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65416" yWindow="65416" windowWidth="29040" windowHeight="15720" activeTab="0"/>
  </bookViews>
  <sheets>
    <sheet name="Rekapitulace stavby" sheetId="1" r:id="rId1"/>
    <sheet name="SO 01-D.1.1 - Architekton..." sheetId="2" r:id="rId2"/>
    <sheet name="SO 01-D.1.4.1 - Zařízení ..." sheetId="3" r:id="rId3"/>
    <sheet name="SO 01-D.1.4.2 - Zařízení ..." sheetId="4" r:id="rId4"/>
    <sheet name="SO 01-D.1.4.3 - Zařízení ..." sheetId="5" r:id="rId5"/>
    <sheet name="SO 01-D.1.4.4 - Zařízení ..." sheetId="6" r:id="rId6"/>
    <sheet name="SO 02-D.1.1 - Architekton..." sheetId="7" r:id="rId7"/>
    <sheet name="SO 02-D.1.4.1 - Zařízení ..." sheetId="8" r:id="rId8"/>
    <sheet name="SO 02-D.1.4.2 - Zařízení ..." sheetId="9" r:id="rId9"/>
    <sheet name="SO 02-D.1.4.3 - Zařízení ..." sheetId="10" r:id="rId10"/>
    <sheet name="SO 02-D.1.4.4 - Zařízení ..." sheetId="11" r:id="rId11"/>
    <sheet name="SO 03 - Přípojka kanalizace" sheetId="12" r:id="rId12"/>
    <sheet name="SO 04 - Vodovodní přípojka" sheetId="13" r:id="rId13"/>
    <sheet name="SO 05 - Přeložka slaboproudu" sheetId="14" r:id="rId14"/>
    <sheet name="SO 06 - Přípojka elektro" sheetId="15" r:id="rId15"/>
    <sheet name="VRN - Vedlejší rozpočtové..." sheetId="16" r:id="rId16"/>
  </sheets>
  <definedNames>
    <definedName name="_xlnm._FilterDatabase" localSheetId="1" hidden="1">'SO 01-D.1.1 - Architekton...'!$C$140:$K$1176</definedName>
    <definedName name="_xlnm._FilterDatabase" localSheetId="2" hidden="1">'SO 01-D.1.4.1 - Zařízení ...'!$C$133:$K$369</definedName>
    <definedName name="_xlnm._FilterDatabase" localSheetId="3" hidden="1">'SO 01-D.1.4.2 - Zařízení ...'!$C$127:$K$185</definedName>
    <definedName name="_xlnm._FilterDatabase" localSheetId="4" hidden="1">'SO 01-D.1.4.3 - Zařízení ...'!$C$133:$K$255</definedName>
    <definedName name="_xlnm._FilterDatabase" localSheetId="5" hidden="1">'SO 01-D.1.4.4 - Zařízení ...'!$C$130:$K$166</definedName>
    <definedName name="_xlnm._FilterDatabase" localSheetId="6" hidden="1">'SO 02-D.1.1 - Architekton...'!$C$149:$K$1262</definedName>
    <definedName name="_xlnm._FilterDatabase" localSheetId="7" hidden="1">'SO 02-D.1.4.1 - Zařízení ...'!$C$133:$K$308</definedName>
    <definedName name="_xlnm._FilterDatabase" localSheetId="8" hidden="1">'SO 02-D.1.4.2 - Zařízení ...'!$C$125:$K$212</definedName>
    <definedName name="_xlnm._FilterDatabase" localSheetId="9" hidden="1">'SO 02-D.1.4.3 - Zařízení ...'!$C$132:$K$263</definedName>
    <definedName name="_xlnm._FilterDatabase" localSheetId="10" hidden="1">'SO 02-D.1.4.4 - Zařízení ...'!$C$132:$K$226</definedName>
    <definedName name="_xlnm._FilterDatabase" localSheetId="11" hidden="1">'SO 03 - Přípojka kanalizace'!$C$119:$K$176</definedName>
    <definedName name="_xlnm._FilterDatabase" localSheetId="12" hidden="1">'SO 04 - Vodovodní přípojka'!$C$120:$K$199</definedName>
    <definedName name="_xlnm._FilterDatabase" localSheetId="13" hidden="1">'SO 05 - Přeložka slaboproudu'!$C$117:$K$178</definedName>
    <definedName name="_xlnm._FilterDatabase" localSheetId="14" hidden="1">'SO 06 - Přípojka elektro'!$C$119:$K$144</definedName>
    <definedName name="_xlnm._FilterDatabase" localSheetId="15" hidden="1">'VRN - Vedlejší rozpočtové...'!$C$119:$K$128</definedName>
    <definedName name="_xlnm.Print_Area" localSheetId="0">'Rekapitulace stavby'!$D$4:$AO$76,'Rekapitulace stavby'!$C$82:$AQ$114</definedName>
    <definedName name="_xlnm.Print_Area" localSheetId="1">'SO 01-D.1.1 - Architekton...'!$C$4:$J$76,'SO 01-D.1.1 - Architekton...'!$C$82:$J$120,'SO 01-D.1.1 - Architekton...'!$C$126:$J$1176</definedName>
    <definedName name="_xlnm.Print_Area" localSheetId="2">'SO 01-D.1.4.1 - Zařízení ...'!$C$4:$J$76,'SO 01-D.1.4.1 - Zařízení ...'!$C$82:$J$111,'SO 01-D.1.4.1 - Zařízení ...'!$C$117:$J$369</definedName>
    <definedName name="_xlnm.Print_Area" localSheetId="3">'SO 01-D.1.4.2 - Zařízení ...'!$C$4:$J$76,'SO 01-D.1.4.2 - Zařízení ...'!$C$82:$J$105,'SO 01-D.1.4.2 - Zařízení ...'!$C$111:$J$185</definedName>
    <definedName name="_xlnm.Print_Area" localSheetId="4">'SO 01-D.1.4.3 - Zařízení ...'!$C$4:$J$76,'SO 01-D.1.4.3 - Zařízení ...'!$C$82:$J$111,'SO 01-D.1.4.3 - Zařízení ...'!$C$117:$J$255</definedName>
    <definedName name="_xlnm.Print_Area" localSheetId="5">'SO 01-D.1.4.4 - Zařízení ...'!$C$4:$J$76,'SO 01-D.1.4.4 - Zařízení ...'!$C$82:$J$108,'SO 01-D.1.4.4 - Zařízení ...'!$C$114:$J$166</definedName>
    <definedName name="_xlnm.Print_Area" localSheetId="6">'SO 02-D.1.1 - Architekton...'!$C$4:$J$76,'SO 02-D.1.1 - Architekton...'!$C$82:$J$129,'SO 02-D.1.1 - Architekton...'!$C$135:$J$1262</definedName>
    <definedName name="_xlnm.Print_Area" localSheetId="7">'SO 02-D.1.4.1 - Zařízení ...'!$C$4:$J$76,'SO 02-D.1.4.1 - Zařízení ...'!$C$82:$J$111,'SO 02-D.1.4.1 - Zařízení ...'!$C$117:$J$308</definedName>
    <definedName name="_xlnm.Print_Area" localSheetId="8">'SO 02-D.1.4.2 - Zařízení ...'!$C$4:$J$76,'SO 02-D.1.4.2 - Zařízení ...'!$C$82:$J$103,'SO 02-D.1.4.2 - Zařízení ...'!$C$109:$J$212</definedName>
    <definedName name="_xlnm.Print_Area" localSheetId="9">'SO 02-D.1.4.3 - Zařízení ...'!$C$4:$J$76,'SO 02-D.1.4.3 - Zařízení ...'!$C$82:$J$110,'SO 02-D.1.4.3 - Zařízení ...'!$C$116:$J$263</definedName>
    <definedName name="_xlnm.Print_Area" localSheetId="10">'SO 02-D.1.4.4 - Zařízení ...'!$C$4:$J$76,'SO 02-D.1.4.4 - Zařízení ...'!$C$82:$J$110,'SO 02-D.1.4.4 - Zařízení ...'!$C$116:$J$226</definedName>
    <definedName name="_xlnm.Print_Area" localSheetId="11">'SO 03 - Přípojka kanalizace'!$C$4:$J$76,'SO 03 - Přípojka kanalizace'!$C$82:$J$101,'SO 03 - Přípojka kanalizace'!$C$107:$J$176</definedName>
    <definedName name="_xlnm.Print_Area" localSheetId="12">'SO 04 - Vodovodní přípojka'!$C$4:$J$76,'SO 04 - Vodovodní přípojka'!$C$82:$J$102,'SO 04 - Vodovodní přípojka'!$C$108:$J$199</definedName>
    <definedName name="_xlnm.Print_Area" localSheetId="13">'SO 05 - Přeložka slaboproudu'!$C$4:$J$76,'SO 05 - Přeložka slaboproudu'!$C$82:$J$99,'SO 05 - Přeložka slaboproudu'!$C$105:$J$178</definedName>
    <definedName name="_xlnm.Print_Area" localSheetId="14">'SO 06 - Přípojka elektro'!$C$4:$J$76,'SO 06 - Přípojka elektro'!$C$82:$J$101,'SO 06 - Přípojka elektro'!$C$107:$J$144</definedName>
    <definedName name="_xlnm.Print_Area" localSheetId="15">'VRN - Vedlejší rozpočtové...'!$C$4:$J$76,'VRN - Vedlejší rozpočtové...'!$C$82:$J$101,'VRN - Vedlejší rozpočtové...'!$C$107:$J$128</definedName>
    <definedName name="_xlnm.Print_Titles" localSheetId="0">'Rekapitulace stavby'!$92:$92</definedName>
    <definedName name="_xlnm.Print_Titles" localSheetId="1">'SO 01-D.1.1 - Architekton...'!$140:$140</definedName>
    <definedName name="_xlnm.Print_Titles" localSheetId="2">'SO 01-D.1.4.1 - Zařízení ...'!$133:$133</definedName>
    <definedName name="_xlnm.Print_Titles" localSheetId="3">'SO 01-D.1.4.2 - Zařízení ...'!$127:$127</definedName>
    <definedName name="_xlnm.Print_Titles" localSheetId="4">'SO 01-D.1.4.3 - Zařízení ...'!$133:$133</definedName>
    <definedName name="_xlnm.Print_Titles" localSheetId="5">'SO 01-D.1.4.4 - Zařízení ...'!$130:$130</definedName>
    <definedName name="_xlnm.Print_Titles" localSheetId="6">'SO 02-D.1.1 - Architekton...'!$149:$149</definedName>
    <definedName name="_xlnm.Print_Titles" localSheetId="7">'SO 02-D.1.4.1 - Zařízení ...'!$133:$133</definedName>
    <definedName name="_xlnm.Print_Titles" localSheetId="8">'SO 02-D.1.4.2 - Zařízení ...'!$125:$125</definedName>
    <definedName name="_xlnm.Print_Titles" localSheetId="9">'SO 02-D.1.4.3 - Zařízení ...'!$132:$132</definedName>
    <definedName name="_xlnm.Print_Titles" localSheetId="10">'SO 02-D.1.4.4 - Zařízení ...'!$132:$132</definedName>
    <definedName name="_xlnm.Print_Titles" localSheetId="11">'SO 03 - Přípojka kanalizace'!$119:$119</definedName>
    <definedName name="_xlnm.Print_Titles" localSheetId="12">'SO 04 - Vodovodní přípojka'!$120:$120</definedName>
    <definedName name="_xlnm.Print_Titles" localSheetId="13">'SO 05 - Přeložka slaboproudu'!$117:$117</definedName>
    <definedName name="_xlnm.Print_Titles" localSheetId="14">'SO 06 - Přípojka elektro'!$119:$119</definedName>
    <definedName name="_xlnm.Print_Titles" localSheetId="15">'VRN - Vedlejší rozpočtové...'!$119:$119</definedName>
  </definedNames>
  <calcPr calcId="191029"/>
  <extLst/>
</workbook>
</file>

<file path=xl/sharedStrings.xml><?xml version="1.0" encoding="utf-8"?>
<sst xmlns="http://schemas.openxmlformats.org/spreadsheetml/2006/main" count="37704" uniqueCount="3454">
  <si>
    <t>Export Komplet</t>
  </si>
  <si>
    <t/>
  </si>
  <si>
    <t>2.0</t>
  </si>
  <si>
    <t>ZAMOK</t>
  </si>
  <si>
    <t>False</t>
  </si>
  <si>
    <t>{74ea02b8-cf10-4ae8-a8f7-ff94d5522bf8}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</si>
  <si>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</si>
  <si>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</si>
  <si>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</si>
  <si>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</si>
  <si>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</si>
  <si>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</si>
  <si>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</si>
  <si>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</si>
  <si>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202205-063-II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</si>
  <si>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</si>
  <si>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</si>
  <si>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HYGIENICKÉHO ZAŘÍZENÍ ZŠ-ÚSTECKÁ Č.P. 500 A 598 - II. etapa</t>
  </si>
  <si>
    <t>KSO:</t>
  </si>
  <si>
    <t>CC-CZ:</t>
  </si>
  <si>
    <t>Místo:</t>
  </si>
  <si>
    <t xml:space="preserve"> </t>
  </si>
  <si>
    <t>Datum:</t>
  </si>
  <si>
    <t>7. 7. 2022</t>
  </si>
  <si>
    <t>Zadavatel:</t>
  </si>
  <si>
    <t>IČ:</t>
  </si>
  <si>
    <t>00278653</t>
  </si>
  <si>
    <t>MĚSTO ČESKÁ TŘEBOVÁ</t>
  </si>
  <si>
    <t>DIČ:</t>
  </si>
  <si>
    <t>CZ00278653</t>
  </si>
  <si>
    <t>Uchazeč:</t>
  </si>
  <si>
    <t>Vyplň údaj</t>
  </si>
  <si>
    <t>Projektant:</t>
  </si>
  <si>
    <t>15036499</t>
  </si>
  <si>
    <t>K I P spol. s r. o.</t>
  </si>
  <si>
    <t>CZ15036499</t>
  </si>
  <si>
    <t>True</t>
  </si>
  <si>
    <t>Zpracovatel:</t>
  </si>
  <si>
    <t>Pavel Rinn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</si>
  <si>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</si>
  <si>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</si>
  <si>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</si>
  <si>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</si>
  <si>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</si>
  <si>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</si>
  <si>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</si>
  <si>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</si>
  <si>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</si>
  <si>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</si>
  <si>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</si>
  <si>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</si>
  <si>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</si>
  <si>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</si>
  <si>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</si>
  <si>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</si>
  <si>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</si>
  <si>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</si>
  <si>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</si>
  <si>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</si>
  <si>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</si>
  <si>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</si>
  <si>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</si>
  <si>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</si>
  <si>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</si>
  <si>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</si>
  <si>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</si>
  <si>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</si>
  <si>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</si>
  <si>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</si>
  <si>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</si>
  <si>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</si>
  <si>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</si>
  <si>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</si>
  <si>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</si>
  <si>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</si>
  <si>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</si>
  <si>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</si>
  <si>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</si>
  <si>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</si>
  <si>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</si>
  <si>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</si>
  <si>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</si>
  <si>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</si>
  <si>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</si>
  <si>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</si>
  <si>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WC Č.P. 598 – BUDOVA II. STUPNĚ -  2.etapa</t>
  </si>
  <si>
    <t>STA</t>
  </si>
  <si>
    <t>1</t>
  </si>
  <si>
    <t>{70c9bef3-8c72-4eeb-bf37-8f2db95e982f}</t>
  </si>
  <si>
    <t>2</t>
  </si>
  <si>
    <t>/</t>
  </si>
  <si>
    <t>SO 01-D.1.1</t>
  </si>
  <si>
    <t>Architektonicko stavební řešení 2.etapa</t>
  </si>
  <si>
    <t>Soupis</t>
  </si>
  <si>
    <t>{710f6ecd-1009-4258-98e4-74f1f74f0da5}</t>
  </si>
  <si>
    <t>SO 01-D.1.4</t>
  </si>
  <si>
    <t>Technika prostředí staveb 2.etapa</t>
  </si>
  <si>
    <t>{e796e0e0-2044-4979-a4ee-c241f79dbb2d}</t>
  </si>
  <si>
    <t>SO 01-D.1.4.1</t>
  </si>
  <si>
    <t>Zařízení zdravotně technických instalací, 2. etapa</t>
  </si>
  <si>
    <t>3</t>
  </si>
  <si>
    <t>{59934887-02d3-45c4-9b74-0066bb572646}</t>
  </si>
  <si>
    <t>SO 01-D.1.4.2</t>
  </si>
  <si>
    <t>Zařízení vzduchotechniky 2. etapa</t>
  </si>
  <si>
    <t>{2de4cecf-aa48-4b58-8969-5b5d6a0a6f3f}</t>
  </si>
  <si>
    <t>SO 01-D.1.4.3</t>
  </si>
  <si>
    <t>Zařízení silnoproudé elektrotechniky 2. etapa</t>
  </si>
  <si>
    <t>{d0c9cb6d-412b-40d2-b6e0-257964f4004b}</t>
  </si>
  <si>
    <t>SO 01-D.1.4.4</t>
  </si>
  <si>
    <t>Zařízení pro vytápění staveb 2. etapa</t>
  </si>
  <si>
    <t>{e2ba6704-4eb5-49b2-82df-e0b58ff60fdd}</t>
  </si>
  <si>
    <t>SO 02</t>
  </si>
  <si>
    <t>č. p. 500 - ŠKOLIČKA</t>
  </si>
  <si>
    <t>{11ccd2d8-033b-4194-aa20-f76a43e045cf}</t>
  </si>
  <si>
    <t>SO 02-D.1.1</t>
  </si>
  <si>
    <t>Architektonicko stavební řešení</t>
  </si>
  <si>
    <t>{888262fe-dc63-4273-9afb-bd1f6b2fbe09}</t>
  </si>
  <si>
    <t>SO 02-D.1.4</t>
  </si>
  <si>
    <t>Technika prostředí staveb</t>
  </si>
  <si>
    <t>{bbc045b4-b6b7-4011-9074-11445355341f}</t>
  </si>
  <si>
    <t>SO 02-D.1.4.1</t>
  </si>
  <si>
    <t>Zařízení zdravotně technických instalací</t>
  </si>
  <si>
    <t>{c537f08e-26c0-48d5-9858-3ec974ce99fe}</t>
  </si>
  <si>
    <t>SO 02-D.1.4.2</t>
  </si>
  <si>
    <t>Zařízení vzduchotechniky</t>
  </si>
  <si>
    <t>{13780e77-14ef-407f-8288-3f579fa3ffa7}</t>
  </si>
  <si>
    <t>SO 02-D.1.4.3</t>
  </si>
  <si>
    <t>Zařízení silnoproudé elektrotechniky</t>
  </si>
  <si>
    <t>{b3e35cfe-2758-4c47-ae6a-113339e75911}</t>
  </si>
  <si>
    <t>SO 02-D.1.4.4</t>
  </si>
  <si>
    <t>Zařízení pro vytápění staveb</t>
  </si>
  <si>
    <t>{c0d5d3d6-9c6b-48c7-9c45-1f3ae227804d}</t>
  </si>
  <si>
    <t>SO 03</t>
  </si>
  <si>
    <t>Přípojka kanalizace</t>
  </si>
  <si>
    <t>{a622e310-0aed-4897-b20e-63c14284cbc6}</t>
  </si>
  <si>
    <t>SO 04</t>
  </si>
  <si>
    <t>Vodovodní přípojka</t>
  </si>
  <si>
    <t>{5a20ba24-730e-4467-b33c-8bf31391a435}</t>
  </si>
  <si>
    <t>SO 05</t>
  </si>
  <si>
    <t>Přeložka slaboproudu</t>
  </si>
  <si>
    <t>{48c8c406-77dc-4653-b989-e910897c4396}</t>
  </si>
  <si>
    <t>SO 06</t>
  </si>
  <si>
    <t>Přípojka elektro</t>
  </si>
  <si>
    <t>{fde1cc5c-2510-4691-a6c5-54a5b2ad06ae}</t>
  </si>
  <si>
    <t>VRN</t>
  </si>
  <si>
    <t>Vedlejší rozpočtové náklady</t>
  </si>
  <si>
    <t>{a0175aae-9a5d-4ea3-990d-ae523e2b9135}</t>
  </si>
  <si>
    <t>KRYCÍ LIST SOUPISU PRACÍ</t>
  </si>
  <si>
    <t>Objekt:</t>
  </si>
  <si>
    <t>SO 01 - WC Č.P. 598 – BUDOVA II. STUPNĚ -  2.etapa</t>
  </si>
  <si>
    <t>Soupis:</t>
  </si>
  <si>
    <t>SO 01-D.1.1 - Architektonicko stavební řešení 2.etapa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</si>
  <si>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</si>
  <si>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</si>
  <si>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</si>
  <si>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</si>
  <si>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</si>
  <si>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</si>
  <si>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</si>
  <si>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</si>
  <si>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</si>
  <si>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</si>
  <si>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</si>
  <si>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</si>
  <si>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</si>
  <si>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</si>
  <si>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</si>
  <si>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</si>
  <si>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</si>
  <si>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</si>
  <si>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</si>
  <si>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</si>
  <si>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</si>
  <si>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</si>
  <si>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</si>
  <si>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</si>
  <si>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</si>
  <si>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</si>
  <si>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</si>
  <si>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</si>
  <si>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</si>
  <si>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</si>
  <si>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</si>
  <si>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</si>
  <si>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</si>
  <si>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</si>
  <si>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</si>
  <si>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</si>
  <si>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</si>
  <si>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</si>
  <si>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</si>
  <si>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</si>
  <si>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</si>
  <si>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</si>
  <si>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</si>
  <si>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</si>
  <si>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132212131</t>
  </si>
  <si>
    <t>Hloubení nezapažených rýh šířky do 800 mm v soudržných horninách třídy těžitelnosti I skupiny 3 ručně</t>
  </si>
  <si>
    <t>m3</t>
  </si>
  <si>
    <t>4</t>
  </si>
  <si>
    <t>-559779693</t>
  </si>
  <si>
    <t>VV</t>
  </si>
  <si>
    <t>"základ pod příčku"0,5*0,35*2,8</t>
  </si>
  <si>
    <t>Součet</t>
  </si>
  <si>
    <t>Zakládání</t>
  </si>
  <si>
    <t>272313811</t>
  </si>
  <si>
    <t>Základové klenby z betonu tř. C 25/30</t>
  </si>
  <si>
    <t>916521672</t>
  </si>
  <si>
    <t>"základ pod příčku"0,6*0,35*2,8</t>
  </si>
  <si>
    <t>273322511</t>
  </si>
  <si>
    <t>Základové desky ze ŽB se zvýšenými nároky na prostředí tř. C 25/30</t>
  </si>
  <si>
    <t>-1517077196</t>
  </si>
  <si>
    <t>D1.1.2, bod 13</t>
  </si>
  <si>
    <t>12*0,1*1,2</t>
  </si>
  <si>
    <t>273362021</t>
  </si>
  <si>
    <t>Výztuž základových desek svařovanými sítěmi Kari</t>
  </si>
  <si>
    <t>t</t>
  </si>
  <si>
    <t>-400597375</t>
  </si>
  <si>
    <t>napojení na stávající výztuž</t>
  </si>
  <si>
    <t>12*(3,03*1,25/1000)</t>
  </si>
  <si>
    <t>Svislé a kompletní konstrukce</t>
  </si>
  <si>
    <t>5</t>
  </si>
  <si>
    <t>311231125R01</t>
  </si>
  <si>
    <t>Dozdívka - zdivo nosné z cihel</t>
  </si>
  <si>
    <t>-750514342</t>
  </si>
  <si>
    <t xml:space="preserve">Dozdívky otvoru </t>
  </si>
  <si>
    <t>D1.1.5</t>
  </si>
  <si>
    <t>"111"1*2</t>
  </si>
  <si>
    <t>6</t>
  </si>
  <si>
    <t>342272205</t>
  </si>
  <si>
    <t>Příčka z pórobetonových hladkých tvárnic na tenkovrstvou maltu tl 50 mm</t>
  </si>
  <si>
    <t>m2</t>
  </si>
  <si>
    <t>1431339402</t>
  </si>
  <si>
    <t>"zazdívka potrubí 112"(0,2+0,2)*3,3</t>
  </si>
  <si>
    <t>"zazdívka potrubí 107"(0,2+0,2)*3,3</t>
  </si>
  <si>
    <t>"zazdívka potrubí 108"(0,15+0,15)*3,3</t>
  </si>
  <si>
    <t>Mezisoučet</t>
  </si>
  <si>
    <t>D1.1.6</t>
  </si>
  <si>
    <t>"zazdívka potrubí 207"(0,2+0,2)*3,3</t>
  </si>
  <si>
    <t>D1.1.7</t>
  </si>
  <si>
    <t>"zazdívka potrubí 307"(0,2+0,2)*3,3</t>
  </si>
  <si>
    <t>7</t>
  </si>
  <si>
    <t>342272225</t>
  </si>
  <si>
    <t>Příčka z pórobetonových hladkých tvárnic na tenkovrstvou maltu tl 100 mm</t>
  </si>
  <si>
    <t>1008042375</t>
  </si>
  <si>
    <t>"obezdívka závěsného setu 111"1,45*1+1,725*1,3</t>
  </si>
  <si>
    <t>"obezdívka závěsného setu 112"0,875*1,3</t>
  </si>
  <si>
    <t>"obezdívka závěsného setu 109"0,9*1,3</t>
  </si>
  <si>
    <t>"příčka 112 a 107"1,525*3,3-0,7*1,97</t>
  </si>
  <si>
    <t>"přizdívka 110"0,8*3,3</t>
  </si>
  <si>
    <t>"přizdívka 109 a 108"0,9*3,3</t>
  </si>
  <si>
    <t>"obezdívka závěsného setu 207"(0,9+0,9+0,025)*1,3</t>
  </si>
  <si>
    <t>"přizdívka 207"3,6*3,3</t>
  </si>
  <si>
    <t>"přizdávka 208"2,2*3,3</t>
  </si>
  <si>
    <t>"přizdávka 206"(2,2+0,2)*3,3</t>
  </si>
  <si>
    <t>"obezdívka závěsného setu 307"(0,9+0,9+0,025)*1,3</t>
  </si>
  <si>
    <t>"přizdívka 307"3,6*3,3</t>
  </si>
  <si>
    <t>"přizdávka 308"2,2*3,3</t>
  </si>
  <si>
    <t>"přizdávka 306"(2,2+0,2)*3,3</t>
  </si>
  <si>
    <t>8</t>
  </si>
  <si>
    <t>342272245</t>
  </si>
  <si>
    <t>Příčka z pórobetonových hladkých tvárnic na tenkovrstvou maltu tl 150 mm</t>
  </si>
  <si>
    <t>2126755647</t>
  </si>
  <si>
    <t>2,7*3,3</t>
  </si>
  <si>
    <t>Úpravy povrchů, podlahy a osazování výplní</t>
  </si>
  <si>
    <t>9</t>
  </si>
  <si>
    <t>611315421</t>
  </si>
  <si>
    <t>Oprava vnitřní vápenné štukové omítky stropů v rozsahu plochy do 10 %</t>
  </si>
  <si>
    <t>1925058745</t>
  </si>
  <si>
    <t>1. NP</t>
  </si>
  <si>
    <t>"101"1. etapa</t>
  </si>
  <si>
    <t>"107"6,29</t>
  </si>
  <si>
    <t>2. NP</t>
  </si>
  <si>
    <t>"209"1,35</t>
  </si>
  <si>
    <t>3. NP</t>
  </si>
  <si>
    <t>"309"1,35</t>
  </si>
  <si>
    <t>10</t>
  </si>
  <si>
    <t>612315421</t>
  </si>
  <si>
    <t>Oprava vnitřní vápenné štukové omítky stěn v rozsahu plochy do 10 %</t>
  </si>
  <si>
    <t>1904073420</t>
  </si>
  <si>
    <t>"107"(4,3+2+0,2+0,2+1,4)*3,3-0,7*1,97*2-0,6*1,97*2-0,9*1,97</t>
  </si>
  <si>
    <t>"108"(1*2+0,9+1,15*2+0,9*2)*1,3</t>
  </si>
  <si>
    <t>"109"(1,3*2+0,9+1,15*2+0,9*2)*1,3</t>
  </si>
  <si>
    <t>"110"(1,7*2+0,8)*1,3</t>
  </si>
  <si>
    <t>"111"(3,605*2+1,9*2)*1,3</t>
  </si>
  <si>
    <t>"112"(2,6*2+1,525*2)*1,3</t>
  </si>
  <si>
    <t>"206"(3,3*2+2,1*2-0,9)*1,3</t>
  </si>
  <si>
    <t>"207"(3,6*2+1,4*2-0,9)*1,3</t>
  </si>
  <si>
    <t>"208"(1,15*2+2,2*2)*1,3</t>
  </si>
  <si>
    <t>"209"(1,35*2+1*2)*3,3-0,6*1,97</t>
  </si>
  <si>
    <t>"306"(3,3*2+2,1*2-0,9)*1,3</t>
  </si>
  <si>
    <t>"307"(3,6*2+1,4*2-0,9)*1,3</t>
  </si>
  <si>
    <t>"308"(1,15*2+2,2*2)*1,3</t>
  </si>
  <si>
    <t>"309"(1,35*2+1*2)*3,3-0,6*1,97</t>
  </si>
  <si>
    <t>11</t>
  </si>
  <si>
    <t>612131101</t>
  </si>
  <si>
    <t>Cementový postřik vnitřních stěn nanášený celoplošně ručně</t>
  </si>
  <si>
    <t>724498325</t>
  </si>
  <si>
    <t>"107"</t>
  </si>
  <si>
    <t>"108"(1*2+0,9*2+1,15*2+0,9*2)*2-0,6*1,97*3</t>
  </si>
  <si>
    <t>"109"(1,3*2+0,9*2+1,15*2+0,9*2)*2-0,6*1,97*3</t>
  </si>
  <si>
    <t>"110"(1,7*2+0,8*2)*2-0,7*1,97</t>
  </si>
  <si>
    <t>"111"(3,605*2+1,9*2)*2-0,7*1,97</t>
  </si>
  <si>
    <t>"112"(2,6*2+1,525*2)*2-0,7*1,97</t>
  </si>
  <si>
    <t>"206"(3,3*2+2,1*2)*2-0,6*1,97-0,6*1,97-0,9*2-0,9*1,97</t>
  </si>
  <si>
    <t>"207"(3,6*2+1,4*2)*2-0,9*2</t>
  </si>
  <si>
    <t>"208"(1,15*2+2,2*2)*2-1,7*1,97</t>
  </si>
  <si>
    <t>"209"</t>
  </si>
  <si>
    <t>"306"(3,3*2+2,1*2)*2-0,6*1,97-0,6*1,97-0,9*2-0,9*1,97</t>
  </si>
  <si>
    <t>"307"(3,6*2+1,4*2)*2-0,9*2</t>
  </si>
  <si>
    <t>"308"(1,15*2+2,2*2)*2-1,7*1,97</t>
  </si>
  <si>
    <t>"309"</t>
  </si>
  <si>
    <t>12</t>
  </si>
  <si>
    <t>612321121</t>
  </si>
  <si>
    <t>Vápenocementová omítka hladká jednovrstvá vnitřních stěn nanášená ručně</t>
  </si>
  <si>
    <t>-1028180353</t>
  </si>
  <si>
    <t>13</t>
  </si>
  <si>
    <t>612321141</t>
  </si>
  <si>
    <t>Vápenocementová omítka štuková dvouvrstvá vnitřních stěn nanášená ručně</t>
  </si>
  <si>
    <t>-1062136190</t>
  </si>
  <si>
    <t>Omítky nových přizdívek</t>
  </si>
  <si>
    <t>"107"1,4*3,3-0,7*1,97+0,2*2*3,3</t>
  </si>
  <si>
    <t>"108"0,9*1,3+0,15*2*1,3</t>
  </si>
  <si>
    <t>"109"0,9*1,3</t>
  </si>
  <si>
    <t>"110"0,8*1,3</t>
  </si>
  <si>
    <t>"111"(2,7+0,2)*1,3+2*3</t>
  </si>
  <si>
    <t>"112"(2,6+1,525)*1,3+(0,2*2*3,3)</t>
  </si>
  <si>
    <t>"206"(2,2+0,3)*1,3</t>
  </si>
  <si>
    <t>"207"3,6*1,3+0,2*2*1,3</t>
  </si>
  <si>
    <t>"208"2,2*1,3</t>
  </si>
  <si>
    <t>"306"(2,2+0,3)*1,3</t>
  </si>
  <si>
    <t>"307"3,6*1,3+0,2*2*1,3</t>
  </si>
  <si>
    <t>"308"2,2*1,3</t>
  </si>
  <si>
    <t>14</t>
  </si>
  <si>
    <t>631311114</t>
  </si>
  <si>
    <t>Mazanina tl přes 50 do 80 mm z betonu prostého bez zvýšených nároků na prostředí tř. C 16/20</t>
  </si>
  <si>
    <t>679578359</t>
  </si>
  <si>
    <t>mazanina po vybourání kanalizace</t>
  </si>
  <si>
    <t>D1.1.5 - 1. NP</t>
  </si>
  <si>
    <t>"107"6,29*0,08</t>
  </si>
  <si>
    <t>"108"2,01*0,08</t>
  </si>
  <si>
    <t>"109"2,12*0,08</t>
  </si>
  <si>
    <t>"110"1,36*0,08</t>
  </si>
  <si>
    <t>"111"5,87*0,08</t>
  </si>
  <si>
    <t>"112"3,77*0,08</t>
  </si>
  <si>
    <t>631319011</t>
  </si>
  <si>
    <t>Příplatek k mazanině tl přes 50 do 80 mm za přehlazení povrchu</t>
  </si>
  <si>
    <t>-1046520668</t>
  </si>
  <si>
    <t>16</t>
  </si>
  <si>
    <t>631319171</t>
  </si>
  <si>
    <t>Příplatek k mazanině tl přes 50 do 80 mm za stržení povrchu spodní vrstvy před vložením výztuže</t>
  </si>
  <si>
    <t>1565407063</t>
  </si>
  <si>
    <t>1,715</t>
  </si>
  <si>
    <t>17</t>
  </si>
  <si>
    <t>631362021</t>
  </si>
  <si>
    <t>Výztuž mazanin svařovanými sítěmi Kari</t>
  </si>
  <si>
    <t>1716255900</t>
  </si>
  <si>
    <t>nová mazanina v místnostech</t>
  </si>
  <si>
    <t>"107"6,29*(2,1*1,25/1000)</t>
  </si>
  <si>
    <t>"108"2,01*(2,1*1,25/1000)</t>
  </si>
  <si>
    <t>"109"2,12*(2,1*1,25/1000)</t>
  </si>
  <si>
    <t>"110"1,36*(2,1*1,25/1000)</t>
  </si>
  <si>
    <t>"111"5,87*(2,1*1,25/1000)</t>
  </si>
  <si>
    <t>"112"3,77*(2,1*1,25/1000)</t>
  </si>
  <si>
    <t>18</t>
  </si>
  <si>
    <t>642944121</t>
  </si>
  <si>
    <t>Osazování ocelových zárubní dodatečné pl do 2,5 m2</t>
  </si>
  <si>
    <t>kus</t>
  </si>
  <si>
    <t>-74274805</t>
  </si>
  <si>
    <t>19</t>
  </si>
  <si>
    <t>M</t>
  </si>
  <si>
    <t>55331430</t>
  </si>
  <si>
    <t>zárubeň jednokřídlá ocelová pro dodatečnou montáž tl stěny 75-100mm rozměru 600/1970, 2100mm</t>
  </si>
  <si>
    <t>236371774</t>
  </si>
  <si>
    <t>D03</t>
  </si>
  <si>
    <t>"1. NP"3</t>
  </si>
  <si>
    <t>"2. NP"1</t>
  </si>
  <si>
    <t>"3. NP"1</t>
  </si>
  <si>
    <t>20</t>
  </si>
  <si>
    <t>55331431</t>
  </si>
  <si>
    <t>zárubeň jednokřídlá ocelová pro dodatečnou montáž tl stěny 75-100mm rozměru 700/1970, 2100mm</t>
  </si>
  <si>
    <t>-1569128756</t>
  </si>
  <si>
    <t>D02</t>
  </si>
  <si>
    <t>55331443</t>
  </si>
  <si>
    <t>zárubeň jednokřídlá ocelová pro dodatečnou montáž tl stěny 160-200mm rozměru 900/1970, 2100mm</t>
  </si>
  <si>
    <t>258576148</t>
  </si>
  <si>
    <t>D01</t>
  </si>
  <si>
    <t>"1. NP"1</t>
  </si>
  <si>
    <t>Ostatní konstrukce a práce, bourání</t>
  </si>
  <si>
    <t>22</t>
  </si>
  <si>
    <t>941211112</t>
  </si>
  <si>
    <t>Montáž lešení řadového rámového lehkého zatížení do 200 kg/m2 š přes 0,6 do 0,9 m v přes 10 do 25 m</t>
  </si>
  <si>
    <t>1337228898</t>
  </si>
  <si>
    <t>4*11,6</t>
  </si>
  <si>
    <t>23</t>
  </si>
  <si>
    <t>941211211</t>
  </si>
  <si>
    <t>Příplatek k lešení řadovému rámovému lehkému š 0,9 m v přes 10 do 25 m za první a ZKD den použití</t>
  </si>
  <si>
    <t>1536731793</t>
  </si>
  <si>
    <t>4*11,6*30*2</t>
  </si>
  <si>
    <t>24</t>
  </si>
  <si>
    <t>941211812</t>
  </si>
  <si>
    <t>Demontáž lešení řadového rámového lehkého zatížení do 200 kg/m2 š přes 0,6 do 0,9 m v přes 10 do 25 m</t>
  </si>
  <si>
    <t>2111664588</t>
  </si>
  <si>
    <t>25</t>
  </si>
  <si>
    <t>944511111</t>
  </si>
  <si>
    <t>Montáž ochranné sítě z textilie z umělých vláken</t>
  </si>
  <si>
    <t>815280904</t>
  </si>
  <si>
    <t>(4+1*2)*11,6</t>
  </si>
  <si>
    <t>26</t>
  </si>
  <si>
    <t>944511211</t>
  </si>
  <si>
    <t>Příplatek k ochranné síti za první a ZKD den použití</t>
  </si>
  <si>
    <t>701280048</t>
  </si>
  <si>
    <t>69,600*30*2</t>
  </si>
  <si>
    <t>27</t>
  </si>
  <si>
    <t>944511811</t>
  </si>
  <si>
    <t>Demontáž ochranné sítě z textilie z umělých vláken</t>
  </si>
  <si>
    <t>1104743</t>
  </si>
  <si>
    <t>28</t>
  </si>
  <si>
    <t>944600000</t>
  </si>
  <si>
    <t>Stavební vrátek/výtah</t>
  </si>
  <si>
    <t>-191051523</t>
  </si>
  <si>
    <t>29</t>
  </si>
  <si>
    <t>944600010</t>
  </si>
  <si>
    <t>Doprava lešení vč. zanášení (návoz, odvoz)</t>
  </si>
  <si>
    <t>279954452</t>
  </si>
  <si>
    <t>30</t>
  </si>
  <si>
    <t>9529052R01</t>
  </si>
  <si>
    <t>Dokončující úklid rekonstrukci (mytí podlah, obkladů, zařizovacích předmětů, oken, dveří,...)</t>
  </si>
  <si>
    <t>-1439615595</t>
  </si>
  <si>
    <t>výměra = plocha místností</t>
  </si>
  <si>
    <t>"108"2,01</t>
  </si>
  <si>
    <t>"109"2,12</t>
  </si>
  <si>
    <t>"110"1,36</t>
  </si>
  <si>
    <t>"111"5,87</t>
  </si>
  <si>
    <t>"112"3,77</t>
  </si>
  <si>
    <t>"206"6,1</t>
  </si>
  <si>
    <t>"207"11,64</t>
  </si>
  <si>
    <t>"208"2,53</t>
  </si>
  <si>
    <t>"306"6,04</t>
  </si>
  <si>
    <t>"307"11,66</t>
  </si>
  <si>
    <t>"308"2,53</t>
  </si>
  <si>
    <t>"před umívárnami"3*10</t>
  </si>
  <si>
    <t>31</t>
  </si>
  <si>
    <t>962031132</t>
  </si>
  <si>
    <t>Bourání příček z cihel pálených na MVC tl do 100 mm</t>
  </si>
  <si>
    <t>1257073606</t>
  </si>
  <si>
    <t>"1.NP, výkres D1.1.2"</t>
  </si>
  <si>
    <t>"mezi chodbou a skladem"1,55*3,3</t>
  </si>
  <si>
    <t>"mezi wc dívky a personál"0,9*3,3</t>
  </si>
  <si>
    <t>"obezdívka wc personál"(0,2+0,1)*3,3</t>
  </si>
  <si>
    <t>"obezdívka úklid"(0,3+0,25)*3,3</t>
  </si>
  <si>
    <t>"obezdívka chodba"(0,34+0,25*2)*3,3</t>
  </si>
  <si>
    <t>"2. NP, výkres D1.1.3"</t>
  </si>
  <si>
    <t>"wc dívky"3,6*3,3</t>
  </si>
  <si>
    <t>"hyg. kabina"2,2*3,3</t>
  </si>
  <si>
    <t>"předsíň - wc dívky"(2,2+0,2)*1,5+(0,45+0,2*2)*(3,3-1,5)</t>
  </si>
  <si>
    <t>"3. NP, výkres D1.1.4"</t>
  </si>
  <si>
    <t>32</t>
  </si>
  <si>
    <t>965042141</t>
  </si>
  <si>
    <t>Bourání podkladů pod dlažby nebo mazanin betonových nebo z litého asfaltu tl do 100 mm pl přes 4 m2</t>
  </si>
  <si>
    <t>-1017206859</t>
  </si>
  <si>
    <t>D1.1.2 - 1. NP</t>
  </si>
  <si>
    <t>"úklid"1,52*0,1</t>
  </si>
  <si>
    <t>"wc dívky"2,19*0,1</t>
  </si>
  <si>
    <t>"wc personál"2,19*0,1</t>
  </si>
  <si>
    <t>"chodba"4,62*0,1</t>
  </si>
  <si>
    <t>"sklad knihovna"12,24*0,1</t>
  </si>
  <si>
    <t>33</t>
  </si>
  <si>
    <t>966082018R01</t>
  </si>
  <si>
    <t>Demontáž fasády stěn s ocelovou nosnou konstrukcí, vč. tepelné izolace</t>
  </si>
  <si>
    <t>-145192592</t>
  </si>
  <si>
    <t>P</t>
  </si>
  <si>
    <t>Poznámka k položce:
Technologie provádění rekonstrukce obvodového pláště "Boletického panelu":
Rozebírání bude provedeno z vnější strany. Po mechanické demontáži krycích Al lišt bude vyňata výplň, tj. nejčastěji tabule tvrzeného skla a dále stávající tepelná izolace až na desky obsahující azbestová vlákna. Bude provedena kontrola celé ocelové konstrukce Boletického panelu.
Z interiérové strany rovněž zůstanou odhaleny desky obsahující azbestová vlákna. Zakázáno je vrtat, řezat či jinak poškozovat stávající azbestocementový deskový materiál.</t>
  </si>
  <si>
    <t>Kompletní rozebrání kovoplastického pláště dle popisu PD</t>
  </si>
  <si>
    <t>vč. meziokeních výplní a tepelné izolace</t>
  </si>
  <si>
    <t>vč. lemovacích prvků a detailů</t>
  </si>
  <si>
    <t>vč. kontroly ocelové konstrukce</t>
  </si>
  <si>
    <t>2,1*11,6</t>
  </si>
  <si>
    <t>34</t>
  </si>
  <si>
    <t>968072355</t>
  </si>
  <si>
    <t>Vybourání kovových rámů oken zdvojených včetně křídel pl do 2 m2</t>
  </si>
  <si>
    <t>608869676</t>
  </si>
  <si>
    <t>"demontáž kovových oken fasády z boletických panelů"0,9*1,85*2*3</t>
  </si>
  <si>
    <t>35</t>
  </si>
  <si>
    <t>968072455</t>
  </si>
  <si>
    <t>Vybourání kovových dveřních zárubní pl do 2 m2</t>
  </si>
  <si>
    <t>940240046</t>
  </si>
  <si>
    <t>- vč. prahů</t>
  </si>
  <si>
    <t>0,9*1,97*2</t>
  </si>
  <si>
    <t>0,6*1,97*5</t>
  </si>
  <si>
    <t>0,6*1,97*2</t>
  </si>
  <si>
    <t>0,8*1,97*1</t>
  </si>
  <si>
    <t>0,9*1,97*1</t>
  </si>
  <si>
    <t>36</t>
  </si>
  <si>
    <t>977151119</t>
  </si>
  <si>
    <t>Jádrové vrty diamantovými korunkami do stavebních materiálů D přes 100 do 110 mm</t>
  </si>
  <si>
    <t>m</t>
  </si>
  <si>
    <t>-473192567</t>
  </si>
  <si>
    <t>"vývrt panelu stropu pro větrací potrubí"0,2</t>
  </si>
  <si>
    <t>37</t>
  </si>
  <si>
    <t>977500010</t>
  </si>
  <si>
    <t>Zrušení venitlačního potrubí VZT - zrušení prostupu střechou, kompletní souvrství</t>
  </si>
  <si>
    <t>kpl</t>
  </si>
  <si>
    <t>106849463</t>
  </si>
  <si>
    <t>výdech VZT</t>
  </si>
  <si>
    <t>- rozsah izolace cca 1m2</t>
  </si>
  <si>
    <t>- dobetonování stropu, vč. bednění</t>
  </si>
  <si>
    <t>- doplnění parotěsné zábrany asfaltovým pásem</t>
  </si>
  <si>
    <t>- doplnění tepelné izolace EPS 150 tl. 280 mm</t>
  </si>
  <si>
    <t>- doplnit netkanou textilií 300 g/m2</t>
  </si>
  <si>
    <t>- hydroizolace PVC folií 1,5 mm</t>
  </si>
  <si>
    <t>38</t>
  </si>
  <si>
    <t>977500020</t>
  </si>
  <si>
    <t>Zrušení venitlačního potrubí ZTI - zrušení prostupu střechou, kompletní souvrství</t>
  </si>
  <si>
    <t>1308363278</t>
  </si>
  <si>
    <t>39</t>
  </si>
  <si>
    <t>977500030</t>
  </si>
  <si>
    <t>Opracování střešní skladby nového prostupu ZTI</t>
  </si>
  <si>
    <t>1424582862</t>
  </si>
  <si>
    <t>- opracování parotěsné zábrany</t>
  </si>
  <si>
    <t>- opracování tepelné izolace</t>
  </si>
  <si>
    <t>- opracování hydroizolačního souvrství</t>
  </si>
  <si>
    <t>- kompletní opracování prostupu</t>
  </si>
  <si>
    <t>40</t>
  </si>
  <si>
    <t>977500040</t>
  </si>
  <si>
    <t>Zasypání a dobetonování stávajících revizních šachet</t>
  </si>
  <si>
    <t>391225280</t>
  </si>
  <si>
    <t>Stávající revizní šachty na chodbě 600x900x800 mm</t>
  </si>
  <si>
    <t>- kompletní provedení</t>
  </si>
  <si>
    <t>41</t>
  </si>
  <si>
    <t>978013191</t>
  </si>
  <si>
    <t>Otlučení (osekání) vnitřní vápenné nebo vápenocementové omítky stěn v rozsahu přes 50 do 100 %</t>
  </si>
  <si>
    <t>-1130425719</t>
  </si>
  <si>
    <t>"úklid"(0,8*2+1,9*2)*1,5-0,6*1,5</t>
  </si>
  <si>
    <t>"wc dívky"(1,9*2+1,15*4)*1,5-0,6*1,5*3</t>
  </si>
  <si>
    <t>"wc personál"(1,9*2+1,15*4)*1,5-0,6*1,5*3</t>
  </si>
  <si>
    <t>D1.1.3 - 2. NP</t>
  </si>
  <si>
    <t>"wc dívky"(3,15*2+3,6*2)*1,85-0,8*1,97</t>
  </si>
  <si>
    <t>"hyg. kabina"(2,2*2+1,1*2)*1,55-0,6*1,55</t>
  </si>
  <si>
    <t>"sklad"</t>
  </si>
  <si>
    <t>"předsíň wc dívky"(3,3+0,45)*1,8+2,2*0,25</t>
  </si>
  <si>
    <t>D1.1.4 - 3. NP</t>
  </si>
  <si>
    <t>997</t>
  </si>
  <si>
    <t>Přesun sutě</t>
  </si>
  <si>
    <t>42</t>
  </si>
  <si>
    <t>997013113</t>
  </si>
  <si>
    <t>Vnitrostaveništní doprava suti a vybouraných hmot pro budovy v přes 9 do 12 m s použitím mechanizace</t>
  </si>
  <si>
    <t>-418603498</t>
  </si>
  <si>
    <t>43</t>
  </si>
  <si>
    <t>997013312</t>
  </si>
  <si>
    <t>Montáž a demontáž shozu suti v přes 10 do 20 m</t>
  </si>
  <si>
    <t>-1369310844</t>
  </si>
  <si>
    <t>44</t>
  </si>
  <si>
    <t>997013322</t>
  </si>
  <si>
    <t>Příplatek k shozu suti v přes 10 do 20 m za první a ZKD den použití</t>
  </si>
  <si>
    <t>150490287</t>
  </si>
  <si>
    <t>11*30</t>
  </si>
  <si>
    <t>45</t>
  </si>
  <si>
    <t>997013501</t>
  </si>
  <si>
    <t>Odvoz suti a vybouraných hmot na skládku nebo meziskládku do 1 km se složením</t>
  </si>
  <si>
    <t>-1542053707</t>
  </si>
  <si>
    <t>46</t>
  </si>
  <si>
    <t>997013509</t>
  </si>
  <si>
    <t>Příplatek k odvozu suti a vybouraných hmot na skládku ZKD 1 km přes 1 km</t>
  </si>
  <si>
    <t>83990463</t>
  </si>
  <si>
    <t>26,959*19 'Přepočtené koeficientem množství</t>
  </si>
  <si>
    <t>47</t>
  </si>
  <si>
    <t>997013631</t>
  </si>
  <si>
    <t>Poplatek za uložení na skládce (skládkovné) stavebního odpadu směsného kód odpadu 17 09 04</t>
  </si>
  <si>
    <t>1822426259</t>
  </si>
  <si>
    <t>48</t>
  </si>
  <si>
    <t>9970136R01</t>
  </si>
  <si>
    <t>Poplatek za uložení na skládce (skládkovné) stavebního odpadu z fasády</t>
  </si>
  <si>
    <t>-117898345</t>
  </si>
  <si>
    <t>998</t>
  </si>
  <si>
    <t>Přesun hmot</t>
  </si>
  <si>
    <t>49</t>
  </si>
  <si>
    <t>998011002</t>
  </si>
  <si>
    <t>Přesun hmot pro budovy zděné v přes 6 do 12 m</t>
  </si>
  <si>
    <t>-1323998204</t>
  </si>
  <si>
    <t>PSV</t>
  </si>
  <si>
    <t>Práce a dodávky PSV</t>
  </si>
  <si>
    <t>711</t>
  </si>
  <si>
    <t>Izolace proti vodě, vlhkosti a plynům</t>
  </si>
  <si>
    <t>50</t>
  </si>
  <si>
    <t>711111001</t>
  </si>
  <si>
    <t>Provedení izolace proti zemní vlhkosti vodorovné za studena nátěrem penetračním</t>
  </si>
  <si>
    <t>1466676924</t>
  </si>
  <si>
    <t>51</t>
  </si>
  <si>
    <t>DEK.2230101075</t>
  </si>
  <si>
    <t>DEKPRIMER (bal/12l) - 33ks/pal.</t>
  </si>
  <si>
    <t>litr</t>
  </si>
  <si>
    <t>200100278</t>
  </si>
  <si>
    <t>12*0,35 'Přepočtené koeficientem množství</t>
  </si>
  <si>
    <t>52</t>
  </si>
  <si>
    <t>711141559</t>
  </si>
  <si>
    <t>Provedení izolace proti zemní vlhkosti pásy přitavením vodorovné NAIP</t>
  </si>
  <si>
    <t>36635414</t>
  </si>
  <si>
    <t>s napojením na stávající izolace</t>
  </si>
  <si>
    <t>53</t>
  </si>
  <si>
    <t>62853004</t>
  </si>
  <si>
    <t>pás asfaltový natavitelný modifikovaný SBS tl 4,0mm s vložkou ze skleněné tkaniny a spalitelnou PE fólií nebo jemnozrnným minerálním posypem na horním povrchu</t>
  </si>
  <si>
    <t>931617032</t>
  </si>
  <si>
    <t>12*1,2 'Přepočtené koeficientem množství</t>
  </si>
  <si>
    <t>54</t>
  </si>
  <si>
    <t>998711202</t>
  </si>
  <si>
    <t>Přesun hmot procentní pro izolace proti vodě, vlhkosti a plynům v objektech v přes 6 do 12 m</t>
  </si>
  <si>
    <t>%</t>
  </si>
  <si>
    <t>-1459883253</t>
  </si>
  <si>
    <t>713</t>
  </si>
  <si>
    <t>Izolace tepelné</t>
  </si>
  <si>
    <t>55</t>
  </si>
  <si>
    <t>71313116R01</t>
  </si>
  <si>
    <t>D+M parotěsné folie provětrané fasády</t>
  </si>
  <si>
    <t>1101780090</t>
  </si>
  <si>
    <t>výměra = pohledová plocha</t>
  </si>
  <si>
    <t>započítat také opracování ostění a dalších detailů</t>
  </si>
  <si>
    <t>(11,6*2,1-(0,9*1,85*6))</t>
  </si>
  <si>
    <t>56</t>
  </si>
  <si>
    <t>713132322</t>
  </si>
  <si>
    <t>Montáž izolace tepelné do roštu  jednosměrného vodorovného budov v přes 6 do 12 m</t>
  </si>
  <si>
    <t>-1427054748</t>
  </si>
  <si>
    <t>- dvě vrstvy</t>
  </si>
  <si>
    <t>(11,6*2,1-(0,9*1,85*6))*2</t>
  </si>
  <si>
    <t>57</t>
  </si>
  <si>
    <t>63148160</t>
  </si>
  <si>
    <t>deska tepelně izolační minerální provětrávaných fasád λ=0,034-0,035 tl 80mm</t>
  </si>
  <si>
    <t>37500681</t>
  </si>
  <si>
    <t>28,74*1,05 'Přepočtené koeficientem množství</t>
  </si>
  <si>
    <t>58</t>
  </si>
  <si>
    <t>713500010</t>
  </si>
  <si>
    <t>D+M difuzní folie prověrané fasády, slepovaná, s oblepením kotev</t>
  </si>
  <si>
    <t>853013388</t>
  </si>
  <si>
    <t>započítat také opracování ostění</t>
  </si>
  <si>
    <t>59</t>
  </si>
  <si>
    <t>998713202</t>
  </si>
  <si>
    <t>Přesun hmot procentní pro izolace tepelné v objektech v přes 6 do 12 m</t>
  </si>
  <si>
    <t>-2117959597</t>
  </si>
  <si>
    <t>725</t>
  </si>
  <si>
    <t>Zdravotechnika - zařizovací předměty</t>
  </si>
  <si>
    <t>60</t>
  </si>
  <si>
    <t>725111-V1</t>
  </si>
  <si>
    <t>Osoušeč rukou elektrický automatický tryskový bezdotykový nerezový, vč.montáže, instalace</t>
  </si>
  <si>
    <t>1727964794</t>
  </si>
  <si>
    <t>Poznámka k položce:
k montáži na stěnu, materiál: matná broušená nerez, napájecí napětí 230V/50Hz,  regulace času sepnutí, doba vysoušení 10-15s, rychlost vzduchu cca 300 km/h, spouštění pohybovým senzorem, automatické vypnutí, max.hlučnost 80 dB,  (velikost dle stávajících osoušečů - dle požadavku provozovatele), vč. montážního materiálu</t>
  </si>
  <si>
    <t>D1.1.10</t>
  </si>
  <si>
    <t>61</t>
  </si>
  <si>
    <t>725111-V2</t>
  </si>
  <si>
    <t>Zásobník s dávkovačem tekutého mýdla nerez - cca 0,5l, vč. montáže</t>
  </si>
  <si>
    <t>-2086574667</t>
  </si>
  <si>
    <t xml:space="preserve">Poznámka k položce:
k montáži na stěnu, materiál: nerezová ocel, povrch matný, objem cca 500ml
</t>
  </si>
  <si>
    <t>62</t>
  </si>
  <si>
    <t>725111-V3</t>
  </si>
  <si>
    <t>Zásobník toaletního papíru nerezový závěsný uzamykatelný, průměr role cca 300mm, vč. montáže</t>
  </si>
  <si>
    <t>-853697213</t>
  </si>
  <si>
    <t xml:space="preserve">Poznámka k položce:
k montáži na stěnu,  materiál: matná nerez, vložkový zámek,  zásobník na velké papírové role (velikost dle stávajících zásobníků - dle požadavku provozovatele), vč. montážního materiálu
</t>
  </si>
  <si>
    <t>63</t>
  </si>
  <si>
    <t>725111-V4</t>
  </si>
  <si>
    <t>Sanitární WC set závěsný závěsný nerezový - úklid WC, vč. montáže</t>
  </si>
  <si>
    <t>-167100514</t>
  </si>
  <si>
    <t xml:space="preserve">Poznámka k položce:
klosetová souprava závěsná, nádobka kotvena do zdi, WC kartáč s kovovou rukojetí, provedení nerez, příp. vnitřní nádoba plast, vč. montážního materiálu
</t>
  </si>
  <si>
    <t>64</t>
  </si>
  <si>
    <t>725111-V5</t>
  </si>
  <si>
    <t>Zásobník hygienických sáčků nerez závěsný uzamykatelný, vč. montáže</t>
  </si>
  <si>
    <t>-656378441</t>
  </si>
  <si>
    <t xml:space="preserve">Poznámka k položce:
k montáži na stěnu, materiál : matná nerez, zásobník na sáčky,vč.montážního materiálu
</t>
  </si>
  <si>
    <t>65</t>
  </si>
  <si>
    <t>725111-V6</t>
  </si>
  <si>
    <t>Odpadkový koš nerezový celoplošný s víkem závěsný - 5 l, vč. montáže</t>
  </si>
  <si>
    <t>1350969068</t>
  </si>
  <si>
    <t>Poznámka k položce:
 k montáži na stěnu,  materiál: matná nerez, úchyty umožňující připevnění na stěnu, úprava na použití jednorázových sáčků na odpadky (např.přídržné svorky na uchycení výměnných odpadních pytlů),, s odklápěcím víkem, vč. montážního materiálu</t>
  </si>
  <si>
    <t>66</t>
  </si>
  <si>
    <t>725111-V7</t>
  </si>
  <si>
    <t>Zrcadlo celoplošné - celkový rozměr 1800/600mm se zabroušenou fazetou, závěsné či lepené na zeď, vč.montáže</t>
  </si>
  <si>
    <t>-302379378</t>
  </si>
  <si>
    <t xml:space="preserve">Poznámka k položce:
 k montáži či lepení na stěnu,  osadit těsně nad umyvadlovou baterii , spodní hrana cca +1,20m
</t>
  </si>
  <si>
    <t>67</t>
  </si>
  <si>
    <t>725111-V8</t>
  </si>
  <si>
    <t>Zrcadlo celoplošné - celkový rozměr 400/600mm se zabroušenou fazetou, závěsné či lepené na zeď, vč.montáže</t>
  </si>
  <si>
    <t>1223752745</t>
  </si>
  <si>
    <t>68</t>
  </si>
  <si>
    <t>725111-V9</t>
  </si>
  <si>
    <t>Tabulky s piktogramy  případně popisem apod., materiál matný nerez, hliník, stříbrný elox vč.montáže</t>
  </si>
  <si>
    <t>1879828877</t>
  </si>
  <si>
    <t xml:space="preserve">Poznámka k položce:
matný nerez alt. hliník - tabulka na  dveře   s piktogramy WC, úklidu a hygien. kabiny bude upřesněno investorem v rámci provedení dle nabídky dodavatele, vč. montážního materiálu
</t>
  </si>
  <si>
    <t>69</t>
  </si>
  <si>
    <t>725111-V10</t>
  </si>
  <si>
    <t>1789327876</t>
  </si>
  <si>
    <t>70</t>
  </si>
  <si>
    <t>725111-V11</t>
  </si>
  <si>
    <t>Šatní skříňka dvoudílná dvoudvéřová 600/5002/1800mm, vč. montáže</t>
  </si>
  <si>
    <t>1472276006</t>
  </si>
  <si>
    <t xml:space="preserve">Poznámka k položce:
</t>
  </si>
  <si>
    <t>- dle PD</t>
  </si>
  <si>
    <t>71</t>
  </si>
  <si>
    <t>725111-V12</t>
  </si>
  <si>
    <t>Police nerez závěsná třípatrová 900/300/800mm, stavitelná, vč. montáže</t>
  </si>
  <si>
    <t>396696535</t>
  </si>
  <si>
    <t>72</t>
  </si>
  <si>
    <t>725111-V13</t>
  </si>
  <si>
    <t>Regál policový kovový skladový 600/350/2200 mm, 6 stavitelných saminovaných nebo kovových polic, vč. montáže, příp. kotvení do zdi</t>
  </si>
  <si>
    <t>-762210016</t>
  </si>
  <si>
    <t>73</t>
  </si>
  <si>
    <t>998725202</t>
  </si>
  <si>
    <t>Přesun hmot procentní pro zařizovací předměty v objektech v přes 6 do 12 m</t>
  </si>
  <si>
    <t>1677995795</t>
  </si>
  <si>
    <t>763</t>
  </si>
  <si>
    <t>Konstrukce suché výstavby</t>
  </si>
  <si>
    <t>74</t>
  </si>
  <si>
    <t>76312143R01</t>
  </si>
  <si>
    <t>SDK stěna předsazená tl 62,5 mm profil CW+UW 50 deska 1xH2 12,5 s izolací EI 30 Rw do 12 dB</t>
  </si>
  <si>
    <t>-1213901414</t>
  </si>
  <si>
    <t>2. NP a 3. NP</t>
  </si>
  <si>
    <t>vč. kotevní desky pro uchycení otopného tělesa</t>
  </si>
  <si>
    <t>vč. tepelné izolace</t>
  </si>
  <si>
    <t>2,1*3,3*3</t>
  </si>
  <si>
    <t>(-0,9*1,85*6)+(0,09*(1,85*2+0,9*2)*6)</t>
  </si>
  <si>
    <t>75</t>
  </si>
  <si>
    <t>763131451</t>
  </si>
  <si>
    <t>SDK podhled deska 1xH2 12,5 bez izolace dvouvrstvá spodní kce profil CD+UD</t>
  </si>
  <si>
    <t>-485475641</t>
  </si>
  <si>
    <t>76</t>
  </si>
  <si>
    <t>763412113</t>
  </si>
  <si>
    <t>Sanitární příčky do suchého prostředí, desky laminované tl 25 mm</t>
  </si>
  <si>
    <t>1052835403</t>
  </si>
  <si>
    <t xml:space="preserve">- SANITÁRNÍ PŘÍČKA DO V.2000mm </t>
  </si>
  <si>
    <t>- OBOUSTRANNĚ LAMINOVANÁ DŘEVOTŘ. DESKA tl.25mm V.1850MM</t>
  </si>
  <si>
    <t xml:space="preserve">- HRANA ABS 2mm, </t>
  </si>
  <si>
    <t>- STAVITELNÉ NEREZ NOŽKY V.150MM</t>
  </si>
  <si>
    <t>- HRANY AL PROFIL S KOMAXIT ÚPRAVOU (STANDARD RAL 9006)</t>
  </si>
  <si>
    <t>"1. NP, 112"(1,525+0,55)*2-0,7*1,97</t>
  </si>
  <si>
    <t>"1. NP, 111"(1,175+1,725)*2-0,7*1,97*2</t>
  </si>
  <si>
    <t>"2. NP, 207"(1,425*2+1,825)*2-0,7*1,97*2</t>
  </si>
  <si>
    <t>"3. NP, 207"(1,425*2+1,825)*2-0,7*1,97*2</t>
  </si>
  <si>
    <t>77</t>
  </si>
  <si>
    <t>763412123</t>
  </si>
  <si>
    <t>Dveře sanitárních příček, desky laminované tl 25 mm, š do 800 mm, v do 2000 mm</t>
  </si>
  <si>
    <t>-1724123226</t>
  </si>
  <si>
    <t>78</t>
  </si>
  <si>
    <t>998763201</t>
  </si>
  <si>
    <t>Přesun hmot procentní pro dřevostavby v objektech v přes 6 do 12 m</t>
  </si>
  <si>
    <t>-1000930845</t>
  </si>
  <si>
    <t>766</t>
  </si>
  <si>
    <t>Konstrukce truhlářské</t>
  </si>
  <si>
    <t>79</t>
  </si>
  <si>
    <t>766691914</t>
  </si>
  <si>
    <t>Vyvěšení nebo zavěšení dřevěných křídel dveří pl do 2 m2</t>
  </si>
  <si>
    <t>-1371772792</t>
  </si>
  <si>
    <t>"600/1970"5</t>
  </si>
  <si>
    <t>"900/1970"2</t>
  </si>
  <si>
    <t>"600/1970"2</t>
  </si>
  <si>
    <t>"600/1970"1</t>
  </si>
  <si>
    <t>"900/1970"1</t>
  </si>
  <si>
    <t>"800/1970"1</t>
  </si>
  <si>
    <t>80</t>
  </si>
  <si>
    <t>766694111</t>
  </si>
  <si>
    <t>Montáž parapetních desek dřevěných nebo plastových š do 30 cm dl do 1,0 m</t>
  </si>
  <si>
    <t>-379550138</t>
  </si>
  <si>
    <t>81</t>
  </si>
  <si>
    <t>61144402</t>
  </si>
  <si>
    <t>parapet plastový vnitřní komůrkový tl 20mm š 305mm</t>
  </si>
  <si>
    <t>-1519071385</t>
  </si>
  <si>
    <t>0,9*2*3</t>
  </si>
  <si>
    <t>82</t>
  </si>
  <si>
    <t>61144405R</t>
  </si>
  <si>
    <t>parapet plastový vnitřní komůrkový tl 20mm š do 500mm</t>
  </si>
  <si>
    <t>-92348956</t>
  </si>
  <si>
    <t>83</t>
  </si>
  <si>
    <t>766-D01</t>
  </si>
  <si>
    <t>D01, D+M nové vnitřní dřevěné dveře plné do nové ocelové zárubně, 900x1970</t>
  </si>
  <si>
    <t>-1134490977</t>
  </si>
  <si>
    <t>- NOVÉ VNITŘNÍ DŘEVĚNÉ DVEŘE PLNÉ, OSAZENÉ DO NOVÉ OCELOVÉ ZÁRUBNĚ TL. 200MM</t>
  </si>
  <si>
    <t>- POVRCH KŘÍDLA: STŘEDNĚTLAKÝ LAMINÁT CPL</t>
  </si>
  <si>
    <t>- BARVA POVRCHU DVEŘÍ (SMETANOVÁ, DLE STÁV. DVEŘÍ NA CHODBĚ)</t>
  </si>
  <si>
    <t>- BARVA ZÁRUBNĚ( TMAVĚ HNĚDÁ)</t>
  </si>
  <si>
    <t>ODSTÍN BUDE UPŘESNĚN PŘI PROVÁDĚNÍ</t>
  </si>
  <si>
    <t>- PŮVODNÍ DŘ. DVEŘE VČETNĚ ZÁRUBNĚ VYBOURÁNY</t>
  </si>
  <si>
    <t>- U PRAHU OSAZENA AL VĚTRACÍ MŘÍŽKA OBOUSTRANNÁ 1KS</t>
  </si>
  <si>
    <t>600x150mm (u dveří WC do m.č. 202 a 302 - 1x2np,1x3np)</t>
  </si>
  <si>
    <t>- KOVÁNÍ MATNÝ NEREZ, KLÍČ FAB</t>
  </si>
  <si>
    <t>- SOUČÁSTÍ JE I OPRAVA OMÍTEK KOLEM DVEŘÍ</t>
  </si>
  <si>
    <t>- PRAHOVÁ NEREZ LIŠTA</t>
  </si>
  <si>
    <t>1+1+1</t>
  </si>
  <si>
    <t>84</t>
  </si>
  <si>
    <t>766-D02</t>
  </si>
  <si>
    <t>D02, D+M nové vnitřní dřevěné dveře plné do nové ocelové zárubně, 700x1970</t>
  </si>
  <si>
    <t>-1012796566</t>
  </si>
  <si>
    <t>- NOVÉ VNITŘNÍ DŘEVĚNÉ DVEŘE PLNÉ, OSAZENÉ DO NOVÉ OCELOVÉ</t>
  </si>
  <si>
    <t>ZÁRUBNĚ TL. 100MM</t>
  </si>
  <si>
    <t>600x150mm</t>
  </si>
  <si>
    <t>- KOVÁNÍ MATNÝ NEREZ, WC ZÁMEK</t>
  </si>
  <si>
    <t>- SOUČÁSTÍ JE OPRAVA OMÍTEK KOLEM DVEŘÍ</t>
  </si>
  <si>
    <t>- PRÁH- NEREZ LIŠTA</t>
  </si>
  <si>
    <t>3+1+1</t>
  </si>
  <si>
    <t>85</t>
  </si>
  <si>
    <t>766-D03</t>
  </si>
  <si>
    <t>D03, D+M nové vnitřní dřevěné dveře plné do nové ocelové zárubně, 600x1970 mm</t>
  </si>
  <si>
    <t>-323856518</t>
  </si>
  <si>
    <t>- ODSTÍN BUDE UPŘESNĚN PŘI PROVÁDĚNÍ</t>
  </si>
  <si>
    <t>400x150mm (u dveří WC do m.č. 205 a 305 1x2np,1x3np)</t>
  </si>
  <si>
    <t>- PRÁH - MATNÝ NEREZ LIŠTA</t>
  </si>
  <si>
    <t>86</t>
  </si>
  <si>
    <t>766-D05</t>
  </si>
  <si>
    <t>D05, D+M sprchové zalamovací dveře, 700x1950 mm</t>
  </si>
  <si>
    <t>-1199417787</t>
  </si>
  <si>
    <t>- SPRCHOVÉ ZALAMOVACÍ DVEŘE DO PŮVODNÍHO OTVORU</t>
  </si>
  <si>
    <t>VYBOURANÝCH DVEŘÍ 600/1970, OTVOR 700/1950MM</t>
  </si>
  <si>
    <t>- SPRCHOVÉ DVEŘE OSAZENY A UTĚSNĚNY K ZADLÁŽDĚNÉ</t>
  </si>
  <si>
    <t>VYSPÁDOVANÉ PODLAZE SPRCHOVÉHO KOUTU A</t>
  </si>
  <si>
    <t>OBLOŽENÉHO OTVORU</t>
  </si>
  <si>
    <t>- MATERIÁL BÍLÝ RÁM, ZASKELNÍ BEZPEČNOSTNÍM SKLEM -</t>
  </si>
  <si>
    <t>ANTICALC, MAT</t>
  </si>
  <si>
    <t>87</t>
  </si>
  <si>
    <t>766-dmtž</t>
  </si>
  <si>
    <t>Demontáž lamino desek věšáčků u botníků</t>
  </si>
  <si>
    <t>225799201</t>
  </si>
  <si>
    <t>88</t>
  </si>
  <si>
    <t>998766202</t>
  </si>
  <si>
    <t>Přesun hmot procentní pro kce truhlářské v objektech v přes 6 do 12 m</t>
  </si>
  <si>
    <t>-948101409</t>
  </si>
  <si>
    <t>767</t>
  </si>
  <si>
    <t>Konstrukce zámečnické</t>
  </si>
  <si>
    <t>89</t>
  </si>
  <si>
    <t>767132812</t>
  </si>
  <si>
    <t>Demontáž příček svařovaných do suti</t>
  </si>
  <si>
    <t>33893964</t>
  </si>
  <si>
    <t>2. NP, wc kóje vč. dveří</t>
  </si>
  <si>
    <t>(3,6+1,2*3)*2,1</t>
  </si>
  <si>
    <t>3. NP, wc kóje vč. dveří</t>
  </si>
  <si>
    <t>(3,6+1,175*3)*2,1</t>
  </si>
  <si>
    <t>90</t>
  </si>
  <si>
    <t>767500010</t>
  </si>
  <si>
    <t>D+M provětrané fasády, trapézový plech, nosný jednosměrný rošt, vč. detailů</t>
  </si>
  <si>
    <t>1480485887</t>
  </si>
  <si>
    <t>Kompletní systém</t>
  </si>
  <si>
    <t xml:space="preserve"> (spodní ukončení, horní ukončení, svislé ukončení boční, lemování oken - parapet,ostění nadpraží)</t>
  </si>
  <si>
    <t>- spodní ukončení</t>
  </si>
  <si>
    <t>- horní ukončení</t>
  </si>
  <si>
    <t>- svislé ukončení - boční</t>
  </si>
  <si>
    <t>- meziokení prvek</t>
  </si>
  <si>
    <t>- lemování oken - parapet, ostění, nadpraží</t>
  </si>
  <si>
    <t>- nosný jednosměrný rošt</t>
  </si>
  <si>
    <t>- větrací mřížky</t>
  </si>
  <si>
    <t>- podkladní plechy</t>
  </si>
  <si>
    <t>- zasouvací okení lišty</t>
  </si>
  <si>
    <t>- spojovací materiál</t>
  </si>
  <si>
    <t>- zaměření</t>
  </si>
  <si>
    <t>- doprava a montáž</t>
  </si>
  <si>
    <t>91</t>
  </si>
  <si>
    <t>7675000-O01</t>
  </si>
  <si>
    <t>D+M plastových oken dvoudílných 900 x 1850</t>
  </si>
  <si>
    <t>1855825007</t>
  </si>
  <si>
    <t>NOVÉ PLASTOVÉ OKNO, DVOUDÍLNÉ OTEVÍRAVÉ A VYKLÁPĚCÍ</t>
  </si>
  <si>
    <t>- ZASKLENÍ IZOLAČNÍM DVOJSKLEM, 6-TI KOMOROVÝ PROFIL, S</t>
  </si>
  <si>
    <t>MIKROVENTILACÍ, 3 TĚSNĚNÍ</t>
  </si>
  <si>
    <t>- BARVA : BÍLÁ</t>
  </si>
  <si>
    <t>- NOVÉ OKNO KOTVENO DO VYSPRAVENÉ OCEL. KONSTRUKCE</t>
  </si>
  <si>
    <t>OBVODOVÉHO PLÁŠTĚ</t>
  </si>
  <si>
    <t>- KLIKA BÍLÁ POPLAST</t>
  </si>
  <si>
    <t>- Uw 1,2 W/m2K</t>
  </si>
  <si>
    <t>2+2+2</t>
  </si>
  <si>
    <t>92</t>
  </si>
  <si>
    <t>7675000-O01př</t>
  </si>
  <si>
    <t>Příplatek k plastovým oknům za matné neprůhledné sklo</t>
  </si>
  <si>
    <t>-2085662621</t>
  </si>
  <si>
    <t>"m. č. 107"1+1</t>
  </si>
  <si>
    <t>93</t>
  </si>
  <si>
    <t>767-Z1</t>
  </si>
  <si>
    <t>REVIZNÍ DVÍŘKA Z NEREZ PLECHU PŘÍSTUP K ČISTÍCÍMU KUSU KANALIZACE, 150x150 mm</t>
  </si>
  <si>
    <t>-1376047559</t>
  </si>
  <si>
    <t xml:space="preserve">Konstrukce dvířek se skládá z pevného rámu a výklopných dvířek. Otevírání zatlačením – otevřít a zavřít (tlakový zámek). </t>
  </si>
  <si>
    <t>Revizní dvířka se instalují do zdiva ukotvením na hmoždinky.</t>
  </si>
  <si>
    <t>"Z1"2+1</t>
  </si>
  <si>
    <t>94</t>
  </si>
  <si>
    <t>767-Z2</t>
  </si>
  <si>
    <t>Revizní SDK dvířka 500/500mm pro přístup k radiálnímu ventilátoru VZT potrubí</t>
  </si>
  <si>
    <t>-417929341</t>
  </si>
  <si>
    <t>1+1</t>
  </si>
  <si>
    <t>95</t>
  </si>
  <si>
    <t>767-Z3</t>
  </si>
  <si>
    <t>REVIZNÍ DVÍŘKA Z NEREZ PLECHU, PŘÍSTUP K UZÁVĚRU VODOVODU, 150x250 mm</t>
  </si>
  <si>
    <t>59990801</t>
  </si>
  <si>
    <t>1+2</t>
  </si>
  <si>
    <t>96</t>
  </si>
  <si>
    <t>767-Z4</t>
  </si>
  <si>
    <t>REVIZNÍ DVÍŘKA Z NEREZ PLECHU PŘÍSTUP K UZÁVĚRU VODOVODU, 150x150 mm</t>
  </si>
  <si>
    <t>5530310</t>
  </si>
  <si>
    <t>2+2</t>
  </si>
  <si>
    <t>97</t>
  </si>
  <si>
    <t>767-Z5</t>
  </si>
  <si>
    <t>Oboustranná větrací mřížka do zdiva 300/150 mm, vč. demontáže stávající a úpravy otvoru</t>
  </si>
  <si>
    <t>1295131576</t>
  </si>
  <si>
    <t>2+1+1</t>
  </si>
  <si>
    <t>98</t>
  </si>
  <si>
    <t>767-Z6</t>
  </si>
  <si>
    <t>Oboustranná větrací mřížka do zdiva 550/160 mm, vč. demontáže stávající (300/150 MM a úpravy otvoru - vybourání otvoru a překlad 2x L50/5 mm</t>
  </si>
  <si>
    <t>549672770</t>
  </si>
  <si>
    <t>99</t>
  </si>
  <si>
    <t>767-Z7</t>
  </si>
  <si>
    <t xml:space="preserve">Oboustranná větrací mřížka do dveří 400/160 mm, </t>
  </si>
  <si>
    <t>320132167</t>
  </si>
  <si>
    <t>100</t>
  </si>
  <si>
    <t>767-Z8</t>
  </si>
  <si>
    <t xml:space="preserve">Oboustranná větrací mřížka do dveří 400/100 mm, </t>
  </si>
  <si>
    <t>-1785559291</t>
  </si>
  <si>
    <t>101</t>
  </si>
  <si>
    <t>767-Z9</t>
  </si>
  <si>
    <t xml:space="preserve">Oboustranná větrací mřížka do dveří 300/100 mm, </t>
  </si>
  <si>
    <t>-442432872</t>
  </si>
  <si>
    <t>102</t>
  </si>
  <si>
    <t>767-Z10</t>
  </si>
  <si>
    <t xml:space="preserve">Oboustranná větrací mřížka do dveří 400/300 mm, </t>
  </si>
  <si>
    <t>-1337139172</t>
  </si>
  <si>
    <t>103</t>
  </si>
  <si>
    <t>767-Z11</t>
  </si>
  <si>
    <t xml:space="preserve">Oboustranná větrací mřížka do dveří 500/300 mm, </t>
  </si>
  <si>
    <t>603684456</t>
  </si>
  <si>
    <t>104</t>
  </si>
  <si>
    <t>998767202</t>
  </si>
  <si>
    <t>Přesun hmot procentní pro zámečnické konstrukce v objektech v přes 6 do 12 m</t>
  </si>
  <si>
    <t>1632436160</t>
  </si>
  <si>
    <t>771</t>
  </si>
  <si>
    <t>Podlahy z dlaždic</t>
  </si>
  <si>
    <t>105</t>
  </si>
  <si>
    <t>771111011</t>
  </si>
  <si>
    <t>Vysátí podkladu před pokládkou dlažby</t>
  </si>
  <si>
    <t>-922491601</t>
  </si>
  <si>
    <t>106</t>
  </si>
  <si>
    <t>771121011</t>
  </si>
  <si>
    <t>Nátěr penetrační na podlahu</t>
  </si>
  <si>
    <t>796356871</t>
  </si>
  <si>
    <t>107</t>
  </si>
  <si>
    <t>771151014</t>
  </si>
  <si>
    <t>Samonivelační stěrka podlah pevnosti 20 MPa tl přes 8 do 10 mm</t>
  </si>
  <si>
    <t>-468289510</t>
  </si>
  <si>
    <t>108</t>
  </si>
  <si>
    <t>771474113</t>
  </si>
  <si>
    <t>Montáž soklů z dlaždic keramických rovných flexibilní lepidlo v přes 90 do 120 mm</t>
  </si>
  <si>
    <t>218503509</t>
  </si>
  <si>
    <t>"107"4,3*2+1,4*2-0,7*3-0,6*2-0,9</t>
  </si>
  <si>
    <t>"109"1,35*2+1*2-0,6</t>
  </si>
  <si>
    <t>"110"1,35*2+1*2-0,6</t>
  </si>
  <si>
    <t>109</t>
  </si>
  <si>
    <t>59761009R</t>
  </si>
  <si>
    <t>sokl-dlažba keramická</t>
  </si>
  <si>
    <t>-718397475</t>
  </si>
  <si>
    <t>15,4*1,1 'Přepočtené koeficientem množství</t>
  </si>
  <si>
    <t>110</t>
  </si>
  <si>
    <t>771573810</t>
  </si>
  <si>
    <t>Demontáž podlah z dlaždic keramických lepených</t>
  </si>
  <si>
    <t>1873742084</t>
  </si>
  <si>
    <t>"úklid"1,52</t>
  </si>
  <si>
    <t>"wc dívky"2,19</t>
  </si>
  <si>
    <t>"wc personál"2,19</t>
  </si>
  <si>
    <t>"chodba"4,62</t>
  </si>
  <si>
    <t>"wc dívky"11,34</t>
  </si>
  <si>
    <t>"hyg. kabina"2,42</t>
  </si>
  <si>
    <t>"sklad"1,35</t>
  </si>
  <si>
    <t>"předsíň wc dívky"6,02</t>
  </si>
  <si>
    <t>111</t>
  </si>
  <si>
    <t>771574111</t>
  </si>
  <si>
    <t>Montáž podlah keramických hladkých lepených flexibilním lepidlem do 9 ks/m2</t>
  </si>
  <si>
    <t>-1212383930</t>
  </si>
  <si>
    <t>112</t>
  </si>
  <si>
    <t>59761011R</t>
  </si>
  <si>
    <t>dlažba keramická dle výběru investora</t>
  </si>
  <si>
    <t>1953367062</t>
  </si>
  <si>
    <t>Poznámka k položce:
200/200 mm, R9, ve dvou odstínech</t>
  </si>
  <si>
    <t>64,62*1,1 'Přepočtené koeficientem množství</t>
  </si>
  <si>
    <t>113</t>
  </si>
  <si>
    <t>771591112</t>
  </si>
  <si>
    <t>Izolace pod dlažbu nátěrem nebo stěrkou ve dvou vrstvách</t>
  </si>
  <si>
    <t>511026386</t>
  </si>
  <si>
    <t>114</t>
  </si>
  <si>
    <t>771500010</t>
  </si>
  <si>
    <t>Olištování keramických dlažeb - veškeré rohové, koutové, ukončovací a jiné systémové lišty - kovové - D+M</t>
  </si>
  <si>
    <t>1167355145</t>
  </si>
  <si>
    <t>115</t>
  </si>
  <si>
    <t>998771202</t>
  </si>
  <si>
    <t>Přesun hmot procentní pro podlahy z dlaždic v objektech v přes 6 do 12 m</t>
  </si>
  <si>
    <t>272200130</t>
  </si>
  <si>
    <t>776</t>
  </si>
  <si>
    <t>Podlahy povlakové</t>
  </si>
  <si>
    <t>116</t>
  </si>
  <si>
    <t>77620181R01</t>
  </si>
  <si>
    <t>Demontáž lepených povlakových podlah</t>
  </si>
  <si>
    <t>-1008852567</t>
  </si>
  <si>
    <t>- vč. pvc lišty</t>
  </si>
  <si>
    <t>"sklad knihovny"3,5*3,6</t>
  </si>
  <si>
    <t>"103"</t>
  </si>
  <si>
    <t>"104"</t>
  </si>
  <si>
    <t>"116"</t>
  </si>
  <si>
    <t>"117"</t>
  </si>
  <si>
    <t>117</t>
  </si>
  <si>
    <t>998776202</t>
  </si>
  <si>
    <t>Přesun hmot procentní pro podlahy povlakové v objektech v přes 6 do 12 m</t>
  </si>
  <si>
    <t>269622216</t>
  </si>
  <si>
    <t>781</t>
  </si>
  <si>
    <t>Dokončovací práce - obklady</t>
  </si>
  <si>
    <t>118</t>
  </si>
  <si>
    <t>781121011</t>
  </si>
  <si>
    <t>Nátěr penetrační na stěnu</t>
  </si>
  <si>
    <t>-1503179446</t>
  </si>
  <si>
    <t>119</t>
  </si>
  <si>
    <t>781131112</t>
  </si>
  <si>
    <t>Izolace pod obklad nátěrem nebo stěrkou ve dvou vrstvách</t>
  </si>
  <si>
    <t>1711286172</t>
  </si>
  <si>
    <t>"108"(1*2+0,9*2)*2-0,6*1,97+(1,15*2+0,9*2)*0,2-0,6*0,2*2</t>
  </si>
  <si>
    <t>"109"(1,3*2+0,9*2+1,15*2+0,9*2)*0,2-0,6*0,2*3</t>
  </si>
  <si>
    <t>"110"(1,7*2+0,8*2)*0,2-0,7*0,2</t>
  </si>
  <si>
    <t>"111"(3,605*2+1,9*2)*0,2-0,7*0,2</t>
  </si>
  <si>
    <t>"112"(2,6*2+1,525*2)*0,2-0,7*0,2</t>
  </si>
  <si>
    <t>"206"(3,3*2+2,1*2)*0,2-0,6*0,2-0,6*0,2-0,9*0,2-0,9*0,2</t>
  </si>
  <si>
    <t>"207"(3,6*2+1,4*2)*0,2-0,9*0,2</t>
  </si>
  <si>
    <t>"208"(1,15*2+2,2*2)*0,2-1,7*0,2</t>
  </si>
  <si>
    <t>"306"(3,3*2+2,1*2)*0,2-0,6*0,2-0,6*0,2-0,9*0,2-0,9*0,2</t>
  </si>
  <si>
    <t>"307"(3,6*2+1,4*2)*0,2-0,9*0,2</t>
  </si>
  <si>
    <t>"308"(1,15*2+2,2*2)*0,2-1,7*0,2</t>
  </si>
  <si>
    <t>120</t>
  </si>
  <si>
    <t>781473810</t>
  </si>
  <si>
    <t>Demontáž obkladů z obkladaček keramických lepených</t>
  </si>
  <si>
    <t>-527854567</t>
  </si>
  <si>
    <t>121</t>
  </si>
  <si>
    <t>781474111</t>
  </si>
  <si>
    <t>Montáž obkladů vnitřních keramických hladkých přes 6 do 9 ks/m2 lepených flexibilním lepidlem</t>
  </si>
  <si>
    <t>-711783830</t>
  </si>
  <si>
    <t>122</t>
  </si>
  <si>
    <t>59761026R</t>
  </si>
  <si>
    <t>obklad keramický dle výběru investora</t>
  </si>
  <si>
    <t>-1948793352</t>
  </si>
  <si>
    <t>Poznámka k položce:
200/200 mm, ve dvou odstínech</t>
  </si>
  <si>
    <t>157,919*1,1 'Přepočtené koeficientem množství</t>
  </si>
  <si>
    <t>123</t>
  </si>
  <si>
    <t>781500010</t>
  </si>
  <si>
    <t>Olištování obkladů - veškeré rohové, koutové, ukončovací a jiné systémové lišty - kovové - D+M</t>
  </si>
  <si>
    <t>-2101341218</t>
  </si>
  <si>
    <t>124</t>
  </si>
  <si>
    <t>998781202</t>
  </si>
  <si>
    <t>Přesun hmot procentní pro obklady keramické v objektech v přes 6 do 12 m</t>
  </si>
  <si>
    <t>1082685995</t>
  </si>
  <si>
    <t>783</t>
  </si>
  <si>
    <t>Dokončovací práce - nátěry</t>
  </si>
  <si>
    <t>125</t>
  </si>
  <si>
    <t>783314101</t>
  </si>
  <si>
    <t>Základní jednonásobný syntetický nátěr zámečnických konstrukcí</t>
  </si>
  <si>
    <t>-290617267</t>
  </si>
  <si>
    <t>- výměra se upřesní po rozebrání konstrukce</t>
  </si>
  <si>
    <t>(0,09*2+0,04)*6*11,6</t>
  </si>
  <si>
    <t>(0,09*2+0,04)*9*2,1</t>
  </si>
  <si>
    <t>126</t>
  </si>
  <si>
    <t>783315101</t>
  </si>
  <si>
    <t>Mezinátěr jednonásobný syntetický standardní zámečnických konstrukcí</t>
  </si>
  <si>
    <t>1014033290</t>
  </si>
  <si>
    <t>127</t>
  </si>
  <si>
    <t>783317101</t>
  </si>
  <si>
    <t>Krycí jednonásobný syntetický standardní nátěr zámečnických konstrukcí</t>
  </si>
  <si>
    <t>-1336911247</t>
  </si>
  <si>
    <t>128</t>
  </si>
  <si>
    <t>783500010</t>
  </si>
  <si>
    <t>Enkapsulační nástřik azbestocementových desek</t>
  </si>
  <si>
    <t>-1672837588</t>
  </si>
  <si>
    <t>(11,6*2,1-(0,9*1,85*6))*2*1,1</t>
  </si>
  <si>
    <t>129</t>
  </si>
  <si>
    <t>783500020</t>
  </si>
  <si>
    <t>Povrchová úprava ocelových zárubní</t>
  </si>
  <si>
    <t>-1826175526</t>
  </si>
  <si>
    <t>784</t>
  </si>
  <si>
    <t>Dokončovací práce - malby a tapety</t>
  </si>
  <si>
    <t>130</t>
  </si>
  <si>
    <t>784131101</t>
  </si>
  <si>
    <t>Odstranění linkrustace v místnostech v do 3,80 m</t>
  </si>
  <si>
    <t>-174759910</t>
  </si>
  <si>
    <t>"chodba"(3,3*2+1,55)*1,5-0,6*1,5*3-0,9*1,5</t>
  </si>
  <si>
    <t>131</t>
  </si>
  <si>
    <t>784211101</t>
  </si>
  <si>
    <t>Dvojnásobné bílé malby ze směsí za mokra výborně oděruvzdorných v místnostech v do 3,80 m</t>
  </si>
  <si>
    <t>665780572</t>
  </si>
  <si>
    <t>STROPY</t>
  </si>
  <si>
    <t>-SDK</t>
  </si>
  <si>
    <t>- OMÍTKA</t>
  </si>
  <si>
    <t xml:space="preserve">STĚNY </t>
  </si>
  <si>
    <t>- OPRAVENÁ OMÍTKA</t>
  </si>
  <si>
    <t>- NOVÁ OMÍTKA</t>
  </si>
  <si>
    <t>- SDK</t>
  </si>
  <si>
    <t>HZS</t>
  </si>
  <si>
    <t>Hodinové zúčtovací sazby</t>
  </si>
  <si>
    <t>132</t>
  </si>
  <si>
    <t>HZS12999</t>
  </si>
  <si>
    <t>Měření koncentrace azbestových vláken</t>
  </si>
  <si>
    <t>-345569868</t>
  </si>
  <si>
    <t>SO 01-D.1.4 - Technika prostředí staveb 2.etapa</t>
  </si>
  <si>
    <t>Úroveň 3:</t>
  </si>
  <si>
    <t>SO 01-D.1.4.1 - Zařízení zdravotně technických instalací, 2. etapa</t>
  </si>
  <si>
    <t>1 - Zemní práce</t>
  </si>
  <si>
    <t>97 - Prorážení otvorů</t>
  </si>
  <si>
    <t>721 - Vnitřní kanalizace</t>
  </si>
  <si>
    <t>722 - Vnitřní vodovod</t>
  </si>
  <si>
    <t>725 - Zařizovací předměty</t>
  </si>
  <si>
    <t>VN - Vedlejší náklady</t>
  </si>
  <si>
    <t>713-ZTI - Izolace tepelné - ZTI</t>
  </si>
  <si>
    <t>721-D - Vnitřní kanalizace - demontáže</t>
  </si>
  <si>
    <t>722-D - Vnitřní vodovod - demontáže</t>
  </si>
  <si>
    <t>725-D - Zařizovací předměty - demontáže</t>
  </si>
  <si>
    <t>451572111R00</t>
  </si>
  <si>
    <t>Lože pod potrubí z kameniva těženého 0 - 4 mm</t>
  </si>
  <si>
    <t>"ležatá kanalizace"1*0,8*0,1</t>
  </si>
  <si>
    <t>175101101RT2</t>
  </si>
  <si>
    <t>Obsyp potrubí bez prohození sypaniny, s dodáním štěrkopísku frakce 0 - 22 mm</t>
  </si>
  <si>
    <t>"ležatá kanalizace"1*0,8*0,3</t>
  </si>
  <si>
    <t>132201110R00</t>
  </si>
  <si>
    <t>Hloubení rýh š.do 60 cm v hor.3 do 50 m3, STROJNĚ</t>
  </si>
  <si>
    <t>0,8*1*(1,2-0,2)</t>
  </si>
  <si>
    <t>132201119R00</t>
  </si>
  <si>
    <t>Přípl.za lepivost,hloubení rýh 60 cm,hor.3,STROJNĚ</t>
  </si>
  <si>
    <t>161101101R00</t>
  </si>
  <si>
    <t>Svislé přemístění výkopku z hor.1-4 do 2,5 m</t>
  </si>
  <si>
    <t>174101101R00</t>
  </si>
  <si>
    <t>Zásyp jam, rýh, šachet se zhutněním</t>
  </si>
  <si>
    <t>0,8-(0,8*0,4*1)</t>
  </si>
  <si>
    <t>167101101R00</t>
  </si>
  <si>
    <t>Nakládání výkopku z hor.1-4 v množství do 100 m3</t>
  </si>
  <si>
    <t>0,08+0,24</t>
  </si>
  <si>
    <t>162701105R00</t>
  </si>
  <si>
    <t>Vodorovné přemístění výkopku z hor.1-4 do 10000 m</t>
  </si>
  <si>
    <t>162701109R00</t>
  </si>
  <si>
    <t>Příplatek k vod. přemístění hor.1-4 za další 1 km</t>
  </si>
  <si>
    <t>10*0,32</t>
  </si>
  <si>
    <t>979990108R00</t>
  </si>
  <si>
    <t>Poplatek za skládku</t>
  </si>
  <si>
    <t>0,32*1,55</t>
  </si>
  <si>
    <t>121101101R00</t>
  </si>
  <si>
    <t>Sejmutí ornice s přemístěním do 50 m</t>
  </si>
  <si>
    <t>2*1*0,20</t>
  </si>
  <si>
    <t>181301103R00</t>
  </si>
  <si>
    <t>Rozprostření ornice, rovina, tl. 15-20 cm,do 500m2</t>
  </si>
  <si>
    <t>2*1</t>
  </si>
  <si>
    <t>460620006RT1</t>
  </si>
  <si>
    <t>Osetí povrchu trávou, včetně dodávky osiva</t>
  </si>
  <si>
    <t>Prorážení otvorů</t>
  </si>
  <si>
    <t>974031142R00</t>
  </si>
  <si>
    <t>Vysekání rýh ve zdi cihelné 7 x 7 cm</t>
  </si>
  <si>
    <t>"kanalizace"1</t>
  </si>
  <si>
    <t>974031143R00</t>
  </si>
  <si>
    <t>Vysekání rýh ve zdi cihelné 7 x 10 cm</t>
  </si>
  <si>
    <t>"kanalizace"2*(1,5+1,5)</t>
  </si>
  <si>
    <t>"vodovod"2+0,3+3*0,5</t>
  </si>
  <si>
    <t>971033231R00</t>
  </si>
  <si>
    <t>Vybourání otv. zeď cihel. 0,0225 m2, tl. 15cm, MVC</t>
  </si>
  <si>
    <t>"vodovod"2</t>
  </si>
  <si>
    <t>314843541R00</t>
  </si>
  <si>
    <t>Prostup stropem do d 140 mm</t>
  </si>
  <si>
    <t>"kanalizace"9</t>
  </si>
  <si>
    <t>971100041RAD</t>
  </si>
  <si>
    <t>Vybourání otvorů ve zdech železobetonových, tloušťka 30 cm</t>
  </si>
  <si>
    <t>"prostup základem"0,2*0,3</t>
  </si>
  <si>
    <t>139200010RA0</t>
  </si>
  <si>
    <t>Výkop rýh v uzavřeném prostoru v hornině1-4, vč. rozbití podlah</t>
  </si>
  <si>
    <t>"kanalizace"4,6-1+2,9+5,1+0,8+0,8+0,5+1,8</t>
  </si>
  <si>
    <t>631317125R00</t>
  </si>
  <si>
    <t>Řezání spáry hl. 0-250 mm, beton prostý</t>
  </si>
  <si>
    <t>2*15,5</t>
  </si>
  <si>
    <t>979087311R00</t>
  </si>
  <si>
    <t>Vodorovné přemístění suti nošením do 10 m</t>
  </si>
  <si>
    <t>"drážka a otvory"0,1876</t>
  </si>
  <si>
    <t>"podlaha 1.NP"(15,5*0,6*1)*2,1</t>
  </si>
  <si>
    <t>979087391R00</t>
  </si>
  <si>
    <t>Příplatek za nošení suti každých dalších 10 m</t>
  </si>
  <si>
    <t>5*19,7176</t>
  </si>
  <si>
    <t>979088212R00</t>
  </si>
  <si>
    <t>Nakládání suti na dopr.prostředky</t>
  </si>
  <si>
    <t>979081111R00</t>
  </si>
  <si>
    <t>Odvoz suti a vybour. hmot na skládku do 1 km</t>
  </si>
  <si>
    <t>979081121R00</t>
  </si>
  <si>
    <t>Příplatek k odvozu za každý další 1 km</t>
  </si>
  <si>
    <t>19*32,95142</t>
  </si>
  <si>
    <t>979093111R00</t>
  </si>
  <si>
    <t>Uložení suti na skládku bez zhutnění</t>
  </si>
  <si>
    <t>979990101R00</t>
  </si>
  <si>
    <t>Poplatek za sklád.suti-směs bet.a cihel do 30x30cm</t>
  </si>
  <si>
    <t>721</t>
  </si>
  <si>
    <t>Vnitřní kanalizace</t>
  </si>
  <si>
    <t>721177101R00</t>
  </si>
  <si>
    <t>Potrubí připojovací D 32 x 1,8 mm, odhlučněný systém</t>
  </si>
  <si>
    <t>0,3*1,03</t>
  </si>
  <si>
    <t>721177102R00</t>
  </si>
  <si>
    <t>Potrubí připojovací D 40 x 1,8 mm, odhlučněný systém</t>
  </si>
  <si>
    <t>(1+2,5+2,5)*1,03</t>
  </si>
  <si>
    <t>721177103R00</t>
  </si>
  <si>
    <t>Potrubí připojovací D 50 x 2,0 mm, odhlučněný systém</t>
  </si>
  <si>
    <t>(4,1+2,9+2,9)*1,03</t>
  </si>
  <si>
    <t>721177105R00</t>
  </si>
  <si>
    <t>Potrubí připojovací D 110 x 3,4 mm, odhlučněný systém</t>
  </si>
  <si>
    <t>(0,5+2,9+2,9)*1,03</t>
  </si>
  <si>
    <t>721177114R00</t>
  </si>
  <si>
    <t>Potrubí odpadní svislé D 50 x 2,0 mm, odhlučněný systém</t>
  </si>
  <si>
    <t>(1,2+1,2)*1,03</t>
  </si>
  <si>
    <t>721177114R00.1</t>
  </si>
  <si>
    <t>Potrubí odpadní svislé D 75 x 2,6 mm, odhlučněný systém</t>
  </si>
  <si>
    <t>11,3*1,03</t>
  </si>
  <si>
    <t>721177115R00</t>
  </si>
  <si>
    <t>Potrubí odpadní svislé D 110 x 3,4 mm, odhlučněný systém</t>
  </si>
  <si>
    <t>(11,3+11,3+0,9*4)*1,03</t>
  </si>
  <si>
    <t>721176222R00</t>
  </si>
  <si>
    <t>Potrubí KG svodné (ležaté) v zemi D 110 x 3,2 mm</t>
  </si>
  <si>
    <t>(2,9+2*0,7)*1,03</t>
  </si>
  <si>
    <t>721176223R00</t>
  </si>
  <si>
    <t>Potrubí KG svodné (ležaté) v zemi D 125 x 3,2 mm</t>
  </si>
  <si>
    <t>(2,4+1,3+2+0,5+1,8)*1,03</t>
  </si>
  <si>
    <t>721176224R00</t>
  </si>
  <si>
    <t>Potrubí KG svodné (ležaté) v zemi D 160 x 4,0 mm</t>
  </si>
  <si>
    <t>(2,3+3,7)*1,03</t>
  </si>
  <si>
    <t>721194103R00</t>
  </si>
  <si>
    <t>Vyvedení odpadních výpustek D 32 x 1,8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</si>
  <si>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</si>
  <si>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</si>
  <si>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</si>
  <si>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</si>
  <si>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</si>
  <si>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</si>
  <si>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721290111R00</t>
  </si>
  <si>
    <t>Zkouška těsnosti kanalizace vodou DN 125</t>
  </si>
  <si>
    <t>0,3+6+9,9+6,3+2,4+11,9+26,2+4,3+8+6</t>
  </si>
  <si>
    <t>721110917R00</t>
  </si>
  <si>
    <t>Propojení dosavadního potrubí kamenin DN150</t>
  </si>
  <si>
    <t>721223423RT2</t>
  </si>
  <si>
    <t>Vpusť podlahová se zápachovou uzávěrkou, sprcha, mřížka nerez 115 x 115 D 50 mm</t>
  </si>
  <si>
    <t>721273200RT3</t>
  </si>
  <si>
    <t>Souprava ventilační střešní D110 mm</t>
  </si>
  <si>
    <t>286971672R</t>
  </si>
  <si>
    <t>Dno šachtové výkyvné 425/160 přímé pro KG</t>
  </si>
  <si>
    <t>286971402R</t>
  </si>
  <si>
    <t>Roura šachtová korugovaná  bez hrdla 425/1500 mm</t>
  </si>
  <si>
    <t>28697146R</t>
  </si>
  <si>
    <t>Poklop do šachtové roury 425 mm/1,5 T PP</t>
  </si>
  <si>
    <t>893151111R00</t>
  </si>
  <si>
    <t>Montáž šachty revizní plastové kruhové</t>
  </si>
  <si>
    <t>998721102R00</t>
  </si>
  <si>
    <t>Přesun hmot pro vnitřní kanalizaci, výšky do 12 m</t>
  </si>
  <si>
    <t>722</t>
  </si>
  <si>
    <t>Vnitřní vodovod</t>
  </si>
  <si>
    <t>722172711R00</t>
  </si>
  <si>
    <t>Potrubí z PP-RCT studená, D 20 x 2,8 mm</t>
  </si>
  <si>
    <t>13,3*1,09</t>
  </si>
  <si>
    <t>722172712R00</t>
  </si>
  <si>
    <t>Potrubí z PP-RCT studená, D 25 x 3,5 mm</t>
  </si>
  <si>
    <t>20,9*1,09</t>
  </si>
  <si>
    <t>722172713R00</t>
  </si>
  <si>
    <t>Potrubí z PP-RCT studená, D 32 x 4,4 mm</t>
  </si>
  <si>
    <t>23,2*1,09</t>
  </si>
  <si>
    <t>722172714R00</t>
  </si>
  <si>
    <t>Potrubí z PP-RCT studená, D 40 x 5,5 mm</t>
  </si>
  <si>
    <t>9,3*1,09</t>
  </si>
  <si>
    <t>722172611R00</t>
  </si>
  <si>
    <t>Potrubí PP-RCT teplá, D 20x2,8 mm, vyztužené čedičovými vlákny</t>
  </si>
  <si>
    <t>15,3*1,09</t>
  </si>
  <si>
    <t>722172612R00</t>
  </si>
  <si>
    <t>Potrubí PP-RCT teplá, D 25x3,5 mm, vyztužené čedičovými vlákny</t>
  </si>
  <si>
    <t>13,1*1,09</t>
  </si>
  <si>
    <t>722172613R00</t>
  </si>
  <si>
    <t>Potrubí PP-RCT teplá, D 32x4,5 mm, vyztužené čedičovými vlákny</t>
  </si>
  <si>
    <t>11,9*1,09</t>
  </si>
  <si>
    <t>722190401R00</t>
  </si>
  <si>
    <t>Vyvedení a upevnění výpustek DN 15</t>
  </si>
  <si>
    <t>19+2*12</t>
  </si>
  <si>
    <t>722190402R00</t>
  </si>
  <si>
    <t>Vyvedení a upevnění výpustek DN 20</t>
  </si>
  <si>
    <t>1+2*4</t>
  </si>
  <si>
    <t>722190403R00</t>
  </si>
  <si>
    <t>Vyvedení a upevnění výpustek DN 25</t>
  </si>
  <si>
    <t>722220111R00</t>
  </si>
  <si>
    <t>Nástěnka K 247, pro výtokový ventil G 1/2</t>
  </si>
  <si>
    <t>14+2*9</t>
  </si>
  <si>
    <t>722220112R00</t>
  </si>
  <si>
    <t>Nástěnka K 247, pro výtokový ventil G 3/4</t>
  </si>
  <si>
    <t>722220112R00.1</t>
  </si>
  <si>
    <t>Nástěnka K 247, pro výtokový ventil G 1"</t>
  </si>
  <si>
    <t>722220121R00</t>
  </si>
  <si>
    <t>Nástěnka K 247, pro baterii G 1/2</t>
  </si>
  <si>
    <t>pár</t>
  </si>
  <si>
    <t>722237121R00</t>
  </si>
  <si>
    <t>Kohout kulový,2xvnitřní záv. DN 15</t>
  </si>
  <si>
    <t>722237122R00</t>
  </si>
  <si>
    <t>Kohout kulový,2xvnitřní záv. DN 20</t>
  </si>
  <si>
    <t>722237123R00</t>
  </si>
  <si>
    <t>Kohout kulový,2xvnitřní záv. DN 25</t>
  </si>
  <si>
    <t>134</t>
  </si>
  <si>
    <t>722237623R00</t>
  </si>
  <si>
    <t>Ventil vod.zpět.,2xvnitř.závit DN 25</t>
  </si>
  <si>
    <t>136</t>
  </si>
  <si>
    <t>734255115R00</t>
  </si>
  <si>
    <t>Ventil pojistný, DN 15 x 6,0 bar, rohový</t>
  </si>
  <si>
    <t>138</t>
  </si>
  <si>
    <t>55111855R</t>
  </si>
  <si>
    <t>Ventil nástěnný pro připojení hadice DN 15x3/4"</t>
  </si>
  <si>
    <t>140</t>
  </si>
  <si>
    <t>722229101R00</t>
  </si>
  <si>
    <t>Montáž vodovodních armatur,1závit, G 1/2</t>
  </si>
  <si>
    <t>142</t>
  </si>
  <si>
    <t>28655077R</t>
  </si>
  <si>
    <t>Přechodka MZD D40x5/4" PP R</t>
  </si>
  <si>
    <t>144</t>
  </si>
  <si>
    <t>722229104R00</t>
  </si>
  <si>
    <t>Montáž vodovodních armatur,1závit, G 5/4</t>
  </si>
  <si>
    <t>146</t>
  </si>
  <si>
    <t>722280106R00</t>
  </si>
  <si>
    <t>Tlaková zkouška vodovodního potrubí DN 32</t>
  </si>
  <si>
    <t>148</t>
  </si>
  <si>
    <t>15,3+13,3+20,9+13,1+23,2+11,9+9,3</t>
  </si>
  <si>
    <t>722290234R00</t>
  </si>
  <si>
    <t>Proplach a dezinfekce vodovod.potrubí DN 80</t>
  </si>
  <si>
    <t>150</t>
  </si>
  <si>
    <t>998722102R00</t>
  </si>
  <si>
    <t>Přesun hmot pro vnitřní vodovod, výšky do 12 m</t>
  </si>
  <si>
    <t>152</t>
  </si>
  <si>
    <t>Zařizovací předměty</t>
  </si>
  <si>
    <t>725014121RT1</t>
  </si>
  <si>
    <t>Klozet závěsný hlub. splach., bílý, včetně sedátka v bílé barvě</t>
  </si>
  <si>
    <t>soubor</t>
  </si>
  <si>
    <t>154</t>
  </si>
  <si>
    <t>726211321R00</t>
  </si>
  <si>
    <t>Modul-WC předstěn. montáž, splach. nádrž, splach. tlačítko, zvukoizol podl, D+M</t>
  </si>
  <si>
    <t>156</t>
  </si>
  <si>
    <t>725019103R00</t>
  </si>
  <si>
    <t>Výlevka závěsná keramická s plastovou mřížkou</t>
  </si>
  <si>
    <t>158</t>
  </si>
  <si>
    <t>726211367R00</t>
  </si>
  <si>
    <t>Modul-výlevka předstěn. montáž, splach. nádrž, splach. tlačítko, příprava pro bateriei, D+M</t>
  </si>
  <si>
    <t>160</t>
  </si>
  <si>
    <t>725017162R00</t>
  </si>
  <si>
    <t>Umyvadlo na šrouby 55 x 45 cm, bílé</t>
  </si>
  <si>
    <t>162</t>
  </si>
  <si>
    <t>725017161R00</t>
  </si>
  <si>
    <t>Umyvadlo na šrouby 50 x 41 cm, bílé</t>
  </si>
  <si>
    <t>164</t>
  </si>
  <si>
    <t>725860213R00</t>
  </si>
  <si>
    <t>Sifon umyvadlový D 40 mm, chrom, hranatý design</t>
  </si>
  <si>
    <t>166</t>
  </si>
  <si>
    <t>725122231R00</t>
  </si>
  <si>
    <t>Keramický pisoár s radarovým splachovačem, 230 V</t>
  </si>
  <si>
    <t>168</t>
  </si>
  <si>
    <t>725860168RT1</t>
  </si>
  <si>
    <t>Zápachová uzávěrka pro pisoáry D 40 mm, podomítková nebo do těla pisoáru</t>
  </si>
  <si>
    <t>170</t>
  </si>
  <si>
    <t>725823111RT1</t>
  </si>
  <si>
    <t>Baterie umyvadlová stoján. ruční, bez otvír.odpadu, standardní</t>
  </si>
  <si>
    <t>172</t>
  </si>
  <si>
    <t>hadička</t>
  </si>
  <si>
    <t>Hadička z chirurgické oceli s opláštěním, pro napojení stojánk. baterie od rohového ventilu</t>
  </si>
  <si>
    <t>ks</t>
  </si>
  <si>
    <t>174</t>
  </si>
  <si>
    <t>725823114R00</t>
  </si>
  <si>
    <t>Baterie dřezová nástěnná ruční páková, DN 15x150 mm</t>
  </si>
  <si>
    <t>176</t>
  </si>
  <si>
    <t>725845111R00</t>
  </si>
  <si>
    <t>Baterie sprchová nástěnná ruční páková, vč. hadice a sprchové ruční růžice</t>
  </si>
  <si>
    <t>178</t>
  </si>
  <si>
    <t>725334301R00</t>
  </si>
  <si>
    <t>Nálevka se sifonem PP, DN 32, suchá zápach. uzávěrka</t>
  </si>
  <si>
    <t>180</t>
  </si>
  <si>
    <t>998725102R00</t>
  </si>
  <si>
    <t>Přesun hmot pro zařizovací předměty, výšky do 12 m</t>
  </si>
  <si>
    <t>182</t>
  </si>
  <si>
    <t>VN</t>
  </si>
  <si>
    <t>Vedlejší náklady</t>
  </si>
  <si>
    <t>převzetí</t>
  </si>
  <si>
    <t>Převzetí staveniště</t>
  </si>
  <si>
    <t>soub</t>
  </si>
  <si>
    <t>184</t>
  </si>
  <si>
    <t>průzkum</t>
  </si>
  <si>
    <t>Průzkum stávajících rozvodů ZTI</t>
  </si>
  <si>
    <t>hod</t>
  </si>
  <si>
    <t>186</t>
  </si>
  <si>
    <t>inžčinnost</t>
  </si>
  <si>
    <t>Koordinační činnost</t>
  </si>
  <si>
    <t>188</t>
  </si>
  <si>
    <t>004111020R</t>
  </si>
  <si>
    <t>Vypracování projektové dokumentace, skutečného provedení ZTI</t>
  </si>
  <si>
    <t>Soubor</t>
  </si>
  <si>
    <t>190</t>
  </si>
  <si>
    <t>předání</t>
  </si>
  <si>
    <t>Předání staveniště vč. všech dokladů</t>
  </si>
  <si>
    <t>192</t>
  </si>
  <si>
    <t>713-ZTI</t>
  </si>
  <si>
    <t>Izolace tepelné - ZTI</t>
  </si>
  <si>
    <t>722181211RZ6</t>
  </si>
  <si>
    <t>Izolace návleková tl. stěny 6 mm, vnitřní průměr 20 mm</t>
  </si>
  <si>
    <t>194</t>
  </si>
  <si>
    <t>13,3*1,03</t>
  </si>
  <si>
    <t>722181211RT8</t>
  </si>
  <si>
    <t>Izolace návleková tl. stěny 6 mm, vnitřní průměr 25 mm</t>
  </si>
  <si>
    <t>196</t>
  </si>
  <si>
    <t>20,9*1,03</t>
  </si>
  <si>
    <t>722181211RU1</t>
  </si>
  <si>
    <t>Izolace návleková tl. stěny 6 mm, vnitřní průměr 32 mm</t>
  </si>
  <si>
    <t>198</t>
  </si>
  <si>
    <t>23,2*1,03</t>
  </si>
  <si>
    <t>722181211RV9</t>
  </si>
  <si>
    <t>Izolace návleková tl. stěny 6 mm, vnitřní průměr 40 mm</t>
  </si>
  <si>
    <t>200</t>
  </si>
  <si>
    <t>9,3*1,03</t>
  </si>
  <si>
    <t>722181213RT7</t>
  </si>
  <si>
    <t>Izolace návleková tl. stěny 13 mm, vnitřní průměr 22 mm</t>
  </si>
  <si>
    <t>202</t>
  </si>
  <si>
    <t>15,3*1,03</t>
  </si>
  <si>
    <t>722181213RT9</t>
  </si>
  <si>
    <t>Izolace návleková tl. stěny 13 mm, vnitřní průměr 28 mm</t>
  </si>
  <si>
    <t>204</t>
  </si>
  <si>
    <t>13,1*1,03</t>
  </si>
  <si>
    <t>722181213RU1</t>
  </si>
  <si>
    <t>Izolace návleková tl. stěny 13 mm, vnitřní průměr 32 mm</t>
  </si>
  <si>
    <t>206</t>
  </si>
  <si>
    <t>11,9*1,03</t>
  </si>
  <si>
    <t>998713102R00</t>
  </si>
  <si>
    <t>Přesun hmot pro izolace tepelné, výšky do 12 m</t>
  </si>
  <si>
    <t>208</t>
  </si>
  <si>
    <t>721-D</t>
  </si>
  <si>
    <t>Vnitřní kanalizace - demontáže</t>
  </si>
  <si>
    <t>721200020RAA</t>
  </si>
  <si>
    <t>Demontáž kanal potrubí novodurového, do DN 110, s vysekáním ze zdi</t>
  </si>
  <si>
    <t>210</t>
  </si>
  <si>
    <t>721200010RA0</t>
  </si>
  <si>
    <t>Demontáž potrubí litinového do DN 100</t>
  </si>
  <si>
    <t>212</t>
  </si>
  <si>
    <t>721110802R00</t>
  </si>
  <si>
    <t>Demontáž potrubí z kameninových trub DN 100</t>
  </si>
  <si>
    <t>214</t>
  </si>
  <si>
    <t>721110806R00</t>
  </si>
  <si>
    <t>Demontáž potrubí z kameninových trub DN 200</t>
  </si>
  <si>
    <t>216</t>
  </si>
  <si>
    <t>721290821R00</t>
  </si>
  <si>
    <t>Přesun vybouraných hmot - kanalizace, H do 6 m</t>
  </si>
  <si>
    <t>218</t>
  </si>
  <si>
    <t>0,8277+0,0491</t>
  </si>
  <si>
    <t>721290822R00</t>
  </si>
  <si>
    <t>Přesun vybouraných hmot - kanalizace, H 6 - 12 m</t>
  </si>
  <si>
    <t>220</t>
  </si>
  <si>
    <t>2,03238+4,2653</t>
  </si>
  <si>
    <t>722-D</t>
  </si>
  <si>
    <t>Vnitřní vodovod - demontáže</t>
  </si>
  <si>
    <t>722200010RAA</t>
  </si>
  <si>
    <t>Demontáž potrubí ocelového do DN 50, s vysekáním ze zdi (odhad)</t>
  </si>
  <si>
    <t>222</t>
  </si>
  <si>
    <t>722290822R00</t>
  </si>
  <si>
    <t>Přesun vybouraných hmot - vodovody, H 6 - 12 m</t>
  </si>
  <si>
    <t>224</t>
  </si>
  <si>
    <t>725-D</t>
  </si>
  <si>
    <t>Zařizovací předměty - demontáže</t>
  </si>
  <si>
    <t>725110811R00</t>
  </si>
  <si>
    <t>Demontáž klozetů splachovacích</t>
  </si>
  <si>
    <t>226</t>
  </si>
  <si>
    <t>725330840R00</t>
  </si>
  <si>
    <t>Demontáž výlevky ocelové nebo litinové</t>
  </si>
  <si>
    <t>228</t>
  </si>
  <si>
    <t>725137801R00</t>
  </si>
  <si>
    <t>Demontáž splachovací nádrže</t>
  </si>
  <si>
    <t>230</t>
  </si>
  <si>
    <t>725810811R00</t>
  </si>
  <si>
    <t>Demontáž ventilu výtokového nástěnného</t>
  </si>
  <si>
    <t>232</t>
  </si>
  <si>
    <t>725210821R00</t>
  </si>
  <si>
    <t>Demontáž umyvadel bez výtokových armatur</t>
  </si>
  <si>
    <t>234</t>
  </si>
  <si>
    <t>725820801R00</t>
  </si>
  <si>
    <t>Demontáž baterie nástěnné do G 3/4</t>
  </si>
  <si>
    <t>236</t>
  </si>
  <si>
    <t>725860811R00</t>
  </si>
  <si>
    <t>Demontáž uzávěrek zápachových jednoduchých</t>
  </si>
  <si>
    <t>238</t>
  </si>
  <si>
    <t>725530823R00</t>
  </si>
  <si>
    <t>Demontáž, zásobník elektrický tlakový  200 l</t>
  </si>
  <si>
    <t>240</t>
  </si>
  <si>
    <t>725590812R00</t>
  </si>
  <si>
    <t>Přesun vybour.hmot, zařizovací předměty H 12 m</t>
  </si>
  <si>
    <t>242</t>
  </si>
  <si>
    <t>SO 01-D.1.4.2 - Zařízení vzduchotechniky 2. etapa</t>
  </si>
  <si>
    <t>728 - Vzduchotechnika</t>
  </si>
  <si>
    <t>728-D - Vzduchotechnika - demontáže</t>
  </si>
  <si>
    <t>970031130R00</t>
  </si>
  <si>
    <t>Vrtání jádrové do zdiva cihelného do D 130 mm</t>
  </si>
  <si>
    <t>"vzduchotechnika"5*0,4</t>
  </si>
  <si>
    <t>970031200R00</t>
  </si>
  <si>
    <t>Vrtání jádrové do zdiva cihelného do D 200 mm</t>
  </si>
  <si>
    <t>"vzduchotechnika"1*0,4</t>
  </si>
  <si>
    <t>971033331R00</t>
  </si>
  <si>
    <t>Vybourání otv. zeď cihel. pl.0,09 m2, tl.15cm, MVC</t>
  </si>
  <si>
    <t>"vzduchotechnika"5+2*1</t>
  </si>
  <si>
    <t>5*0,24541</t>
  </si>
  <si>
    <t>19*0,24541</t>
  </si>
  <si>
    <t>728</t>
  </si>
  <si>
    <t>Vzduchotechnika</t>
  </si>
  <si>
    <t>42981161R</t>
  </si>
  <si>
    <t>Potrubí SPIRO  d100 mm, D+M, vč. 20% tvarovek</t>
  </si>
  <si>
    <t>1,8+0,6+2*5</t>
  </si>
  <si>
    <t>42981162R</t>
  </si>
  <si>
    <t>Potrubí SPIRO  d125 mm, D+M, vč. 20% tvarovek</t>
  </si>
  <si>
    <t>2*(4,9+3*0,5)</t>
  </si>
  <si>
    <t>42981164R</t>
  </si>
  <si>
    <t>Potrubí SPIRO  d160 mm, D+M, vč. 20% tvarovek</t>
  </si>
  <si>
    <t>4298150140R</t>
  </si>
  <si>
    <t>Hadice ohebná tepel. a zvuk. izolovaná,102mmx10m, D+M</t>
  </si>
  <si>
    <t>5*(0,5/10)</t>
  </si>
  <si>
    <t>4298150131R</t>
  </si>
  <si>
    <t>Hadice ohebná tepel. a zvuk. izolovaná,127mmx10m, D+M</t>
  </si>
  <si>
    <t>9*(0,5/10)</t>
  </si>
  <si>
    <t>4298150143R</t>
  </si>
  <si>
    <t>Hadice ohebná tepel. a zvuk. izolovaná,160mmx10m, D+M</t>
  </si>
  <si>
    <t>1*(0,5/10)</t>
  </si>
  <si>
    <t>728413522R00</t>
  </si>
  <si>
    <t>Montáž talířového ventilu kruhového do d 200 mm</t>
  </si>
  <si>
    <t>KOV125</t>
  </si>
  <si>
    <t>Talířový ventil odvodní d125 mm</t>
  </si>
  <si>
    <t>283483301R</t>
  </si>
  <si>
    <t>Manžeta protihluk d125 mm kruhová, napojení potrubího ventilátoru</t>
  </si>
  <si>
    <t>728614212R00</t>
  </si>
  <si>
    <t>Mtž ventilátoru axiál. nízkotl. potrub. do d 200mm</t>
  </si>
  <si>
    <t>728611113R00</t>
  </si>
  <si>
    <t>Mtž ventilátoru radiál.nízkotl.potrub. do 0,07 m2</t>
  </si>
  <si>
    <t>ventilátor</t>
  </si>
  <si>
    <t>Radiální ventilátor do kruhového potrubí d125 mm, zpětná klapka, 300 m3/h , 70 Pa, 230 V, EC motor</t>
  </si>
  <si>
    <t>ventilátor.1</t>
  </si>
  <si>
    <t>Axiální ventilátor pro kruhové potrubí d100 mm, zpětná klap, bez čas doběh, 230 V, 70-105 m3/h</t>
  </si>
  <si>
    <t>ventilátor.2</t>
  </si>
  <si>
    <t>Axiální ventilátor pro kruhové potrubí d125 mm, zpětná klapka, bez čas doběh, 230 V, 150 m3/h</t>
  </si>
  <si>
    <t>ventilátor.3</t>
  </si>
  <si>
    <t>Axiální ventilátor pro kruhové potrubí d160 mm, zpětná klapka, bez čas doběh, 230 V, 175 m3/h</t>
  </si>
  <si>
    <t>728314111R00</t>
  </si>
  <si>
    <t>Montáž protidešť. žaluzie čtyřhranné do 0,15 m2</t>
  </si>
  <si>
    <t>žaluzie</t>
  </si>
  <si>
    <t>Protidešťová žaluzie nerez 200x200 mm, pevné listy, siťka proti hmyzu</t>
  </si>
  <si>
    <t>0,005</t>
  </si>
  <si>
    <t>998728102R00</t>
  </si>
  <si>
    <t>Přesun hmot pro vzduchotechniku, výšky do 12 m</t>
  </si>
  <si>
    <t>728-D</t>
  </si>
  <si>
    <t>Vzduchotechnika - demontáže</t>
  </si>
  <si>
    <t>demontáže</t>
  </si>
  <si>
    <t>Demontáž stáv. vzduchotechiky, ocel čtyřhran potrubí do 180x180 mm vč. přísluš</t>
  </si>
  <si>
    <t>SO 01-D.1.4.3 - Zařízení silnoproudé elektrotechniky 2. etapa</t>
  </si>
  <si>
    <t>D1 - MONTÁŽE SVĚTELNÉ, ZÁS., MOTOROVÉ ROZVODY</t>
  </si>
  <si>
    <t>D2 - STAVEBNÍ PRÁCE SVĚTELNÉ, ZÁS., MOTOROVÉ ROZVODY</t>
  </si>
  <si>
    <t>D3 - MATERIÁLY SVĚTELNÉ, ZÁS., MOTOROVÉ ROZVODY</t>
  </si>
  <si>
    <t>D4 - MONTÁŽE ROZVADĚČ DB1/1</t>
  </si>
  <si>
    <t>D5 - MATERIÁLY ROZVADĚČ DB1/1</t>
  </si>
  <si>
    <t>D6 - MONTÁŽE ROZVADĚČ DB2/2</t>
  </si>
  <si>
    <t>D7 - MATERIÁLY ROZVADĚČ DB2/2</t>
  </si>
  <si>
    <t>D8 - MONTÁŽE ROZVADĚČ DB3/2</t>
  </si>
  <si>
    <t>D9 - MATERIÁLY ROZVADĚČ DB3/2</t>
  </si>
  <si>
    <t>D10 - PROJEKTOVÁ DOKUMENTACE SK.STAVU, VÝCH.REVIZNÍ ZPRÁVA</t>
  </si>
  <si>
    <t>D1</t>
  </si>
  <si>
    <t>MONTÁŽE SVĚTELNÉ, ZÁS., MOTOROVÉ ROZVODY</t>
  </si>
  <si>
    <t>Pol1</t>
  </si>
  <si>
    <t>vyhledání stávající kabeláže v trase rozvodu, označení tras, zajištění ochrany při stavbě</t>
  </si>
  <si>
    <t>Pol83</t>
  </si>
  <si>
    <t>demontáž stáv.elektroinstalace, vč.odvozu a likvidace</t>
  </si>
  <si>
    <t>Pol84</t>
  </si>
  <si>
    <t>úprava v rozvaděči RMS2/1, RMS3/11, RMS3/111 tj. osazení DIN lišty, jistič 25A/3/B, svorky RS16, úprava masky, propojení vodiči CY</t>
  </si>
  <si>
    <t>set</t>
  </si>
  <si>
    <t>Pol5</t>
  </si>
  <si>
    <t>spínač bílý řaz.1 IP20 komplet PO bez krabice</t>
  </si>
  <si>
    <t>Pol85</t>
  </si>
  <si>
    <t>přepínač bílý řaz.5 IP20 komplet PO bez krabice</t>
  </si>
  <si>
    <t>Pol7</t>
  </si>
  <si>
    <t>pohybový spínač ke stropu, vč.krabice IP20 360st.(pohyb, čas, soumrak)</t>
  </si>
  <si>
    <t>Pol8</t>
  </si>
  <si>
    <t>zásuvka poloz. 10/16A/250V 2P+Z bílá IP20 komplet PO</t>
  </si>
  <si>
    <t>Pol10</t>
  </si>
  <si>
    <t>A-LED sv.1x14W IP44, kulaté, přis., LED 14W/1400lmn Ra80+</t>
  </si>
  <si>
    <t>Pol11</t>
  </si>
  <si>
    <t>B-LED sv.1x9W IP44, kulaté, přis., LED 9W/900lmn Ra80+</t>
  </si>
  <si>
    <t>Pol14</t>
  </si>
  <si>
    <t>aut.osušovač rukou 230V/2300W</t>
  </si>
  <si>
    <t>Pol15</t>
  </si>
  <si>
    <t>kabel CYKY 3Jx1,5 PU</t>
  </si>
  <si>
    <t>Pol16</t>
  </si>
  <si>
    <t>kabel CYKY 3Ox1,5 PU</t>
  </si>
  <si>
    <t>Pol17</t>
  </si>
  <si>
    <t>kabel CYKY 5Jx1,5 PU</t>
  </si>
  <si>
    <t>Pol18</t>
  </si>
  <si>
    <t>kabel CYKY 3Jx2,5 PU</t>
  </si>
  <si>
    <t>Pol19</t>
  </si>
  <si>
    <t>kabel CYKY 4Jx10 PU</t>
  </si>
  <si>
    <t>Pol20</t>
  </si>
  <si>
    <t>vodič CY6žl/zel. PU</t>
  </si>
  <si>
    <t>Pol22</t>
  </si>
  <si>
    <t>ukončení kabelů do 5x4</t>
  </si>
  <si>
    <t>Pol23</t>
  </si>
  <si>
    <t>ukončení kabelů do 5x10</t>
  </si>
  <si>
    <t>Pol24</t>
  </si>
  <si>
    <t>krabice přístrojová, kruhová 68mm, do duté, cih.stěny IP20</t>
  </si>
  <si>
    <t>Pol25</t>
  </si>
  <si>
    <t>krabice odbočná, kruhová, 68mm, do duté, cih.stěny IP20</t>
  </si>
  <si>
    <t>Pol26</t>
  </si>
  <si>
    <t>svorka pružinová 3x2,5mm2 s páčkou</t>
  </si>
  <si>
    <t>Pol27</t>
  </si>
  <si>
    <t>svorka pružinová 5x2,5mm2 s páčkou</t>
  </si>
  <si>
    <t>D2</t>
  </si>
  <si>
    <t>STAVEBNÍ PRÁCE SVĚTELNÉ, ZÁS., MOTOROVÉ ROZVODY</t>
  </si>
  <si>
    <t>Pol28</t>
  </si>
  <si>
    <t>vybourání otvoru do R=60mm tl.do 600mm v cih.zdi</t>
  </si>
  <si>
    <t>Pol29</t>
  </si>
  <si>
    <t>vyřezání spáry ve zdi cihla/tvár.do hl.30mm š.do 30mm</t>
  </si>
  <si>
    <t>Pol30</t>
  </si>
  <si>
    <t>zapravení maltou spáry ve zdi cihla/tvár.do hl.30mm š.do 30mm</t>
  </si>
  <si>
    <t>Pol31</t>
  </si>
  <si>
    <t>vyřezání spáry ve zdi cihla/tvár.do hl.30mm š.do 70mm</t>
  </si>
  <si>
    <t>Pol32</t>
  </si>
  <si>
    <t>zapravení maltou spáry ve zdi cihla/tvár.do hl.30mm š.do 70mm</t>
  </si>
  <si>
    <t>D3</t>
  </si>
  <si>
    <t>MATERIÁLY SVĚTELNÉ, ZÁS., MOTOROVÉ ROZVODY</t>
  </si>
  <si>
    <t>Pol86</t>
  </si>
  <si>
    <t>úprava v rozvaděči R, R3/11, R4/11, R4/111 tj. osazení DIN lišty, jistič 25A/3/B, svorky RS16, úprava masky, propojení vodiči CY</t>
  </si>
  <si>
    <t>Pol87</t>
  </si>
  <si>
    <t>Pol88</t>
  </si>
  <si>
    <t>Pol89</t>
  </si>
  <si>
    <t>Pol90</t>
  </si>
  <si>
    <t>Pol91</t>
  </si>
  <si>
    <t>Pol92</t>
  </si>
  <si>
    <t>Pol93</t>
  </si>
  <si>
    <t>Pol94</t>
  </si>
  <si>
    <t>kabel CYKY 3Jx1,5</t>
  </si>
  <si>
    <t>Pol95</t>
  </si>
  <si>
    <t>kabel CYKY 3Ox1,5</t>
  </si>
  <si>
    <t>Pol96</t>
  </si>
  <si>
    <t>kabel CYKY 5Jx1,5</t>
  </si>
  <si>
    <t>Pol97</t>
  </si>
  <si>
    <t>kabel CYKY 3Jx2,5</t>
  </si>
  <si>
    <t>Pol98</t>
  </si>
  <si>
    <t>kabel CYKY 4Jx10</t>
  </si>
  <si>
    <t>Pol99</t>
  </si>
  <si>
    <t>vodič CY6žl/zel.</t>
  </si>
  <si>
    <t>Pol100</t>
  </si>
  <si>
    <t>Pol101</t>
  </si>
  <si>
    <t>Pol102</t>
  </si>
  <si>
    <t>Pol103</t>
  </si>
  <si>
    <t>D4</t>
  </si>
  <si>
    <t>MONTÁŽE ROZVADĚČ DB1/1</t>
  </si>
  <si>
    <t>Pol77</t>
  </si>
  <si>
    <t>kompletní nástěnná rozvodnice P 28TE do zdi IP40/IP20 š.362xv.436xhl.104mm</t>
  </si>
  <si>
    <t>Pol58</t>
  </si>
  <si>
    <t>propojovací systém 63A/1L 10kA</t>
  </si>
  <si>
    <t>Pol59</t>
  </si>
  <si>
    <t>propojovací systém 63A/3L 10kA</t>
  </si>
  <si>
    <t>Pol60</t>
  </si>
  <si>
    <t>přepěťová ochrana B+C/3</t>
  </si>
  <si>
    <t>Pol61</t>
  </si>
  <si>
    <t>hlavní vypínač 32A/3/400V</t>
  </si>
  <si>
    <t>Pol62</t>
  </si>
  <si>
    <t>jistič B16/1 10kA</t>
  </si>
  <si>
    <t>Pol63</t>
  </si>
  <si>
    <t>jistič B10/1 10kA</t>
  </si>
  <si>
    <t>Pol64</t>
  </si>
  <si>
    <t>chránič 25-2-030</t>
  </si>
  <si>
    <t>Pol65</t>
  </si>
  <si>
    <t>chránič 25-4-030</t>
  </si>
  <si>
    <t>Pol66</t>
  </si>
  <si>
    <t>pomocná sběrnice N 15(POP)</t>
  </si>
  <si>
    <t>D5</t>
  </si>
  <si>
    <t>MATERIÁLY ROZVADĚČ DB1/1</t>
  </si>
  <si>
    <t>Pol104</t>
  </si>
  <si>
    <t>Pol105</t>
  </si>
  <si>
    <t>Pol106</t>
  </si>
  <si>
    <t>Pol107</t>
  </si>
  <si>
    <t>Pol108</t>
  </si>
  <si>
    <t>Pol109</t>
  </si>
  <si>
    <t>Pol110</t>
  </si>
  <si>
    <t>Pol111</t>
  </si>
  <si>
    <t>Pol112</t>
  </si>
  <si>
    <t>D6</t>
  </si>
  <si>
    <t>MONTÁŽE ROZVADĚČ DB2/2</t>
  </si>
  <si>
    <t>Pol78</t>
  </si>
  <si>
    <t>jistič B6/1 10kA</t>
  </si>
  <si>
    <t>Pol113</t>
  </si>
  <si>
    <t>stykač 230V/25-40</t>
  </si>
  <si>
    <t>D7</t>
  </si>
  <si>
    <t>MATERIÁLY ROZVADĚČ DB2/2</t>
  </si>
  <si>
    <t>Pol114</t>
  </si>
  <si>
    <t>Pol115</t>
  </si>
  <si>
    <t>D8</t>
  </si>
  <si>
    <t>MONTÁŽE ROZVADĚČ DB3/2</t>
  </si>
  <si>
    <t>D9</t>
  </si>
  <si>
    <t>MATERIÁLY ROZVADĚČ DB3/2</t>
  </si>
  <si>
    <t>D10</t>
  </si>
  <si>
    <t>PROJEKTOVÁ DOKUMENTACE SK.STAVU, VÝCH.REVIZNÍ ZPRÁVA</t>
  </si>
  <si>
    <t>Pol81</t>
  </si>
  <si>
    <t>projektová dokumentace sk.stavu</t>
  </si>
  <si>
    <t>Pol82</t>
  </si>
  <si>
    <t>výchozí revizní zpráva</t>
  </si>
  <si>
    <t>SO 01-D.1.4.4 - Zařízení pro vytápění staveb 2. etapa</t>
  </si>
  <si>
    <t>733 - Rozvod potrubí</t>
  </si>
  <si>
    <t>734 - Armatury</t>
  </si>
  <si>
    <t>735 - Otopná tělesa</t>
  </si>
  <si>
    <t>783 - Nátěry</t>
  </si>
  <si>
    <t>733-D - Rozvod potrubí - demontáž</t>
  </si>
  <si>
    <t>735-D - Otopná tělesa - demontáže</t>
  </si>
  <si>
    <t>733</t>
  </si>
  <si>
    <t>Rozvod potrubí</t>
  </si>
  <si>
    <t>733111102R00</t>
  </si>
  <si>
    <t>Potrubí závitové bezešvé běžné nízkotlaké DN 10</t>
  </si>
  <si>
    <t>733113112R00</t>
  </si>
  <si>
    <t>Příplatek za zhotovení přípojky DN 10</t>
  </si>
  <si>
    <t>723190911R00</t>
  </si>
  <si>
    <t>Navaření odbočky na ocel potrubí DN 10</t>
  </si>
  <si>
    <t>998733103R00</t>
  </si>
  <si>
    <t>Přesun hmot pro rozvody potrubí, výšky do 24 m</t>
  </si>
  <si>
    <t>734</t>
  </si>
  <si>
    <t>Armatury</t>
  </si>
  <si>
    <t>734226211RT2</t>
  </si>
  <si>
    <t>Ventil term.přímý,vnitř.záv. DN 10, s termostatickou hlavicí s pojist. kroužkem</t>
  </si>
  <si>
    <t>734266221R00</t>
  </si>
  <si>
    <t>Šroubení uzavíratelné přímé, vnitř. závit  DN 10</t>
  </si>
  <si>
    <t>734291911R00</t>
  </si>
  <si>
    <t>Demontáž a zpětná montáž regulačních vent.do G 1/2, stávající termostat. ventily otopných těles</t>
  </si>
  <si>
    <t>998734103R00</t>
  </si>
  <si>
    <t>Přesun hmot pro armatury, výšky do 24 m</t>
  </si>
  <si>
    <t>735</t>
  </si>
  <si>
    <t>Otopná tělesa</t>
  </si>
  <si>
    <t>735156240R00</t>
  </si>
  <si>
    <t>Otopná tělesa panelová výkon 250 W při 75/55/20°C, boční připojení, např. 11/5040</t>
  </si>
  <si>
    <t>735156241R00</t>
  </si>
  <si>
    <t>Otopná tělesa panelová výkon 324 W při 75/55/20°C, boční připojení, např. 11/5050</t>
  </si>
  <si>
    <t>735156242R00</t>
  </si>
  <si>
    <t>Otopná tělesa panelová výkon 410 W při 75/55/20°C, boční připojení, např. 11/5060</t>
  </si>
  <si>
    <t>735156642R00</t>
  </si>
  <si>
    <t>Otopná tělesa panelová výkon 730 W při 75/55/20°C, boční připojení, např. 22/5060</t>
  </si>
  <si>
    <t>998735102R00</t>
  </si>
  <si>
    <t>Přesun hmot pro otopná tělesa, výšky do 12 m</t>
  </si>
  <si>
    <t>Nátěry</t>
  </si>
  <si>
    <t>783424140R00</t>
  </si>
  <si>
    <t>Nátěr syntetický potrubí do DN 50 mm  Z + 2x</t>
  </si>
  <si>
    <t>6+2*(7,2+0,5)</t>
  </si>
  <si>
    <t>733-D</t>
  </si>
  <si>
    <t>Rozvod potrubí - demontáž</t>
  </si>
  <si>
    <t>733110806R00</t>
  </si>
  <si>
    <t>Demontáž potrubí ocelového závitového do DN 15-32</t>
  </si>
  <si>
    <t>722130913R00</t>
  </si>
  <si>
    <t>Přeřezání ocelové trubky do DN 25</t>
  </si>
  <si>
    <t>733191914R00</t>
  </si>
  <si>
    <t>Zaslepení potrubí zkováním a zavařením do DN 20</t>
  </si>
  <si>
    <t>733890801R00</t>
  </si>
  <si>
    <t>Přemístění vybouraných hmot - potrubí, H do 6 m</t>
  </si>
  <si>
    <t>735-D</t>
  </si>
  <si>
    <t>Otopná tělesa - demontáže</t>
  </si>
  <si>
    <t>735111810R00</t>
  </si>
  <si>
    <t>Demontáž těles otopných litinových článkových</t>
  </si>
  <si>
    <t>(4+9+3+8+5+9)*0,255</t>
  </si>
  <si>
    <t>735890802R00</t>
  </si>
  <si>
    <t>Přemístění demont. hmot - otop. těles, H 6 - 12 m</t>
  </si>
  <si>
    <t>SO 02 - č. p. 500 - ŠKOLIČKA</t>
  </si>
  <si>
    <t>SO 02-D.1.1 - Architektonicko stavební řešení</t>
  </si>
  <si>
    <t xml:space="preserve">    4 - Vodorovné konstrukce</t>
  </si>
  <si>
    <t xml:space="preserve">    5 - Komunikace pozemní</t>
  </si>
  <si>
    <t xml:space="preserve">    8 - Trubní vedení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</si>
  <si>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</si>
  <si>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</si>
  <si>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</si>
  <si>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</si>
  <si>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</si>
  <si>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775 - Podlahy skládané</t>
  </si>
  <si>
    <t>122111101</t>
  </si>
  <si>
    <t>Odkopávky a prokopávky v hornině třídy těžitelnosti I, skupiny 1 a 2 ručně</t>
  </si>
  <si>
    <t>415684269</t>
  </si>
  <si>
    <t>okapový chodník</t>
  </si>
  <si>
    <t>(11,73*2+19,05*2)*0,3*0,3</t>
  </si>
  <si>
    <t>-2097797029</t>
  </si>
  <si>
    <t>"základ pod nové dveře vstupu"0,3*0,8*2,7</t>
  </si>
  <si>
    <t>"napojení dešťového svodu do stáv. šachty před septikem"0,8*1,1*2,5</t>
  </si>
  <si>
    <t>174111101</t>
  </si>
  <si>
    <t>Zásyp jam, šachet rýh nebo kolem objektů sypaninou se zhutněním ručně</t>
  </si>
  <si>
    <t>-255849573</t>
  </si>
  <si>
    <t>"napojení dešťového svodu do stáv. šachty před septikem"0,8*0,9*2,5</t>
  </si>
  <si>
    <t>174111102</t>
  </si>
  <si>
    <t>Zásyp v uzavřených prostorech sypaninou se zhutněním ručně</t>
  </si>
  <si>
    <t>-1148213880</t>
  </si>
  <si>
    <t>"104, zásyp šachty"1,43*0,92*1,3</t>
  </si>
  <si>
    <t>451573111</t>
  </si>
  <si>
    <t>Lože pod potrubí otevřený výkop ze štěrkopísku</t>
  </si>
  <si>
    <t>338120605</t>
  </si>
  <si>
    <t>2,5*0,8*0,15</t>
  </si>
  <si>
    <t>175111101</t>
  </si>
  <si>
    <t>Obsypání potrubí ručně sypaninou bez prohození, uloženou do 3 m</t>
  </si>
  <si>
    <t>432013816</t>
  </si>
  <si>
    <t>2,5*0,8*0,2</t>
  </si>
  <si>
    <t>58331200</t>
  </si>
  <si>
    <t>štěrkopísek netříděný</t>
  </si>
  <si>
    <t>-1861733249</t>
  </si>
  <si>
    <t>0,4*2 'Přepočtené koeficientem množství</t>
  </si>
  <si>
    <t>181351103</t>
  </si>
  <si>
    <t>Rozprostření ornice tl vrstvy do 200 mm pl přes 100 do 500 m2 v rovině nebo ve svahu do 1:5 strojně</t>
  </si>
  <si>
    <t>-1452753188</t>
  </si>
  <si>
    <t>10364101</t>
  </si>
  <si>
    <t>zemina pro terénní úpravy -  ornice</t>
  </si>
  <si>
    <t>617139240</t>
  </si>
  <si>
    <t>241,000*0,1*1,35</t>
  </si>
  <si>
    <t>181411131</t>
  </si>
  <si>
    <t>Založení parkového trávníku výsevem pl do 1000 m2 v rovině a ve svahu do 1:5</t>
  </si>
  <si>
    <t>-1614054346</t>
  </si>
  <si>
    <t>00572410</t>
  </si>
  <si>
    <t>osivo směs travní parková</t>
  </si>
  <si>
    <t>kg</t>
  </si>
  <si>
    <t>-2018951347</t>
  </si>
  <si>
    <t>241*0,02 'Přepočtené koeficientem množství</t>
  </si>
  <si>
    <t>181912111</t>
  </si>
  <si>
    <t>Úprava pláně v hornině třídy těžitelnosti I skupiny 3 bez zhutnění ručně</t>
  </si>
  <si>
    <t>-1774195194</t>
  </si>
  <si>
    <t>272313611</t>
  </si>
  <si>
    <t>Základové klenby z betonu tř. C 16/20</t>
  </si>
  <si>
    <t>-1157353284</t>
  </si>
  <si>
    <t>"základ pod nové dveře vstupu"</t>
  </si>
  <si>
    <t>0,3*0,8*2,7</t>
  </si>
  <si>
    <t>273321311</t>
  </si>
  <si>
    <t>Základové desky ze ŽB bez zvýšených nároků na prostředí tř. C 16/20</t>
  </si>
  <si>
    <t>-1188349891</t>
  </si>
  <si>
    <t>"108-109"3,12*3,35*0,1</t>
  </si>
  <si>
    <t>"103"3*1,97*0,1</t>
  </si>
  <si>
    <t>"104"1,23*1,5*0,1</t>
  </si>
  <si>
    <t>"102"8,83*0,8*0,1</t>
  </si>
  <si>
    <t>"šachta v úklidové místnosti"1,23*1,5*0,1</t>
  </si>
  <si>
    <t>"108-109"3,12*3,35*(3,03*1,25/1000)</t>
  </si>
  <si>
    <t>"103"3*1,97*(3,03*1,25/1000)</t>
  </si>
  <si>
    <t>"104"1,23*1,5*(3,03*1,25/1000)</t>
  </si>
  <si>
    <t>"102"8,83*0,8*(3,03*1,25/1000)</t>
  </si>
  <si>
    <t>"šachta v úklidové místnosti"1,23*1,5*(3,03*1,25/1000)</t>
  </si>
  <si>
    <t>3171680R01</t>
  </si>
  <si>
    <t>Překlad ocelovým úhelníkem L50/50/5mm</t>
  </si>
  <si>
    <t>-460185605</t>
  </si>
  <si>
    <t>vynešení stávajícího zdiva příček po vybourání otvorů (překlady)</t>
  </si>
  <si>
    <t>"Z6"10</t>
  </si>
  <si>
    <t>D1.1.3</t>
  </si>
  <si>
    <t>"108"(1,52+0,1+0,9)*3,6</t>
  </si>
  <si>
    <t>-56781162</t>
  </si>
  <si>
    <t>"108"1,495*3,6</t>
  </si>
  <si>
    <t>"108, dozdívky dveří"0,2*2</t>
  </si>
  <si>
    <t>"103, dozdívky dveří"0,2*2</t>
  </si>
  <si>
    <t>346272216R01</t>
  </si>
  <si>
    <t>Obezdívka závěsných setů</t>
  </si>
  <si>
    <t>259025621</t>
  </si>
  <si>
    <t>(1,97+1,23+1,25+0,9*2)*1,3</t>
  </si>
  <si>
    <t>Vodorovné konstrukce</t>
  </si>
  <si>
    <t>434121416R01</t>
  </si>
  <si>
    <t>Osazení ŽB schodišťových stupňů do cementové  malty</t>
  </si>
  <si>
    <t>1225395844</t>
  </si>
  <si>
    <t>4,8+4,1+3,5+2,05*2+1,6*2+1*2</t>
  </si>
  <si>
    <t>59373756R01</t>
  </si>
  <si>
    <t>stupeň schodišťový nosný ŽB 350x150x1000 mm (např. Best Faldo)</t>
  </si>
  <si>
    <t>195070558</t>
  </si>
  <si>
    <t>451577777</t>
  </si>
  <si>
    <t>Podklad nebo lože pod dlažbu vodorovný nebo do sklonu 1:5 z kameniva těženého tl přes 30 do 100 mm</t>
  </si>
  <si>
    <t>-79660321</t>
  </si>
  <si>
    <t>(11,73*2+19,05*2)*0,3</t>
  </si>
  <si>
    <t>451577877</t>
  </si>
  <si>
    <t>Podklad nebo lože pod dlažbu vodorovný nebo do sklonu 1:5 ze štěrkopísku tl přes 30 do 100 mm</t>
  </si>
  <si>
    <t>-133383820</t>
  </si>
  <si>
    <t>18,468</t>
  </si>
  <si>
    <t>Komunikace pozemní</t>
  </si>
  <si>
    <t>564201011</t>
  </si>
  <si>
    <t>Podklad nebo podsyp ze štěrkopísku ŠP plochy do 100 m2 tl 40 mm</t>
  </si>
  <si>
    <t>-1396902380</t>
  </si>
  <si>
    <t>vstupní portál</t>
  </si>
  <si>
    <t>2,9*1,15</t>
  </si>
  <si>
    <t>564851011</t>
  </si>
  <si>
    <t>Podklad ze štěrkodrtě ŠD plochy do 100 m2 tl 150 mm</t>
  </si>
  <si>
    <t>1382456866</t>
  </si>
  <si>
    <t>596211110</t>
  </si>
  <si>
    <t>Kladení zámkové dlažby komunikací pro pěší ručně tl 60 mm skupiny A pl do 50 m2</t>
  </si>
  <si>
    <t>-899154399</t>
  </si>
  <si>
    <t>59245015R01</t>
  </si>
  <si>
    <t>dlažba zámková 200x100x60mm přírodní (parketa)</t>
  </si>
  <si>
    <t>-219451852</t>
  </si>
  <si>
    <t>3,335*1,03 'Přepočtené koeficientem množství</t>
  </si>
  <si>
    <t>612131151</t>
  </si>
  <si>
    <t>Sanační postřik vnitřních stěn nanášený celoplošně ručně</t>
  </si>
  <si>
    <t>-1304457801</t>
  </si>
  <si>
    <t>"v zavlhlých a porušených místech"15</t>
  </si>
  <si>
    <t>612316121</t>
  </si>
  <si>
    <t>Sanační omítka vápenná jednovrstvá vnitřních stěn nanášená ručně</t>
  </si>
  <si>
    <t>-1442753023</t>
  </si>
  <si>
    <t>"v porušených a zavlhlých místech"15</t>
  </si>
  <si>
    <t>611315416</t>
  </si>
  <si>
    <t>Oprava vnitřní vápenné hladké omítky stropů v rozsahu plochy do 10 % s celoplošným přeštukováním</t>
  </si>
  <si>
    <t>1594946464</t>
  </si>
  <si>
    <t>"101"4,31</t>
  </si>
  <si>
    <t>"102"30,19</t>
  </si>
  <si>
    <t>"105"51,78</t>
  </si>
  <si>
    <t>"106"51,48</t>
  </si>
  <si>
    <t>"107"9,21</t>
  </si>
  <si>
    <t>oprava omítky pod SDK</t>
  </si>
  <si>
    <t>"103"5,91</t>
  </si>
  <si>
    <t>"104"3,69</t>
  </si>
  <si>
    <t>"108"6,23</t>
  </si>
  <si>
    <t>"109"3,74</t>
  </si>
  <si>
    <t>612315416</t>
  </si>
  <si>
    <t>Oprava vnitřní vápenné hladké omítky stěn v rozsahu plochy do 10 % s celoplošným přeštukováním</t>
  </si>
  <si>
    <t>-287044822</t>
  </si>
  <si>
    <t>D1.1.2, bod 20</t>
  </si>
  <si>
    <t>"107"(1,75*2+3,35*2)*3,5-1,05*1,3*2-0,85*1,97</t>
  </si>
  <si>
    <t>"106"(8,9*2+5,8*2+0,3*2)*3,5-0,85*1,97*2-2,1*2,4*3</t>
  </si>
  <si>
    <t>"105"(8,95*2+5,8*2+0,3*2)*3,5-0,85*1,97-2,1*2,4*3</t>
  </si>
  <si>
    <t>"102"(8,83*2+3,35*2)*3,5-1,05*1,3*4-2,7*3,2-0,7*1,97*4-0,85*1,97*2</t>
  </si>
  <si>
    <t>"101"(2,7*2+1,97*2)*3,2-2,7*3,2*2</t>
  </si>
  <si>
    <t>"nová omítka pod obklad"78,184</t>
  </si>
  <si>
    <t>"nová omítka nad obklad"58,545</t>
  </si>
  <si>
    <t>omítka pod obklady</t>
  </si>
  <si>
    <t>"107"(1,5+0,9)*0,6+0,9*(0,2+0,3)</t>
  </si>
  <si>
    <t>"108"(3,12*2+2,35*2+0,2*2)*2-0,7*1,97</t>
  </si>
  <si>
    <t>"109"(3,12*2+1,525*2)*2-0,7*1,97</t>
  </si>
  <si>
    <t>"106"1,25*1,5</t>
  </si>
  <si>
    <t>"105"1,25*1,5</t>
  </si>
  <si>
    <t>"103"(3*2+1,97*2)*2-0,7*1,97</t>
  </si>
  <si>
    <t>"104"(3*2+1,23*2)*2-0,7*1,97</t>
  </si>
  <si>
    <t>omítka nad obklady</t>
  </si>
  <si>
    <t>"108"(3,12*2+2,35*2+0,2*2)*(3,5-2)</t>
  </si>
  <si>
    <t>"109"(3,12*2+1,525*2)*(3,5-2)</t>
  </si>
  <si>
    <t>"103"(3*2+1,97*2)*(3,5-2)</t>
  </si>
  <si>
    <t>"104"(3*2+1,23*2)*(3,5-2)</t>
  </si>
  <si>
    <t>"105, zapravení drážek UT"0,2*8,95+0,2*5,8</t>
  </si>
  <si>
    <t>"106, zapravení drážek UT"0,2*8,9</t>
  </si>
  <si>
    <t>615000010</t>
  </si>
  <si>
    <t>Vyspravení trhliny v omítce stropu</t>
  </si>
  <si>
    <t>-1120126868</t>
  </si>
  <si>
    <t>621211011</t>
  </si>
  <si>
    <t>Montáž kontaktního zateplení vnějších podhledů lepením a mechanickým kotvením polystyrénových desek do betonu nebo zdiva tl přes 40 do 80 mm</t>
  </si>
  <si>
    <t>-697175550</t>
  </si>
  <si>
    <t>"strop vstupu"3,3*1,35</t>
  </si>
  <si>
    <t>28376073</t>
  </si>
  <si>
    <t>deska EPS grafitová fasádní λ=0,030-0,031 tl 50mm</t>
  </si>
  <si>
    <t>-911624913</t>
  </si>
  <si>
    <t>4,455*1,05 'Přepočtené koeficientem množství</t>
  </si>
  <si>
    <t>622252001</t>
  </si>
  <si>
    <t>Montáž profilů kontaktního zateplení připevněných mechanicky</t>
  </si>
  <si>
    <t>-1627899268</t>
  </si>
  <si>
    <t>"sokl 80 mm"(19,05*2+11,73*2)-2,7</t>
  </si>
  <si>
    <t>59051653</t>
  </si>
  <si>
    <t>profil zakládací Al tl 0,7mm pro ETICS pro izolant tl 160mm</t>
  </si>
  <si>
    <t>436263639</t>
  </si>
  <si>
    <t>58,86*1,05 'Přepočtené koeficientem množství</t>
  </si>
  <si>
    <t>622252002</t>
  </si>
  <si>
    <t>Montáž profilů kontaktního zateplení lepených</t>
  </si>
  <si>
    <t>-223878061</t>
  </si>
  <si>
    <t>59051486</t>
  </si>
  <si>
    <t>profil rohový PVC 15x15mm s výztužnou tkaninou š 100mm pro ETICS</t>
  </si>
  <si>
    <t>1053716924</t>
  </si>
  <si>
    <t>"rohy budovy"4,5*4+3,2*2</t>
  </si>
  <si>
    <t>"římsa"11,7*2+19,05*2+1,35*2+3,3</t>
  </si>
  <si>
    <t>"ostění"(2,4*2)*6+(1,3*2)*10</t>
  </si>
  <si>
    <t>146,7*1,05 'Přepočtené koeficientem množství</t>
  </si>
  <si>
    <t>28342205</t>
  </si>
  <si>
    <t>profil začišťovací PVC 6mm s výztužnou tkaninou pro ostění ETICS</t>
  </si>
  <si>
    <t>-2109100865</t>
  </si>
  <si>
    <t>"okna"(2,1*2+2,4*2)*6+(1,05*2+1,3*2)*10</t>
  </si>
  <si>
    <t>101*1,05 'Přepočtené koeficientem množství</t>
  </si>
  <si>
    <t>59051512</t>
  </si>
  <si>
    <t>profil začišťovací s okapnicí PVC s výztužnou tkaninou pro parapet ETICS</t>
  </si>
  <si>
    <t>2088427164</t>
  </si>
  <si>
    <t>"okna"(2,1)*6+(1,05)*10</t>
  </si>
  <si>
    <t>23,1*1,05 'Přepočtené koeficientem množství</t>
  </si>
  <si>
    <t>59051510</t>
  </si>
  <si>
    <t>profil začišťovací s okapnicí PVC s výztužnou tkaninou pro nadpraží ETICS</t>
  </si>
  <si>
    <t>-1134644687</t>
  </si>
  <si>
    <t>"sokl"11,73*2+19,05*2</t>
  </si>
  <si>
    <t>84,66*1,05 'Přepočtené koeficientem množství</t>
  </si>
  <si>
    <t>622252002R01</t>
  </si>
  <si>
    <t>D+M dalších nutných systémových prvků KZS</t>
  </si>
  <si>
    <t>296416230</t>
  </si>
  <si>
    <t>622325111</t>
  </si>
  <si>
    <t>Oprava vnější vápenné hladké omítky členitosti 1 stěn v rozsahu do 10 %</t>
  </si>
  <si>
    <t>1606420107</t>
  </si>
  <si>
    <t>Oprava omítky</t>
  </si>
  <si>
    <t>"vstup"(3,8*1,45*2+1,4*0,2)*2</t>
  </si>
  <si>
    <t>"štíty"53,4*2</t>
  </si>
  <si>
    <t>"strana s okny"4,5*19,05-2,1*2,4*6</t>
  </si>
  <si>
    <t>"strana se vstupem"19,05*4,5-1,05*1,3*10-2,7*3,2</t>
  </si>
  <si>
    <t>622131121</t>
  </si>
  <si>
    <t>Penetrační nátěr vnějších stěn nanášený ručně</t>
  </si>
  <si>
    <t>-1602979599</t>
  </si>
  <si>
    <t>622142001</t>
  </si>
  <si>
    <t>Potažení vnějších stěn sklovláknitým pletivem vtlačeným do tenkovrstvé hmoty</t>
  </si>
  <si>
    <t>-609375247</t>
  </si>
  <si>
    <t>622211021</t>
  </si>
  <si>
    <t>Montáž kontaktního zateplení vnějších stěn lepením a mechanickým kotvením polystyrénových desek do betonu a zdiva tl přes 80 do 120 mm</t>
  </si>
  <si>
    <t>-1141859555</t>
  </si>
  <si>
    <t>"vstup 100 mm"((1,53+0,4)*3,5+0,4*1,4)*2+0,4*3,5</t>
  </si>
  <si>
    <t>"sokl 80 mm"0,6*(19,05*2+11,73*2)</t>
  </si>
  <si>
    <t>28376037</t>
  </si>
  <si>
    <t>deska EPS grafitová fasádní λ=0,032 tl 100mm</t>
  </si>
  <si>
    <t>584683775</t>
  </si>
  <si>
    <t>"vstup 100 mm"(((1,53+0,4)*3,5+0,4*1,4)*2+0,4*3,5)*1,05</t>
  </si>
  <si>
    <t>16,832*1,05 'Přepočtené koeficientem množství</t>
  </si>
  <si>
    <t>28376442</t>
  </si>
  <si>
    <t>deska z polystyrénu XPS, hrana rovná a strukturovaný povrch 300kPa tl 80mm</t>
  </si>
  <si>
    <t>-196265736</t>
  </si>
  <si>
    <t>"sokl 80 mm"0,6*(19,05*2+11,73*2)*1,05</t>
  </si>
  <si>
    <t>38,783*1,05 'Přepočtené koeficientem množství</t>
  </si>
  <si>
    <t>622211031</t>
  </si>
  <si>
    <t>Montáž kontaktního zateplení vnějších stěn lepením a mechanickým kotvením polystyrénových desek  do betonu a zdiva tl přes 120 do 160 mm</t>
  </si>
  <si>
    <t>-674517537</t>
  </si>
  <si>
    <t>"strana s okny"3,8*19,05-2,1*2,4*6</t>
  </si>
  <si>
    <t>"strana se vstupem"19,05*3,8-1,05*1,3*10-2,7*3,2</t>
  </si>
  <si>
    <t>28376044</t>
  </si>
  <si>
    <t>deska EPS grafitová fasádní λ=0,032 tl 160mm</t>
  </si>
  <si>
    <t>702660134</t>
  </si>
  <si>
    <t>199,05*1,05 'Přepočtené koeficientem množství</t>
  </si>
  <si>
    <t>62221103R01</t>
  </si>
  <si>
    <t>D+M šambrán - zvýraznění zateplení fasády (polystiren EPS grey tl. 20 mm)</t>
  </si>
  <si>
    <t>253175525</t>
  </si>
  <si>
    <t>doplnění šambrán</t>
  </si>
  <si>
    <t>27,7</t>
  </si>
  <si>
    <t>621151001R02</t>
  </si>
  <si>
    <t>Probarvený podkladní nátěr pod vnější omítky</t>
  </si>
  <si>
    <t>1952891833</t>
  </si>
  <si>
    <t>622511112</t>
  </si>
  <si>
    <t>Tenkovrstvá akrylátová mozaiková střednězrnná omítka vnějších stěn</t>
  </si>
  <si>
    <t>-1407922414</t>
  </si>
  <si>
    <t>622541012</t>
  </si>
  <si>
    <t>Tenkovrstvá silikonsilikátová zatíraná omítka zrnitost 1,5 mm vnějších stěn</t>
  </si>
  <si>
    <t>-2033363633</t>
  </si>
  <si>
    <t>622541012R01</t>
  </si>
  <si>
    <t>Příplatek k tenkovrstvé omítce za složitost, dvoubarevné provedení a šambrány</t>
  </si>
  <si>
    <t>-1034925945</t>
  </si>
  <si>
    <t>622311121</t>
  </si>
  <si>
    <t>Vápenná omítka hladká jednovrstvá vnějších stěn nanášená ručně</t>
  </si>
  <si>
    <t>-267878219</t>
  </si>
  <si>
    <t>omítka otlučených šambrán</t>
  </si>
  <si>
    <t>629995101</t>
  </si>
  <si>
    <t>Očištění vnějších ploch tlakovou vodou</t>
  </si>
  <si>
    <t>-1780181473</t>
  </si>
  <si>
    <t>629999R01</t>
  </si>
  <si>
    <t>Vyspravení  betonových sloupů a průvlaku dle popisu v PD</t>
  </si>
  <si>
    <t>-60492600</t>
  </si>
  <si>
    <t>POSTUP PRACÍ VÝSPRAVY BETONOVÝCH SLOUPŮ A NARUŠ. PRŮVLAKŮ VSTUPU:</t>
  </si>
  <si>
    <t>( plocha výsprav celkem 11,5m2)</t>
  </si>
  <si>
    <t>1. Důkladné očištění, odstranění všech degradovaných, nesoudržných částí - případné otryskání tlakovou vodou</t>
  </si>
  <si>
    <t>2. Po vyschnutí sanovat zbytky biologického napadení - mechy, plísně - algicidní přípravek - neředěný - spotřeba cca 0,25</t>
  </si>
  <si>
    <t>l/m2</t>
  </si>
  <si>
    <t>3. Hloubkové, dodatečné zpevnění podkladů - očištěných zbytků betonové hmoty - přípravek - zpevňovač organokřemičitan</t>
  </si>
  <si>
    <t>na bázi kyseliny křemičité - neředěný - spotřeba cca 0,4 - 0,5 l/m2 - !!!nutná technologická pauza min 14 dnů !!! Povrchy</t>
  </si>
  <si>
    <t>chránit před deštěm.</t>
  </si>
  <si>
    <t>4. Hrubá reprofilační hmota armovaná vlákny s integrovaným adhezním můstkem a antikorozní ochranou. Tloušťky vrstev 5</t>
  </si>
  <si>
    <t>až 30 mm, parciálně 60 mm - ve více vrstvách podle potřeby. Spotřeba cca 1,6 kg/mm/m2</t>
  </si>
  <si>
    <t>5. Jemná reprofilační stěrková hmota pro finalizaci - v tloušťkách od 0,5 mm do max. 4 mm. - Spotřeba cca 1,6 kg/mm/m2</t>
  </si>
  <si>
    <t>6. Finální povrchová úprava - dodatečná bezbarvá hydrofobizace na bázi siloxanů - aplikace neředěný - spotřeba cca 0,3</t>
  </si>
  <si>
    <t>11,5</t>
  </si>
  <si>
    <t>629999R02</t>
  </si>
  <si>
    <t>Vyspravení podlahových vrstev (beton, izolace) u nových vstupních dveří</t>
  </si>
  <si>
    <t>-829840172</t>
  </si>
  <si>
    <t>"108"6,23*0,05</t>
  </si>
  <si>
    <t>"109"3,74*0,05</t>
  </si>
  <si>
    <t>"103"5,91*0,05</t>
  </si>
  <si>
    <t>"104"1,23*1,5*0,05</t>
  </si>
  <si>
    <t>0,887</t>
  </si>
  <si>
    <t>631311124</t>
  </si>
  <si>
    <t>Mazanina tl přes 80 do 120 mm z betonu prostého bez zvýšených nároků na prostředí tř. C 16/20</t>
  </si>
  <si>
    <t>-738008867</t>
  </si>
  <si>
    <t>"104, zásyp šachty"1,23*1,5*0,1</t>
  </si>
  <si>
    <t>631319012</t>
  </si>
  <si>
    <t>Příplatek k mazanině tl přes 80 do 120 mm za přehlazení povrchu</t>
  </si>
  <si>
    <t>-395566635</t>
  </si>
  <si>
    <t>631319173</t>
  </si>
  <si>
    <t>Příplatek k mazanině tl přes 80 do 120 mm za stržení povrchu spodní vrstvy před vložením výztuže</t>
  </si>
  <si>
    <t>-1990517367</t>
  </si>
  <si>
    <t>0,891</t>
  </si>
  <si>
    <t>"108"6,23*(2,1*1,25/1000)</t>
  </si>
  <si>
    <t>"109"3,74*(2,1*1,25/1000)</t>
  </si>
  <si>
    <t>"103"5,91*(2,1*1,25/1000)</t>
  </si>
  <si>
    <t>"104"1,23*1,5*(2,1*1,25/1000)</t>
  </si>
  <si>
    <t>"102"8,83*0,8*(2,1*1,25/1000)</t>
  </si>
  <si>
    <t>"104, zásyp šachty"1,23*1,5*(2,1*1,25/1000)</t>
  </si>
  <si>
    <t>63721112R01</t>
  </si>
  <si>
    <t>Okapový chodník z betonových dlaždic tl 50 mm kladených do písku se zalitím spár MC</t>
  </si>
  <si>
    <t>-1282080851</t>
  </si>
  <si>
    <t>"D01"1+1</t>
  </si>
  <si>
    <t>"D02"1</t>
  </si>
  <si>
    <t>"D03"1+3</t>
  </si>
  <si>
    <t>55331436</t>
  </si>
  <si>
    <t>zárubeň jednokřídlá ocelová pro dodatečnou montáž tl stěny 110-150mm rozměru 700/1970, 2100mm</t>
  </si>
  <si>
    <t>-1259065525</t>
  </si>
  <si>
    <t>Poznámka k položce:
DZUP</t>
  </si>
  <si>
    <t>"D05"1+3</t>
  </si>
  <si>
    <t>55331437</t>
  </si>
  <si>
    <t>zárubeň jednokřídlá ocelová pro dodatečnou montáž tl stěny 110-150mm rozměru 800/1970, 2100mm</t>
  </si>
  <si>
    <t>609253534</t>
  </si>
  <si>
    <t>"D04"1</t>
  </si>
  <si>
    <t>55331438</t>
  </si>
  <si>
    <t>zárubeň jednokřídlá ocelová pro dodatečnou montáž tl stěny 110-150mm rozměru 900/1970, 2100mm</t>
  </si>
  <si>
    <t>278241415</t>
  </si>
  <si>
    <t>"D03"1+1</t>
  </si>
  <si>
    <t>Trubní vedení</t>
  </si>
  <si>
    <t>871260310</t>
  </si>
  <si>
    <t>Montáž kanalizačního potrubí hladkého plnostěnného SN 10 z polypropylenu DN 100</t>
  </si>
  <si>
    <t>1829333543</t>
  </si>
  <si>
    <t>"napojení dešťového svodu do stávající šachty před septikem"</t>
  </si>
  <si>
    <t>2,5</t>
  </si>
  <si>
    <t>28617009</t>
  </si>
  <si>
    <t>trubka kanalizační PP plnostěnná třívrstvá DN 100x3000mm SN10</t>
  </si>
  <si>
    <t>626582139</t>
  </si>
  <si>
    <t>2,95566502463054*1,015 'Přepočtené koeficientem množství</t>
  </si>
  <si>
    <t>890311811</t>
  </si>
  <si>
    <t>Bourání šachet ze ŽB ručně obestavěného prostoru do 1,5 m3</t>
  </si>
  <si>
    <t>706267784</t>
  </si>
  <si>
    <t>D1.1.2, bod 16</t>
  </si>
  <si>
    <t>2 x čistící + 1 x vodoměrná</t>
  </si>
  <si>
    <t>0,6*0,5*0,9*3</t>
  </si>
  <si>
    <t>(19,37+1*2)*5</t>
  </si>
  <si>
    <t>2*((10,7+2*1)*6)</t>
  </si>
  <si>
    <t>(19,37+2,9*2+1*6)*5</t>
  </si>
  <si>
    <t>(19,37+1*2)*5*30*4</t>
  </si>
  <si>
    <t>2*((10,7+2*1)*6)*30*4</t>
  </si>
  <si>
    <t>(19,37+2,9*2+1*6)*5*30*4</t>
  </si>
  <si>
    <t>95290512R01</t>
  </si>
  <si>
    <t>Čerpání septiků, jeho vyčištění pro použití jako nádrž na vodu (10m3)</t>
  </si>
  <si>
    <t>-1070610489</t>
  </si>
  <si>
    <t>961055111</t>
  </si>
  <si>
    <t>Bourání základů ze ŽB</t>
  </si>
  <si>
    <t>537717717</t>
  </si>
  <si>
    <t>podkladní betonová deska</t>
  </si>
  <si>
    <t>"wc personál a chlapci"3,12*3,35*0,1</t>
  </si>
  <si>
    <t>"wc dívky"3*1,97*0,1</t>
  </si>
  <si>
    <t>"sklad"3,69*0,1</t>
  </si>
  <si>
    <t>"chodba"0,8*8,9*0,1</t>
  </si>
  <si>
    <t>961055111R01</t>
  </si>
  <si>
    <t>Bourání betonových konstrukcí</t>
  </si>
  <si>
    <t>-240455176</t>
  </si>
  <si>
    <t>vstup</t>
  </si>
  <si>
    <t>"betonové zídky"</t>
  </si>
  <si>
    <t>0,3*1,05*0,6*2</t>
  </si>
  <si>
    <t>"betonové stupně"</t>
  </si>
  <si>
    <t>0,1+0,3</t>
  </si>
  <si>
    <t>"betonová deska vstupu betonová dlažba + deska"</t>
  </si>
  <si>
    <t>2,9*1,15*0,15</t>
  </si>
  <si>
    <t>D1.1.2</t>
  </si>
  <si>
    <t>"wc personál"3,35*3,6+1,68*3,6*2-0,7*1,97*3</t>
  </si>
  <si>
    <t>"wc dívky"1,97*3,6+1,45*3,6-0,7*1,97*2</t>
  </si>
  <si>
    <t>"vybourání otvoru z chodby do wc chlapci"0,2*1,97*2</t>
  </si>
  <si>
    <t>962031133</t>
  </si>
  <si>
    <t>Bourání příček z cihel pálených na MVC tl do 150 mm</t>
  </si>
  <si>
    <t>-325474981</t>
  </si>
  <si>
    <t>"wc personál"1,34*3,5</t>
  </si>
  <si>
    <t>965081313</t>
  </si>
  <si>
    <t>Bourání podlah z dlaždic betonových, teracových nebo čedičových tl do 20 mm plochy přes 1 m2</t>
  </si>
  <si>
    <t>800401811</t>
  </si>
  <si>
    <t>"wc personál a chlapci"3,12*3,35</t>
  </si>
  <si>
    <t>"wc dívky"3*1,97</t>
  </si>
  <si>
    <t>"sklad"3,69</t>
  </si>
  <si>
    <t>"chodba"0,8*8,9</t>
  </si>
  <si>
    <t>"zádveří"4,06</t>
  </si>
  <si>
    <t>968062375</t>
  </si>
  <si>
    <t>Vybourání dřevěných rámů oken zdvojených včetně křídel pl do 2 m2</t>
  </si>
  <si>
    <t>1610442304</t>
  </si>
  <si>
    <t>1,05*1,3*10</t>
  </si>
  <si>
    <t>968062377</t>
  </si>
  <si>
    <t>Vybourání dřevěných rámů oken zdvojených včetně křídel pl přes 4 m2</t>
  </si>
  <si>
    <t>-809821316</t>
  </si>
  <si>
    <t>"okna"2,1*2,4*6</t>
  </si>
  <si>
    <t>"vstupní stěna"2,7*3,2</t>
  </si>
  <si>
    <t>971033231</t>
  </si>
  <si>
    <t>Vybourání otvorů ve zdivu cihelném pl do 0,0225 m2 na MVC nebo MV tl do 150 mm</t>
  </si>
  <si>
    <t>1989833405</t>
  </si>
  <si>
    <t>pro VZT</t>
  </si>
  <si>
    <t>"300/50 mm"1</t>
  </si>
  <si>
    <t>971033331</t>
  </si>
  <si>
    <t>Vybourání otvorů ve zdivu cihelném pl do 0,09 m2 na MVC nebo MV tl do 150 mm</t>
  </si>
  <si>
    <t>-376547619</t>
  </si>
  <si>
    <t>"850x50 mm"2</t>
  </si>
  <si>
    <t>"200x200 mm"4</t>
  </si>
  <si>
    <t>"300x250 mm"2</t>
  </si>
  <si>
    <t>971033351</t>
  </si>
  <si>
    <t>Vybourání otvorů ve zdivu cihelném pl do 0,09 m2 na MVC nebo MV tl do 450 mm</t>
  </si>
  <si>
    <t>-1981455567</t>
  </si>
  <si>
    <t>"300x250 mm"1</t>
  </si>
  <si>
    <t>971033431</t>
  </si>
  <si>
    <t>Vybourání otvorů ve zdivu cihelném pl do 0,25 m2 na MVC nebo MV tl do 150 mm</t>
  </si>
  <si>
    <t>165317521</t>
  </si>
  <si>
    <t>"300x500 mm"2</t>
  </si>
  <si>
    <t>971033451</t>
  </si>
  <si>
    <t>Vybourání otvorů ve zdivu cihelném pl do 0,25 m2 na MVC nebo MV tl do 450 mm</t>
  </si>
  <si>
    <t>-1125654065</t>
  </si>
  <si>
    <t>"300x500 mm"1</t>
  </si>
  <si>
    <t>971042261</t>
  </si>
  <si>
    <t>Vybourání otvorů v betonových příčkách a zdech pl do 0,0225 m2 tl do 600 mm</t>
  </si>
  <si>
    <t>780743170</t>
  </si>
  <si>
    <t>otvor v základu pro přípojku vodovodu</t>
  </si>
  <si>
    <t>"150x150 mm"1</t>
  </si>
  <si>
    <t>971042361</t>
  </si>
  <si>
    <t>Vybourání otvorů v betonových příčkách a zdech pl do 0,09 m2 tl do 600 mm</t>
  </si>
  <si>
    <t>-1385442007</t>
  </si>
  <si>
    <t>otvor v základu pro přípojku kanalizace</t>
  </si>
  <si>
    <t>"250x250 mm"1</t>
  </si>
  <si>
    <t>977312114</t>
  </si>
  <si>
    <t>Řezání stávajících betonových mazanin vyztužených hl do 200 mm</t>
  </si>
  <si>
    <t>-1525021368</t>
  </si>
  <si>
    <t>8,83*2</t>
  </si>
  <si>
    <t>97731211R01</t>
  </si>
  <si>
    <t>Řezání betonových stupňů</t>
  </si>
  <si>
    <t>689859215</t>
  </si>
  <si>
    <t>4,1+15,5</t>
  </si>
  <si>
    <t>978012121</t>
  </si>
  <si>
    <t>Otlučení (osekání) vnitřní vápenné nebo vápenocementové omítky stropů rákosových v rozsahu přes 5 do 10 %</t>
  </si>
  <si>
    <t>-1678499847</t>
  </si>
  <si>
    <t>"kabinet"9,21</t>
  </si>
  <si>
    <t>"učebna"51,62</t>
  </si>
  <si>
    <t>"učebna"51,91</t>
  </si>
  <si>
    <t>"chodba"30,11</t>
  </si>
  <si>
    <t>978012161</t>
  </si>
  <si>
    <t>Otlučení (osekání) vnitřní vápenné nebo vápenocementové omítky stropů rákosových v rozsahu přes 30 do 50 %</t>
  </si>
  <si>
    <t>1853568203</t>
  </si>
  <si>
    <t>D1.1.2 bod 19</t>
  </si>
  <si>
    <t>"wc chlapci a personál"7,21+2,83</t>
  </si>
  <si>
    <t>"wc dívky"5,91</t>
  </si>
  <si>
    <t>978013141</t>
  </si>
  <si>
    <t>Otlučení (osekání) vnitřní vápenné nebo vápenocementové omítky stěn v rozsahu přes 10 do 30 %</t>
  </si>
  <si>
    <t>1808199965</t>
  </si>
  <si>
    <t>"kabinet"(1,75*2+3,35*2)*3,5-1,05*1,3*2-0,85*1,97</t>
  </si>
  <si>
    <t>"učebna"(8,9*2+5,8*2+0,3*2)*3,5-0,85*1,97*2-2,1*2,4*3</t>
  </si>
  <si>
    <t>"učebna"(8,95*2+5,8*2+0,3*2)*3,5-0,85*1,97-2,1*2,4*3</t>
  </si>
  <si>
    <t>"chodba"(8,83*2+3,35*2)*3,5-1,05*1,3*4-2,7*3,2-0,7*1,97*4-0,85*1,97*2</t>
  </si>
  <si>
    <t>"zádveří"(2,7*2+1,97*2)*3,2-2,7*3,2*2</t>
  </si>
  <si>
    <t>"wc chlapci a personál"(3,35*2+3,12*2)*3,5-0,7*1,97*2-1,05*1,3*2</t>
  </si>
  <si>
    <t>"wc dívky"(1,97*2+3*2)*3,5-1,05*1,3*2-0,9*1,97</t>
  </si>
  <si>
    <t>"sklad"(3*2+1,23*2)*3,5-0,7*1,97</t>
  </si>
  <si>
    <t>"v porušenýc a zavlhlých místech"15</t>
  </si>
  <si>
    <t>978019391</t>
  </si>
  <si>
    <t>Otlučení (osekání) vnější vápenné nebo vápenocementové omítky stupně členitosti 3 až 5 vrozsahu přes 80 do 100 %</t>
  </si>
  <si>
    <t>1630492052</t>
  </si>
  <si>
    <t>osekání šambrán</t>
  </si>
  <si>
    <t>997013211</t>
  </si>
  <si>
    <t>Vnitrostaveništní doprava suti a vybouraných hmot pro budovy v do 6 m ručně</t>
  </si>
  <si>
    <t>640256426</t>
  </si>
  <si>
    <t>54,741*19 'Přepočtené koeficientem množství</t>
  </si>
  <si>
    <t>997013821</t>
  </si>
  <si>
    <t>Poplatek za uložení na skládce (skládkovné) stavebního odpadu s obsahem azbestu kód odpadu 17 06 05</t>
  </si>
  <si>
    <t>1617722742</t>
  </si>
  <si>
    <t>"108-109"3,12*3,35</t>
  </si>
  <si>
    <t>"103"3*1,97</t>
  </si>
  <si>
    <t>"104"1,23*3</t>
  </si>
  <si>
    <t>"102"8,83*0,8</t>
  </si>
  <si>
    <t>712</t>
  </si>
  <si>
    <t>Povlakové krytiny</t>
  </si>
  <si>
    <t>712500010</t>
  </si>
  <si>
    <t>Kompletní skladba krytiny vstupu (skladba I, J), vč. detailů</t>
  </si>
  <si>
    <t>-885058444</t>
  </si>
  <si>
    <t>- střešní folie PVC tl. 1,5 mm</t>
  </si>
  <si>
    <t>- geotextilie 300 g/m2</t>
  </si>
  <si>
    <t>- tepelně izolační spádové klíny, EPS 150, tl. 120-180 mm</t>
  </si>
  <si>
    <t>- PU lepidlo</t>
  </si>
  <si>
    <t>- SBS asfaltový modifikovaný pás tl. 4 mm</t>
  </si>
  <si>
    <t>- asfaltový penetrační lak</t>
  </si>
  <si>
    <t xml:space="preserve">- stávající ošeštěný vyspravený povrch </t>
  </si>
  <si>
    <t>- vč. klempířských doplňků</t>
  </si>
  <si>
    <t>- vč. skladby okapové hrany (XPS, březová foliová překližka, ...)</t>
  </si>
  <si>
    <t>- včetně veškerých detailů</t>
  </si>
  <si>
    <t>3,3*2,9</t>
  </si>
  <si>
    <t>998712201</t>
  </si>
  <si>
    <t>Přesun hmot procentní pro krytiny povlakové v objektech v do 6 m</t>
  </si>
  <si>
    <t>-1136299734</t>
  </si>
  <si>
    <t>7131311R02</t>
  </si>
  <si>
    <t>D+M difuzní folie stropu, ochrana proti zaprášení TI</t>
  </si>
  <si>
    <t>10,8*19,35</t>
  </si>
  <si>
    <t>713111111</t>
  </si>
  <si>
    <t>Montáž izolace tepelné vrchem stropů volně kladenými rohožemi, pásy, dílci, deskami</t>
  </si>
  <si>
    <t>-1207974774</t>
  </si>
  <si>
    <t>"tepelná izolace střechy, 2 vrstvy"9,6*18,15+10,8*19,35</t>
  </si>
  <si>
    <t>63152135</t>
  </si>
  <si>
    <t>pás tepelně izolační univerzální λ=0,034-0,035 tl 140mm</t>
  </si>
  <si>
    <t>-1051186336</t>
  </si>
  <si>
    <t>383,22*1,05 'Přepočtené koeficientem množství</t>
  </si>
  <si>
    <t>632481215</t>
  </si>
  <si>
    <t>Separační vrstva z geotextilie</t>
  </si>
  <si>
    <t>363358310</t>
  </si>
  <si>
    <t>podlahy</t>
  </si>
  <si>
    <t>713121121</t>
  </si>
  <si>
    <t>Montáž izolace tepelné podlah volně kladenými rohožemi, pásy, dílci, deskami 2 vrstvy</t>
  </si>
  <si>
    <t>1106083194</t>
  </si>
  <si>
    <t>28372303</t>
  </si>
  <si>
    <t>deska EPS 100 pro konstrukce s běžným zatížením λ=0,037 tl 40mm</t>
  </si>
  <si>
    <t>383001843</t>
  </si>
  <si>
    <t>19,57*2,1 'Přepočtené koeficientem množství</t>
  </si>
  <si>
    <t>713191132R01</t>
  </si>
  <si>
    <t>Tepelné podlah, překrytí separační fólií z PE, D+M</t>
  </si>
  <si>
    <t>-1340090301</t>
  </si>
  <si>
    <t>Zdravotechnika - vnitřní kanalizace</t>
  </si>
  <si>
    <t>721242105</t>
  </si>
  <si>
    <t>Lapač střešních splavenin z PP se zápachovou klapkou a lapacím košem DN 110</t>
  </si>
  <si>
    <t>-402666029</t>
  </si>
  <si>
    <t>"napojení svodu do stáv. šachty"1</t>
  </si>
  <si>
    <t>D1.1.8</t>
  </si>
  <si>
    <t>133</t>
  </si>
  <si>
    <t>135</t>
  </si>
  <si>
    <t>D+M kuchyňská linka dle popisu</t>
  </si>
  <si>
    <t>- komplet dle popisu na výkrese, prvek V7</t>
  </si>
  <si>
    <t>137</t>
  </si>
  <si>
    <t>139</t>
  </si>
  <si>
    <t>Lamino věšáky a botníky dle popisu PD</t>
  </si>
  <si>
    <t>1296876827</t>
  </si>
  <si>
    <t>- demontáž stávající desky</t>
  </si>
  <si>
    <t>- D+M nových věšáků, 60 ks</t>
  </si>
  <si>
    <t>- demontáž botníků</t>
  </si>
  <si>
    <t>- zpětná montáž bodníků</t>
  </si>
  <si>
    <t>Police nerez závěsná třípatrová 1100/300/800mm, stavitelná, vč. montáže</t>
  </si>
  <si>
    <t>-534850217</t>
  </si>
  <si>
    <t>Poznámka k položce:
 k montáži či lepení na stěnu,  materiál: matná nerez, min. 70 kg/m2, stavitelné konzoly vč. montážního materiálu</t>
  </si>
  <si>
    <t>141</t>
  </si>
  <si>
    <t>762</t>
  </si>
  <si>
    <t>Konstrukce tesařské</t>
  </si>
  <si>
    <t>762083111</t>
  </si>
  <si>
    <t>Impregnace řeziva proti dřevokaznému hmyzu a houbám máčením třída ohrožení 1 a 2</t>
  </si>
  <si>
    <t>-877383772</t>
  </si>
  <si>
    <t>"nové bednění"</t>
  </si>
  <si>
    <t>213,109*0,025*1,1</t>
  </si>
  <si>
    <t>143</t>
  </si>
  <si>
    <t>762341210</t>
  </si>
  <si>
    <t>Montáž bednění střech rovných a šikmých sklonu do 60° z hrubých prken na sraz tl do 32 mm</t>
  </si>
  <si>
    <t>-454079122</t>
  </si>
  <si>
    <t>"bednění střech"19,37*(5,501*2)</t>
  </si>
  <si>
    <t>60511120</t>
  </si>
  <si>
    <t>řezivo stavební prkna prismovaná středová tl 25(32)mm dl 2-5m</t>
  </si>
  <si>
    <t>-207373438</t>
  </si>
  <si>
    <t>145</t>
  </si>
  <si>
    <t>762341680R01</t>
  </si>
  <si>
    <t>Montáž bednění štítových okapových říms z aquapanelů na sraz</t>
  </si>
  <si>
    <t>1888576488</t>
  </si>
  <si>
    <t>"podbytí přesahů střechy"(0,4*(19,37*2))</t>
  </si>
  <si>
    <t>5959074R01</t>
  </si>
  <si>
    <t>deska aquapanel</t>
  </si>
  <si>
    <t>244324055</t>
  </si>
  <si>
    <t>15,496*1,1 'Přepočtené koeficientem množství</t>
  </si>
  <si>
    <t>147</t>
  </si>
  <si>
    <t>762343811</t>
  </si>
  <si>
    <t>Demontáž bednění okapů a štítových říms z prken</t>
  </si>
  <si>
    <t>-238271832</t>
  </si>
  <si>
    <t>"demontáž podbytí přesahů střechy"(0,4*(19,37*2))</t>
  </si>
  <si>
    <t>762395000</t>
  </si>
  <si>
    <t>Spojovací prostředky krovů, bednění, laťování, nadstřešních konstrukcí</t>
  </si>
  <si>
    <t>-1393050061</t>
  </si>
  <si>
    <t>213,109*0,025</t>
  </si>
  <si>
    <t>149</t>
  </si>
  <si>
    <t>762341811</t>
  </si>
  <si>
    <t>Demontáž bednění střech z prken</t>
  </si>
  <si>
    <t>-169615658</t>
  </si>
  <si>
    <t>5,501*19,37*2</t>
  </si>
  <si>
    <t>762511867</t>
  </si>
  <si>
    <t>Demontáž kce podkladové z desek dřevoštěpkových tl přes 15 mm na pero a drážku šroubovaných</t>
  </si>
  <si>
    <t>-944296805</t>
  </si>
  <si>
    <t xml:space="preserve">D1.1.2 </t>
  </si>
  <si>
    <t>- vč. lišt</t>
  </si>
  <si>
    <t>151</t>
  </si>
  <si>
    <t>762500010</t>
  </si>
  <si>
    <t>Vybourání otvoru do půdního prostoru, odříznutí omítky a demontáž prken 1000 x 600 mm</t>
  </si>
  <si>
    <t>-1570079386</t>
  </si>
  <si>
    <t>762500015</t>
  </si>
  <si>
    <t>Zaklopení stávajícího půdního otvoru prkny, doplnění omítky 1000 x 600 mm</t>
  </si>
  <si>
    <t>-115173200</t>
  </si>
  <si>
    <t>153</t>
  </si>
  <si>
    <t>762500020</t>
  </si>
  <si>
    <t>Střešní vazníky stávající - kontrola, očištění a napuštění biochem. nátěrem</t>
  </si>
  <si>
    <t>-1609693180</t>
  </si>
  <si>
    <t>výměra na délku vazníků</t>
  </si>
  <si>
    <t>20*10,7</t>
  </si>
  <si>
    <t>998762201</t>
  </si>
  <si>
    <t>Přesun hmot procentní pro kce tesařské v objektech v do 6 m</t>
  </si>
  <si>
    <t>2019627242</t>
  </si>
  <si>
    <t>155</t>
  </si>
  <si>
    <t>763131411</t>
  </si>
  <si>
    <t>SDK podhled desky 1xA 12,5 bez izolace dvouvrstvá spodní kce profil CD+UD</t>
  </si>
  <si>
    <t>-412802933</t>
  </si>
  <si>
    <t>"kastlík, 102"8,83*(0,75+0,7)</t>
  </si>
  <si>
    <t>"kastlík, 105"5,8*(0,4+0,22)</t>
  </si>
  <si>
    <t>"kastlík, 106"5,8*(0,5+0,22)+0,5*0,22+0,5*0,5</t>
  </si>
  <si>
    <t>"kastlík, 107"(0,7*3,42+0,75*2,7)+(2,75*0,7+0,175*1,4)</t>
  </si>
  <si>
    <t>"kastlík 109"0,175*2*1,4</t>
  </si>
  <si>
    <t>157</t>
  </si>
  <si>
    <t>"108"1,525*2-0,6*1,97+0,6*2</t>
  </si>
  <si>
    <t>"109"0,9*2-0,7*1,97</t>
  </si>
  <si>
    <t>"103"1,97*2+1,25*2-0,6*1,97*2</t>
  </si>
  <si>
    <t>- stejné provedení jako příčky</t>
  </si>
  <si>
    <t>- NEREZ ZÁVĚSY, NEREZ KOVÁNÍ</t>
  </si>
  <si>
    <t>- WC ZÁMEK</t>
  </si>
  <si>
    <t>- VIZ. PSV</t>
  </si>
  <si>
    <t>"D06, š. 700 mm"1</t>
  </si>
  <si>
    <t>"D07,  š. 600 mm"2+1</t>
  </si>
  <si>
    <t>159</t>
  </si>
  <si>
    <t>764</t>
  </si>
  <si>
    <t>Konstrukce klempířské</t>
  </si>
  <si>
    <t>764001821</t>
  </si>
  <si>
    <t>Demontáž krytiny ze svitků nebo tabulí do suti</t>
  </si>
  <si>
    <t>-1959892036</t>
  </si>
  <si>
    <t>(2,9*3,5)/Cos(3)</t>
  </si>
  <si>
    <t>161</t>
  </si>
  <si>
    <t>764002812R01</t>
  </si>
  <si>
    <t>Demontáž lemování soklu do suti</t>
  </si>
  <si>
    <t>-329572298</t>
  </si>
  <si>
    <t>"demontáž lemování soklu, rš 150 mm"58</t>
  </si>
  <si>
    <t>764002841</t>
  </si>
  <si>
    <t>Demontáž oplechování horních ploch zdí a nadezdívek do suti</t>
  </si>
  <si>
    <t>1334990777</t>
  </si>
  <si>
    <t>"D1.1.5, K7"22</t>
  </si>
  <si>
    <t>163</t>
  </si>
  <si>
    <t>764002851</t>
  </si>
  <si>
    <t>Demontáž oplechování parapetů do suti</t>
  </si>
  <si>
    <t>1801621417</t>
  </si>
  <si>
    <t>"D1.1.5, K1"24,5</t>
  </si>
  <si>
    <t>764002871</t>
  </si>
  <si>
    <t>Demontáž lemování zdí do suti</t>
  </si>
  <si>
    <t>-568617649</t>
  </si>
  <si>
    <t>"D1.1.5, K8"23</t>
  </si>
  <si>
    <t>165</t>
  </si>
  <si>
    <t>764004801</t>
  </si>
  <si>
    <t>Demontáž podokapního žlabu do suti</t>
  </si>
  <si>
    <t>2016330900</t>
  </si>
  <si>
    <t>19,37*2+3,5+2,9*2</t>
  </si>
  <si>
    <t>764004861</t>
  </si>
  <si>
    <t>Demontáž svodu do suti</t>
  </si>
  <si>
    <t>1966950010</t>
  </si>
  <si>
    <t>"D1.1.5, K4"9,5</t>
  </si>
  <si>
    <t>167</t>
  </si>
  <si>
    <t>764011443</t>
  </si>
  <si>
    <t>Podkladní plech z PZ plechu pro hřebeny, nároží, úžlabí nebo okapové hrany tl 1,0 mm rš 250 mm</t>
  </si>
  <si>
    <t>-477719437</t>
  </si>
  <si>
    <t>"K9"39</t>
  </si>
  <si>
    <t>764011446</t>
  </si>
  <si>
    <t>Podkladní plech z PZ plechu pro hřebeny, nároží, úžlabí nebo okapové hrany tl 1,0 mm rš 500 mm</t>
  </si>
  <si>
    <t>1627753231</t>
  </si>
  <si>
    <t>"pod K7, atika"22,000</t>
  </si>
  <si>
    <t>169</t>
  </si>
  <si>
    <t>764121411</t>
  </si>
  <si>
    <t>Krytina střechy rovné drážkováním ze svitků z Al plechu rš 670 mm sklonu do 30°</t>
  </si>
  <si>
    <t>2047666495</t>
  </si>
  <si>
    <t>19,37*(5,501*2)</t>
  </si>
  <si>
    <t>764121491</t>
  </si>
  <si>
    <t>Příplatek k cenám krytiny z Al plechu za těsnění drážek sklonu do 10°</t>
  </si>
  <si>
    <t>1153859332</t>
  </si>
  <si>
    <t>171</t>
  </si>
  <si>
    <t>764221408</t>
  </si>
  <si>
    <t>Oplechování větraného hřebene z Al plechu z hřebenáčů</t>
  </si>
  <si>
    <t>713972512</t>
  </si>
  <si>
    <t>764222401R01</t>
  </si>
  <si>
    <t>Oplechování pod hřebenáče z Al plechu rš do 160 mm</t>
  </si>
  <si>
    <t>1579921015</t>
  </si>
  <si>
    <t>18,45*2</t>
  </si>
  <si>
    <t>173</t>
  </si>
  <si>
    <t>764222435</t>
  </si>
  <si>
    <t>Oplechování rovné okapové hrany z Al plechu rš 400 mm</t>
  </si>
  <si>
    <t>-1686343718</t>
  </si>
  <si>
    <t>764224406R01</t>
  </si>
  <si>
    <t>Oplechování horních ploch a nadezdívek (atik) bez rohů z Al plechu mechanicky kotvené rš 520 mm</t>
  </si>
  <si>
    <t>-1763870074</t>
  </si>
  <si>
    <t>"K7"22</t>
  </si>
  <si>
    <t>175</t>
  </si>
  <si>
    <t>764226403</t>
  </si>
  <si>
    <t>Oplechování parapetů rovných mechanicky kotvené z Al plechu rš 250 mm</t>
  </si>
  <si>
    <t>-729000179</t>
  </si>
  <si>
    <t>"K1"24,5</t>
  </si>
  <si>
    <t>764321404</t>
  </si>
  <si>
    <t>Lemování rovných zdí střech s krytinou prejzovou nebo vlnitou z Al plechu rš 330 mm</t>
  </si>
  <si>
    <t>648380331</t>
  </si>
  <si>
    <t>"K8"23</t>
  </si>
  <si>
    <t>177</t>
  </si>
  <si>
    <t>764326403R01</t>
  </si>
  <si>
    <t>Lemování ventilačních nástavců z Al plechu na prejzové nebo vlnité krytině D přes 100 do 150 mm, vč. dod. větrací hlavice</t>
  </si>
  <si>
    <t>-34044852</t>
  </si>
  <si>
    <t>"K14"1</t>
  </si>
  <si>
    <t>764400010</t>
  </si>
  <si>
    <t>Větrací mřížka okapové hrany z Al děrovaného plechu, rš do 100 mm</t>
  </si>
  <si>
    <t>-956810610</t>
  </si>
  <si>
    <t>179</t>
  </si>
  <si>
    <t>764400020</t>
  </si>
  <si>
    <t>Repase a nový nátěr plechovéoh kohouta</t>
  </si>
  <si>
    <t>-745943708</t>
  </si>
  <si>
    <t>764521403</t>
  </si>
  <si>
    <t>Žlab podokapní půlkruhový z Al plechu rš 250 mm</t>
  </si>
  <si>
    <t>1139034639</t>
  </si>
  <si>
    <t>"K3"10</t>
  </si>
  <si>
    <t>181</t>
  </si>
  <si>
    <t>764521404</t>
  </si>
  <si>
    <t>Žlab podokapní půlkruhový z Al plechu rš 330 mm</t>
  </si>
  <si>
    <t>1971345538</t>
  </si>
  <si>
    <t>"K2"39</t>
  </si>
  <si>
    <t>764521443</t>
  </si>
  <si>
    <t>Kotlík oválný (trychtýřový) pro podokapní žlaby z Al plechu 250/80 mm</t>
  </si>
  <si>
    <t>-115606529</t>
  </si>
  <si>
    <t>183</t>
  </si>
  <si>
    <t>764521444</t>
  </si>
  <si>
    <t>Kotlík oválný (trychtýřový) pro podokapní žlaby z Al plechu 330/100 mm</t>
  </si>
  <si>
    <t>-680204665</t>
  </si>
  <si>
    <t>764528421</t>
  </si>
  <si>
    <t>Svody kruhové včetně objímek, kolen, odskoků z Al plechu průměru 80 mm</t>
  </si>
  <si>
    <t>-945338136</t>
  </si>
  <si>
    <t>"K6"3,7</t>
  </si>
  <si>
    <t>185</t>
  </si>
  <si>
    <t>764528422</t>
  </si>
  <si>
    <t>Svody kruhové včetně objímek, kolen, odskoků z Al plechu průměru 100 mm</t>
  </si>
  <si>
    <t>445446302</t>
  </si>
  <si>
    <t>"K4"9,5</t>
  </si>
  <si>
    <t>998764201</t>
  </si>
  <si>
    <t>Přesun hmot procentní pro konstrukce klempířské v objektech v do 6 m</t>
  </si>
  <si>
    <t>-352503653</t>
  </si>
  <si>
    <t>765</t>
  </si>
  <si>
    <t>Krytina skládaná</t>
  </si>
  <si>
    <t>187</t>
  </si>
  <si>
    <t>765131857</t>
  </si>
  <si>
    <t>Demontáž vlnité azbestocementové krytiny sklonu do 30° do suti</t>
  </si>
  <si>
    <t>-1361393173</t>
  </si>
  <si>
    <t>demontáž vč. veškerých opatření, pytlování apd.</t>
  </si>
  <si>
    <t>765131877</t>
  </si>
  <si>
    <t>Demontáž hřebene nebo nároží vlnité azbestocementové krytiny sklonu do 30° do suti</t>
  </si>
  <si>
    <t>-1349307852</t>
  </si>
  <si>
    <t>18,45</t>
  </si>
  <si>
    <t>189</t>
  </si>
  <si>
    <t>765193001</t>
  </si>
  <si>
    <t>Montáž podkladního vyrovnávacího pásu</t>
  </si>
  <si>
    <t>1210291774</t>
  </si>
  <si>
    <t>podkladní pás pod krytinu</t>
  </si>
  <si>
    <t>62866380R01</t>
  </si>
  <si>
    <t>pás podkladní pod plechovou krytinu, asfaltový</t>
  </si>
  <si>
    <t>561183510</t>
  </si>
  <si>
    <t>213,109*1,1 'Přepočtené koeficientem množství</t>
  </si>
  <si>
    <t>191</t>
  </si>
  <si>
    <t>998765201</t>
  </si>
  <si>
    <t>Přesun hmot procentní pro krytiny skládané v objektech v do 6 m</t>
  </si>
  <si>
    <t>1740705916</t>
  </si>
  <si>
    <t>766441821</t>
  </si>
  <si>
    <t>Demontáž parapetních desek dřevěných nebo plastových šířky do 300 mm délky do 2000 mm</t>
  </si>
  <si>
    <t>1240678853</t>
  </si>
  <si>
    <t>"O02"10</t>
  </si>
  <si>
    <t>193</t>
  </si>
  <si>
    <t>766441823</t>
  </si>
  <si>
    <t>Demontáž parapetních desek dřevěných nebo plastových šířky do 300 mm délky přes 2000 mm</t>
  </si>
  <si>
    <t>-1062868470</t>
  </si>
  <si>
    <t>"O01"6</t>
  </si>
  <si>
    <t>766681811</t>
  </si>
  <si>
    <t>Demontáž dveřních obložkových dřevěných zárubní plochy do 2 m2 k opětovnému použití</t>
  </si>
  <si>
    <t>1275633878</t>
  </si>
  <si>
    <t>"š. 850 mm"0,85*1,97*3</t>
  </si>
  <si>
    <t>"š. 700 mm"(0,7*1,97)*(5+4)</t>
  </si>
  <si>
    <t>195</t>
  </si>
  <si>
    <t>"š. 850 mm"3</t>
  </si>
  <si>
    <t>"š. 700 mm"5+4</t>
  </si>
  <si>
    <t>766694122</t>
  </si>
  <si>
    <t>Montáž parapetních dřevěných nebo plastových š přes 30 cm dl přes 1,0 do 1,6 m</t>
  </si>
  <si>
    <t>-1630110470</t>
  </si>
  <si>
    <t>197</t>
  </si>
  <si>
    <t>766694123</t>
  </si>
  <si>
    <t>Montáž parapetních dřevěných nebo plastových š přes 30 cm dl přes 1,6 do 2,6 m</t>
  </si>
  <si>
    <t>1393410739</t>
  </si>
  <si>
    <t>966308933</t>
  </si>
  <si>
    <t>2,1*6+1,05*10</t>
  </si>
  <si>
    <t>23,1*1,1 'Přepočtené koeficientem množství</t>
  </si>
  <si>
    <t>199</t>
  </si>
  <si>
    <t>766-D00</t>
  </si>
  <si>
    <t>D+M nový poklop na půdu, deska vodovzdorné překližky 600/100 mm, tl. 20 mm, vč. olištování a pantů, opatřena bílým nátěrem</t>
  </si>
  <si>
    <t>226563403</t>
  </si>
  <si>
    <t>D01, D+M nové vchodové hliníkové dveře dvoukřídlé s nadsvětlíkem, 2700 x 3150 mm</t>
  </si>
  <si>
    <t>-26485099</t>
  </si>
  <si>
    <t>- NOVÉ VCHODOVÉ HLINÍKOVÉ DVEŘE DVOUKŘÍDLOVÉ S NADSVĚTLÍKEM</t>
  </si>
  <si>
    <t>A BOČNÍ PEVNĚ ZASKLENOU ČÁSTÍ, IZOLAČNÍ ZASKLENÍ, KŘÍDLA A</t>
  </si>
  <si>
    <t>SPODNÍ PEVNÁ ČÁST ZASKLENA BEZPEČNOSTNÍM SKLEM</t>
  </si>
  <si>
    <t>- ELEKTRICKÝ DVEŘNÍ ZÁMEK 12V</t>
  </si>
  <si>
    <t>- DVEŘE OPATŘENY ZVONKOVÝM TABLEM ( VIZ SLOŽKA SLABOPROUD)</t>
  </si>
  <si>
    <t>- Ud=1,4 W/m2K</t>
  </si>
  <si>
    <t>- BARVA ELOX. HLINÍK ( VIZ DLE DVEŘÍ NA HLAVNÍM OBJEKTU)</t>
  </si>
  <si>
    <t>- KOVANÍ MATNÝ NEREZ</t>
  </si>
  <si>
    <t>- KLIKA - KOULE</t>
  </si>
  <si>
    <t>- PŮVODNÍ STĚNA VYBOURÁNA</t>
  </si>
  <si>
    <t>- BEZBARIÉROVÝ PRÁH</t>
  </si>
  <si>
    <t>201</t>
  </si>
  <si>
    <t>D02, D+M nové hliníkové dveře dvoukřídlé s nadsvětlíkem, 2700 x 3200 mm</t>
  </si>
  <si>
    <t>1733260439</t>
  </si>
  <si>
    <t>- NOVÉ HLINÍKOVÉ DVEŘE DVOUKŘÍDLOVÉ, PROSKLENÉ, KŘÍDLA A</t>
  </si>
  <si>
    <t>- KOVÁNÍ MATNÝ NEREZ</t>
  </si>
  <si>
    <t>- PŮVODNÍ PROSKLENÁ STĚNA VYBOURÁNA</t>
  </si>
  <si>
    <t>D03, D+M nové vnitřní dřevěné dveře plné do nové ocelové zárubně, 900x1970</t>
  </si>
  <si>
    <t>NOVÉ VNITŘNÍ DŘEVĚNÉ DVEŘE PLNÉ, OSAZENÉ DO NOVÉ OCELOVÉ</t>
  </si>
  <si>
    <t>ZÁRUBNĚ TL. 150MM</t>
  </si>
  <si>
    <t>203</t>
  </si>
  <si>
    <t>766-D04</t>
  </si>
  <si>
    <t>D04, D+M nové vnitřní dřevěné dveře plné do nové ocelové zárubně, 800x1970</t>
  </si>
  <si>
    <t>D05, D+M nové vnitřní dřevěné dveře plné do nové ocelové zárubně, 700x1970</t>
  </si>
  <si>
    <t>1+3</t>
  </si>
  <si>
    <t>205</t>
  </si>
  <si>
    <t>D+M plastových oken, 2100 x 2400 mm</t>
  </si>
  <si>
    <t>68593075</t>
  </si>
  <si>
    <t>- NOVÉ PLASTOVÉ OKNO, ČTYŘDÍLNÉ OTEVÍRAVÉ A VYKLÁPĚCÍ</t>
  </si>
  <si>
    <t>- ZASKLENÍ IZOLAČNÍM TROJSKLEM, 6-TI KOMOROVÝ PROFIL, S</t>
  </si>
  <si>
    <t>- VNITŘNÍ PARAPET: PLASTOVÝ BÍLÝ, KOMŮRKOVÝ S PLASTOVÝMI KRYTIKAMI</t>
  </si>
  <si>
    <t>- SOUČÁSTÍ JE ÚPRAVA VNĚJŠÍHO A VNITŘNÍHO OSTĚNÍ</t>
  </si>
  <si>
    <t>- Uw≤0,9 W/m2K</t>
  </si>
  <si>
    <t>- OKNA DOPLNĚNA ZATEMŇUJÍCÍ ROLETOU</t>
  </si>
  <si>
    <t>( ROLETA V HLINÍKOVÉ SCHRÁNCE KOTVENA DO NADPRAŽÍ ZEVNITŘ, U</t>
  </si>
  <si>
    <t>OKNA NEJBLÍŽE INTERAKTIVNÍ TABULE BUDE TMAVÁ ZATEMŇUJÍCÍ 2KS,</t>
  </si>
  <si>
    <t>U OSTATNÍCH OKEN BARVA SVĚTLÁ ZASTIŇUJÍCÍ - 4KS )</t>
  </si>
  <si>
    <t>207</t>
  </si>
  <si>
    <t>7675000-O02</t>
  </si>
  <si>
    <t>O02, D+M plastových oken, 1050 x 1300 mm</t>
  </si>
  <si>
    <t>- NOVÉ PLASTOVÉ OKNO VYKLÁPĚCÍ S PEVNĚ ZASKLENOU ČÁSTÍ</t>
  </si>
  <si>
    <t>- VNITŘNÍ PARAPET: PLASTOVÝ BÍLÝ, KOMŮRKOVÝ S PLASTOVÝMI</t>
  </si>
  <si>
    <t>KRYTKAMI</t>
  </si>
  <si>
    <t>- OKNA DOPLNĚNA PÁKOVÝM OTVÍRACÍM MECHANIZMEM</t>
  </si>
  <si>
    <t>76750003R01</t>
  </si>
  <si>
    <t>Demontáž mříží, 1,8x2,7m</t>
  </si>
  <si>
    <t>738282786</t>
  </si>
  <si>
    <t>"D1.1.2, bod 2"1</t>
  </si>
  <si>
    <t>209</t>
  </si>
  <si>
    <t>76750003R02</t>
  </si>
  <si>
    <t>Demontáž mříží, 1,2x2,7m</t>
  </si>
  <si>
    <t>1609041742</t>
  </si>
  <si>
    <t>7675000-R1</t>
  </si>
  <si>
    <t>R1 D+M, venkovní čistící zóna 1650x600x22 mm</t>
  </si>
  <si>
    <t>1839912631</t>
  </si>
  <si>
    <t>HLINÍKOVÁ ROHOŽ - PRYŽOVÉ A TEXTILNÍ PÁSKY</t>
  </si>
  <si>
    <t>DO NEREZ VANY V.45MM V ZÁMKOVÉ DLAŽBĚ</t>
  </si>
  <si>
    <t>VČ. NEREZOVÉ VANY</t>
  </si>
  <si>
    <t>211</t>
  </si>
  <si>
    <t>7675000-R2</t>
  </si>
  <si>
    <t>R2 D+M, čistící zóna, koberec 1650x600x16 mm</t>
  </si>
  <si>
    <t>-1849749627</t>
  </si>
  <si>
    <t>ČISTÍCÍ KOBEREC (NAPŘ. SHATWELL) DO HLINÍKOVÉHO L-PROFILU 15X30X3 V DLAŽBĚ</t>
  </si>
  <si>
    <t>7675000-Z1</t>
  </si>
  <si>
    <t>Z1 D+M, hliníková větrací lamelová protidešťová žaluzie kruhového průměru 400 mm</t>
  </si>
  <si>
    <t>-1191729436</t>
  </si>
  <si>
    <t>- s osazovacími páskamy kotvenými do zdiva přez zateplovací systém</t>
  </si>
  <si>
    <t>- součástí síťka proti zalétávání hmyzu</t>
  </si>
  <si>
    <t>213</t>
  </si>
  <si>
    <t>"105"0</t>
  </si>
  <si>
    <t>"106"0</t>
  </si>
  <si>
    <t>"107"0</t>
  </si>
  <si>
    <t>215</t>
  </si>
  <si>
    <t>- hloubková penetrace pod dlažbu</t>
  </si>
  <si>
    <t>"101 A 2x"4,31*2</t>
  </si>
  <si>
    <t>"102 A 2x"30,19*2-8,83*0,8</t>
  </si>
  <si>
    <t>771151014R01</t>
  </si>
  <si>
    <t>Samonivelační stěrka podlah pevnosti tl přes 5 do 30 mm</t>
  </si>
  <si>
    <t>217</t>
  </si>
  <si>
    <t>771161011</t>
  </si>
  <si>
    <t>Montáž profilu dilatační spáry bez izolace v rovině dlažby</t>
  </si>
  <si>
    <t>-514660716</t>
  </si>
  <si>
    <t>"102"3,35</t>
  </si>
  <si>
    <t>59054163</t>
  </si>
  <si>
    <t>profil dilatační</t>
  </si>
  <si>
    <t>1122665359</t>
  </si>
  <si>
    <t>3,35*1,1 'Přepočtené koeficientem množství</t>
  </si>
  <si>
    <t>219</t>
  </si>
  <si>
    <t>"101"(1,53+0,45)*2</t>
  </si>
  <si>
    <t>"102"(8,83*2+3,35*2)-0,9*2-0,7*4-2,7</t>
  </si>
  <si>
    <t>21,02*1,1 'Přepočtené koeficientem množství</t>
  </si>
  <si>
    <t>221</t>
  </si>
  <si>
    <t>Poznámka k položce:
200/200mm, R9, ve dvou odstínech</t>
  </si>
  <si>
    <t>223</t>
  </si>
  <si>
    <t>225</t>
  </si>
  <si>
    <t>775</t>
  </si>
  <si>
    <t>Podlahy skládané</t>
  </si>
  <si>
    <t>775511800</t>
  </si>
  <si>
    <t>Demontáž podlah vlysových lepených s lištami lepenými do suti</t>
  </si>
  <si>
    <t>-759822295</t>
  </si>
  <si>
    <t>- lepených do asfaltu</t>
  </si>
  <si>
    <t>227</t>
  </si>
  <si>
    <t>776111311</t>
  </si>
  <si>
    <t>Vysátí podkladu povlakových podlah</t>
  </si>
  <si>
    <t>1703291096</t>
  </si>
  <si>
    <t>776121112</t>
  </si>
  <si>
    <t>Vodou ředitelná penetrace savého podkladu povlakových podlah</t>
  </si>
  <si>
    <t>-1810885550</t>
  </si>
  <si>
    <t>"105"51,78*2</t>
  </si>
  <si>
    <t>"106"51,48*2</t>
  </si>
  <si>
    <t>"107"9,21*2</t>
  </si>
  <si>
    <t>229</t>
  </si>
  <si>
    <t>776141113R01</t>
  </si>
  <si>
    <t>Vyrovnání podkladu povlakových podlah stěrkou tl přes 5 do 30 mm</t>
  </si>
  <si>
    <t>2135395030</t>
  </si>
  <si>
    <t>231</t>
  </si>
  <si>
    <t>776221111</t>
  </si>
  <si>
    <t>Lepení pásů z PVC standardním lepidlem</t>
  </si>
  <si>
    <t>723462438</t>
  </si>
  <si>
    <t>28412285R</t>
  </si>
  <si>
    <t>krytina podlahová zátěžové PVC - homogenní vinylová podlahovina v pásech</t>
  </si>
  <si>
    <t>116916473</t>
  </si>
  <si>
    <t>233</t>
  </si>
  <si>
    <t>776411111</t>
  </si>
  <si>
    <t>Montáž obvodových soklíků výšky do 80 mm</t>
  </si>
  <si>
    <t>1024053024</t>
  </si>
  <si>
    <t>"105"8,95*2+5,8*2+0,3*2-0,9</t>
  </si>
  <si>
    <t>"106"8,9*2+5,8*2+0,3*2-0,9-0,8</t>
  </si>
  <si>
    <t>"107"3,35*2+2,75*2-0,8</t>
  </si>
  <si>
    <t>28411009R</t>
  </si>
  <si>
    <t>lišta soklová PVC</t>
  </si>
  <si>
    <t>-230372803</t>
  </si>
  <si>
    <t>235</t>
  </si>
  <si>
    <t>776500010</t>
  </si>
  <si>
    <t>Olištování povlakových podlah - veškeré rohové, koutové, ukončovací a jiné systémové lišty - D+M</t>
  </si>
  <si>
    <t>-1889863020</t>
  </si>
  <si>
    <t>237</t>
  </si>
  <si>
    <t>"108"(3,12*2+2,35*2+0,2*2)*0,2-0,7*0,2</t>
  </si>
  <si>
    <t>"109"(3,12*2+1,525*2)*0,2-0,7*0,2</t>
  </si>
  <si>
    <t>"103"(3*2+1,97*2)*0,2-0,7*0,2</t>
  </si>
  <si>
    <t>"104"(3*2+1,23*2)*0,2-0,7*0,2</t>
  </si>
  <si>
    <t>239</t>
  </si>
  <si>
    <t>Poznámka k položce:
200/200mm, ve dvou odstínech</t>
  </si>
  <si>
    <t>241</t>
  </si>
  <si>
    <t>243</t>
  </si>
  <si>
    <t>783213011</t>
  </si>
  <si>
    <t>Napouštěcí jednonásobný syntetický biocidní nátěr tesařských prvků nezabudovaných do konstrukce</t>
  </si>
  <si>
    <t>660102036</t>
  </si>
  <si>
    <t>"stávající prkené bednění stropu"9,6*18,15</t>
  </si>
  <si>
    <t>244</t>
  </si>
  <si>
    <t>245</t>
  </si>
  <si>
    <t>7838231R01</t>
  </si>
  <si>
    <t>Penetrační nátěr bednění přesahů střechy</t>
  </si>
  <si>
    <t>-27616243</t>
  </si>
  <si>
    <t>246</t>
  </si>
  <si>
    <t>78384651R01</t>
  </si>
  <si>
    <t>Fasádní nátěr bednění přesahů střech</t>
  </si>
  <si>
    <t>-1307205005</t>
  </si>
  <si>
    <t>247</t>
  </si>
  <si>
    <t>784121001</t>
  </si>
  <si>
    <t>Oškrabání malby v mísnostech v do 3,80 m</t>
  </si>
  <si>
    <t>1347911016</t>
  </si>
  <si>
    <t>D1.1.2, bod 21</t>
  </si>
  <si>
    <t>stěny</t>
  </si>
  <si>
    <t>stropy</t>
  </si>
  <si>
    <t>248</t>
  </si>
  <si>
    <t>1487238061</t>
  </si>
  <si>
    <t>"učebna"(8,9*2+5,8*2+0,3*2)*1,3-0,85*1,3*2-2,1*0,48*3</t>
  </si>
  <si>
    <t>"učebna"(8,95*2+5,8*2+0,3*2)*1,3-0,85*1,3-2,1*0,48*3</t>
  </si>
  <si>
    <t>"chodba"(8,83*2+3,35*2)*1,3-2,7*1,3-0,7*1,3*4-0,85*1,3*2</t>
  </si>
  <si>
    <t>"zádveří"(1,98*2)*2</t>
  </si>
  <si>
    <t>249</t>
  </si>
  <si>
    <t>"101"(2*2)*3,2+4,31</t>
  </si>
  <si>
    <t>"102"(8,83*2+3,35*2)*3,42+30,19-(1,05*1,3*3+2,7*3,2+0,7*1,97*4+0,9*1,97*2)</t>
  </si>
  <si>
    <t>"103"(1,97*2+3*2)*3,42+5,91-(1,05*1,3*2+0,7*1,97)</t>
  </si>
  <si>
    <t>"104"(3*2+1,23*2)*3,42+3,69-(0,7*1,97)</t>
  </si>
  <si>
    <t>"105"(8,95*2+5,8*2)*3,42+51,78-(2,1*2,4*3+0,9*1,97)</t>
  </si>
  <si>
    <t>"106"(8,9*2+5,8*2)*3,42+51,48-(2,1*2,4*3+0,9*1,97+0,8*1,97)</t>
  </si>
  <si>
    <t>"107"(2,75*2+3,35*2)*3,42+9,21-(1,05*1,3*2+0,8*1,97)</t>
  </si>
  <si>
    <t>"108"(3,12*2+2,35*2+0,3*2)*3,42+6,23-(0,7*1,97+1,05*1,3*2)</t>
  </si>
  <si>
    <t>"109"(3,12*2+1,525*2)*3,42+3,74-(0,7*1,97)</t>
  </si>
  <si>
    <t>"odečet obkladů"-78,184</t>
  </si>
  <si>
    <t>250</t>
  </si>
  <si>
    <t>HZS1291</t>
  </si>
  <si>
    <t>Hodinová zúčtovací sazba pomocný stavební dělník</t>
  </si>
  <si>
    <t>-310722158</t>
  </si>
  <si>
    <t>D1.1.2, bod č. 1</t>
  </si>
  <si>
    <t>- vyklízení objektu a demontáž zabudovaných zařízení</t>
  </si>
  <si>
    <t>- upřesní se při provádění</t>
  </si>
  <si>
    <t>251</t>
  </si>
  <si>
    <t>1936931868</t>
  </si>
  <si>
    <t>SO 02-D.1.4 - Technika prostředí staveb</t>
  </si>
  <si>
    <t>SO 02-D.1.4.1 - Zařízení zdravotně technických instalací</t>
  </si>
  <si>
    <t>"ležatá kanalizace"2,6*0,6*0,1</t>
  </si>
  <si>
    <t>"vnitřní kanalizace"27*0,6*0,1</t>
  </si>
  <si>
    <t>"venkovní kanalizace"2,6*0,6*0,3</t>
  </si>
  <si>
    <t>"vnitřní kanalizace"27*0,6*0,3</t>
  </si>
  <si>
    <t>0,6*2,6*(1,25-0,45-0,2)</t>
  </si>
  <si>
    <t>(2,6*0,6*0,8)-(2,6*0,6*0,4)-(2,6*0,6*0,2)</t>
  </si>
  <si>
    <t>1,776+5,328</t>
  </si>
  <si>
    <t>10*7,104</t>
  </si>
  <si>
    <t>7,104*1,67</t>
  </si>
  <si>
    <t>2,6*1*0,20</t>
  </si>
  <si>
    <t>2,6*1</t>
  </si>
  <si>
    <t>"vodovod stěna"1,5</t>
  </si>
  <si>
    <t>"odovod podlaha"12,8+1,3+0,7</t>
  </si>
  <si>
    <t>"kanalizace stěna"2,2+0,6+2,4+0,7*5</t>
  </si>
  <si>
    <t>"vodovod stěna"0,8+1,2+1,5+2,4+0,5+0,6*4</t>
  </si>
  <si>
    <t>"vodovod podlaha"1,5+3,5+2,2</t>
  </si>
  <si>
    <t>971052351R00</t>
  </si>
  <si>
    <t>Vybourání otvorů zdi želbet. pl. 0,09 m2, tl. 45cm</t>
  </si>
  <si>
    <t>"prostup základem"1</t>
  </si>
  <si>
    <t>Výkop rýh v uzavřeném prostoru v hornině1-4, vč. řezání a rozbití podlah</t>
  </si>
  <si>
    <t>"kanalizace"27</t>
  </si>
  <si>
    <t>0,1467+0,3211+0,104</t>
  </si>
  <si>
    <t>2*0,5718</t>
  </si>
  <si>
    <t>721176101R00</t>
  </si>
  <si>
    <t>Potrubí HT připojovací D 32 x 1,8 mm</t>
  </si>
  <si>
    <t>(1,5+0,8+0,5)*1,05</t>
  </si>
  <si>
    <t>721176102R00</t>
  </si>
  <si>
    <t>Potrubí HT připojovací D 40 x 1,8 mm</t>
  </si>
  <si>
    <t>721176103R00</t>
  </si>
  <si>
    <t>Potrubí HT připojovací D 50 x 1,8 mm</t>
  </si>
  <si>
    <t>(0,6+1,9)*1,05</t>
  </si>
  <si>
    <t>721176105R00</t>
  </si>
  <si>
    <t>Potrubí HT připojovací D 110 x 2,7 mm</t>
  </si>
  <si>
    <t>(0,5+0,5)*1,05</t>
  </si>
  <si>
    <t>721176113R00</t>
  </si>
  <si>
    <t>Potrubí HT odpadní svislé D 50 x 1,8 mm</t>
  </si>
  <si>
    <t>721176115R00</t>
  </si>
  <si>
    <t>Potrubí HT odpadní svislé D 110 x 2,7 mm</t>
  </si>
  <si>
    <t>(5,5+1,1+1,2+1,2+0,9)*1,05</t>
  </si>
  <si>
    <t>(1,6+2,2+0,6+1,5)*1,05</t>
  </si>
  <si>
    <t>2,8+7,5+2,5+1+1,2+9,9+5,9+19,2+4,5</t>
  </si>
  <si>
    <t>998721101R00</t>
  </si>
  <si>
    <t>Přesun hmot pro vnitřní kanalizaci, výšky do 6 m</t>
  </si>
  <si>
    <t>(2,6+7,2)*1,09</t>
  </si>
  <si>
    <t>12,2*1,09</t>
  </si>
  <si>
    <t>(2,8+16,1)*1,09</t>
  </si>
  <si>
    <t>9,9*1,09</t>
  </si>
  <si>
    <t>11,7*1,09</t>
  </si>
  <si>
    <t>722237622R00</t>
  </si>
  <si>
    <t>Ventil vod.zpět.,2xvnitř.závit DN 20</t>
  </si>
  <si>
    <t>734295131R00</t>
  </si>
  <si>
    <t>Ventil směšovací třícestný mechanický DN 20, vč. zpětných klapek, atest pro pitnou vodu</t>
  </si>
  <si>
    <t>734209124R00</t>
  </si>
  <si>
    <t>Montáž armatur závitových,se 3závity, G 3/4</t>
  </si>
  <si>
    <t>9,8+12,2+18,9+9,9+11,7</t>
  </si>
  <si>
    <t>998722101R00</t>
  </si>
  <si>
    <t>Přesun hmot pro vnitřní vodovod, výšky do 6 m</t>
  </si>
  <si>
    <t>725319101R00</t>
  </si>
  <si>
    <t>Montáž dřezů jednoduchých</t>
  </si>
  <si>
    <t>725823134R00</t>
  </si>
  <si>
    <t>Baterie dřezová stojánková ruční s výsuv. sprchou</t>
  </si>
  <si>
    <t>Baterie nástěnná ruční páková, pro výlevku, DN 15x150 mm</t>
  </si>
  <si>
    <t>725536242R00</t>
  </si>
  <si>
    <t>Ohřívač elek. zásobníkový závěsný 50 l</t>
  </si>
  <si>
    <t>725536243R00</t>
  </si>
  <si>
    <t>Ohřívač elek. zásobníkový závěsný 80 l</t>
  </si>
  <si>
    <t>(9,8+9,9)*1,05</t>
  </si>
  <si>
    <t>(12,2+11,7)*1,05</t>
  </si>
  <si>
    <t>18,9*1,05</t>
  </si>
  <si>
    <t>998713101R00</t>
  </si>
  <si>
    <t>Přesun hmot pro izolace tepelné, výšky do 6 m</t>
  </si>
  <si>
    <t>722290821R00</t>
  </si>
  <si>
    <t>Přesun vybouraných hmot - vodovody, H do 6 m</t>
  </si>
  <si>
    <t>Demontáž, zásobník elektrický tlakový do 200 l</t>
  </si>
  <si>
    <t>725590811R00</t>
  </si>
  <si>
    <t>Přesun vybour.hmot, zařizovací předměty H 6 m</t>
  </si>
  <si>
    <t>SO 02-D.1.4.2 - Zařízení vzduchotechniky</t>
  </si>
  <si>
    <t>1,8+1,4+1,7</t>
  </si>
  <si>
    <t>3,7+1,2</t>
  </si>
  <si>
    <t>4*(0,5/10)</t>
  </si>
  <si>
    <t>2*(0,5/10)</t>
  </si>
  <si>
    <t>KOV160</t>
  </si>
  <si>
    <t>Talířový ventil odvodní d160 mm</t>
  </si>
  <si>
    <t>4298201011R</t>
  </si>
  <si>
    <t>Trouba rovná 4hranná  125 x 180 mm, délka 1 m, pozink. plech</t>
  </si>
  <si>
    <t>3,5+3,5</t>
  </si>
  <si>
    <t>4298201011R.1</t>
  </si>
  <si>
    <t>Trouba rovná 4hranná  125 x 280 mm, délka 1 m, pozink. plech</t>
  </si>
  <si>
    <t>4*0,5</t>
  </si>
  <si>
    <t>4298201015R</t>
  </si>
  <si>
    <t>Trouba rovná 4hranná  200 x 200 mm, délka 1 m, pozink. plech</t>
  </si>
  <si>
    <t>4298201016R</t>
  </si>
  <si>
    <t>Trouba rovná 4hranná  200 x 250 mm, délka 1 m, pozink. plech</t>
  </si>
  <si>
    <t>9,5+5,3</t>
  </si>
  <si>
    <t>4298201023R</t>
  </si>
  <si>
    <t>Trouba rovná 4hranná  315 x 250 mm, délka 1 m, pozink. plech</t>
  </si>
  <si>
    <t>7,5+2,2</t>
  </si>
  <si>
    <t>4298201040R</t>
  </si>
  <si>
    <t>Trouba rovná 4hranná  500 x 250 mm, délka 1 m, pozink. plech</t>
  </si>
  <si>
    <t>0,3+1,4+1,1+3*0,3</t>
  </si>
  <si>
    <t>728111113R00</t>
  </si>
  <si>
    <t>Montáž potrubí plechového čtyřhranného do 0,07 m2</t>
  </si>
  <si>
    <t>7+3+14,8+2</t>
  </si>
  <si>
    <t>728111114R00</t>
  </si>
  <si>
    <t>Montáž potrubí plechového čtyřhranného do 0,13 m2</t>
  </si>
  <si>
    <t>3,7+9,7</t>
  </si>
  <si>
    <t>429825121R</t>
  </si>
  <si>
    <t>Oblouk čtyřhranný symetrický 315x250-90°, krátký</t>
  </si>
  <si>
    <t>429825141R</t>
  </si>
  <si>
    <t>Oblouk čtyřhranný symetrický 500x250-45°</t>
  </si>
  <si>
    <t>429825142R</t>
  </si>
  <si>
    <t>Oblouk čtyřhranný symetrický 500x250-90°, krátký</t>
  </si>
  <si>
    <t>728211114R00</t>
  </si>
  <si>
    <t>Montáž oblouku plechového čtyřhranného do 0,13 m2</t>
  </si>
  <si>
    <t>429825032R</t>
  </si>
  <si>
    <t>Přechod čtyřhranný osový 200x250, pr.160 mm, na kruhové potrubí</t>
  </si>
  <si>
    <t>429825033R</t>
  </si>
  <si>
    <t>Přechod čtyřhranný stranový, 250x200/200x200 mm</t>
  </si>
  <si>
    <t>429825041R</t>
  </si>
  <si>
    <t>Přechod čtyřhranný stranový, 250x315/250x200 mm</t>
  </si>
  <si>
    <t>429825061R</t>
  </si>
  <si>
    <t>Přechod čtyřhranný stranový, 500x250/250x200 mm</t>
  </si>
  <si>
    <t>429825062R</t>
  </si>
  <si>
    <t>Přechod čtyřhranný stranový, 500x250/250x315 mm</t>
  </si>
  <si>
    <t>728211213R00</t>
  </si>
  <si>
    <t>Montáž přechodu plechového čtyřhranného do 0,07 m2</t>
  </si>
  <si>
    <t>728211214R00</t>
  </si>
  <si>
    <t>Montáž přechodu plechového čtyřhranného do 0,13 m2</t>
  </si>
  <si>
    <t>TH</t>
  </si>
  <si>
    <t>Kulisový tlumič hluku 500x250x1000 mm, 17 kg, útlum min. 23 dB, L=1 m</t>
  </si>
  <si>
    <t>728312111R00</t>
  </si>
  <si>
    <t>Montáž tlumiče hluku čtyřhranného do 0,15 m2</t>
  </si>
  <si>
    <t>THO</t>
  </si>
  <si>
    <t>Ohebný tlumič hluku d200 mm, útlum Rw min. 26 dB, L=1 m</t>
  </si>
  <si>
    <t>728312122R00</t>
  </si>
  <si>
    <t>Montáž tlumiče kruhového do d 200 mm</t>
  </si>
  <si>
    <t>přeslech300</t>
  </si>
  <si>
    <t>Přeslechový kryt s útlumem hluku, útlum 30 dB, velikost 370x130 mm - otvor ve stěně 300x50 mm</t>
  </si>
  <si>
    <t>přeslech850</t>
  </si>
  <si>
    <t>Přeslechový kryt s útlumem hluku, útlum 27 dB, velikost 920x130 mm - otvor ve stěně 850x50 mm</t>
  </si>
  <si>
    <t>přeslech mont</t>
  </si>
  <si>
    <t>Montáž přeslechu, 0,5 hod/ks</t>
  </si>
  <si>
    <t>42972670010R</t>
  </si>
  <si>
    <t>Dvouřadá vyústka s nastavitelnými lamelami, do SDK, 280/125, regulace R1, skryté uchycení</t>
  </si>
  <si>
    <t>42972670023R</t>
  </si>
  <si>
    <t>Dvouřadá vyústka s nastavitelnými lamelami, do SDK, 720/140, regulace R1, skryté uchycení</t>
  </si>
  <si>
    <t>728411311R00</t>
  </si>
  <si>
    <t>Montáž vyústě čtyřhranné do 0,04 m2</t>
  </si>
  <si>
    <t>728411313R00</t>
  </si>
  <si>
    <t>Montáž vyústě čtyřhranné do 0,15 m2</t>
  </si>
  <si>
    <t>63150871R</t>
  </si>
  <si>
    <t>Lamely izolační tl. 30 mm, průchod potrubí stěnou</t>
  </si>
  <si>
    <t>(2*0,53+2*0,28)*(0,6+0,6)</t>
  </si>
  <si>
    <t>(2*0,21+2*0,16)*(2*0,15)</t>
  </si>
  <si>
    <t>(2*0,28+2*0,35)*(2*0,15)</t>
  </si>
  <si>
    <t>713411111R00</t>
  </si>
  <si>
    <t>Izolace tepelná potrubí rohožemi a drátem 1vrstvá</t>
  </si>
  <si>
    <t>IZOL</t>
  </si>
  <si>
    <t>Kaučuková tepelná izolace pro VZDT potrubí, tl. 50 mm</t>
  </si>
  <si>
    <t>(2,1+1,8+2*0,5)*(2*0,55+2*0,3)</t>
  </si>
  <si>
    <t>713421111R00</t>
  </si>
  <si>
    <t>Izolace potrubí kaučuk,1vrstvá</t>
  </si>
  <si>
    <t>12710122R</t>
  </si>
  <si>
    <t>Plech nerez 0,6 x 1000 x 2000 mm</t>
  </si>
  <si>
    <t>9*(2*0,6+2*0,35)</t>
  </si>
  <si>
    <t>713491111R00</t>
  </si>
  <si>
    <t>Izolace -  montáž oplechování pevného, potrubí a oblouky</t>
  </si>
  <si>
    <t>vyregulování</t>
  </si>
  <si>
    <t>Vyregulání vzduchotechnického systému, 2 osoby, 1 den</t>
  </si>
  <si>
    <t>VZTJ</t>
  </si>
  <si>
    <t>Vzduchotechnická jednotka, komplet soubor, podrobně viz Technická zpráva a specifikace</t>
  </si>
  <si>
    <t>VZDJ mont</t>
  </si>
  <si>
    <t>Montáž vzduchotech jednotky, osazení na stavbě, uvedení do provozu, vč. dopravy na stavbu</t>
  </si>
  <si>
    <t>592453333R</t>
  </si>
  <si>
    <t>Dlaždice betonová 60x60x8 cm hladká, standard šedá</t>
  </si>
  <si>
    <t>3*0,6*0,6</t>
  </si>
  <si>
    <t>998728101R00</t>
  </si>
  <si>
    <t>Přesun hmot pro vzduchotechniku, výšky do 6 m</t>
  </si>
  <si>
    <t>SO 02-D.1.4.3 - Zařízení silnoproudé elektrotechniky</t>
  </si>
  <si>
    <t>D4 - MONTÁŽE ROZVADĚČ MDB1</t>
  </si>
  <si>
    <t>D5 - MATERIÁLY ROZVADĚČ MDB1</t>
  </si>
  <si>
    <t>D6 - MONTÁŽE OCHRANA PŘED BLESKEM</t>
  </si>
  <si>
    <t>D7 - ZEMNÍ PRÁCE OCHRANA PŘED BLESKEM</t>
  </si>
  <si>
    <t>D8 - MATERIÁLY OCHRANA PŘED BLESKEM</t>
  </si>
  <si>
    <t>D9 - PROJEKTOVÁ DOKUMENTACE SK.STAVU, VÝCH.REVIZNÍ ZPRÁVA</t>
  </si>
  <si>
    <t>Pol116</t>
  </si>
  <si>
    <t>vyhledání stávající kabeláže slaboproudu v trase rozvodu, označení tras, zajištění ochrany při stavbě</t>
  </si>
  <si>
    <t>Pol117</t>
  </si>
  <si>
    <t>demontáž stávající elektroinstalace, vč.odvozu a likvidace</t>
  </si>
  <si>
    <t>Pol118</t>
  </si>
  <si>
    <t>elektroměrový OCEP rozvaděč do zdi IP44/IP20 , typ RE1.1, š.532xv.647xhl.183mm 1xET, 1xHDO, hl.j.25A/3/B, sazb.jistič 6A/1/B</t>
  </si>
  <si>
    <t>Pol119</t>
  </si>
  <si>
    <t>HDS skříň přípojková do výklenku poj.spodky 00, termoset, přívod do 50mm2, IP44 š.325xv.290xhl.120mm+poj,3x40AgG</t>
  </si>
  <si>
    <t>Pol120</t>
  </si>
  <si>
    <t>přepínač bílý řaz.6 IP20 komplet PO bez krabice</t>
  </si>
  <si>
    <t>Pol121</t>
  </si>
  <si>
    <t>přepínač bílý řaz.7 IP20 komplet PO bez krabice</t>
  </si>
  <si>
    <t>Pol122</t>
  </si>
  <si>
    <t>zásuvka poloz. 10/16A/250V 2P+Z bílá IP20 komplet s přep.ochranou PO</t>
  </si>
  <si>
    <t>Pol123</t>
  </si>
  <si>
    <t>C-LED panel 1x34W IP20 přisazený, čtverec, 596x596x60mm zdroj LED 34W Ra80+</t>
  </si>
  <si>
    <t>Pol124</t>
  </si>
  <si>
    <t>D-LED svítidlo, asymetrický reflektor 35W IP20, přisazený, závěsný, zdroj LED vyměnitelný 35W/4500lmn/4000K Ra80+1245x1245x55mm</t>
  </si>
  <si>
    <t>Pol125</t>
  </si>
  <si>
    <t>NS-nouzové, dočasné svítidlo 95lmn IP42, přisazené s piktogramem, zdroj LED modul 120min.</t>
  </si>
  <si>
    <t>Pol126</t>
  </si>
  <si>
    <t>aut.osušovač rukou 230V/1800W IPX1 do krabice</t>
  </si>
  <si>
    <t>Pol127</t>
  </si>
  <si>
    <t>Pol128</t>
  </si>
  <si>
    <t>kabel CYKY 5Jx2,5 PU</t>
  </si>
  <si>
    <t>Pol129</t>
  </si>
  <si>
    <t>kabel SYKFY 2x2x0,5 PU</t>
  </si>
  <si>
    <t>Pol130</t>
  </si>
  <si>
    <t>vodič CY16žl/zel. PU</t>
  </si>
  <si>
    <t>Pol131</t>
  </si>
  <si>
    <t>Pol132</t>
  </si>
  <si>
    <t>Pol133</t>
  </si>
  <si>
    <t>Pol134</t>
  </si>
  <si>
    <t>Pol135</t>
  </si>
  <si>
    <t>Pol136</t>
  </si>
  <si>
    <t>Pol137</t>
  </si>
  <si>
    <t>Pol138</t>
  </si>
  <si>
    <t>Pol139</t>
  </si>
  <si>
    <t>Pol140</t>
  </si>
  <si>
    <t>Pol141</t>
  </si>
  <si>
    <t>kabel CYKY 5Jx2,5</t>
  </si>
  <si>
    <t>Pol142</t>
  </si>
  <si>
    <t>kabel SYKFY 2x2x0,5</t>
  </si>
  <si>
    <t>Pol143</t>
  </si>
  <si>
    <t>vodič CY16žl/zel.</t>
  </si>
  <si>
    <t>MONTÁŽE ROZVADĚČ MDB1</t>
  </si>
  <si>
    <t>Pol144</t>
  </si>
  <si>
    <t>kompletní zapuštěná rozvodnice Z 56TE do zdi IP40/IP20 š.363xv.587xhl.102mm</t>
  </si>
  <si>
    <t>Pol145</t>
  </si>
  <si>
    <t>jistič C10/3 10kA</t>
  </si>
  <si>
    <t>Pol146</t>
  </si>
  <si>
    <t>jistič B10/3 10kA</t>
  </si>
  <si>
    <t>Pol147</t>
  </si>
  <si>
    <t>Pol148</t>
  </si>
  <si>
    <t>pomocná sběrnice N 15</t>
  </si>
  <si>
    <t>MATERIÁLY ROZVADĚČ MDB1</t>
  </si>
  <si>
    <t>Pol149</t>
  </si>
  <si>
    <t>Pol150</t>
  </si>
  <si>
    <t>Pol151</t>
  </si>
  <si>
    <t>Pol152</t>
  </si>
  <si>
    <t>Pol153</t>
  </si>
  <si>
    <t>Pol154</t>
  </si>
  <si>
    <t>MONTÁŽE OCHRANA PŘED BLESKEM</t>
  </si>
  <si>
    <t>Pol155</t>
  </si>
  <si>
    <t>demontáž stáv.bleskosvodu, vč.odvozu, likvidace</t>
  </si>
  <si>
    <t>Pol156</t>
  </si>
  <si>
    <t>vodič AlMgSi8mm na střeše a svodech PU vč.montáže podpěr vedení</t>
  </si>
  <si>
    <t>Pol157</t>
  </si>
  <si>
    <t>pomocný jímač, vyhnutý drát AlMgSi 8mm délky 0,4m, vč.svorek</t>
  </si>
  <si>
    <t>Pol158</t>
  </si>
  <si>
    <t>svorka hromosvodová do 2šrouby okapová</t>
  </si>
  <si>
    <t>Pol159</t>
  </si>
  <si>
    <t>svorka hromosvodová do 2šrouby spojovací</t>
  </si>
  <si>
    <t>Pol160</t>
  </si>
  <si>
    <t>svorka hromosvodová nad 2šrouby zkušební</t>
  </si>
  <si>
    <t>Pol161</t>
  </si>
  <si>
    <t>svorka hromosvodová nad 2šrouby křížová</t>
  </si>
  <si>
    <t>Pol162</t>
  </si>
  <si>
    <t>ochranná trubka OT 1700mm D=20mm</t>
  </si>
  <si>
    <t>Pol163</t>
  </si>
  <si>
    <t>štítek označovací</t>
  </si>
  <si>
    <t>Pol164</t>
  </si>
  <si>
    <t>tvarování mont.dílu</t>
  </si>
  <si>
    <t>Pol165</t>
  </si>
  <si>
    <t>pásek FeZn 30/4mm VU</t>
  </si>
  <si>
    <t>Pol166</t>
  </si>
  <si>
    <t>drát FeZn 8-10mm VU</t>
  </si>
  <si>
    <t>Pol167</t>
  </si>
  <si>
    <t>svorka spojovací drát-pásek do 2šrouby</t>
  </si>
  <si>
    <t>Pol168</t>
  </si>
  <si>
    <t>pasivní ochrana, nátěr svorek v zemi</t>
  </si>
  <si>
    <t>ZEMNÍ PRÁCE OCHRANA PŘED BLESKEM</t>
  </si>
  <si>
    <t>Pol169</t>
  </si>
  <si>
    <t>výkop rýhy š.350mmxhl.700mm tř.3</t>
  </si>
  <si>
    <t>Pol170</t>
  </si>
  <si>
    <t>zához rýhy š.350mmxhl.700mm tř.3</t>
  </si>
  <si>
    <t>Pol171</t>
  </si>
  <si>
    <t>úprava terénu po záhozu rýhy</t>
  </si>
  <si>
    <t>Pol172</t>
  </si>
  <si>
    <t>hutnění v rýze 30Mpa</t>
  </si>
  <si>
    <t>MATERIÁLY OCHRANA PŘED BLESKEM</t>
  </si>
  <si>
    <t>Pol173</t>
  </si>
  <si>
    <t>vodič AlMgSi8mm</t>
  </si>
  <si>
    <t>Pol174</t>
  </si>
  <si>
    <t>podpěra vedení na hřeben</t>
  </si>
  <si>
    <t>Pol175</t>
  </si>
  <si>
    <t>podpěra vedení svod d.200mm</t>
  </si>
  <si>
    <t>Pol176</t>
  </si>
  <si>
    <t>hmoždinka průměr 14mm</t>
  </si>
  <si>
    <t>Pol177</t>
  </si>
  <si>
    <t>Pol178</t>
  </si>
  <si>
    <t>Pol179</t>
  </si>
  <si>
    <t>Pol180</t>
  </si>
  <si>
    <t>Pol181</t>
  </si>
  <si>
    <t>Pol182</t>
  </si>
  <si>
    <t>držák OT do zdi 200mm</t>
  </si>
  <si>
    <t>Pol183</t>
  </si>
  <si>
    <t>Pol184</t>
  </si>
  <si>
    <t>pásek FeZn 30/4mm</t>
  </si>
  <si>
    <t>Pol185</t>
  </si>
  <si>
    <t>drát FeZn 10mm</t>
  </si>
  <si>
    <t>Pol186</t>
  </si>
  <si>
    <t>Pol187</t>
  </si>
  <si>
    <t>projektová dokumentace sk.stavu elektroinstalace a bleskosvodu</t>
  </si>
  <si>
    <t>Pol188</t>
  </si>
  <si>
    <t>výchozí revizní zpráva elektroinstalace a bleskosvodu</t>
  </si>
  <si>
    <t>SO 02-D.1.4.4 - Zařízení pro vytápění staveb</t>
  </si>
  <si>
    <t>734-D - Armatury - demontáž</t>
  </si>
  <si>
    <t>974031145R00</t>
  </si>
  <si>
    <t>Vysekání rýh ve zdi cihelné 7 x 20 cm</t>
  </si>
  <si>
    <t>974042545R00</t>
  </si>
  <si>
    <t>Vysekání rýh v podlaze betonové, 7x20 cm</t>
  </si>
  <si>
    <t>2*1,692</t>
  </si>
  <si>
    <t>19*1,692</t>
  </si>
  <si>
    <t>733163102R00</t>
  </si>
  <si>
    <t>Potrubí z měděných trubek vytápění D 15 x 1,0 mm</t>
  </si>
  <si>
    <t>51*1,05</t>
  </si>
  <si>
    <t>733163103R00</t>
  </si>
  <si>
    <t>Potrubí z měděných trubek vytápění D 18 x 1,0 mm</t>
  </si>
  <si>
    <t>28*1,05</t>
  </si>
  <si>
    <t>733163104R00</t>
  </si>
  <si>
    <t>Potrubí z měděných trubek vytápění D 22 x 1,0 mm</t>
  </si>
  <si>
    <t>29*1,05</t>
  </si>
  <si>
    <t>733163105R00</t>
  </si>
  <si>
    <t>Potrubí z měděných trubek vytápění D 28 x 1,5 mm</t>
  </si>
  <si>
    <t>6*1,05</t>
  </si>
  <si>
    <t>722131934R00</t>
  </si>
  <si>
    <t>Propojení dosavadního ocel. potrubí do DN 32</t>
  </si>
  <si>
    <t>722181243RT5</t>
  </si>
  <si>
    <t>Izolace návleková tl. stěny 13 mm, vnitřní průměr 15 mm, laminovaná ochr PE tkaninou</t>
  </si>
  <si>
    <t>51*1,03</t>
  </si>
  <si>
    <t>722181243RT6</t>
  </si>
  <si>
    <t>Izolace návleková tl. stěny 13 mm, vnitřní průměr 18 mm, laminovaná ochr PE tkaninou</t>
  </si>
  <si>
    <t>28*1,03</t>
  </si>
  <si>
    <t>722181243RT7</t>
  </si>
  <si>
    <t>Izolace návleková tl. stěny 13 mm, vnitřní průměr 22 mm, laminovaná ochr PE tkaninou</t>
  </si>
  <si>
    <t>29*1,03</t>
  </si>
  <si>
    <t>722181243RT9</t>
  </si>
  <si>
    <t>Izolace návleková tl. stěny 13 mm, vnitřní průměr 28 mm, laminovaná ochr PE tkaninou</t>
  </si>
  <si>
    <t>6*1,03</t>
  </si>
  <si>
    <t>998733101R00</t>
  </si>
  <si>
    <t>Přesun hmot pro rozvody potrubí, výšky do 6 m</t>
  </si>
  <si>
    <t>734266426R00</t>
  </si>
  <si>
    <t>Šroubení uz. dvoutr. s vyp. rohov. DN15, vč. svěrného šroubení pro Cu potrubí</t>
  </si>
  <si>
    <t>55137306.AR</t>
  </si>
  <si>
    <t>Hlavice termostatická kapalinová standard</t>
  </si>
  <si>
    <t>734209105R00</t>
  </si>
  <si>
    <t>Montáž armatur závitových,s 1závitem, termostatické hlavice</t>
  </si>
  <si>
    <t>734235123R00</t>
  </si>
  <si>
    <t>734209115R00</t>
  </si>
  <si>
    <t>Montáž armatur závitových,se 2závity, G 1, zpětná montáž stáv. regul. ventilu</t>
  </si>
  <si>
    <t>734215133R00</t>
  </si>
  <si>
    <t>Ventil odvzdušňovací automat. DN 15</t>
  </si>
  <si>
    <t>vyvaž ventil</t>
  </si>
  <si>
    <t>Vyvažovací ventil s průtokoměrem DN 20, kv=3,29 m3/hod, rozsah průtoku 240-900 kg/hod</t>
  </si>
  <si>
    <t>734209114R00</t>
  </si>
  <si>
    <t>Montáž armatur závitových,se 2závity, G 3/4</t>
  </si>
  <si>
    <t>735000911R00</t>
  </si>
  <si>
    <t>Vyregulování ventilů s ručním ovládáním</t>
  </si>
  <si>
    <t>5512002801R</t>
  </si>
  <si>
    <t>Automatický odlučovač vzduchu a nečistot 1"</t>
  </si>
  <si>
    <t>734209115R00.1</t>
  </si>
  <si>
    <t>Montáž armatur závitových,se 2závity, G 1</t>
  </si>
  <si>
    <t>734235131R00</t>
  </si>
  <si>
    <t>Kohout kulový s vypouštěním DN 15</t>
  </si>
  <si>
    <t>998734101R00</t>
  </si>
  <si>
    <t>Přesun hmot pro armatury, výšky do 6 m</t>
  </si>
  <si>
    <t>735157140R00</t>
  </si>
  <si>
    <t>Otopná těl.panel. Ventil Kompakt 10/500/ 400, 166W/70/50/20°C, středové připojení</t>
  </si>
  <si>
    <t>735157242R00</t>
  </si>
  <si>
    <t>Otopná těl.panel. Ventil Kompakt 11/500/ 600, 363W/70/50/20°C, středové připojení</t>
  </si>
  <si>
    <t>735157543R00</t>
  </si>
  <si>
    <t>Otopná těl.panel. Ventil Kompakt 21/500/ 700, 564W/70/50/20°C, středové připojení</t>
  </si>
  <si>
    <t>735157547R00</t>
  </si>
  <si>
    <t>Otopná těl.panel. Ventil Kompakt 21/500/1100, 887W/70/50/20°C, středové připojení</t>
  </si>
  <si>
    <t>735157649R00</t>
  </si>
  <si>
    <t>Otopná těl.panel. Ventil Kompakt 22/500/1400, 1465W/70/50/20°C, středové připojení</t>
  </si>
  <si>
    <t>735000912R00</t>
  </si>
  <si>
    <t>Vyregulování ventilů s termost.ovládáním</t>
  </si>
  <si>
    <t>998735101R00</t>
  </si>
  <si>
    <t>Přesun hmot pro otopná tělesa, výšky do 6 m</t>
  </si>
  <si>
    <t>733110803R00</t>
  </si>
  <si>
    <t>Demontáž potrubí ocelového závitového do DN 15</t>
  </si>
  <si>
    <t>2*(9*3+12*0,5)</t>
  </si>
  <si>
    <t>733110808R00</t>
  </si>
  <si>
    <t>Demontáž potrubí ocelového závitového do DN 50</t>
  </si>
  <si>
    <t>2*(39+3+1,5)</t>
  </si>
  <si>
    <t>zamrazení</t>
  </si>
  <si>
    <t>Zamrazení potrubí</t>
  </si>
  <si>
    <t>734-D</t>
  </si>
  <si>
    <t>Armatury - demontáž</t>
  </si>
  <si>
    <t>734200821R00</t>
  </si>
  <si>
    <t>Demontáž armatur se 2závity do G 1/2</t>
  </si>
  <si>
    <t>734200822R00</t>
  </si>
  <si>
    <t>Demontáž armatur se 2závity do G 1, stávající regul. ventil, zachovat ke zpět montáži</t>
  </si>
  <si>
    <t>734200822R00.1</t>
  </si>
  <si>
    <t>Demontáž armatur se 2závity do G 1</t>
  </si>
  <si>
    <t>734100811R00</t>
  </si>
  <si>
    <t>Demontáž armatur se dvěma přírubami do DN 50</t>
  </si>
  <si>
    <t>734890801R00</t>
  </si>
  <si>
    <t>Přemístění demontovaných hmot - armatur, H do 6 m</t>
  </si>
  <si>
    <t>(6*30+23+7+2*24+14)*0,255</t>
  </si>
  <si>
    <t>735494811R00</t>
  </si>
  <si>
    <t>Vypuštění vody z otopných těles</t>
  </si>
  <si>
    <t>735890801R00</t>
  </si>
  <si>
    <t>Přemístění demont. hmot - otop. těles, H do 6 m</t>
  </si>
  <si>
    <t>SO 03 - Přípojka kanalizace</t>
  </si>
  <si>
    <t>4 - Vodorovné konstrukce</t>
  </si>
  <si>
    <t>5 - Komunikace</t>
  </si>
  <si>
    <t>8 - Trubní vedení</t>
  </si>
  <si>
    <t>1,4*1,15*0,2</t>
  </si>
  <si>
    <t>132201210R00</t>
  </si>
  <si>
    <t>Hloubení rýh š.do 200 cm hor.3 do 50 m3,STROJNĚ</t>
  </si>
  <si>
    <t>132201219R00</t>
  </si>
  <si>
    <t>Přípl.za lepivost,hloubení rýh 200cm,hor.3,STROJNĚ</t>
  </si>
  <si>
    <t>"zásyp není"</t>
  </si>
  <si>
    <t>9,38+4,54</t>
  </si>
  <si>
    <t>10*13,92</t>
  </si>
  <si>
    <t>13,92*1,55</t>
  </si>
  <si>
    <t>1,4*1,15</t>
  </si>
  <si>
    <t>Komunikace</t>
  </si>
  <si>
    <t>113106231R00</t>
  </si>
  <si>
    <t>Rozebrání dlažeb ze zámkové dlažby v kamenivu</t>
  </si>
  <si>
    <t>2*19</t>
  </si>
  <si>
    <t>591050020RAA</t>
  </si>
  <si>
    <t>Komunikace z dlažby zámkové, podklad štěrkopísek, dlažba přírodní</t>
  </si>
  <si>
    <t>"10% nové dlažby"19*2*0,1</t>
  </si>
  <si>
    <t>596215021R00</t>
  </si>
  <si>
    <t>Kladení zámkové dlažby tl. 6 cm do drtě tl. 4 cm</t>
  </si>
  <si>
    <t>"90% stávající dlažby"19*2*0,9</t>
  </si>
  <si>
    <t>460030092RT1</t>
  </si>
  <si>
    <t>Vytrhání obrubníků, lože MC, ležatých, s očištěním a uložením na hromady</t>
  </si>
  <si>
    <t>917762111R00</t>
  </si>
  <si>
    <t>Osazení ležat. obrub. bet. s opěrou,lože z C 12/15</t>
  </si>
  <si>
    <t>286144862R</t>
  </si>
  <si>
    <t>Trubka kanalizační PVC SN 16 200x7,5x3000mm, hladká</t>
  </si>
  <si>
    <t>286144863R</t>
  </si>
  <si>
    <t>Trubka kanalizační PVC SN 16 200x7,5x6000mm, hladká PP, oranžová</t>
  </si>
  <si>
    <t>871353121R00</t>
  </si>
  <si>
    <t>Montáž trub z plastu, gumový kroužek, DN 200</t>
  </si>
  <si>
    <t>286971681R</t>
  </si>
  <si>
    <t>Dno šachtové výkyvné d425/200 úhel 90° pro KG</t>
  </si>
  <si>
    <t>894411111R00</t>
  </si>
  <si>
    <t>Zřízení šachet z dílců,dno C 25/30, potrubí DN 200</t>
  </si>
  <si>
    <t>59224373.AR</t>
  </si>
  <si>
    <t>Těsnění elastom pro šach díly EMT - DN 1000</t>
  </si>
  <si>
    <t>592243502R</t>
  </si>
  <si>
    <t>Deska přechodová zákrytová TZK-Q 200/120 T</t>
  </si>
  <si>
    <t>59224176R</t>
  </si>
  <si>
    <t>Prstenec vyrovnávací TBW-Q 625/80/120</t>
  </si>
  <si>
    <t>59224177R</t>
  </si>
  <si>
    <t>Prstenec vyrovnávací TBW-Q 625/100/120</t>
  </si>
  <si>
    <t>55340323R</t>
  </si>
  <si>
    <t>Poklop D 400 - bet. výplň, s odvětráním, průměr 600 mm</t>
  </si>
  <si>
    <t>899102111R00</t>
  </si>
  <si>
    <t>Osazení poklopu s rámem do 100 kg</t>
  </si>
  <si>
    <t>998276101R00</t>
  </si>
  <si>
    <t>Přesun hmot, trubní vedení plastová, otevř. výkop</t>
  </si>
  <si>
    <t>SO 04 - Vodovodní přípojka</t>
  </si>
  <si>
    <t>2 - Zakládání</t>
  </si>
  <si>
    <t>38 - Různé kompletní konstrukce</t>
  </si>
  <si>
    <t>20*1*0,2</t>
  </si>
  <si>
    <t>3,59+1,83</t>
  </si>
  <si>
    <t>10*5,42</t>
  </si>
  <si>
    <t>5,42*1,55</t>
  </si>
  <si>
    <t>1*20</t>
  </si>
  <si>
    <t>20*1</t>
  </si>
  <si>
    <t>131251102</t>
  </si>
  <si>
    <t>Hloubení jam nezapažených v hornině třídy těžitelnosti I skupiny 3 objem do 50 m3 strojně</t>
  </si>
  <si>
    <t>-520609698</t>
  </si>
  <si>
    <t>"jáma pro vodoměrnou šachtu"4*4*2</t>
  </si>
  <si>
    <t>175111201</t>
  </si>
  <si>
    <t>Obsypání objektu nad přilehlým původním terénem sypaninou bez prohození, uloženou do 3 m ručně</t>
  </si>
  <si>
    <t>-1096998058</t>
  </si>
  <si>
    <t>"výkop"4*4*2</t>
  </si>
  <si>
    <t>"objem šachty"-1,8*2,3*1,8</t>
  </si>
  <si>
    <t>175111209</t>
  </si>
  <si>
    <t>Příplatek k obsypání objektu za ruční prohození sypaniny, uložené do 3 m</t>
  </si>
  <si>
    <t>-2083898800</t>
  </si>
  <si>
    <t>286134112R</t>
  </si>
  <si>
    <t>Trubka tlaková PE100 32x3,0 mm PN16, návin 100 m</t>
  </si>
  <si>
    <t>286134116R</t>
  </si>
  <si>
    <t>Trubka tlaková PE100 50x3,0 mm PN10, návin 100 m, ochr trubka</t>
  </si>
  <si>
    <t>28653322.AR</t>
  </si>
  <si>
    <t>Koleno 90° elektrosvařovací d 32 mm</t>
  </si>
  <si>
    <t>871161121R00</t>
  </si>
  <si>
    <t>Montáž trubek polyetylenových ve výkopu d 32 mm</t>
  </si>
  <si>
    <t>871181121R00</t>
  </si>
  <si>
    <t>Montáž trubek polyetylenových ve výkopu d 50 mm</t>
  </si>
  <si>
    <t>34140926R</t>
  </si>
  <si>
    <t>Vodič silový CY hnědý 6,00 mm2 - drát, D+M, signalizační vodič</t>
  </si>
  <si>
    <t>283141495R</t>
  </si>
  <si>
    <t>Fólie výstražná pro vodu š. 250 mm , síťovaná</t>
  </si>
  <si>
    <t>892241111R00</t>
  </si>
  <si>
    <t>Tlaková zkouška vodovodního potrubí do DN 80</t>
  </si>
  <si>
    <t>892372111R00</t>
  </si>
  <si>
    <t>Zabezpečení konců vodovod. potrubí do DN 300</t>
  </si>
  <si>
    <t>úsek</t>
  </si>
  <si>
    <t>892273111R00</t>
  </si>
  <si>
    <t>Desinfekce vodovodního potrubí do DN 125</t>
  </si>
  <si>
    <t>jištěná příruba</t>
  </si>
  <si>
    <t>Příruba jištěná proti posunutí DN 100, pro PE potrubí d110 mm, vč. nerez šroubů</t>
  </si>
  <si>
    <t>55260043R</t>
  </si>
  <si>
    <t>Příruba zaslepovací DN 50 závit 1"</t>
  </si>
  <si>
    <t>230031027R00</t>
  </si>
  <si>
    <t>Montáž přírubových spojů do PN 6, DN 50</t>
  </si>
  <si>
    <t>230031030R00</t>
  </si>
  <si>
    <t>Montáž přírubových spojů do PN 6, DN 100</t>
  </si>
  <si>
    <t>42224356R</t>
  </si>
  <si>
    <t>Šoupátko přírubové vodárenské DN 80, ruční kolečko</t>
  </si>
  <si>
    <t>891241221R00</t>
  </si>
  <si>
    <t>Montáž vodovod. šoupátek šacht. kolečko DN 80</t>
  </si>
  <si>
    <t>42283524R</t>
  </si>
  <si>
    <t>Klapka zpětná DN 80 přírubová</t>
  </si>
  <si>
    <t>891245321R00</t>
  </si>
  <si>
    <t>Montáž zpětných klapek DN 80</t>
  </si>
  <si>
    <t>55259815R</t>
  </si>
  <si>
    <t>Přechod přírub. DN 100/ 80, L 200 mm</t>
  </si>
  <si>
    <t>857601101R00</t>
  </si>
  <si>
    <t>Montáž tvarovek jednoosých DN 80</t>
  </si>
  <si>
    <t>552599937R</t>
  </si>
  <si>
    <t>Tvarovka přír. s přír. odb. T DN 80/50</t>
  </si>
  <si>
    <t>857701101R00</t>
  </si>
  <si>
    <t>Montáž tvarovek odbočných DN 80</t>
  </si>
  <si>
    <t>Kohout vod.kul.,2xvnitř.záv. DN 25</t>
  </si>
  <si>
    <t>722223131R00</t>
  </si>
  <si>
    <t>Kohout vod.kul.vyp.,komplet, DN 15</t>
  </si>
  <si>
    <t>722239103R00</t>
  </si>
  <si>
    <t>Montáž vodovodních armatur 2závity, G 1, vodoměr</t>
  </si>
  <si>
    <t>722219104R00</t>
  </si>
  <si>
    <t>Montáž armatur vodovodních přírubových DN 80, vodoměr</t>
  </si>
  <si>
    <t>273313611</t>
  </si>
  <si>
    <t>Základové desky z betonu tř. C 16/20</t>
  </si>
  <si>
    <t>1805078366</t>
  </si>
  <si>
    <t>Podkladní betonová deska pod vodoměrnou šachtu</t>
  </si>
  <si>
    <t>2,5*2*0,1</t>
  </si>
  <si>
    <t>Různé kompletní konstrukce</t>
  </si>
  <si>
    <t>380000010</t>
  </si>
  <si>
    <t>D+M železobetonová monolitická vodoměrná šachta, kompletní konstrukce dle PD</t>
  </si>
  <si>
    <t>131528707</t>
  </si>
  <si>
    <t>ROZMĚRY 1,8x2,3x1,8M</t>
  </si>
  <si>
    <t>BETON C25/30,</t>
  </si>
  <si>
    <t>VÝZTUŽ 2x KARI SÍŤ PRŮM.6MM, OKA 100/100MM, KRYTÍ 30MM</t>
  </si>
  <si>
    <t>vč. HYDROIZOLACE ASFALTOVÝ SBS MODIFIKOVANÝ PÁS +PODKLADNÍ ASFALTOVÝ PENETRAČNÍ NÁTĚR + OCHRANA IZOLACE GEOTEXTILIÍ 500G/M2</t>
  </si>
  <si>
    <t>- kompletní konstrukce</t>
  </si>
  <si>
    <t>SO 05 - Přeložka slaboproudu</t>
  </si>
  <si>
    <t>D1 - Montáže</t>
  </si>
  <si>
    <t>D2 - Dodávky</t>
  </si>
  <si>
    <t>Montáže</t>
  </si>
  <si>
    <t>Pol43</t>
  </si>
  <si>
    <t>Datová zásuvka dvojitá  2xRJ45 Cat 6 UTP</t>
  </si>
  <si>
    <t>Pol44</t>
  </si>
  <si>
    <t>Instalační kabel  CAT6 UTP</t>
  </si>
  <si>
    <t>Pol45</t>
  </si>
  <si>
    <t>Instalační kabel  CAT5 UTP</t>
  </si>
  <si>
    <t>Pol46</t>
  </si>
  <si>
    <t>Instalační kabel  koaxiální vnitřní 75 ohm</t>
  </si>
  <si>
    <t>Pol47</t>
  </si>
  <si>
    <t>Patchcord UTP Cat.6    1m</t>
  </si>
  <si>
    <t>Pol48</t>
  </si>
  <si>
    <t>Rozvaděč nástěnný 12U 400mm, dveře sklo, RAL 7035</t>
  </si>
  <si>
    <t>Pol49</t>
  </si>
  <si>
    <t>Police do 19" rozv. h=350mm</t>
  </si>
  <si>
    <t>Pol50</t>
  </si>
  <si>
    <t>Montážní sada do rozvaděče</t>
  </si>
  <si>
    <t>Pol51</t>
  </si>
  <si>
    <t>Vyvazovací panel do 19" rozvaděče</t>
  </si>
  <si>
    <t>Pol52</t>
  </si>
  <si>
    <t>Rozvodný panel do 19" 8x230V s PO</t>
  </si>
  <si>
    <t>Pol53</t>
  </si>
  <si>
    <t>Patch panel  24 portů Cat 6 UTP černý 1U</t>
  </si>
  <si>
    <t>Pol54</t>
  </si>
  <si>
    <t>Montáž kabeláže do patchpanelu 24p</t>
  </si>
  <si>
    <t>Pol55</t>
  </si>
  <si>
    <t>16ti portový gigabitový desktop switch. Auto MDI/MDIX. ochrana proti přepětí 6 kV. Kovové provedení.</t>
  </si>
  <si>
    <t>Pol56</t>
  </si>
  <si>
    <t>IP kamera; Počet megapixelů: 4 megapixely; Vnitřní / Venkovní: Venkovní provedení; Délka přísvitu max.: 40 metrů; Typ objektivu: monofokální; WDR: 120dB reálné; Citlivost: standardní, včetně instalační krabice</t>
  </si>
  <si>
    <t>Pol57</t>
  </si>
  <si>
    <t>Domovní audio telefon pro 2 účastníky - set</t>
  </si>
  <si>
    <t>Pol67</t>
  </si>
  <si>
    <t>Zámek elektrický  12V nízkoodběrový  DODÁ DODAVETEL DVEŘÍ</t>
  </si>
  <si>
    <t>Pol68</t>
  </si>
  <si>
    <t>PoE napájení POE-15F</t>
  </si>
  <si>
    <t>Pol69</t>
  </si>
  <si>
    <t>Průraz zdivem beton</t>
  </si>
  <si>
    <t>Pol70</t>
  </si>
  <si>
    <t>Chránička KOPOFLEX 50 zemní</t>
  </si>
  <si>
    <t>Pol71</t>
  </si>
  <si>
    <t>KO 125 krabice instalační</t>
  </si>
  <si>
    <t>Pol72</t>
  </si>
  <si>
    <t>KO 68 krabice instalační</t>
  </si>
  <si>
    <t>Pol73</t>
  </si>
  <si>
    <t>SYKFY 5x2x05 kabel sdělovací</t>
  </si>
  <si>
    <t>Pol74</t>
  </si>
  <si>
    <t>CYH 2x1,5 kabel napájecí</t>
  </si>
  <si>
    <t>Pol75</t>
  </si>
  <si>
    <t>Ohebná trubka PVC 29 2329/LPE-2</t>
  </si>
  <si>
    <t>Pol76</t>
  </si>
  <si>
    <t>Ohebná trubka PVC 23LPE-2</t>
  </si>
  <si>
    <t>Pol79</t>
  </si>
  <si>
    <t>Sekání instalčních tra pro trubku</t>
  </si>
  <si>
    <t>Pol80</t>
  </si>
  <si>
    <t>Krabice instalační přístrojová pod omítku</t>
  </si>
  <si>
    <t>Pol189</t>
  </si>
  <si>
    <t>Výkopové práce, uložení, zásyp, hutnění</t>
  </si>
  <si>
    <t>Pol190</t>
  </si>
  <si>
    <t>Dokumentace skutečného provedení</t>
  </si>
  <si>
    <t>kpl.</t>
  </si>
  <si>
    <t>Pol191</t>
  </si>
  <si>
    <t>Základní změření metalických kabelových tras</t>
  </si>
  <si>
    <t>Pol192</t>
  </si>
  <si>
    <t>Drobný spotřební materiál</t>
  </si>
  <si>
    <t>Pol193</t>
  </si>
  <si>
    <t>Spolupráce s ostatními řemesly</t>
  </si>
  <si>
    <t>Pol194</t>
  </si>
  <si>
    <t>Režie - doprava</t>
  </si>
  <si>
    <t>Dodávky</t>
  </si>
  <si>
    <t>Pol195</t>
  </si>
  <si>
    <t>Pol196</t>
  </si>
  <si>
    <t>Pol197</t>
  </si>
  <si>
    <t>Pol198</t>
  </si>
  <si>
    <t>Pol199</t>
  </si>
  <si>
    <t>Pol200</t>
  </si>
  <si>
    <t>Pol201</t>
  </si>
  <si>
    <t>Pol202</t>
  </si>
  <si>
    <t>Pol203</t>
  </si>
  <si>
    <t>Pol204</t>
  </si>
  <si>
    <t>Pol205</t>
  </si>
  <si>
    <t>Pol206</t>
  </si>
  <si>
    <t>Pol207</t>
  </si>
  <si>
    <t>Pol208</t>
  </si>
  <si>
    <t>Pol209</t>
  </si>
  <si>
    <t>Pol210</t>
  </si>
  <si>
    <t>Pol211</t>
  </si>
  <si>
    <t>Pol212</t>
  </si>
  <si>
    <t>Pol213</t>
  </si>
  <si>
    <t>Pol214</t>
  </si>
  <si>
    <t>Pol215</t>
  </si>
  <si>
    <t>Pol216</t>
  </si>
  <si>
    <t>Pol217</t>
  </si>
  <si>
    <t>Pol218</t>
  </si>
  <si>
    <t>Pol219</t>
  </si>
  <si>
    <t>SO 06 - Přípojka elektro</t>
  </si>
  <si>
    <t xml:space="preserve">D1 - MONTÁŽE </t>
  </si>
  <si>
    <t>D2 - ZEMNÍ PRÁCE</t>
  </si>
  <si>
    <t>D3 - MATERIÁLY</t>
  </si>
  <si>
    <t>D4 - PROJEKTOVÁ DOKUMENTACE SK.STAVU, VÝCH.REVIZNÍ ZPRÁVA</t>
  </si>
  <si>
    <t xml:space="preserve">MONTÁŽE </t>
  </si>
  <si>
    <t>Pol2</t>
  </si>
  <si>
    <t>vyhledání el.rozvodu ve stáv.poj,skříni</t>
  </si>
  <si>
    <t>Pol3</t>
  </si>
  <si>
    <t>vytýčení podzemních sítí v trase rozvodu</t>
  </si>
  <si>
    <t>Pol4</t>
  </si>
  <si>
    <t>kabel AYKY 4Jx50 vč.naložení, složení VU</t>
  </si>
  <si>
    <t>Pol6</t>
  </si>
  <si>
    <t>pásek FeZn 30/4mm VU vč.připojení do stáv.poj.skříně a připojení do HDS</t>
  </si>
  <si>
    <t>Pol9</t>
  </si>
  <si>
    <t>chránička korugovaná 50/40mm pod zpevněnou plochou</t>
  </si>
  <si>
    <t>Pol12</t>
  </si>
  <si>
    <t>ukončení kabelů do 4x50</t>
  </si>
  <si>
    <t>ZEMNÍ PRÁCE</t>
  </si>
  <si>
    <t>Pol13</t>
  </si>
  <si>
    <t>výkop rýhy š.350mmxhl.800mm tř.3</t>
  </si>
  <si>
    <t>Pol21</t>
  </si>
  <si>
    <t>zához rýhy š.350mmxhl.800mm tř.3</t>
  </si>
  <si>
    <t>Pol33</t>
  </si>
  <si>
    <t>výkop rýhy š.350mmxhl.800mm tř.4</t>
  </si>
  <si>
    <t>Pol34</t>
  </si>
  <si>
    <t>zához rýhy š.350mmxhl.800mm tř.4</t>
  </si>
  <si>
    <t>Pol35</t>
  </si>
  <si>
    <t>odvoz zeminy na skládku (pouze 1/3 výkopku nahrazená pískem)</t>
  </si>
  <si>
    <t>Pol36</t>
  </si>
  <si>
    <t>lože z písku do rýhy do š.65cm tl.20cm ve volném terénu, vč.dovozu naložení, složení</t>
  </si>
  <si>
    <t>MATERIÁLY</t>
  </si>
  <si>
    <t>Pol37</t>
  </si>
  <si>
    <t>kabel AYKY 4Jx50</t>
  </si>
  <si>
    <t>Pol38</t>
  </si>
  <si>
    <t>Pol39</t>
  </si>
  <si>
    <t>chránička korugovaná 50/40mm</t>
  </si>
  <si>
    <t>Pol40</t>
  </si>
  <si>
    <t>kopaný písek</t>
  </si>
  <si>
    <t>Pol41</t>
  </si>
  <si>
    <t>projektová dokumentace sk.stavu kabelové přípojky NN</t>
  </si>
  <si>
    <t>Pol42</t>
  </si>
  <si>
    <t>výchozí revizní zpráva kabelové přípojky NN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</si>
  <si>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</si>
  <si>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</si>
  <si>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</si>
  <si>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</si>
  <si>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</si>
  <si>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</si>
  <si>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</si>
  <si>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</si>
  <si>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1024</t>
  </si>
  <si>
    <t>2131854642</t>
  </si>
  <si>
    <t>VRN3</t>
  </si>
  <si>
    <t>Zařízení staveniště</t>
  </si>
  <si>
    <t>030001000</t>
  </si>
  <si>
    <t>-1131857630</t>
  </si>
  <si>
    <t>032803000</t>
  </si>
  <si>
    <t xml:space="preserve">Opatření proti šíření prachu a nečistot z prostor staveniště do zbytku budovy, např. ochranými stěnami, vč. demontáží a likvidace </t>
  </si>
  <si>
    <t>-34420721</t>
  </si>
  <si>
    <t>VRN7</t>
  </si>
  <si>
    <t>Provozní vlivy</t>
  </si>
  <si>
    <t>070001000</t>
  </si>
  <si>
    <t>-445869134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</si>
</sst>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3"/>
      <c r="AQ5" s="23"/>
      <c r="AR5" s="21"/>
      <c r="BE5" s="30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3"/>
      <c r="AQ6" s="23"/>
      <c r="AR6" s="21"/>
      <c r="BE6" s="30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1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1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01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0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1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301"/>
      <c r="BS13" s="18" t="s">
        <v>6</v>
      </c>
    </row>
    <row r="14" spans="2:71" ht="12.75">
      <c r="B14" s="22"/>
      <c r="C14" s="23"/>
      <c r="D14" s="23"/>
      <c r="E14" s="306" t="s">
        <v>31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30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1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01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01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1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1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01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1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1"/>
    </row>
    <row r="23" spans="2:57" s="1" customFormat="1" ht="16.5" customHeight="1">
      <c r="B23" s="22"/>
      <c r="C23" s="23"/>
      <c r="D23" s="23"/>
      <c r="E23" s="308" t="s">
        <v>1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3"/>
      <c r="AP23" s="23"/>
      <c r="AQ23" s="23"/>
      <c r="AR23" s="21"/>
      <c r="BE23" s="30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1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9">
        <f>ROUND(AG94,2)</f>
        <v>0</v>
      </c>
      <c r="AL26" s="310"/>
      <c r="AM26" s="310"/>
      <c r="AN26" s="310"/>
      <c r="AO26" s="310"/>
      <c r="AP26" s="37"/>
      <c r="AQ26" s="37"/>
      <c r="AR26" s="40"/>
      <c r="BE26" s="30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1" t="s">
        <v>41</v>
      </c>
      <c r="M28" s="311"/>
      <c r="N28" s="311"/>
      <c r="O28" s="311"/>
      <c r="P28" s="311"/>
      <c r="Q28" s="37"/>
      <c r="R28" s="37"/>
      <c r="S28" s="37"/>
      <c r="T28" s="37"/>
      <c r="U28" s="37"/>
      <c r="V28" s="37"/>
      <c r="W28" s="311" t="s">
        <v>42</v>
      </c>
      <c r="X28" s="311"/>
      <c r="Y28" s="311"/>
      <c r="Z28" s="311"/>
      <c r="AA28" s="311"/>
      <c r="AB28" s="311"/>
      <c r="AC28" s="311"/>
      <c r="AD28" s="311"/>
      <c r="AE28" s="311"/>
      <c r="AF28" s="37"/>
      <c r="AG28" s="37"/>
      <c r="AH28" s="37"/>
      <c r="AI28" s="37"/>
      <c r="AJ28" s="37"/>
      <c r="AK28" s="311" t="s">
        <v>43</v>
      </c>
      <c r="AL28" s="311"/>
      <c r="AM28" s="311"/>
      <c r="AN28" s="311"/>
      <c r="AO28" s="311"/>
      <c r="AP28" s="37"/>
      <c r="AQ28" s="37"/>
      <c r="AR28" s="40"/>
      <c r="BE28" s="301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14">
        <v>0.21</v>
      </c>
      <c r="M29" s="313"/>
      <c r="N29" s="313"/>
      <c r="O29" s="313"/>
      <c r="P29" s="313"/>
      <c r="Q29" s="42"/>
      <c r="R29" s="42"/>
      <c r="S29" s="42"/>
      <c r="T29" s="42"/>
      <c r="U29" s="42"/>
      <c r="V29" s="42"/>
      <c r="W29" s="312">
        <f>ROUND(AZ94,2)</f>
        <v>0</v>
      </c>
      <c r="X29" s="313"/>
      <c r="Y29" s="313"/>
      <c r="Z29" s="313"/>
      <c r="AA29" s="313"/>
      <c r="AB29" s="313"/>
      <c r="AC29" s="313"/>
      <c r="AD29" s="313"/>
      <c r="AE29" s="313"/>
      <c r="AF29" s="42"/>
      <c r="AG29" s="42"/>
      <c r="AH29" s="42"/>
      <c r="AI29" s="42"/>
      <c r="AJ29" s="42"/>
      <c r="AK29" s="312">
        <f>ROUND(AV94,2)</f>
        <v>0</v>
      </c>
      <c r="AL29" s="313"/>
      <c r="AM29" s="313"/>
      <c r="AN29" s="313"/>
      <c r="AO29" s="313"/>
      <c r="AP29" s="42"/>
      <c r="AQ29" s="42"/>
      <c r="AR29" s="43"/>
      <c r="BE29" s="302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14">
        <v>0.15</v>
      </c>
      <c r="M30" s="313"/>
      <c r="N30" s="313"/>
      <c r="O30" s="313"/>
      <c r="P30" s="313"/>
      <c r="Q30" s="42"/>
      <c r="R30" s="42"/>
      <c r="S30" s="42"/>
      <c r="T30" s="42"/>
      <c r="U30" s="42"/>
      <c r="V30" s="42"/>
      <c r="W30" s="312">
        <f>ROUND(BA94,2)</f>
        <v>0</v>
      </c>
      <c r="X30" s="313"/>
      <c r="Y30" s="313"/>
      <c r="Z30" s="313"/>
      <c r="AA30" s="313"/>
      <c r="AB30" s="313"/>
      <c r="AC30" s="313"/>
      <c r="AD30" s="313"/>
      <c r="AE30" s="313"/>
      <c r="AF30" s="42"/>
      <c r="AG30" s="42"/>
      <c r="AH30" s="42"/>
      <c r="AI30" s="42"/>
      <c r="AJ30" s="42"/>
      <c r="AK30" s="312">
        <f>ROUND(AW94,2)</f>
        <v>0</v>
      </c>
      <c r="AL30" s="313"/>
      <c r="AM30" s="313"/>
      <c r="AN30" s="313"/>
      <c r="AO30" s="313"/>
      <c r="AP30" s="42"/>
      <c r="AQ30" s="42"/>
      <c r="AR30" s="43"/>
      <c r="BE30" s="302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14">
        <v>0.21</v>
      </c>
      <c r="M31" s="313"/>
      <c r="N31" s="313"/>
      <c r="O31" s="313"/>
      <c r="P31" s="313"/>
      <c r="Q31" s="42"/>
      <c r="R31" s="42"/>
      <c r="S31" s="42"/>
      <c r="T31" s="42"/>
      <c r="U31" s="42"/>
      <c r="V31" s="42"/>
      <c r="W31" s="312">
        <f>ROUND(BB94,2)</f>
        <v>0</v>
      </c>
      <c r="X31" s="313"/>
      <c r="Y31" s="313"/>
      <c r="Z31" s="313"/>
      <c r="AA31" s="313"/>
      <c r="AB31" s="313"/>
      <c r="AC31" s="313"/>
      <c r="AD31" s="313"/>
      <c r="AE31" s="313"/>
      <c r="AF31" s="42"/>
      <c r="AG31" s="42"/>
      <c r="AH31" s="42"/>
      <c r="AI31" s="42"/>
      <c r="AJ31" s="42"/>
      <c r="AK31" s="312">
        <v>0</v>
      </c>
      <c r="AL31" s="313"/>
      <c r="AM31" s="313"/>
      <c r="AN31" s="313"/>
      <c r="AO31" s="313"/>
      <c r="AP31" s="42"/>
      <c r="AQ31" s="42"/>
      <c r="AR31" s="43"/>
      <c r="BE31" s="302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14">
        <v>0.15</v>
      </c>
      <c r="M32" s="313"/>
      <c r="N32" s="313"/>
      <c r="O32" s="313"/>
      <c r="P32" s="313"/>
      <c r="Q32" s="42"/>
      <c r="R32" s="42"/>
      <c r="S32" s="42"/>
      <c r="T32" s="42"/>
      <c r="U32" s="42"/>
      <c r="V32" s="42"/>
      <c r="W32" s="312">
        <f>ROUND(BC94,2)</f>
        <v>0</v>
      </c>
      <c r="X32" s="313"/>
      <c r="Y32" s="313"/>
      <c r="Z32" s="313"/>
      <c r="AA32" s="313"/>
      <c r="AB32" s="313"/>
      <c r="AC32" s="313"/>
      <c r="AD32" s="313"/>
      <c r="AE32" s="313"/>
      <c r="AF32" s="42"/>
      <c r="AG32" s="42"/>
      <c r="AH32" s="42"/>
      <c r="AI32" s="42"/>
      <c r="AJ32" s="42"/>
      <c r="AK32" s="312">
        <v>0</v>
      </c>
      <c r="AL32" s="313"/>
      <c r="AM32" s="313"/>
      <c r="AN32" s="313"/>
      <c r="AO32" s="313"/>
      <c r="AP32" s="42"/>
      <c r="AQ32" s="42"/>
      <c r="AR32" s="43"/>
      <c r="BE32" s="302"/>
    </row>
    <row r="33" spans="2:57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14">
        <v>0</v>
      </c>
      <c r="M33" s="313"/>
      <c r="N33" s="313"/>
      <c r="O33" s="313"/>
      <c r="P33" s="313"/>
      <c r="Q33" s="42"/>
      <c r="R33" s="42"/>
      <c r="S33" s="42"/>
      <c r="T33" s="42"/>
      <c r="U33" s="42"/>
      <c r="V33" s="42"/>
      <c r="W33" s="312">
        <f>ROUND(BD94,2)</f>
        <v>0</v>
      </c>
      <c r="X33" s="313"/>
      <c r="Y33" s="313"/>
      <c r="Z33" s="313"/>
      <c r="AA33" s="313"/>
      <c r="AB33" s="313"/>
      <c r="AC33" s="313"/>
      <c r="AD33" s="313"/>
      <c r="AE33" s="313"/>
      <c r="AF33" s="42"/>
      <c r="AG33" s="42"/>
      <c r="AH33" s="42"/>
      <c r="AI33" s="42"/>
      <c r="AJ33" s="42"/>
      <c r="AK33" s="312">
        <v>0</v>
      </c>
      <c r="AL33" s="313"/>
      <c r="AM33" s="313"/>
      <c r="AN33" s="313"/>
      <c r="AO33" s="313"/>
      <c r="AP33" s="42"/>
      <c r="AQ33" s="42"/>
      <c r="AR33" s="43"/>
      <c r="BE33" s="30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1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291" t="s">
        <v>52</v>
      </c>
      <c r="Y35" s="289"/>
      <c r="Z35" s="289"/>
      <c r="AA35" s="289"/>
      <c r="AB35" s="289"/>
      <c r="AC35" s="46"/>
      <c r="AD35" s="46"/>
      <c r="AE35" s="46"/>
      <c r="AF35" s="46"/>
      <c r="AG35" s="46"/>
      <c r="AH35" s="46"/>
      <c r="AI35" s="46"/>
      <c r="AJ35" s="46"/>
      <c r="AK35" s="288">
        <f>SUM(AK26:AK33)</f>
        <v>0</v>
      </c>
      <c r="AL35" s="289"/>
      <c r="AM35" s="289"/>
      <c r="AN35" s="289"/>
      <c r="AO35" s="29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55</v>
      </c>
      <c r="AI60" s="39"/>
      <c r="AJ60" s="39"/>
      <c r="AK60" s="39"/>
      <c r="AL60" s="39"/>
      <c r="AM60" s="53" t="s">
        <v>56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55</v>
      </c>
      <c r="AI75" s="39"/>
      <c r="AJ75" s="39"/>
      <c r="AK75" s="39"/>
      <c r="AL75" s="39"/>
      <c r="AM75" s="53" t="s">
        <v>56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202205-063-II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6" t="str">
        <f>K6</f>
        <v>REKONSTRUKCE HYGIENICKÉHO ZAŘÍZENÍ ZŠ-ÚSTECKÁ Č.P. 500 A 598 - II. etapa</v>
      </c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9" t="str">
        <f>IF(AN8="","",AN8)</f>
        <v>7. 7. 2022</v>
      </c>
      <c r="AN87" s="299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ČESKÁ TŘEBOVÁ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297" t="str">
        <f>IF(E17="","",E17)</f>
        <v>K I P spol. s r. o.</v>
      </c>
      <c r="AN89" s="298"/>
      <c r="AO89" s="298"/>
      <c r="AP89" s="298"/>
      <c r="AQ89" s="37"/>
      <c r="AR89" s="40"/>
      <c r="AS89" s="279" t="s">
        <v>60</v>
      </c>
      <c r="AT89" s="28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297" t="str">
        <f>IF(E20="","",E20)</f>
        <v>Pavel Rinn</v>
      </c>
      <c r="AN90" s="298"/>
      <c r="AO90" s="298"/>
      <c r="AP90" s="298"/>
      <c r="AQ90" s="37"/>
      <c r="AR90" s="40"/>
      <c r="AS90" s="281"/>
      <c r="AT90" s="28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3"/>
      <c r="AT91" s="28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2" t="s">
        <v>61</v>
      </c>
      <c r="D92" s="296"/>
      <c r="E92" s="296"/>
      <c r="F92" s="296"/>
      <c r="G92" s="296"/>
      <c r="H92" s="74"/>
      <c r="I92" s="320" t="s">
        <v>62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5" t="s">
        <v>63</v>
      </c>
      <c r="AH92" s="296"/>
      <c r="AI92" s="296"/>
      <c r="AJ92" s="296"/>
      <c r="AK92" s="296"/>
      <c r="AL92" s="296"/>
      <c r="AM92" s="296"/>
      <c r="AN92" s="320" t="s">
        <v>64</v>
      </c>
      <c r="AO92" s="296"/>
      <c r="AP92" s="321"/>
      <c r="AQ92" s="75" t="s">
        <v>65</v>
      </c>
      <c r="AR92" s="40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9">
        <f>ROUND(AG95+AG102+SUM(AG109:AG113),2)</f>
        <v>0</v>
      </c>
      <c r="AH94" s="319"/>
      <c r="AI94" s="319"/>
      <c r="AJ94" s="319"/>
      <c r="AK94" s="319"/>
      <c r="AL94" s="319"/>
      <c r="AM94" s="319"/>
      <c r="AN94" s="287">
        <f aca="true" t="shared" si="0" ref="AN94:AN113">SUM(AG94,AT94)</f>
        <v>0</v>
      </c>
      <c r="AO94" s="287"/>
      <c r="AP94" s="287"/>
      <c r="AQ94" s="86" t="s">
        <v>1</v>
      </c>
      <c r="AR94" s="87"/>
      <c r="AS94" s="88">
        <f>ROUND(AS95+AS102+SUM(AS109:AS113),2)</f>
        <v>0</v>
      </c>
      <c r="AT94" s="89">
        <f aca="true" t="shared" si="1" ref="AT94:AT113">ROUND(SUM(AV94:AW94),2)</f>
        <v>0</v>
      </c>
      <c r="AU94" s="90">
        <f>ROUND(AU95+AU102+SUM(AU109:AU113),5)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ROUND(AZ95+AZ102+SUM(AZ109:AZ113),2)</f>
        <v>0</v>
      </c>
      <c r="BA94" s="89">
        <f>ROUND(BA95+BA102+SUM(BA109:BA113),2)</f>
        <v>0</v>
      </c>
      <c r="BB94" s="89">
        <f>ROUND(BB95+BB102+SUM(BB109:BB113),2)</f>
        <v>0</v>
      </c>
      <c r="BC94" s="89">
        <f>ROUND(BC95+BC102+SUM(BC109:BC113),2)</f>
        <v>0</v>
      </c>
      <c r="BD94" s="91">
        <f>ROUND(BD95+BD102+SUM(BD109:BD113),2)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2:91" s="7" customFormat="1" ht="24.75" customHeight="1">
      <c r="B95" s="94"/>
      <c r="C95" s="95"/>
      <c r="D95" s="315" t="s">
        <v>84</v>
      </c>
      <c r="E95" s="315"/>
      <c r="F95" s="315"/>
      <c r="G95" s="315"/>
      <c r="H95" s="315"/>
      <c r="I95" s="96"/>
      <c r="J95" s="315" t="s">
        <v>85</v>
      </c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294">
        <f>ROUND(AG96+AG97,2)</f>
        <v>0</v>
      </c>
      <c r="AH95" s="278"/>
      <c r="AI95" s="278"/>
      <c r="AJ95" s="278"/>
      <c r="AK95" s="278"/>
      <c r="AL95" s="278"/>
      <c r="AM95" s="278"/>
      <c r="AN95" s="277">
        <f t="shared" si="0"/>
        <v>0</v>
      </c>
      <c r="AO95" s="278"/>
      <c r="AP95" s="278"/>
      <c r="AQ95" s="97" t="s">
        <v>86</v>
      </c>
      <c r="AR95" s="98"/>
      <c r="AS95" s="99">
        <f>ROUND(AS96+AS97,2)</f>
        <v>0</v>
      </c>
      <c r="AT95" s="100">
        <f t="shared" si="1"/>
        <v>0</v>
      </c>
      <c r="AU95" s="101">
        <f>ROUND(AU96+AU97,5)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ROUND(AZ96+AZ97,2)</f>
        <v>0</v>
      </c>
      <c r="BA95" s="100">
        <f>ROUND(BA96+BA97,2)</f>
        <v>0</v>
      </c>
      <c r="BB95" s="100">
        <f>ROUND(BB96+BB97,2)</f>
        <v>0</v>
      </c>
      <c r="BC95" s="100">
        <f>ROUND(BC96+BC97,2)</f>
        <v>0</v>
      </c>
      <c r="BD95" s="102">
        <f>ROUND(BD96+BD97,2)</f>
        <v>0</v>
      </c>
      <c r="BS95" s="103" t="s">
        <v>79</v>
      </c>
      <c r="BT95" s="103" t="s">
        <v>87</v>
      </c>
      <c r="BU95" s="103" t="s">
        <v>81</v>
      </c>
      <c r="BV95" s="103" t="s">
        <v>82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90" s="4" customFormat="1" ht="23.25" customHeight="1">
      <c r="A96" s="104" t="s">
        <v>90</v>
      </c>
      <c r="B96" s="59"/>
      <c r="C96" s="105"/>
      <c r="D96" s="105"/>
      <c r="E96" s="318" t="s">
        <v>91</v>
      </c>
      <c r="F96" s="318"/>
      <c r="G96" s="318"/>
      <c r="H96" s="318"/>
      <c r="I96" s="318"/>
      <c r="J96" s="105"/>
      <c r="K96" s="318" t="s">
        <v>92</v>
      </c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285">
        <f>'SO 01-D.1.1 - Architekton...'!J32</f>
        <v>0</v>
      </c>
      <c r="AH96" s="286"/>
      <c r="AI96" s="286"/>
      <c r="AJ96" s="286"/>
      <c r="AK96" s="286"/>
      <c r="AL96" s="286"/>
      <c r="AM96" s="286"/>
      <c r="AN96" s="285">
        <f t="shared" si="0"/>
        <v>0</v>
      </c>
      <c r="AO96" s="286"/>
      <c r="AP96" s="286"/>
      <c r="AQ96" s="106" t="s">
        <v>93</v>
      </c>
      <c r="AR96" s="61"/>
      <c r="AS96" s="107">
        <v>0</v>
      </c>
      <c r="AT96" s="108">
        <f t="shared" si="1"/>
        <v>0</v>
      </c>
      <c r="AU96" s="109">
        <f>'SO 01-D.1.1 - Architekton...'!P141</f>
        <v>0</v>
      </c>
      <c r="AV96" s="108">
        <f>'SO 01-D.1.1 - Architekton...'!J35</f>
        <v>0</v>
      </c>
      <c r="AW96" s="108">
        <f>'SO 01-D.1.1 - Architekton...'!J36</f>
        <v>0</v>
      </c>
      <c r="AX96" s="108">
        <f>'SO 01-D.1.1 - Architekton...'!J37</f>
        <v>0</v>
      </c>
      <c r="AY96" s="108">
        <f>'SO 01-D.1.1 - Architekton...'!J38</f>
        <v>0</v>
      </c>
      <c r="AZ96" s="108">
        <f>'SO 01-D.1.1 - Architekton...'!F35</f>
        <v>0</v>
      </c>
      <c r="BA96" s="108">
        <f>'SO 01-D.1.1 - Architekton...'!F36</f>
        <v>0</v>
      </c>
      <c r="BB96" s="108">
        <f>'SO 01-D.1.1 - Architekton...'!F37</f>
        <v>0</v>
      </c>
      <c r="BC96" s="108">
        <f>'SO 01-D.1.1 - Architekton...'!F38</f>
        <v>0</v>
      </c>
      <c r="BD96" s="110">
        <f>'SO 01-D.1.1 - Architekton...'!F39</f>
        <v>0</v>
      </c>
      <c r="BT96" s="111" t="s">
        <v>89</v>
      </c>
      <c r="BV96" s="111" t="s">
        <v>82</v>
      </c>
      <c r="BW96" s="111" t="s">
        <v>94</v>
      </c>
      <c r="BX96" s="111" t="s">
        <v>88</v>
      </c>
      <c r="CL96" s="111" t="s">
        <v>1</v>
      </c>
    </row>
    <row r="97" spans="2:90" s="4" customFormat="1" ht="23.25" customHeight="1">
      <c r="B97" s="59"/>
      <c r="C97" s="105"/>
      <c r="D97" s="105"/>
      <c r="E97" s="318" t="s">
        <v>95</v>
      </c>
      <c r="F97" s="318"/>
      <c r="G97" s="318"/>
      <c r="H97" s="318"/>
      <c r="I97" s="318"/>
      <c r="J97" s="105"/>
      <c r="K97" s="318" t="s">
        <v>96</v>
      </c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293">
        <f>ROUND(SUM(AG98:AG101),2)</f>
        <v>0</v>
      </c>
      <c r="AH97" s="286"/>
      <c r="AI97" s="286"/>
      <c r="AJ97" s="286"/>
      <c r="AK97" s="286"/>
      <c r="AL97" s="286"/>
      <c r="AM97" s="286"/>
      <c r="AN97" s="285">
        <f t="shared" si="0"/>
        <v>0</v>
      </c>
      <c r="AO97" s="286"/>
      <c r="AP97" s="286"/>
      <c r="AQ97" s="106" t="s">
        <v>93</v>
      </c>
      <c r="AR97" s="61"/>
      <c r="AS97" s="107">
        <f>ROUND(SUM(AS98:AS101),2)</f>
        <v>0</v>
      </c>
      <c r="AT97" s="108">
        <f t="shared" si="1"/>
        <v>0</v>
      </c>
      <c r="AU97" s="109">
        <f>ROUND(SUM(AU98:AU101),5)</f>
        <v>0</v>
      </c>
      <c r="AV97" s="108">
        <f>ROUND(AZ97*L29,2)</f>
        <v>0</v>
      </c>
      <c r="AW97" s="108">
        <f>ROUND(BA97*L30,2)</f>
        <v>0</v>
      </c>
      <c r="AX97" s="108">
        <f>ROUND(BB97*L29,2)</f>
        <v>0</v>
      </c>
      <c r="AY97" s="108">
        <f>ROUND(BC97*L30,2)</f>
        <v>0</v>
      </c>
      <c r="AZ97" s="108">
        <f>ROUND(SUM(AZ98:AZ101),2)</f>
        <v>0</v>
      </c>
      <c r="BA97" s="108">
        <f>ROUND(SUM(BA98:BA101),2)</f>
        <v>0</v>
      </c>
      <c r="BB97" s="108">
        <f>ROUND(SUM(BB98:BB101),2)</f>
        <v>0</v>
      </c>
      <c r="BC97" s="108">
        <f>ROUND(SUM(BC98:BC101),2)</f>
        <v>0</v>
      </c>
      <c r="BD97" s="110">
        <f>ROUND(SUM(BD98:BD101),2)</f>
        <v>0</v>
      </c>
      <c r="BS97" s="111" t="s">
        <v>79</v>
      </c>
      <c r="BT97" s="111" t="s">
        <v>89</v>
      </c>
      <c r="BU97" s="111" t="s">
        <v>81</v>
      </c>
      <c r="BV97" s="111" t="s">
        <v>82</v>
      </c>
      <c r="BW97" s="111" t="s">
        <v>97</v>
      </c>
      <c r="BX97" s="111" t="s">
        <v>88</v>
      </c>
      <c r="CL97" s="111" t="s">
        <v>1</v>
      </c>
    </row>
    <row r="98" spans="1:90" s="4" customFormat="1" ht="23.25" customHeight="1">
      <c r="A98" s="104" t="s">
        <v>90</v>
      </c>
      <c r="B98" s="59"/>
      <c r="C98" s="105"/>
      <c r="D98" s="105"/>
      <c r="E98" s="105"/>
      <c r="F98" s="318" t="s">
        <v>98</v>
      </c>
      <c r="G98" s="318"/>
      <c r="H98" s="318"/>
      <c r="I98" s="318"/>
      <c r="J98" s="318"/>
      <c r="K98" s="105"/>
      <c r="L98" s="318" t="s">
        <v>99</v>
      </c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285">
        <f>'SO 01-D.1.4.1 - Zařízení ...'!J34</f>
        <v>0</v>
      </c>
      <c r="AH98" s="286"/>
      <c r="AI98" s="286"/>
      <c r="AJ98" s="286"/>
      <c r="AK98" s="286"/>
      <c r="AL98" s="286"/>
      <c r="AM98" s="286"/>
      <c r="AN98" s="285">
        <f t="shared" si="0"/>
        <v>0</v>
      </c>
      <c r="AO98" s="286"/>
      <c r="AP98" s="286"/>
      <c r="AQ98" s="106" t="s">
        <v>93</v>
      </c>
      <c r="AR98" s="61"/>
      <c r="AS98" s="107">
        <v>0</v>
      </c>
      <c r="AT98" s="108">
        <f t="shared" si="1"/>
        <v>0</v>
      </c>
      <c r="AU98" s="109">
        <f>'SO 01-D.1.4.1 - Zařízení ...'!P134</f>
        <v>0</v>
      </c>
      <c r="AV98" s="108">
        <f>'SO 01-D.1.4.1 - Zařízení ...'!J37</f>
        <v>0</v>
      </c>
      <c r="AW98" s="108">
        <f>'SO 01-D.1.4.1 - Zařízení ...'!J38</f>
        <v>0</v>
      </c>
      <c r="AX98" s="108">
        <f>'SO 01-D.1.4.1 - Zařízení ...'!J39</f>
        <v>0</v>
      </c>
      <c r="AY98" s="108">
        <f>'SO 01-D.1.4.1 - Zařízení ...'!J40</f>
        <v>0</v>
      </c>
      <c r="AZ98" s="108">
        <f>'SO 01-D.1.4.1 - Zařízení ...'!F37</f>
        <v>0</v>
      </c>
      <c r="BA98" s="108">
        <f>'SO 01-D.1.4.1 - Zařízení ...'!F38</f>
        <v>0</v>
      </c>
      <c r="BB98" s="108">
        <f>'SO 01-D.1.4.1 - Zařízení ...'!F39</f>
        <v>0</v>
      </c>
      <c r="BC98" s="108">
        <f>'SO 01-D.1.4.1 - Zařízení ...'!F40</f>
        <v>0</v>
      </c>
      <c r="BD98" s="110">
        <f>'SO 01-D.1.4.1 - Zařízení ...'!F41</f>
        <v>0</v>
      </c>
      <c r="BT98" s="111" t="s">
        <v>100</v>
      </c>
      <c r="BV98" s="111" t="s">
        <v>82</v>
      </c>
      <c r="BW98" s="111" t="s">
        <v>101</v>
      </c>
      <c r="BX98" s="111" t="s">
        <v>97</v>
      </c>
      <c r="CL98" s="111" t="s">
        <v>1</v>
      </c>
    </row>
    <row r="99" spans="1:90" s="4" customFormat="1" ht="23.25" customHeight="1">
      <c r="A99" s="104" t="s">
        <v>90</v>
      </c>
      <c r="B99" s="59"/>
      <c r="C99" s="105"/>
      <c r="D99" s="105"/>
      <c r="E99" s="105"/>
      <c r="F99" s="318" t="s">
        <v>102</v>
      </c>
      <c r="G99" s="318"/>
      <c r="H99" s="318"/>
      <c r="I99" s="318"/>
      <c r="J99" s="318"/>
      <c r="K99" s="105"/>
      <c r="L99" s="318" t="s">
        <v>103</v>
      </c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285">
        <f>'SO 01-D.1.4.2 - Zařízení ...'!J34</f>
        <v>0</v>
      </c>
      <c r="AH99" s="286"/>
      <c r="AI99" s="286"/>
      <c r="AJ99" s="286"/>
      <c r="AK99" s="286"/>
      <c r="AL99" s="286"/>
      <c r="AM99" s="286"/>
      <c r="AN99" s="285">
        <f t="shared" si="0"/>
        <v>0</v>
      </c>
      <c r="AO99" s="286"/>
      <c r="AP99" s="286"/>
      <c r="AQ99" s="106" t="s">
        <v>93</v>
      </c>
      <c r="AR99" s="61"/>
      <c r="AS99" s="107">
        <v>0</v>
      </c>
      <c r="AT99" s="108">
        <f t="shared" si="1"/>
        <v>0</v>
      </c>
      <c r="AU99" s="109">
        <f>'SO 01-D.1.4.2 - Zařízení ...'!P128</f>
        <v>0</v>
      </c>
      <c r="AV99" s="108">
        <f>'SO 01-D.1.4.2 - Zařízení ...'!J37</f>
        <v>0</v>
      </c>
      <c r="AW99" s="108">
        <f>'SO 01-D.1.4.2 - Zařízení ...'!J38</f>
        <v>0</v>
      </c>
      <c r="AX99" s="108">
        <f>'SO 01-D.1.4.2 - Zařízení ...'!J39</f>
        <v>0</v>
      </c>
      <c r="AY99" s="108">
        <f>'SO 01-D.1.4.2 - Zařízení ...'!J40</f>
        <v>0</v>
      </c>
      <c r="AZ99" s="108">
        <f>'SO 01-D.1.4.2 - Zařízení ...'!F37</f>
        <v>0</v>
      </c>
      <c r="BA99" s="108">
        <f>'SO 01-D.1.4.2 - Zařízení ...'!F38</f>
        <v>0</v>
      </c>
      <c r="BB99" s="108">
        <f>'SO 01-D.1.4.2 - Zařízení ...'!F39</f>
        <v>0</v>
      </c>
      <c r="BC99" s="108">
        <f>'SO 01-D.1.4.2 - Zařízení ...'!F40</f>
        <v>0</v>
      </c>
      <c r="BD99" s="110">
        <f>'SO 01-D.1.4.2 - Zařízení ...'!F41</f>
        <v>0</v>
      </c>
      <c r="BT99" s="111" t="s">
        <v>100</v>
      </c>
      <c r="BV99" s="111" t="s">
        <v>82</v>
      </c>
      <c r="BW99" s="111" t="s">
        <v>104</v>
      </c>
      <c r="BX99" s="111" t="s">
        <v>97</v>
      </c>
      <c r="CL99" s="111" t="s">
        <v>1</v>
      </c>
    </row>
    <row r="100" spans="1:90" s="4" customFormat="1" ht="23.25" customHeight="1">
      <c r="A100" s="104" t="s">
        <v>90</v>
      </c>
      <c r="B100" s="59"/>
      <c r="C100" s="105"/>
      <c r="D100" s="105"/>
      <c r="E100" s="105"/>
      <c r="F100" s="318" t="s">
        <v>105</v>
      </c>
      <c r="G100" s="318"/>
      <c r="H100" s="318"/>
      <c r="I100" s="318"/>
      <c r="J100" s="318"/>
      <c r="K100" s="105"/>
      <c r="L100" s="318" t="s">
        <v>106</v>
      </c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285">
        <f>'SO 01-D.1.4.3 - Zařízení ...'!J34</f>
        <v>0</v>
      </c>
      <c r="AH100" s="286"/>
      <c r="AI100" s="286"/>
      <c r="AJ100" s="286"/>
      <c r="AK100" s="286"/>
      <c r="AL100" s="286"/>
      <c r="AM100" s="286"/>
      <c r="AN100" s="285">
        <f t="shared" si="0"/>
        <v>0</v>
      </c>
      <c r="AO100" s="286"/>
      <c r="AP100" s="286"/>
      <c r="AQ100" s="106" t="s">
        <v>93</v>
      </c>
      <c r="AR100" s="61"/>
      <c r="AS100" s="107">
        <v>0</v>
      </c>
      <c r="AT100" s="108">
        <f t="shared" si="1"/>
        <v>0</v>
      </c>
      <c r="AU100" s="109">
        <f>'SO 01-D.1.4.3 - Zařízení ...'!P134</f>
        <v>0</v>
      </c>
      <c r="AV100" s="108">
        <f>'SO 01-D.1.4.3 - Zařízení ...'!J37</f>
        <v>0</v>
      </c>
      <c r="AW100" s="108">
        <f>'SO 01-D.1.4.3 - Zařízení ...'!J38</f>
        <v>0</v>
      </c>
      <c r="AX100" s="108">
        <f>'SO 01-D.1.4.3 - Zařízení ...'!J39</f>
        <v>0</v>
      </c>
      <c r="AY100" s="108">
        <f>'SO 01-D.1.4.3 - Zařízení ...'!J40</f>
        <v>0</v>
      </c>
      <c r="AZ100" s="108">
        <f>'SO 01-D.1.4.3 - Zařízení ...'!F37</f>
        <v>0</v>
      </c>
      <c r="BA100" s="108">
        <f>'SO 01-D.1.4.3 - Zařízení ...'!F38</f>
        <v>0</v>
      </c>
      <c r="BB100" s="108">
        <f>'SO 01-D.1.4.3 - Zařízení ...'!F39</f>
        <v>0</v>
      </c>
      <c r="BC100" s="108">
        <f>'SO 01-D.1.4.3 - Zařízení ...'!F40</f>
        <v>0</v>
      </c>
      <c r="BD100" s="110">
        <f>'SO 01-D.1.4.3 - Zařízení ...'!F41</f>
        <v>0</v>
      </c>
      <c r="BT100" s="111" t="s">
        <v>100</v>
      </c>
      <c r="BV100" s="111" t="s">
        <v>82</v>
      </c>
      <c r="BW100" s="111" t="s">
        <v>107</v>
      </c>
      <c r="BX100" s="111" t="s">
        <v>97</v>
      </c>
      <c r="CL100" s="111" t="s">
        <v>1</v>
      </c>
    </row>
    <row r="101" spans="1:90" s="4" customFormat="1" ht="23.25" customHeight="1">
      <c r="A101" s="104" t="s">
        <v>90</v>
      </c>
      <c r="B101" s="59"/>
      <c r="C101" s="105"/>
      <c r="D101" s="105"/>
      <c r="E101" s="105"/>
      <c r="F101" s="318" t="s">
        <v>108</v>
      </c>
      <c r="G101" s="318"/>
      <c r="H101" s="318"/>
      <c r="I101" s="318"/>
      <c r="J101" s="318"/>
      <c r="K101" s="105"/>
      <c r="L101" s="318" t="s">
        <v>109</v>
      </c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285">
        <f>'SO 01-D.1.4.4 - Zařízení ...'!J34</f>
        <v>0</v>
      </c>
      <c r="AH101" s="286"/>
      <c r="AI101" s="286"/>
      <c r="AJ101" s="286"/>
      <c r="AK101" s="286"/>
      <c r="AL101" s="286"/>
      <c r="AM101" s="286"/>
      <c r="AN101" s="285">
        <f t="shared" si="0"/>
        <v>0</v>
      </c>
      <c r="AO101" s="286"/>
      <c r="AP101" s="286"/>
      <c r="AQ101" s="106" t="s">
        <v>93</v>
      </c>
      <c r="AR101" s="61"/>
      <c r="AS101" s="107">
        <v>0</v>
      </c>
      <c r="AT101" s="108">
        <f t="shared" si="1"/>
        <v>0</v>
      </c>
      <c r="AU101" s="109">
        <f>'SO 01-D.1.4.4 - Zařízení ...'!P131</f>
        <v>0</v>
      </c>
      <c r="AV101" s="108">
        <f>'SO 01-D.1.4.4 - Zařízení ...'!J37</f>
        <v>0</v>
      </c>
      <c r="AW101" s="108">
        <f>'SO 01-D.1.4.4 - Zařízení ...'!J38</f>
        <v>0</v>
      </c>
      <c r="AX101" s="108">
        <f>'SO 01-D.1.4.4 - Zařízení ...'!J39</f>
        <v>0</v>
      </c>
      <c r="AY101" s="108">
        <f>'SO 01-D.1.4.4 - Zařízení ...'!J40</f>
        <v>0</v>
      </c>
      <c r="AZ101" s="108">
        <f>'SO 01-D.1.4.4 - Zařízení ...'!F37</f>
        <v>0</v>
      </c>
      <c r="BA101" s="108">
        <f>'SO 01-D.1.4.4 - Zařízení ...'!F38</f>
        <v>0</v>
      </c>
      <c r="BB101" s="108">
        <f>'SO 01-D.1.4.4 - Zařízení ...'!F39</f>
        <v>0</v>
      </c>
      <c r="BC101" s="108">
        <f>'SO 01-D.1.4.4 - Zařízení ...'!F40</f>
        <v>0</v>
      </c>
      <c r="BD101" s="110">
        <f>'SO 01-D.1.4.4 - Zařízení ...'!F41</f>
        <v>0</v>
      </c>
      <c r="BT101" s="111" t="s">
        <v>100</v>
      </c>
      <c r="BV101" s="111" t="s">
        <v>82</v>
      </c>
      <c r="BW101" s="111" t="s">
        <v>110</v>
      </c>
      <c r="BX101" s="111" t="s">
        <v>97</v>
      </c>
      <c r="CL101" s="111" t="s">
        <v>1</v>
      </c>
    </row>
    <row r="102" spans="2:91" s="7" customFormat="1" ht="16.5" customHeight="1">
      <c r="B102" s="94"/>
      <c r="C102" s="95"/>
      <c r="D102" s="315" t="s">
        <v>111</v>
      </c>
      <c r="E102" s="315"/>
      <c r="F102" s="315"/>
      <c r="G102" s="315"/>
      <c r="H102" s="315"/>
      <c r="I102" s="96"/>
      <c r="J102" s="315" t="s">
        <v>112</v>
      </c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5"/>
      <c r="AF102" s="315"/>
      <c r="AG102" s="294">
        <f>ROUND(AG103+AG104,2)</f>
        <v>0</v>
      </c>
      <c r="AH102" s="278"/>
      <c r="AI102" s="278"/>
      <c r="AJ102" s="278"/>
      <c r="AK102" s="278"/>
      <c r="AL102" s="278"/>
      <c r="AM102" s="278"/>
      <c r="AN102" s="277">
        <f t="shared" si="0"/>
        <v>0</v>
      </c>
      <c r="AO102" s="278"/>
      <c r="AP102" s="278"/>
      <c r="AQ102" s="97" t="s">
        <v>86</v>
      </c>
      <c r="AR102" s="98"/>
      <c r="AS102" s="99">
        <f>ROUND(AS103+AS104,2)</f>
        <v>0</v>
      </c>
      <c r="AT102" s="100">
        <f t="shared" si="1"/>
        <v>0</v>
      </c>
      <c r="AU102" s="101">
        <f>ROUND(AU103+AU104,5)</f>
        <v>0</v>
      </c>
      <c r="AV102" s="100">
        <f>ROUND(AZ102*L29,2)</f>
        <v>0</v>
      </c>
      <c r="AW102" s="100">
        <f>ROUND(BA102*L30,2)</f>
        <v>0</v>
      </c>
      <c r="AX102" s="100">
        <f>ROUND(BB102*L29,2)</f>
        <v>0</v>
      </c>
      <c r="AY102" s="100">
        <f>ROUND(BC102*L30,2)</f>
        <v>0</v>
      </c>
      <c r="AZ102" s="100">
        <f>ROUND(AZ103+AZ104,2)</f>
        <v>0</v>
      </c>
      <c r="BA102" s="100">
        <f>ROUND(BA103+BA104,2)</f>
        <v>0</v>
      </c>
      <c r="BB102" s="100">
        <f>ROUND(BB103+BB104,2)</f>
        <v>0</v>
      </c>
      <c r="BC102" s="100">
        <f>ROUND(BC103+BC104,2)</f>
        <v>0</v>
      </c>
      <c r="BD102" s="102">
        <f>ROUND(BD103+BD104,2)</f>
        <v>0</v>
      </c>
      <c r="BS102" s="103" t="s">
        <v>79</v>
      </c>
      <c r="BT102" s="103" t="s">
        <v>87</v>
      </c>
      <c r="BU102" s="103" t="s">
        <v>81</v>
      </c>
      <c r="BV102" s="103" t="s">
        <v>82</v>
      </c>
      <c r="BW102" s="103" t="s">
        <v>113</v>
      </c>
      <c r="BX102" s="103" t="s">
        <v>5</v>
      </c>
      <c r="CL102" s="103" t="s">
        <v>1</v>
      </c>
      <c r="CM102" s="103" t="s">
        <v>89</v>
      </c>
    </row>
    <row r="103" spans="1:90" s="4" customFormat="1" ht="23.25" customHeight="1">
      <c r="A103" s="104" t="s">
        <v>90</v>
      </c>
      <c r="B103" s="59"/>
      <c r="C103" s="105"/>
      <c r="D103" s="105"/>
      <c r="E103" s="318" t="s">
        <v>114</v>
      </c>
      <c r="F103" s="318"/>
      <c r="G103" s="318"/>
      <c r="H103" s="318"/>
      <c r="I103" s="318"/>
      <c r="J103" s="105"/>
      <c r="K103" s="318" t="s">
        <v>115</v>
      </c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285">
        <f>'SO 02-D.1.1 - Architekton...'!J32</f>
        <v>0</v>
      </c>
      <c r="AH103" s="286"/>
      <c r="AI103" s="286"/>
      <c r="AJ103" s="286"/>
      <c r="AK103" s="286"/>
      <c r="AL103" s="286"/>
      <c r="AM103" s="286"/>
      <c r="AN103" s="285">
        <f t="shared" si="0"/>
        <v>0</v>
      </c>
      <c r="AO103" s="286"/>
      <c r="AP103" s="286"/>
      <c r="AQ103" s="106" t="s">
        <v>93</v>
      </c>
      <c r="AR103" s="61"/>
      <c r="AS103" s="107">
        <v>0</v>
      </c>
      <c r="AT103" s="108">
        <f t="shared" si="1"/>
        <v>0</v>
      </c>
      <c r="AU103" s="109">
        <f>'SO 02-D.1.1 - Architekton...'!P150</f>
        <v>0</v>
      </c>
      <c r="AV103" s="108">
        <f>'SO 02-D.1.1 - Architekton...'!J35</f>
        <v>0</v>
      </c>
      <c r="AW103" s="108">
        <f>'SO 02-D.1.1 - Architekton...'!J36</f>
        <v>0</v>
      </c>
      <c r="AX103" s="108">
        <f>'SO 02-D.1.1 - Architekton...'!J37</f>
        <v>0</v>
      </c>
      <c r="AY103" s="108">
        <f>'SO 02-D.1.1 - Architekton...'!J38</f>
        <v>0</v>
      </c>
      <c r="AZ103" s="108">
        <f>'SO 02-D.1.1 - Architekton...'!F35</f>
        <v>0</v>
      </c>
      <c r="BA103" s="108">
        <f>'SO 02-D.1.1 - Architekton...'!F36</f>
        <v>0</v>
      </c>
      <c r="BB103" s="108">
        <f>'SO 02-D.1.1 - Architekton...'!F37</f>
        <v>0</v>
      </c>
      <c r="BC103" s="108">
        <f>'SO 02-D.1.1 - Architekton...'!F38</f>
        <v>0</v>
      </c>
      <c r="BD103" s="110">
        <f>'SO 02-D.1.1 - Architekton...'!F39</f>
        <v>0</v>
      </c>
      <c r="BT103" s="111" t="s">
        <v>89</v>
      </c>
      <c r="BV103" s="111" t="s">
        <v>82</v>
      </c>
      <c r="BW103" s="111" t="s">
        <v>116</v>
      </c>
      <c r="BX103" s="111" t="s">
        <v>113</v>
      </c>
      <c r="CL103" s="111" t="s">
        <v>1</v>
      </c>
    </row>
    <row r="104" spans="2:90" s="4" customFormat="1" ht="23.25" customHeight="1">
      <c r="B104" s="59"/>
      <c r="C104" s="105"/>
      <c r="D104" s="105"/>
      <c r="E104" s="318" t="s">
        <v>117</v>
      </c>
      <c r="F104" s="318"/>
      <c r="G104" s="318"/>
      <c r="H104" s="318"/>
      <c r="I104" s="318"/>
      <c r="J104" s="105"/>
      <c r="K104" s="318" t="s">
        <v>118</v>
      </c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293">
        <f>ROUND(SUM(AG105:AG108),2)</f>
        <v>0</v>
      </c>
      <c r="AH104" s="286"/>
      <c r="AI104" s="286"/>
      <c r="AJ104" s="286"/>
      <c r="AK104" s="286"/>
      <c r="AL104" s="286"/>
      <c r="AM104" s="286"/>
      <c r="AN104" s="285">
        <f t="shared" si="0"/>
        <v>0</v>
      </c>
      <c r="AO104" s="286"/>
      <c r="AP104" s="286"/>
      <c r="AQ104" s="106" t="s">
        <v>93</v>
      </c>
      <c r="AR104" s="61"/>
      <c r="AS104" s="107">
        <f>ROUND(SUM(AS105:AS108),2)</f>
        <v>0</v>
      </c>
      <c r="AT104" s="108">
        <f t="shared" si="1"/>
        <v>0</v>
      </c>
      <c r="AU104" s="109">
        <f>ROUND(SUM(AU105:AU108),5)</f>
        <v>0</v>
      </c>
      <c r="AV104" s="108">
        <f>ROUND(AZ104*L29,2)</f>
        <v>0</v>
      </c>
      <c r="AW104" s="108">
        <f>ROUND(BA104*L30,2)</f>
        <v>0</v>
      </c>
      <c r="AX104" s="108">
        <f>ROUND(BB104*L29,2)</f>
        <v>0</v>
      </c>
      <c r="AY104" s="108">
        <f>ROUND(BC104*L30,2)</f>
        <v>0</v>
      </c>
      <c r="AZ104" s="108">
        <f>ROUND(SUM(AZ105:AZ108),2)</f>
        <v>0</v>
      </c>
      <c r="BA104" s="108">
        <f>ROUND(SUM(BA105:BA108),2)</f>
        <v>0</v>
      </c>
      <c r="BB104" s="108">
        <f>ROUND(SUM(BB105:BB108),2)</f>
        <v>0</v>
      </c>
      <c r="BC104" s="108">
        <f>ROUND(SUM(BC105:BC108),2)</f>
        <v>0</v>
      </c>
      <c r="BD104" s="110">
        <f>ROUND(SUM(BD105:BD108),2)</f>
        <v>0</v>
      </c>
      <c r="BS104" s="111" t="s">
        <v>79</v>
      </c>
      <c r="BT104" s="111" t="s">
        <v>89</v>
      </c>
      <c r="BU104" s="111" t="s">
        <v>81</v>
      </c>
      <c r="BV104" s="111" t="s">
        <v>82</v>
      </c>
      <c r="BW104" s="111" t="s">
        <v>119</v>
      </c>
      <c r="BX104" s="111" t="s">
        <v>113</v>
      </c>
      <c r="CL104" s="111" t="s">
        <v>1</v>
      </c>
    </row>
    <row r="105" spans="1:90" s="4" customFormat="1" ht="23.25" customHeight="1">
      <c r="A105" s="104" t="s">
        <v>90</v>
      </c>
      <c r="B105" s="59"/>
      <c r="C105" s="105"/>
      <c r="D105" s="105"/>
      <c r="E105" s="105"/>
      <c r="F105" s="318" t="s">
        <v>120</v>
      </c>
      <c r="G105" s="318"/>
      <c r="H105" s="318"/>
      <c r="I105" s="318"/>
      <c r="J105" s="318"/>
      <c r="K105" s="105"/>
      <c r="L105" s="318" t="s">
        <v>121</v>
      </c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285">
        <f>'SO 02-D.1.4.1 - Zařízení ...'!J34</f>
        <v>0</v>
      </c>
      <c r="AH105" s="286"/>
      <c r="AI105" s="286"/>
      <c r="AJ105" s="286"/>
      <c r="AK105" s="286"/>
      <c r="AL105" s="286"/>
      <c r="AM105" s="286"/>
      <c r="AN105" s="285">
        <f t="shared" si="0"/>
        <v>0</v>
      </c>
      <c r="AO105" s="286"/>
      <c r="AP105" s="286"/>
      <c r="AQ105" s="106" t="s">
        <v>93</v>
      </c>
      <c r="AR105" s="61"/>
      <c r="AS105" s="107">
        <v>0</v>
      </c>
      <c r="AT105" s="108">
        <f t="shared" si="1"/>
        <v>0</v>
      </c>
      <c r="AU105" s="109">
        <f>'SO 02-D.1.4.1 - Zařízení ...'!P134</f>
        <v>0</v>
      </c>
      <c r="AV105" s="108">
        <f>'SO 02-D.1.4.1 - Zařízení ...'!J37</f>
        <v>0</v>
      </c>
      <c r="AW105" s="108">
        <f>'SO 02-D.1.4.1 - Zařízení ...'!J38</f>
        <v>0</v>
      </c>
      <c r="AX105" s="108">
        <f>'SO 02-D.1.4.1 - Zařízení ...'!J39</f>
        <v>0</v>
      </c>
      <c r="AY105" s="108">
        <f>'SO 02-D.1.4.1 - Zařízení ...'!J40</f>
        <v>0</v>
      </c>
      <c r="AZ105" s="108">
        <f>'SO 02-D.1.4.1 - Zařízení ...'!F37</f>
        <v>0</v>
      </c>
      <c r="BA105" s="108">
        <f>'SO 02-D.1.4.1 - Zařízení ...'!F38</f>
        <v>0</v>
      </c>
      <c r="BB105" s="108">
        <f>'SO 02-D.1.4.1 - Zařízení ...'!F39</f>
        <v>0</v>
      </c>
      <c r="BC105" s="108">
        <f>'SO 02-D.1.4.1 - Zařízení ...'!F40</f>
        <v>0</v>
      </c>
      <c r="BD105" s="110">
        <f>'SO 02-D.1.4.1 - Zařízení ...'!F41</f>
        <v>0</v>
      </c>
      <c r="BT105" s="111" t="s">
        <v>100</v>
      </c>
      <c r="BV105" s="111" t="s">
        <v>82</v>
      </c>
      <c r="BW105" s="111" t="s">
        <v>122</v>
      </c>
      <c r="BX105" s="111" t="s">
        <v>119</v>
      </c>
      <c r="CL105" s="111" t="s">
        <v>1</v>
      </c>
    </row>
    <row r="106" spans="1:90" s="4" customFormat="1" ht="23.25" customHeight="1">
      <c r="A106" s="104" t="s">
        <v>90</v>
      </c>
      <c r="B106" s="59"/>
      <c r="C106" s="105"/>
      <c r="D106" s="105"/>
      <c r="E106" s="105"/>
      <c r="F106" s="318" t="s">
        <v>123</v>
      </c>
      <c r="G106" s="318"/>
      <c r="H106" s="318"/>
      <c r="I106" s="318"/>
      <c r="J106" s="318"/>
      <c r="K106" s="105"/>
      <c r="L106" s="318" t="s">
        <v>124</v>
      </c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285">
        <f>'SO 02-D.1.4.2 - Zařízení ...'!J34</f>
        <v>0</v>
      </c>
      <c r="AH106" s="286"/>
      <c r="AI106" s="286"/>
      <c r="AJ106" s="286"/>
      <c r="AK106" s="286"/>
      <c r="AL106" s="286"/>
      <c r="AM106" s="286"/>
      <c r="AN106" s="285">
        <f t="shared" si="0"/>
        <v>0</v>
      </c>
      <c r="AO106" s="286"/>
      <c r="AP106" s="286"/>
      <c r="AQ106" s="106" t="s">
        <v>93</v>
      </c>
      <c r="AR106" s="61"/>
      <c r="AS106" s="107">
        <v>0</v>
      </c>
      <c r="AT106" s="108">
        <f t="shared" si="1"/>
        <v>0</v>
      </c>
      <c r="AU106" s="109">
        <f>'SO 02-D.1.4.2 - Zařízení ...'!P126</f>
        <v>0</v>
      </c>
      <c r="AV106" s="108">
        <f>'SO 02-D.1.4.2 - Zařízení ...'!J37</f>
        <v>0</v>
      </c>
      <c r="AW106" s="108">
        <f>'SO 02-D.1.4.2 - Zařízení ...'!J38</f>
        <v>0</v>
      </c>
      <c r="AX106" s="108">
        <f>'SO 02-D.1.4.2 - Zařízení ...'!J39</f>
        <v>0</v>
      </c>
      <c r="AY106" s="108">
        <f>'SO 02-D.1.4.2 - Zařízení ...'!J40</f>
        <v>0</v>
      </c>
      <c r="AZ106" s="108">
        <f>'SO 02-D.1.4.2 - Zařízení ...'!F37</f>
        <v>0</v>
      </c>
      <c r="BA106" s="108">
        <f>'SO 02-D.1.4.2 - Zařízení ...'!F38</f>
        <v>0</v>
      </c>
      <c r="BB106" s="108">
        <f>'SO 02-D.1.4.2 - Zařízení ...'!F39</f>
        <v>0</v>
      </c>
      <c r="BC106" s="108">
        <f>'SO 02-D.1.4.2 - Zařízení ...'!F40</f>
        <v>0</v>
      </c>
      <c r="BD106" s="110">
        <f>'SO 02-D.1.4.2 - Zařízení ...'!F41</f>
        <v>0</v>
      </c>
      <c r="BT106" s="111" t="s">
        <v>100</v>
      </c>
      <c r="BV106" s="111" t="s">
        <v>82</v>
      </c>
      <c r="BW106" s="111" t="s">
        <v>125</v>
      </c>
      <c r="BX106" s="111" t="s">
        <v>119</v>
      </c>
      <c r="CL106" s="111" t="s">
        <v>1</v>
      </c>
    </row>
    <row r="107" spans="1:90" s="4" customFormat="1" ht="23.25" customHeight="1">
      <c r="A107" s="104" t="s">
        <v>90</v>
      </c>
      <c r="B107" s="59"/>
      <c r="C107" s="105"/>
      <c r="D107" s="105"/>
      <c r="E107" s="105"/>
      <c r="F107" s="318" t="s">
        <v>126</v>
      </c>
      <c r="G107" s="318"/>
      <c r="H107" s="318"/>
      <c r="I107" s="318"/>
      <c r="J107" s="318"/>
      <c r="K107" s="105"/>
      <c r="L107" s="318" t="s">
        <v>127</v>
      </c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285">
        <f>'SO 02-D.1.4.3 - Zařízení ...'!J34</f>
        <v>0</v>
      </c>
      <c r="AH107" s="286"/>
      <c r="AI107" s="286"/>
      <c r="AJ107" s="286"/>
      <c r="AK107" s="286"/>
      <c r="AL107" s="286"/>
      <c r="AM107" s="286"/>
      <c r="AN107" s="285">
        <f t="shared" si="0"/>
        <v>0</v>
      </c>
      <c r="AO107" s="286"/>
      <c r="AP107" s="286"/>
      <c r="AQ107" s="106" t="s">
        <v>93</v>
      </c>
      <c r="AR107" s="61"/>
      <c r="AS107" s="107">
        <v>0</v>
      </c>
      <c r="AT107" s="108">
        <f t="shared" si="1"/>
        <v>0</v>
      </c>
      <c r="AU107" s="109">
        <f>'SO 02-D.1.4.3 - Zařízení ...'!P133</f>
        <v>0</v>
      </c>
      <c r="AV107" s="108">
        <f>'SO 02-D.1.4.3 - Zařízení ...'!J37</f>
        <v>0</v>
      </c>
      <c r="AW107" s="108">
        <f>'SO 02-D.1.4.3 - Zařízení ...'!J38</f>
        <v>0</v>
      </c>
      <c r="AX107" s="108">
        <f>'SO 02-D.1.4.3 - Zařízení ...'!J39</f>
        <v>0</v>
      </c>
      <c r="AY107" s="108">
        <f>'SO 02-D.1.4.3 - Zařízení ...'!J40</f>
        <v>0</v>
      </c>
      <c r="AZ107" s="108">
        <f>'SO 02-D.1.4.3 - Zařízení ...'!F37</f>
        <v>0</v>
      </c>
      <c r="BA107" s="108">
        <f>'SO 02-D.1.4.3 - Zařízení ...'!F38</f>
        <v>0</v>
      </c>
      <c r="BB107" s="108">
        <f>'SO 02-D.1.4.3 - Zařízení ...'!F39</f>
        <v>0</v>
      </c>
      <c r="BC107" s="108">
        <f>'SO 02-D.1.4.3 - Zařízení ...'!F40</f>
        <v>0</v>
      </c>
      <c r="BD107" s="110">
        <f>'SO 02-D.1.4.3 - Zařízení ...'!F41</f>
        <v>0</v>
      </c>
      <c r="BT107" s="111" t="s">
        <v>100</v>
      </c>
      <c r="BV107" s="111" t="s">
        <v>82</v>
      </c>
      <c r="BW107" s="111" t="s">
        <v>128</v>
      </c>
      <c r="BX107" s="111" t="s">
        <v>119</v>
      </c>
      <c r="CL107" s="111" t="s">
        <v>1</v>
      </c>
    </row>
    <row r="108" spans="1:90" s="4" customFormat="1" ht="23.25" customHeight="1">
      <c r="A108" s="104" t="s">
        <v>90</v>
      </c>
      <c r="B108" s="59"/>
      <c r="C108" s="105"/>
      <c r="D108" s="105"/>
      <c r="E108" s="105"/>
      <c r="F108" s="318" t="s">
        <v>129</v>
      </c>
      <c r="G108" s="318"/>
      <c r="H108" s="318"/>
      <c r="I108" s="318"/>
      <c r="J108" s="318"/>
      <c r="K108" s="105"/>
      <c r="L108" s="318" t="s">
        <v>130</v>
      </c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285">
        <f>'SO 02-D.1.4.4 - Zařízení ...'!J34</f>
        <v>0</v>
      </c>
      <c r="AH108" s="286"/>
      <c r="AI108" s="286"/>
      <c r="AJ108" s="286"/>
      <c r="AK108" s="286"/>
      <c r="AL108" s="286"/>
      <c r="AM108" s="286"/>
      <c r="AN108" s="285">
        <f t="shared" si="0"/>
        <v>0</v>
      </c>
      <c r="AO108" s="286"/>
      <c r="AP108" s="286"/>
      <c r="AQ108" s="106" t="s">
        <v>93</v>
      </c>
      <c r="AR108" s="61"/>
      <c r="AS108" s="107">
        <v>0</v>
      </c>
      <c r="AT108" s="108">
        <f t="shared" si="1"/>
        <v>0</v>
      </c>
      <c r="AU108" s="109">
        <f>'SO 02-D.1.4.4 - Zařízení ...'!P133</f>
        <v>0</v>
      </c>
      <c r="AV108" s="108">
        <f>'SO 02-D.1.4.4 - Zařízení ...'!J37</f>
        <v>0</v>
      </c>
      <c r="AW108" s="108">
        <f>'SO 02-D.1.4.4 - Zařízení ...'!J38</f>
        <v>0</v>
      </c>
      <c r="AX108" s="108">
        <f>'SO 02-D.1.4.4 - Zařízení ...'!J39</f>
        <v>0</v>
      </c>
      <c r="AY108" s="108">
        <f>'SO 02-D.1.4.4 - Zařízení ...'!J40</f>
        <v>0</v>
      </c>
      <c r="AZ108" s="108">
        <f>'SO 02-D.1.4.4 - Zařízení ...'!F37</f>
        <v>0</v>
      </c>
      <c r="BA108" s="108">
        <f>'SO 02-D.1.4.4 - Zařízení ...'!F38</f>
        <v>0</v>
      </c>
      <c r="BB108" s="108">
        <f>'SO 02-D.1.4.4 - Zařízení ...'!F39</f>
        <v>0</v>
      </c>
      <c r="BC108" s="108">
        <f>'SO 02-D.1.4.4 - Zařízení ...'!F40</f>
        <v>0</v>
      </c>
      <c r="BD108" s="110">
        <f>'SO 02-D.1.4.4 - Zařízení ...'!F41</f>
        <v>0</v>
      </c>
      <c r="BT108" s="111" t="s">
        <v>100</v>
      </c>
      <c r="BV108" s="111" t="s">
        <v>82</v>
      </c>
      <c r="BW108" s="111" t="s">
        <v>131</v>
      </c>
      <c r="BX108" s="111" t="s">
        <v>119</v>
      </c>
      <c r="CL108" s="111" t="s">
        <v>1</v>
      </c>
    </row>
    <row r="109" spans="1:91" s="7" customFormat="1" ht="16.5" customHeight="1">
      <c r="A109" s="104" t="s">
        <v>90</v>
      </c>
      <c r="B109" s="94"/>
      <c r="C109" s="95"/>
      <c r="D109" s="315" t="s">
        <v>132</v>
      </c>
      <c r="E109" s="315"/>
      <c r="F109" s="315"/>
      <c r="G109" s="315"/>
      <c r="H109" s="315"/>
      <c r="I109" s="96"/>
      <c r="J109" s="315" t="s">
        <v>133</v>
      </c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277">
        <f>'SO 03 - Přípojka kanalizace'!J30</f>
        <v>0</v>
      </c>
      <c r="AH109" s="278"/>
      <c r="AI109" s="278"/>
      <c r="AJ109" s="278"/>
      <c r="AK109" s="278"/>
      <c r="AL109" s="278"/>
      <c r="AM109" s="278"/>
      <c r="AN109" s="277">
        <f t="shared" si="0"/>
        <v>0</v>
      </c>
      <c r="AO109" s="278"/>
      <c r="AP109" s="278"/>
      <c r="AQ109" s="97" t="s">
        <v>86</v>
      </c>
      <c r="AR109" s="98"/>
      <c r="AS109" s="99">
        <v>0</v>
      </c>
      <c r="AT109" s="100">
        <f t="shared" si="1"/>
        <v>0</v>
      </c>
      <c r="AU109" s="101">
        <f>'SO 03 - Přípojka kanalizace'!P120</f>
        <v>0</v>
      </c>
      <c r="AV109" s="100">
        <f>'SO 03 - Přípojka kanalizace'!J33</f>
        <v>0</v>
      </c>
      <c r="AW109" s="100">
        <f>'SO 03 - Přípojka kanalizace'!J34</f>
        <v>0</v>
      </c>
      <c r="AX109" s="100">
        <f>'SO 03 - Přípojka kanalizace'!J35</f>
        <v>0</v>
      </c>
      <c r="AY109" s="100">
        <f>'SO 03 - Přípojka kanalizace'!J36</f>
        <v>0</v>
      </c>
      <c r="AZ109" s="100">
        <f>'SO 03 - Přípojka kanalizace'!F33</f>
        <v>0</v>
      </c>
      <c r="BA109" s="100">
        <f>'SO 03 - Přípojka kanalizace'!F34</f>
        <v>0</v>
      </c>
      <c r="BB109" s="100">
        <f>'SO 03 - Přípojka kanalizace'!F35</f>
        <v>0</v>
      </c>
      <c r="BC109" s="100">
        <f>'SO 03 - Přípojka kanalizace'!F36</f>
        <v>0</v>
      </c>
      <c r="BD109" s="102">
        <f>'SO 03 - Přípojka kanalizace'!F37</f>
        <v>0</v>
      </c>
      <c r="BT109" s="103" t="s">
        <v>87</v>
      </c>
      <c r="BV109" s="103" t="s">
        <v>82</v>
      </c>
      <c r="BW109" s="103" t="s">
        <v>134</v>
      </c>
      <c r="BX109" s="103" t="s">
        <v>5</v>
      </c>
      <c r="CL109" s="103" t="s">
        <v>1</v>
      </c>
      <c r="CM109" s="103" t="s">
        <v>89</v>
      </c>
    </row>
    <row r="110" spans="1:91" s="7" customFormat="1" ht="16.5" customHeight="1">
      <c r="A110" s="104" t="s">
        <v>90</v>
      </c>
      <c r="B110" s="94"/>
      <c r="C110" s="95"/>
      <c r="D110" s="315" t="s">
        <v>135</v>
      </c>
      <c r="E110" s="315"/>
      <c r="F110" s="315"/>
      <c r="G110" s="315"/>
      <c r="H110" s="315"/>
      <c r="I110" s="96"/>
      <c r="J110" s="315" t="s">
        <v>136</v>
      </c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277">
        <f>'SO 04 - Vodovodní přípojka'!J30</f>
        <v>0</v>
      </c>
      <c r="AH110" s="278"/>
      <c r="AI110" s="278"/>
      <c r="AJ110" s="278"/>
      <c r="AK110" s="278"/>
      <c r="AL110" s="278"/>
      <c r="AM110" s="278"/>
      <c r="AN110" s="277">
        <f t="shared" si="0"/>
        <v>0</v>
      </c>
      <c r="AO110" s="278"/>
      <c r="AP110" s="278"/>
      <c r="AQ110" s="97" t="s">
        <v>86</v>
      </c>
      <c r="AR110" s="98"/>
      <c r="AS110" s="99">
        <v>0</v>
      </c>
      <c r="AT110" s="100">
        <f t="shared" si="1"/>
        <v>0</v>
      </c>
      <c r="AU110" s="101">
        <f>'SO 04 - Vodovodní přípojka'!P121</f>
        <v>0</v>
      </c>
      <c r="AV110" s="100">
        <f>'SO 04 - Vodovodní přípojka'!J33</f>
        <v>0</v>
      </c>
      <c r="AW110" s="100">
        <f>'SO 04 - Vodovodní přípojka'!J34</f>
        <v>0</v>
      </c>
      <c r="AX110" s="100">
        <f>'SO 04 - Vodovodní přípojka'!J35</f>
        <v>0</v>
      </c>
      <c r="AY110" s="100">
        <f>'SO 04 - Vodovodní přípojka'!J36</f>
        <v>0</v>
      </c>
      <c r="AZ110" s="100">
        <f>'SO 04 - Vodovodní přípojka'!F33</f>
        <v>0</v>
      </c>
      <c r="BA110" s="100">
        <f>'SO 04 - Vodovodní přípojka'!F34</f>
        <v>0</v>
      </c>
      <c r="BB110" s="100">
        <f>'SO 04 - Vodovodní přípojka'!F35</f>
        <v>0</v>
      </c>
      <c r="BC110" s="100">
        <f>'SO 04 - Vodovodní přípojka'!F36</f>
        <v>0</v>
      </c>
      <c r="BD110" s="102">
        <f>'SO 04 - Vodovodní přípojka'!F37</f>
        <v>0</v>
      </c>
      <c r="BT110" s="103" t="s">
        <v>87</v>
      </c>
      <c r="BV110" s="103" t="s">
        <v>82</v>
      </c>
      <c r="BW110" s="103" t="s">
        <v>137</v>
      </c>
      <c r="BX110" s="103" t="s">
        <v>5</v>
      </c>
      <c r="CL110" s="103" t="s">
        <v>1</v>
      </c>
      <c r="CM110" s="103" t="s">
        <v>89</v>
      </c>
    </row>
    <row r="111" spans="1:91" s="7" customFormat="1" ht="16.5" customHeight="1">
      <c r="A111" s="104" t="s">
        <v>90</v>
      </c>
      <c r="B111" s="94"/>
      <c r="C111" s="95"/>
      <c r="D111" s="315" t="s">
        <v>138</v>
      </c>
      <c r="E111" s="315"/>
      <c r="F111" s="315"/>
      <c r="G111" s="315"/>
      <c r="H111" s="315"/>
      <c r="I111" s="96"/>
      <c r="J111" s="315" t="s">
        <v>139</v>
      </c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277">
        <f>'SO 05 - Přeložka slaboproudu'!J30</f>
        <v>0</v>
      </c>
      <c r="AH111" s="278"/>
      <c r="AI111" s="278"/>
      <c r="AJ111" s="278"/>
      <c r="AK111" s="278"/>
      <c r="AL111" s="278"/>
      <c r="AM111" s="278"/>
      <c r="AN111" s="277">
        <f t="shared" si="0"/>
        <v>0</v>
      </c>
      <c r="AO111" s="278"/>
      <c r="AP111" s="278"/>
      <c r="AQ111" s="97" t="s">
        <v>86</v>
      </c>
      <c r="AR111" s="98"/>
      <c r="AS111" s="99">
        <v>0</v>
      </c>
      <c r="AT111" s="100">
        <f t="shared" si="1"/>
        <v>0</v>
      </c>
      <c r="AU111" s="101">
        <f>'SO 05 - Přeložka slaboproudu'!P118</f>
        <v>0</v>
      </c>
      <c r="AV111" s="100">
        <f>'SO 05 - Přeložka slaboproudu'!J33</f>
        <v>0</v>
      </c>
      <c r="AW111" s="100">
        <f>'SO 05 - Přeložka slaboproudu'!J34</f>
        <v>0</v>
      </c>
      <c r="AX111" s="100">
        <f>'SO 05 - Přeložka slaboproudu'!J35</f>
        <v>0</v>
      </c>
      <c r="AY111" s="100">
        <f>'SO 05 - Přeložka slaboproudu'!J36</f>
        <v>0</v>
      </c>
      <c r="AZ111" s="100">
        <f>'SO 05 - Přeložka slaboproudu'!F33</f>
        <v>0</v>
      </c>
      <c r="BA111" s="100">
        <f>'SO 05 - Přeložka slaboproudu'!F34</f>
        <v>0</v>
      </c>
      <c r="BB111" s="100">
        <f>'SO 05 - Přeložka slaboproudu'!F35</f>
        <v>0</v>
      </c>
      <c r="BC111" s="100">
        <f>'SO 05 - Přeložka slaboproudu'!F36</f>
        <v>0</v>
      </c>
      <c r="BD111" s="102">
        <f>'SO 05 - Přeložka slaboproudu'!F37</f>
        <v>0</v>
      </c>
      <c r="BT111" s="103" t="s">
        <v>87</v>
      </c>
      <c r="BV111" s="103" t="s">
        <v>82</v>
      </c>
      <c r="BW111" s="103" t="s">
        <v>140</v>
      </c>
      <c r="BX111" s="103" t="s">
        <v>5</v>
      </c>
      <c r="CL111" s="103" t="s">
        <v>1</v>
      </c>
      <c r="CM111" s="103" t="s">
        <v>89</v>
      </c>
    </row>
    <row r="112" spans="1:91" s="7" customFormat="1" ht="16.5" customHeight="1">
      <c r="A112" s="104" t="s">
        <v>90</v>
      </c>
      <c r="B112" s="94"/>
      <c r="C112" s="95"/>
      <c r="D112" s="315" t="s">
        <v>141</v>
      </c>
      <c r="E112" s="315"/>
      <c r="F112" s="315"/>
      <c r="G112" s="315"/>
      <c r="H112" s="315"/>
      <c r="I112" s="96"/>
      <c r="J112" s="315" t="s">
        <v>142</v>
      </c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277">
        <f>'SO 06 - Přípojka elektro'!J30</f>
        <v>0</v>
      </c>
      <c r="AH112" s="278"/>
      <c r="AI112" s="278"/>
      <c r="AJ112" s="278"/>
      <c r="AK112" s="278"/>
      <c r="AL112" s="278"/>
      <c r="AM112" s="278"/>
      <c r="AN112" s="277">
        <f t="shared" si="0"/>
        <v>0</v>
      </c>
      <c r="AO112" s="278"/>
      <c r="AP112" s="278"/>
      <c r="AQ112" s="97" t="s">
        <v>86</v>
      </c>
      <c r="AR112" s="98"/>
      <c r="AS112" s="99">
        <v>0</v>
      </c>
      <c r="AT112" s="100">
        <f t="shared" si="1"/>
        <v>0</v>
      </c>
      <c r="AU112" s="101">
        <f>'SO 06 - Přípojka elektro'!P120</f>
        <v>0</v>
      </c>
      <c r="AV112" s="100">
        <f>'SO 06 - Přípojka elektro'!J33</f>
        <v>0</v>
      </c>
      <c r="AW112" s="100">
        <f>'SO 06 - Přípojka elektro'!J34</f>
        <v>0</v>
      </c>
      <c r="AX112" s="100">
        <f>'SO 06 - Přípojka elektro'!J35</f>
        <v>0</v>
      </c>
      <c r="AY112" s="100">
        <f>'SO 06 - Přípojka elektro'!J36</f>
        <v>0</v>
      </c>
      <c r="AZ112" s="100">
        <f>'SO 06 - Přípojka elektro'!F33</f>
        <v>0</v>
      </c>
      <c r="BA112" s="100">
        <f>'SO 06 - Přípojka elektro'!F34</f>
        <v>0</v>
      </c>
      <c r="BB112" s="100">
        <f>'SO 06 - Přípojka elektro'!F35</f>
        <v>0</v>
      </c>
      <c r="BC112" s="100">
        <f>'SO 06 - Přípojka elektro'!F36</f>
        <v>0</v>
      </c>
      <c r="BD112" s="102">
        <f>'SO 06 - Přípojka elektro'!F37</f>
        <v>0</v>
      </c>
      <c r="BT112" s="103" t="s">
        <v>87</v>
      </c>
      <c r="BV112" s="103" t="s">
        <v>82</v>
      </c>
      <c r="BW112" s="103" t="s">
        <v>143</v>
      </c>
      <c r="BX112" s="103" t="s">
        <v>5</v>
      </c>
      <c r="CL112" s="103" t="s">
        <v>1</v>
      </c>
      <c r="CM112" s="103" t="s">
        <v>89</v>
      </c>
    </row>
    <row r="113" spans="1:91" s="7" customFormat="1" ht="16.5" customHeight="1">
      <c r="A113" s="104" t="s">
        <v>90</v>
      </c>
      <c r="B113" s="94"/>
      <c r="C113" s="95"/>
      <c r="D113" s="315" t="s">
        <v>144</v>
      </c>
      <c r="E113" s="315"/>
      <c r="F113" s="315"/>
      <c r="G113" s="315"/>
      <c r="H113" s="315"/>
      <c r="I113" s="96"/>
      <c r="J113" s="315" t="s">
        <v>145</v>
      </c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5"/>
      <c r="AF113" s="315"/>
      <c r="AG113" s="277">
        <f>'VRN - Vedlejší rozpočtové...'!J30</f>
        <v>0</v>
      </c>
      <c r="AH113" s="278"/>
      <c r="AI113" s="278"/>
      <c r="AJ113" s="278"/>
      <c r="AK113" s="278"/>
      <c r="AL113" s="278"/>
      <c r="AM113" s="278"/>
      <c r="AN113" s="277">
        <f t="shared" si="0"/>
        <v>0</v>
      </c>
      <c r="AO113" s="278"/>
      <c r="AP113" s="278"/>
      <c r="AQ113" s="97" t="s">
        <v>86</v>
      </c>
      <c r="AR113" s="98"/>
      <c r="AS113" s="112">
        <v>0</v>
      </c>
      <c r="AT113" s="113">
        <f t="shared" si="1"/>
        <v>0</v>
      </c>
      <c r="AU113" s="114">
        <f>'VRN - Vedlejší rozpočtové...'!P120</f>
        <v>0</v>
      </c>
      <c r="AV113" s="113">
        <f>'VRN - Vedlejší rozpočtové...'!J33</f>
        <v>0</v>
      </c>
      <c r="AW113" s="113">
        <f>'VRN - Vedlejší rozpočtové...'!J34</f>
        <v>0</v>
      </c>
      <c r="AX113" s="113">
        <f>'VRN - Vedlejší rozpočtové...'!J35</f>
        <v>0</v>
      </c>
      <c r="AY113" s="113">
        <f>'VRN - Vedlejší rozpočtové...'!J36</f>
        <v>0</v>
      </c>
      <c r="AZ113" s="113">
        <f>'VRN - Vedlejší rozpočtové...'!F33</f>
        <v>0</v>
      </c>
      <c r="BA113" s="113">
        <f>'VRN - Vedlejší rozpočtové...'!F34</f>
        <v>0</v>
      </c>
      <c r="BB113" s="113">
        <f>'VRN - Vedlejší rozpočtové...'!F35</f>
        <v>0</v>
      </c>
      <c r="BC113" s="113">
        <f>'VRN - Vedlejší rozpočtové...'!F36</f>
        <v>0</v>
      </c>
      <c r="BD113" s="115">
        <f>'VRN - Vedlejší rozpočtové...'!F37</f>
        <v>0</v>
      </c>
      <c r="BT113" s="103" t="s">
        <v>87</v>
      </c>
      <c r="BV113" s="103" t="s">
        <v>82</v>
      </c>
      <c r="BW113" s="103" t="s">
        <v>146</v>
      </c>
      <c r="BX113" s="103" t="s">
        <v>5</v>
      </c>
      <c r="CL113" s="103" t="s">
        <v>1</v>
      </c>
      <c r="CM113" s="103" t="s">
        <v>89</v>
      </c>
    </row>
    <row r="114" spans="1:57" s="2" customFormat="1" ht="30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40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s="2" customFormat="1" ht="6.95" customHeight="1">
      <c r="A115" s="35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40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</sheetData>
  <sheetProtection algorithmName="SHA-512" hashValue="1oNKgESbKY0lnNwAEBdFwcY/rxlOVkMN+0mp+mSzdKKUHAWuD/Lx2a/FM9s67fdAvgVXSlznoMACE2M5/Rd89w==" saltValue="L/5GI+N7fBViMu988McIjN7pYA0M6t4xKJtuXb3mzSYQzIR0BLzZShTpjhwEAvffAd2+vFUspzQz9MnriUluFg==" spinCount="100000" sheet="1" objects="1" scenarios="1" formatColumns="0" formatRows="0"/>
  <mergeCells count="114">
    <mergeCell ref="F99:J99"/>
    <mergeCell ref="I92:AF92"/>
    <mergeCell ref="J102:AF102"/>
    <mergeCell ref="J95:AF95"/>
    <mergeCell ref="K97:AF97"/>
    <mergeCell ref="K96:AF96"/>
    <mergeCell ref="K104:AF104"/>
    <mergeCell ref="K103:AF103"/>
    <mergeCell ref="L98:AF98"/>
    <mergeCell ref="L101:AF101"/>
    <mergeCell ref="L99:AF99"/>
    <mergeCell ref="L100:AF100"/>
    <mergeCell ref="L85:AO85"/>
    <mergeCell ref="F105:J105"/>
    <mergeCell ref="L105:AF105"/>
    <mergeCell ref="F106:J106"/>
    <mergeCell ref="L106:AF106"/>
    <mergeCell ref="F107:J107"/>
    <mergeCell ref="L107:AF107"/>
    <mergeCell ref="F108:J108"/>
    <mergeCell ref="L108:AF108"/>
    <mergeCell ref="AG94:AM94"/>
    <mergeCell ref="AG104:AM104"/>
    <mergeCell ref="AN104:AP104"/>
    <mergeCell ref="AN92:AP92"/>
    <mergeCell ref="AN101:AP101"/>
    <mergeCell ref="C92:G92"/>
    <mergeCell ref="D102:H102"/>
    <mergeCell ref="D95:H95"/>
    <mergeCell ref="E97:I97"/>
    <mergeCell ref="E104:I104"/>
    <mergeCell ref="E103:I103"/>
    <mergeCell ref="E96:I96"/>
    <mergeCell ref="F101:J101"/>
    <mergeCell ref="F98:J98"/>
    <mergeCell ref="F100:J100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7:AM97"/>
    <mergeCell ref="AG103:AM103"/>
    <mergeCell ref="AG102:AM102"/>
    <mergeCell ref="AG101:AM101"/>
    <mergeCell ref="AG92:AM92"/>
    <mergeCell ref="AG100:AM100"/>
    <mergeCell ref="AG95:AM95"/>
    <mergeCell ref="AG98:AM98"/>
    <mergeCell ref="AG96:AM96"/>
    <mergeCell ref="AG99:AM99"/>
    <mergeCell ref="AM90:AP90"/>
    <mergeCell ref="AM87:AN87"/>
    <mergeCell ref="AM89:AP89"/>
    <mergeCell ref="AN98:AP98"/>
    <mergeCell ref="AN103:AP103"/>
    <mergeCell ref="AN102:AP102"/>
    <mergeCell ref="AN95:AP95"/>
    <mergeCell ref="AN96:AP96"/>
    <mergeCell ref="AN97:AP97"/>
    <mergeCell ref="AN99:AP99"/>
    <mergeCell ref="AN100:AP100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</mergeCells>
  <hyperlinks>
    <hyperlink ref="A96" location="'SO 01-D.1.1 - Architekton...'!C2" display="/"/>
    <hyperlink ref="A98" location="'SO 01-D.1.4.1 - Zařízení ...'!C2" display="/"/>
    <hyperlink ref="A99" location="'SO 01-D.1.4.2 - Zařízení ...'!C2" display="/"/>
    <hyperlink ref="A100" location="'SO 01-D.1.4.3 - Zařízení ...'!C2" display="/"/>
    <hyperlink ref="A101" location="'SO 01-D.1.4.4 - Zařízení ...'!C2" display="/"/>
    <hyperlink ref="A103" location="'SO 02-D.1.1 - Architekton...'!C2" display="/"/>
    <hyperlink ref="A105" location="'SO 02-D.1.4.1 - Zařízení ...'!C2" display="/"/>
    <hyperlink ref="A106" location="'SO 02-D.1.4.2 - Zařízení ...'!C2" display="/"/>
    <hyperlink ref="A107" location="'SO 02-D.1.4.3 - Zařízení ...'!C2" display="/"/>
    <hyperlink ref="A108" location="'SO 02-D.1.4.4 - Zařízení ...'!C2" display="/"/>
    <hyperlink ref="A109" location="'SO 03 - Přípojka kanalizace'!C2" display="/"/>
    <hyperlink ref="A110" location="'SO 04 - Vodovodní přípojka'!C2" display="/"/>
    <hyperlink ref="A111" location="'SO 05 - Přeložka slaboproudu'!C2" display="/"/>
    <hyperlink ref="A112" location="'SO 06 - Přípojka elektro'!C2" display="/"/>
    <hyperlink ref="A11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128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1746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2741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9" t="s">
        <v>2921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26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27</v>
      </c>
      <c r="F19" s="35"/>
      <c r="G19" s="35"/>
      <c r="H19" s="35"/>
      <c r="I19" s="120" t="s">
        <v>28</v>
      </c>
      <c r="J19" s="111" t="s">
        <v>29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">
        <v>33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34</v>
      </c>
      <c r="F25" s="35"/>
      <c r="G25" s="35"/>
      <c r="H25" s="35"/>
      <c r="I25" s="120" t="s">
        <v>28</v>
      </c>
      <c r="J25" s="111" t="s">
        <v>35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38</v>
      </c>
      <c r="F28" s="35"/>
      <c r="G28" s="35"/>
      <c r="H28" s="35"/>
      <c r="I28" s="120" t="s">
        <v>28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ROUND(J133,2)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ROUND((SUM(BE133:BE263)),2)</f>
        <v>0</v>
      </c>
      <c r="G37" s="35"/>
      <c r="H37" s="35"/>
      <c r="I37" s="131">
        <v>0.21</v>
      </c>
      <c r="J37" s="130">
        <f>ROUND(((SUM(BE133:BE263))*I37),2)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ROUND((SUM(BF133:BF263)),2)</f>
        <v>0</v>
      </c>
      <c r="G38" s="35"/>
      <c r="H38" s="35"/>
      <c r="I38" s="131">
        <v>0.15</v>
      </c>
      <c r="J38" s="130">
        <f>ROUND(((SUM(BF133:BF263))*I38),2)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ROUND((SUM(BG133:BG263)),2)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ROUND((SUM(BH133:BH263)),2)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ROUND((SUM(BI133:BI263)),2)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1746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2741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16" t="str">
        <f>E13</f>
        <v>SO 02-D.1.4.3 - Zařízení silnoproudé elektrotechniky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J133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1537</v>
      </c>
      <c r="E101" s="157"/>
      <c r="F101" s="157"/>
      <c r="G101" s="157"/>
      <c r="H101" s="157"/>
      <c r="I101" s="157"/>
      <c r="J101" s="158">
        <f>J134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1538</v>
      </c>
      <c r="E102" s="157"/>
      <c r="F102" s="157"/>
      <c r="G102" s="157"/>
      <c r="H102" s="157"/>
      <c r="I102" s="157"/>
      <c r="J102" s="158">
        <f>J166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1539</v>
      </c>
      <c r="E103" s="157"/>
      <c r="F103" s="157"/>
      <c r="G103" s="157"/>
      <c r="H103" s="157"/>
      <c r="I103" s="157"/>
      <c r="J103" s="158">
        <f>J172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2922</v>
      </c>
      <c r="E104" s="157"/>
      <c r="F104" s="157"/>
      <c r="G104" s="157"/>
      <c r="H104" s="157"/>
      <c r="I104" s="157"/>
      <c r="J104" s="158">
        <f>J200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2923</v>
      </c>
      <c r="E105" s="157"/>
      <c r="F105" s="157"/>
      <c r="G105" s="157"/>
      <c r="H105" s="157"/>
      <c r="I105" s="157"/>
      <c r="J105" s="158">
        <f>J213</f>
        <v>0</v>
      </c>
      <c r="K105" s="155"/>
      <c r="L105" s="159"/>
    </row>
    <row r="106" spans="2:12" s="9" customFormat="1" ht="24.95" customHeight="1">
      <c r="B106" s="154"/>
      <c r="C106" s="155"/>
      <c r="D106" s="156" t="s">
        <v>2924</v>
      </c>
      <c r="E106" s="157"/>
      <c r="F106" s="157"/>
      <c r="G106" s="157"/>
      <c r="H106" s="157"/>
      <c r="I106" s="157"/>
      <c r="J106" s="158">
        <f>J226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2925</v>
      </c>
      <c r="E107" s="157"/>
      <c r="F107" s="157"/>
      <c r="G107" s="157"/>
      <c r="H107" s="157"/>
      <c r="I107" s="157"/>
      <c r="J107" s="158">
        <f>J241</f>
        <v>0</v>
      </c>
      <c r="K107" s="155"/>
      <c r="L107" s="159"/>
    </row>
    <row r="108" spans="2:12" s="9" customFormat="1" ht="24.95" customHeight="1">
      <c r="B108" s="154"/>
      <c r="C108" s="155"/>
      <c r="D108" s="156" t="s">
        <v>2926</v>
      </c>
      <c r="E108" s="157"/>
      <c r="F108" s="157"/>
      <c r="G108" s="157"/>
      <c r="H108" s="157"/>
      <c r="I108" s="157"/>
      <c r="J108" s="158">
        <f>J246</f>
        <v>0</v>
      </c>
      <c r="K108" s="155"/>
      <c r="L108" s="159"/>
    </row>
    <row r="109" spans="2:12" s="9" customFormat="1" ht="24.95" customHeight="1">
      <c r="B109" s="154"/>
      <c r="C109" s="155"/>
      <c r="D109" s="156" t="s">
        <v>2927</v>
      </c>
      <c r="E109" s="157"/>
      <c r="F109" s="157"/>
      <c r="G109" s="157"/>
      <c r="H109" s="157"/>
      <c r="I109" s="157"/>
      <c r="J109" s="158">
        <f>J261</f>
        <v>0</v>
      </c>
      <c r="K109" s="155"/>
      <c r="L109" s="159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178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6.25" customHeight="1">
      <c r="A119" s="35"/>
      <c r="B119" s="36"/>
      <c r="C119" s="37"/>
      <c r="D119" s="37"/>
      <c r="E119" s="324" t="str">
        <f>E7</f>
        <v>REKONSTRUKCE HYGIENICKÉHO ZAŘÍZENÍ ZŠ-ÚSTECKÁ Č.P. 500 A 598 - II. etapa</v>
      </c>
      <c r="F119" s="325"/>
      <c r="G119" s="325"/>
      <c r="H119" s="325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2:12" s="1" customFormat="1" ht="12" customHeight="1">
      <c r="B120" s="22"/>
      <c r="C120" s="30" t="s">
        <v>148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2:12" s="1" customFormat="1" ht="16.5" customHeight="1">
      <c r="B121" s="22"/>
      <c r="C121" s="23"/>
      <c r="D121" s="23"/>
      <c r="E121" s="324" t="s">
        <v>1746</v>
      </c>
      <c r="F121" s="304"/>
      <c r="G121" s="304"/>
      <c r="H121" s="304"/>
      <c r="I121" s="23"/>
      <c r="J121" s="23"/>
      <c r="K121" s="23"/>
      <c r="L121" s="21"/>
    </row>
    <row r="122" spans="2:12" s="1" customFormat="1" ht="12" customHeight="1">
      <c r="B122" s="22"/>
      <c r="C122" s="30" t="s">
        <v>150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5"/>
      <c r="B123" s="36"/>
      <c r="C123" s="37"/>
      <c r="D123" s="37"/>
      <c r="E123" s="333" t="s">
        <v>2741</v>
      </c>
      <c r="F123" s="323"/>
      <c r="G123" s="323"/>
      <c r="H123" s="32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1091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16" t="str">
        <f>E13</f>
        <v>SO 02-D.1.4.3 - Zařízení silnoproudé elektrotechniky</v>
      </c>
      <c r="F125" s="323"/>
      <c r="G125" s="323"/>
      <c r="H125" s="323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20</v>
      </c>
      <c r="D127" s="37"/>
      <c r="E127" s="37"/>
      <c r="F127" s="28" t="str">
        <f>F16</f>
        <v xml:space="preserve"> </v>
      </c>
      <c r="G127" s="37"/>
      <c r="H127" s="37"/>
      <c r="I127" s="30" t="s">
        <v>22</v>
      </c>
      <c r="J127" s="67" t="str">
        <f>IF(J16="","",J16)</f>
        <v>7. 7. 2022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24</v>
      </c>
      <c r="D129" s="37"/>
      <c r="E129" s="37"/>
      <c r="F129" s="28" t="str">
        <f>E19</f>
        <v>MĚSTO ČESKÁ TŘEBOVÁ</v>
      </c>
      <c r="G129" s="37"/>
      <c r="H129" s="37"/>
      <c r="I129" s="30" t="s">
        <v>32</v>
      </c>
      <c r="J129" s="33" t="str">
        <f>E25</f>
        <v>K I P spol. s r. o.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30</v>
      </c>
      <c r="D130" s="37"/>
      <c r="E130" s="37"/>
      <c r="F130" s="28" t="str">
        <f>IF(E22="","",E22)</f>
        <v>Vyplň údaj</v>
      </c>
      <c r="G130" s="37"/>
      <c r="H130" s="37"/>
      <c r="I130" s="30" t="s">
        <v>37</v>
      </c>
      <c r="J130" s="33" t="str">
        <f>E28</f>
        <v>Pavel Rinn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65"/>
      <c r="B132" s="166"/>
      <c r="C132" s="167" t="s">
        <v>179</v>
      </c>
      <c r="D132" s="168" t="s">
        <v>65</v>
      </c>
      <c r="E132" s="168" t="s">
        <v>61</v>
      </c>
      <c r="F132" s="168" t="s">
        <v>62</v>
      </c>
      <c r="G132" s="168" t="s">
        <v>180</v>
      </c>
      <c r="H132" s="168" t="s">
        <v>181</v>
      </c>
      <c r="I132" s="168" t="s">
        <v>182</v>
      </c>
      <c r="J132" s="169" t="s">
        <v>154</v>
      </c>
      <c r="K132" s="170" t="s">
        <v>183</v>
      </c>
      <c r="L132" s="171"/>
      <c r="M132" s="76" t="s">
        <v>1</v>
      </c>
      <c r="N132" s="77" t="s">
        <v>44</v>
      </c>
      <c r="O132" s="77" t="s">
        <v>184</v>
      </c>
      <c r="P132" s="77" t="s">
        <v>185</v>
      </c>
      <c r="Q132" s="77" t="s">
        <v>186</v>
      </c>
      <c r="R132" s="77" t="s">
        <v>187</v>
      </c>
      <c r="S132" s="77" t="s">
        <v>188</v>
      </c>
      <c r="T132" s="78" t="s">
        <v>189</v>
      </c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</row>
    <row r="133" spans="1:63" s="2" customFormat="1" ht="22.9" customHeight="1">
      <c r="A133" s="35"/>
      <c r="B133" s="36"/>
      <c r="C133" s="83" t="s">
        <v>190</v>
      </c>
      <c r="D133" s="37"/>
      <c r="E133" s="37"/>
      <c r="F133" s="37"/>
      <c r="G133" s="37"/>
      <c r="H133" s="37"/>
      <c r="I133" s="37"/>
      <c r="J133" s="172">
        <f>BK133</f>
        <v>0</v>
      </c>
      <c r="K133" s="37"/>
      <c r="L133" s="40"/>
      <c r="M133" s="79"/>
      <c r="N133" s="173"/>
      <c r="O133" s="80"/>
      <c r="P133" s="174">
        <f>P134+P166+P172+P200+P213+P226+P241+P246+P261</f>
        <v>0</v>
      </c>
      <c r="Q133" s="80"/>
      <c r="R133" s="174">
        <f>R134+R166+R172+R200+R213+R226+R241+R246+R261</f>
        <v>0</v>
      </c>
      <c r="S133" s="80"/>
      <c r="T133" s="175">
        <f>T134+T166+T172+T200+T213+T226+T241+T246+T261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79</v>
      </c>
      <c r="AU133" s="18" t="s">
        <v>156</v>
      </c>
      <c r="BK133" s="176">
        <f>BK134+BK166+BK172+BK200+BK213+BK226+BK241+BK246+BK261</f>
        <v>0</v>
      </c>
    </row>
    <row r="134" spans="2:63" s="12" customFormat="1" ht="25.9" customHeight="1">
      <c r="B134" s="177"/>
      <c r="C134" s="178"/>
      <c r="D134" s="179" t="s">
        <v>79</v>
      </c>
      <c r="E134" s="180" t="s">
        <v>1547</v>
      </c>
      <c r="F134" s="180" t="s">
        <v>1548</v>
      </c>
      <c r="G134" s="178"/>
      <c r="H134" s="178"/>
      <c r="I134" s="181"/>
      <c r="J134" s="182">
        <f>BK134</f>
        <v>0</v>
      </c>
      <c r="K134" s="178"/>
      <c r="L134" s="183"/>
      <c r="M134" s="184"/>
      <c r="N134" s="185"/>
      <c r="O134" s="185"/>
      <c r="P134" s="186">
        <f>SUM(P135:P165)</f>
        <v>0</v>
      </c>
      <c r="Q134" s="185"/>
      <c r="R134" s="186">
        <f>SUM(R135:R165)</f>
        <v>0</v>
      </c>
      <c r="S134" s="185"/>
      <c r="T134" s="187">
        <f>SUM(T135:T165)</f>
        <v>0</v>
      </c>
      <c r="AR134" s="188" t="s">
        <v>87</v>
      </c>
      <c r="AT134" s="189" t="s">
        <v>79</v>
      </c>
      <c r="AU134" s="189" t="s">
        <v>80</v>
      </c>
      <c r="AY134" s="188" t="s">
        <v>193</v>
      </c>
      <c r="BK134" s="190">
        <f>SUM(BK135:BK165)</f>
        <v>0</v>
      </c>
    </row>
    <row r="135" spans="1:65" s="2" customFormat="1" ht="33" customHeight="1">
      <c r="A135" s="35"/>
      <c r="B135" s="36"/>
      <c r="C135" s="193" t="s">
        <v>87</v>
      </c>
      <c r="D135" s="193" t="s">
        <v>195</v>
      </c>
      <c r="E135" s="194" t="s">
        <v>2928</v>
      </c>
      <c r="F135" s="195" t="s">
        <v>2929</v>
      </c>
      <c r="G135" s="196" t="s">
        <v>1370</v>
      </c>
      <c r="H135" s="197">
        <v>8</v>
      </c>
      <c r="I135" s="198"/>
      <c r="J135" s="199">
        <f aca="true" t="shared" si="0" ref="J135:J165">ROUND(I135*H135,2)</f>
        <v>0</v>
      </c>
      <c r="K135" s="200"/>
      <c r="L135" s="40"/>
      <c r="M135" s="201" t="s">
        <v>1</v>
      </c>
      <c r="N135" s="202" t="s">
        <v>45</v>
      </c>
      <c r="O135" s="72"/>
      <c r="P135" s="203">
        <f aca="true" t="shared" si="1" ref="P135:P165">O135*H135</f>
        <v>0</v>
      </c>
      <c r="Q135" s="203">
        <v>0</v>
      </c>
      <c r="R135" s="203">
        <f aca="true" t="shared" si="2" ref="R135:R165">Q135*H135</f>
        <v>0</v>
      </c>
      <c r="S135" s="203">
        <v>0</v>
      </c>
      <c r="T135" s="204">
        <f aca="true" t="shared" si="3" ref="T135:T165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5" t="s">
        <v>199</v>
      </c>
      <c r="AT135" s="205" t="s">
        <v>195</v>
      </c>
      <c r="AU135" s="205" t="s">
        <v>87</v>
      </c>
      <c r="AY135" s="18" t="s">
        <v>193</v>
      </c>
      <c r="BE135" s="206">
        <f aca="true" t="shared" si="4" ref="BE135:BE165">IF(N135="základní",J135,0)</f>
        <v>0</v>
      </c>
      <c r="BF135" s="206">
        <f aca="true" t="shared" si="5" ref="BF135:BF165">IF(N135="snížená",J135,0)</f>
        <v>0</v>
      </c>
      <c r="BG135" s="206">
        <f aca="true" t="shared" si="6" ref="BG135:BG165">IF(N135="zákl. přenesená",J135,0)</f>
        <v>0</v>
      </c>
      <c r="BH135" s="206">
        <f aca="true" t="shared" si="7" ref="BH135:BH165">IF(N135="sníž. přenesená",J135,0)</f>
        <v>0</v>
      </c>
      <c r="BI135" s="206">
        <f aca="true" t="shared" si="8" ref="BI135:BI165">IF(N135="nulová",J135,0)</f>
        <v>0</v>
      </c>
      <c r="BJ135" s="18" t="s">
        <v>87</v>
      </c>
      <c r="BK135" s="206">
        <f aca="true" t="shared" si="9" ref="BK135:BK165">ROUND(I135*H135,2)</f>
        <v>0</v>
      </c>
      <c r="BL135" s="18" t="s">
        <v>199</v>
      </c>
      <c r="BM135" s="205" t="s">
        <v>89</v>
      </c>
    </row>
    <row r="136" spans="1:65" s="2" customFormat="1" ht="24.2" customHeight="1">
      <c r="A136" s="35"/>
      <c r="B136" s="36"/>
      <c r="C136" s="193" t="s">
        <v>89</v>
      </c>
      <c r="D136" s="193" t="s">
        <v>195</v>
      </c>
      <c r="E136" s="194" t="s">
        <v>2930</v>
      </c>
      <c r="F136" s="195" t="s">
        <v>2931</v>
      </c>
      <c r="G136" s="196" t="s">
        <v>1370</v>
      </c>
      <c r="H136" s="197">
        <v>16</v>
      </c>
      <c r="I136" s="198"/>
      <c r="J136" s="199">
        <f t="shared" si="0"/>
        <v>0</v>
      </c>
      <c r="K136" s="200"/>
      <c r="L136" s="40"/>
      <c r="M136" s="201" t="s">
        <v>1</v>
      </c>
      <c r="N136" s="202" t="s">
        <v>45</v>
      </c>
      <c r="O136" s="72"/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 t="shared" si="4"/>
        <v>0</v>
      </c>
      <c r="BF136" s="206">
        <f t="shared" si="5"/>
        <v>0</v>
      </c>
      <c r="BG136" s="206">
        <f t="shared" si="6"/>
        <v>0</v>
      </c>
      <c r="BH136" s="206">
        <f t="shared" si="7"/>
        <v>0</v>
      </c>
      <c r="BI136" s="206">
        <f t="shared" si="8"/>
        <v>0</v>
      </c>
      <c r="BJ136" s="18" t="s">
        <v>87</v>
      </c>
      <c r="BK136" s="206">
        <f t="shared" si="9"/>
        <v>0</v>
      </c>
      <c r="BL136" s="18" t="s">
        <v>199</v>
      </c>
      <c r="BM136" s="205" t="s">
        <v>199</v>
      </c>
    </row>
    <row r="137" spans="1:65" s="2" customFormat="1" ht="37.9" customHeight="1">
      <c r="A137" s="35"/>
      <c r="B137" s="36"/>
      <c r="C137" s="193" t="s">
        <v>100</v>
      </c>
      <c r="D137" s="193" t="s">
        <v>195</v>
      </c>
      <c r="E137" s="194" t="s">
        <v>2932</v>
      </c>
      <c r="F137" s="195" t="s">
        <v>2933</v>
      </c>
      <c r="G137" s="196" t="s">
        <v>1348</v>
      </c>
      <c r="H137" s="197">
        <v>1</v>
      </c>
      <c r="I137" s="198"/>
      <c r="J137" s="199">
        <f t="shared" si="0"/>
        <v>0</v>
      </c>
      <c r="K137" s="200"/>
      <c r="L137" s="40"/>
      <c r="M137" s="201" t="s">
        <v>1</v>
      </c>
      <c r="N137" s="202" t="s">
        <v>45</v>
      </c>
      <c r="O137" s="72"/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5" t="s">
        <v>199</v>
      </c>
      <c r="AT137" s="205" t="s">
        <v>195</v>
      </c>
      <c r="AU137" s="205" t="s">
        <v>87</v>
      </c>
      <c r="AY137" s="18" t="s">
        <v>193</v>
      </c>
      <c r="BE137" s="206">
        <f t="shared" si="4"/>
        <v>0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8" t="s">
        <v>87</v>
      </c>
      <c r="BK137" s="206">
        <f t="shared" si="9"/>
        <v>0</v>
      </c>
      <c r="BL137" s="18" t="s">
        <v>199</v>
      </c>
      <c r="BM137" s="205" t="s">
        <v>228</v>
      </c>
    </row>
    <row r="138" spans="1:65" s="2" customFormat="1" ht="37.9" customHeight="1">
      <c r="A138" s="35"/>
      <c r="B138" s="36"/>
      <c r="C138" s="193" t="s">
        <v>199</v>
      </c>
      <c r="D138" s="193" t="s">
        <v>195</v>
      </c>
      <c r="E138" s="194" t="s">
        <v>2934</v>
      </c>
      <c r="F138" s="195" t="s">
        <v>2935</v>
      </c>
      <c r="G138" s="196" t="s">
        <v>1348</v>
      </c>
      <c r="H138" s="197">
        <v>1</v>
      </c>
      <c r="I138" s="198"/>
      <c r="J138" s="199">
        <f t="shared" si="0"/>
        <v>0</v>
      </c>
      <c r="K138" s="200"/>
      <c r="L138" s="40"/>
      <c r="M138" s="201" t="s">
        <v>1</v>
      </c>
      <c r="N138" s="202" t="s">
        <v>45</v>
      </c>
      <c r="O138" s="72"/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5" t="s">
        <v>199</v>
      </c>
      <c r="AT138" s="205" t="s">
        <v>195</v>
      </c>
      <c r="AU138" s="205" t="s">
        <v>87</v>
      </c>
      <c r="AY138" s="18" t="s">
        <v>193</v>
      </c>
      <c r="BE138" s="206">
        <f t="shared" si="4"/>
        <v>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8" t="s">
        <v>87</v>
      </c>
      <c r="BK138" s="206">
        <f t="shared" si="9"/>
        <v>0</v>
      </c>
      <c r="BL138" s="18" t="s">
        <v>199</v>
      </c>
      <c r="BM138" s="205" t="s">
        <v>259</v>
      </c>
    </row>
    <row r="139" spans="1:65" s="2" customFormat="1" ht="16.5" customHeight="1">
      <c r="A139" s="35"/>
      <c r="B139" s="36"/>
      <c r="C139" s="193" t="s">
        <v>221</v>
      </c>
      <c r="D139" s="193" t="s">
        <v>195</v>
      </c>
      <c r="E139" s="194" t="s">
        <v>1556</v>
      </c>
      <c r="F139" s="195" t="s">
        <v>1557</v>
      </c>
      <c r="G139" s="196" t="s">
        <v>1348</v>
      </c>
      <c r="H139" s="197">
        <v>8</v>
      </c>
      <c r="I139" s="198"/>
      <c r="J139" s="199">
        <f t="shared" si="0"/>
        <v>0</v>
      </c>
      <c r="K139" s="200"/>
      <c r="L139" s="40"/>
      <c r="M139" s="201" t="s">
        <v>1</v>
      </c>
      <c r="N139" s="202" t="s">
        <v>45</v>
      </c>
      <c r="O139" s="72"/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5" t="s">
        <v>199</v>
      </c>
      <c r="AT139" s="205" t="s">
        <v>195</v>
      </c>
      <c r="AU139" s="205" t="s">
        <v>87</v>
      </c>
      <c r="AY139" s="18" t="s">
        <v>193</v>
      </c>
      <c r="BE139" s="206">
        <f t="shared" si="4"/>
        <v>0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8" t="s">
        <v>87</v>
      </c>
      <c r="BK139" s="206">
        <f t="shared" si="9"/>
        <v>0</v>
      </c>
      <c r="BL139" s="18" t="s">
        <v>199</v>
      </c>
      <c r="BM139" s="205" t="s">
        <v>276</v>
      </c>
    </row>
    <row r="140" spans="1:65" s="2" customFormat="1" ht="21.75" customHeight="1">
      <c r="A140" s="35"/>
      <c r="B140" s="36"/>
      <c r="C140" s="193" t="s">
        <v>228</v>
      </c>
      <c r="D140" s="193" t="s">
        <v>195</v>
      </c>
      <c r="E140" s="194" t="s">
        <v>1558</v>
      </c>
      <c r="F140" s="195" t="s">
        <v>1559</v>
      </c>
      <c r="G140" s="196" t="s">
        <v>1348</v>
      </c>
      <c r="H140" s="197">
        <v>5</v>
      </c>
      <c r="I140" s="198"/>
      <c r="J140" s="199">
        <f t="shared" si="0"/>
        <v>0</v>
      </c>
      <c r="K140" s="200"/>
      <c r="L140" s="40"/>
      <c r="M140" s="201" t="s">
        <v>1</v>
      </c>
      <c r="N140" s="202" t="s">
        <v>45</v>
      </c>
      <c r="O140" s="72"/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 t="shared" si="4"/>
        <v>0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8" t="s">
        <v>87</v>
      </c>
      <c r="BK140" s="206">
        <f t="shared" si="9"/>
        <v>0</v>
      </c>
      <c r="BL140" s="18" t="s">
        <v>199</v>
      </c>
      <c r="BM140" s="205" t="s">
        <v>312</v>
      </c>
    </row>
    <row r="141" spans="1:65" s="2" customFormat="1" ht="21.75" customHeight="1">
      <c r="A141" s="35"/>
      <c r="B141" s="36"/>
      <c r="C141" s="193" t="s">
        <v>241</v>
      </c>
      <c r="D141" s="193" t="s">
        <v>195</v>
      </c>
      <c r="E141" s="194" t="s">
        <v>2936</v>
      </c>
      <c r="F141" s="195" t="s">
        <v>2937</v>
      </c>
      <c r="G141" s="196" t="s">
        <v>1348</v>
      </c>
      <c r="H141" s="197">
        <v>2</v>
      </c>
      <c r="I141" s="198"/>
      <c r="J141" s="199">
        <f t="shared" si="0"/>
        <v>0</v>
      </c>
      <c r="K141" s="200"/>
      <c r="L141" s="40"/>
      <c r="M141" s="201" t="s">
        <v>1</v>
      </c>
      <c r="N141" s="202" t="s">
        <v>45</v>
      </c>
      <c r="O141" s="72"/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199</v>
      </c>
      <c r="AT141" s="205" t="s">
        <v>195</v>
      </c>
      <c r="AU141" s="205" t="s">
        <v>87</v>
      </c>
      <c r="AY141" s="18" t="s">
        <v>193</v>
      </c>
      <c r="BE141" s="206">
        <f t="shared" si="4"/>
        <v>0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8" t="s">
        <v>87</v>
      </c>
      <c r="BK141" s="206">
        <f t="shared" si="9"/>
        <v>0</v>
      </c>
      <c r="BL141" s="18" t="s">
        <v>199</v>
      </c>
      <c r="BM141" s="205" t="s">
        <v>333</v>
      </c>
    </row>
    <row r="142" spans="1:65" s="2" customFormat="1" ht="21.75" customHeight="1">
      <c r="A142" s="35"/>
      <c r="B142" s="36"/>
      <c r="C142" s="193" t="s">
        <v>259</v>
      </c>
      <c r="D142" s="193" t="s">
        <v>195</v>
      </c>
      <c r="E142" s="194" t="s">
        <v>2938</v>
      </c>
      <c r="F142" s="195" t="s">
        <v>2939</v>
      </c>
      <c r="G142" s="196" t="s">
        <v>1348</v>
      </c>
      <c r="H142" s="197">
        <v>1</v>
      </c>
      <c r="I142" s="198"/>
      <c r="J142" s="199">
        <f t="shared" si="0"/>
        <v>0</v>
      </c>
      <c r="K142" s="200"/>
      <c r="L142" s="40"/>
      <c r="M142" s="201" t="s">
        <v>1</v>
      </c>
      <c r="N142" s="202" t="s">
        <v>45</v>
      </c>
      <c r="O142" s="72"/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5" t="s">
        <v>199</v>
      </c>
      <c r="AT142" s="205" t="s">
        <v>195</v>
      </c>
      <c r="AU142" s="205" t="s">
        <v>87</v>
      </c>
      <c r="AY142" s="18" t="s">
        <v>193</v>
      </c>
      <c r="BE142" s="206">
        <f t="shared" si="4"/>
        <v>0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8" t="s">
        <v>87</v>
      </c>
      <c r="BK142" s="206">
        <f t="shared" si="9"/>
        <v>0</v>
      </c>
      <c r="BL142" s="18" t="s">
        <v>199</v>
      </c>
      <c r="BM142" s="205" t="s">
        <v>348</v>
      </c>
    </row>
    <row r="143" spans="1:65" s="2" customFormat="1" ht="24.2" customHeight="1">
      <c r="A143" s="35"/>
      <c r="B143" s="36"/>
      <c r="C143" s="193" t="s">
        <v>265</v>
      </c>
      <c r="D143" s="193" t="s">
        <v>195</v>
      </c>
      <c r="E143" s="194" t="s">
        <v>1560</v>
      </c>
      <c r="F143" s="195" t="s">
        <v>1561</v>
      </c>
      <c r="G143" s="196" t="s">
        <v>1348</v>
      </c>
      <c r="H143" s="197">
        <v>2</v>
      </c>
      <c r="I143" s="198"/>
      <c r="J143" s="199">
        <f t="shared" si="0"/>
        <v>0</v>
      </c>
      <c r="K143" s="200"/>
      <c r="L143" s="40"/>
      <c r="M143" s="201" t="s">
        <v>1</v>
      </c>
      <c r="N143" s="202" t="s">
        <v>45</v>
      </c>
      <c r="O143" s="72"/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 t="shared" si="4"/>
        <v>0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8" t="s">
        <v>87</v>
      </c>
      <c r="BK143" s="206">
        <f t="shared" si="9"/>
        <v>0</v>
      </c>
      <c r="BL143" s="18" t="s">
        <v>199</v>
      </c>
      <c r="BM143" s="205" t="s">
        <v>364</v>
      </c>
    </row>
    <row r="144" spans="1:65" s="2" customFormat="1" ht="24.2" customHeight="1">
      <c r="A144" s="35"/>
      <c r="B144" s="36"/>
      <c r="C144" s="193" t="s">
        <v>276</v>
      </c>
      <c r="D144" s="193" t="s">
        <v>195</v>
      </c>
      <c r="E144" s="194" t="s">
        <v>1562</v>
      </c>
      <c r="F144" s="195" t="s">
        <v>1563</v>
      </c>
      <c r="G144" s="196" t="s">
        <v>1348</v>
      </c>
      <c r="H144" s="197">
        <v>27</v>
      </c>
      <c r="I144" s="198"/>
      <c r="J144" s="199">
        <f t="shared" si="0"/>
        <v>0</v>
      </c>
      <c r="K144" s="200"/>
      <c r="L144" s="40"/>
      <c r="M144" s="201" t="s">
        <v>1</v>
      </c>
      <c r="N144" s="202" t="s">
        <v>45</v>
      </c>
      <c r="O144" s="72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87</v>
      </c>
      <c r="AY144" s="18" t="s">
        <v>193</v>
      </c>
      <c r="BE144" s="206">
        <f t="shared" si="4"/>
        <v>0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8" t="s">
        <v>87</v>
      </c>
      <c r="BK144" s="206">
        <f t="shared" si="9"/>
        <v>0</v>
      </c>
      <c r="BL144" s="18" t="s">
        <v>199</v>
      </c>
      <c r="BM144" s="205" t="s">
        <v>378</v>
      </c>
    </row>
    <row r="145" spans="1:65" s="2" customFormat="1" ht="24.2" customHeight="1">
      <c r="A145" s="35"/>
      <c r="B145" s="36"/>
      <c r="C145" s="193" t="s">
        <v>294</v>
      </c>
      <c r="D145" s="193" t="s">
        <v>195</v>
      </c>
      <c r="E145" s="194" t="s">
        <v>2940</v>
      </c>
      <c r="F145" s="195" t="s">
        <v>2941</v>
      </c>
      <c r="G145" s="196" t="s">
        <v>1348</v>
      </c>
      <c r="H145" s="197">
        <v>12</v>
      </c>
      <c r="I145" s="198"/>
      <c r="J145" s="199">
        <f t="shared" si="0"/>
        <v>0</v>
      </c>
      <c r="K145" s="200"/>
      <c r="L145" s="40"/>
      <c r="M145" s="201" t="s">
        <v>1</v>
      </c>
      <c r="N145" s="202" t="s">
        <v>45</v>
      </c>
      <c r="O145" s="72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5" t="s">
        <v>199</v>
      </c>
      <c r="AT145" s="205" t="s">
        <v>195</v>
      </c>
      <c r="AU145" s="205" t="s">
        <v>87</v>
      </c>
      <c r="AY145" s="18" t="s">
        <v>193</v>
      </c>
      <c r="BE145" s="206">
        <f t="shared" si="4"/>
        <v>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8" t="s">
        <v>87</v>
      </c>
      <c r="BK145" s="206">
        <f t="shared" si="9"/>
        <v>0</v>
      </c>
      <c r="BL145" s="18" t="s">
        <v>199</v>
      </c>
      <c r="BM145" s="205" t="s">
        <v>389</v>
      </c>
    </row>
    <row r="146" spans="1:65" s="2" customFormat="1" ht="24.2" customHeight="1">
      <c r="A146" s="35"/>
      <c r="B146" s="36"/>
      <c r="C146" s="193" t="s">
        <v>312</v>
      </c>
      <c r="D146" s="193" t="s">
        <v>195</v>
      </c>
      <c r="E146" s="194" t="s">
        <v>1564</v>
      </c>
      <c r="F146" s="195" t="s">
        <v>1565</v>
      </c>
      <c r="G146" s="196" t="s">
        <v>1348</v>
      </c>
      <c r="H146" s="197">
        <v>8</v>
      </c>
      <c r="I146" s="198"/>
      <c r="J146" s="199">
        <f t="shared" si="0"/>
        <v>0</v>
      </c>
      <c r="K146" s="200"/>
      <c r="L146" s="40"/>
      <c r="M146" s="201" t="s">
        <v>1</v>
      </c>
      <c r="N146" s="202" t="s">
        <v>45</v>
      </c>
      <c r="O146" s="72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199</v>
      </c>
      <c r="AT146" s="205" t="s">
        <v>195</v>
      </c>
      <c r="AU146" s="205" t="s">
        <v>87</v>
      </c>
      <c r="AY146" s="18" t="s">
        <v>193</v>
      </c>
      <c r="BE146" s="206">
        <f t="shared" si="4"/>
        <v>0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8" t="s">
        <v>87</v>
      </c>
      <c r="BK146" s="206">
        <f t="shared" si="9"/>
        <v>0</v>
      </c>
      <c r="BL146" s="18" t="s">
        <v>199</v>
      </c>
      <c r="BM146" s="205" t="s">
        <v>399</v>
      </c>
    </row>
    <row r="147" spans="1:65" s="2" customFormat="1" ht="24.2" customHeight="1">
      <c r="A147" s="35"/>
      <c r="B147" s="36"/>
      <c r="C147" s="193" t="s">
        <v>316</v>
      </c>
      <c r="D147" s="193" t="s">
        <v>195</v>
      </c>
      <c r="E147" s="194" t="s">
        <v>1566</v>
      </c>
      <c r="F147" s="195" t="s">
        <v>1567</v>
      </c>
      <c r="G147" s="196" t="s">
        <v>1348</v>
      </c>
      <c r="H147" s="197">
        <v>1</v>
      </c>
      <c r="I147" s="198"/>
      <c r="J147" s="199">
        <f t="shared" si="0"/>
        <v>0</v>
      </c>
      <c r="K147" s="200"/>
      <c r="L147" s="40"/>
      <c r="M147" s="201" t="s">
        <v>1</v>
      </c>
      <c r="N147" s="202" t="s">
        <v>45</v>
      </c>
      <c r="O147" s="72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199</v>
      </c>
      <c r="AT147" s="205" t="s">
        <v>195</v>
      </c>
      <c r="AU147" s="205" t="s">
        <v>87</v>
      </c>
      <c r="AY147" s="18" t="s">
        <v>193</v>
      </c>
      <c r="BE147" s="206">
        <f t="shared" si="4"/>
        <v>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8" t="s">
        <v>87</v>
      </c>
      <c r="BK147" s="206">
        <f t="shared" si="9"/>
        <v>0</v>
      </c>
      <c r="BL147" s="18" t="s">
        <v>199</v>
      </c>
      <c r="BM147" s="205" t="s">
        <v>408</v>
      </c>
    </row>
    <row r="148" spans="1:65" s="2" customFormat="1" ht="24.2" customHeight="1">
      <c r="A148" s="35"/>
      <c r="B148" s="36"/>
      <c r="C148" s="193" t="s">
        <v>333</v>
      </c>
      <c r="D148" s="193" t="s">
        <v>195</v>
      </c>
      <c r="E148" s="194" t="s">
        <v>2942</v>
      </c>
      <c r="F148" s="195" t="s">
        <v>2943</v>
      </c>
      <c r="G148" s="196" t="s">
        <v>1348</v>
      </c>
      <c r="H148" s="197">
        <v>22</v>
      </c>
      <c r="I148" s="198"/>
      <c r="J148" s="199">
        <f t="shared" si="0"/>
        <v>0</v>
      </c>
      <c r="K148" s="200"/>
      <c r="L148" s="40"/>
      <c r="M148" s="201" t="s">
        <v>1</v>
      </c>
      <c r="N148" s="202" t="s">
        <v>45</v>
      </c>
      <c r="O148" s="72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5" t="s">
        <v>199</v>
      </c>
      <c r="AT148" s="205" t="s">
        <v>195</v>
      </c>
      <c r="AU148" s="205" t="s">
        <v>87</v>
      </c>
      <c r="AY148" s="18" t="s">
        <v>193</v>
      </c>
      <c r="BE148" s="206">
        <f t="shared" si="4"/>
        <v>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8" t="s">
        <v>87</v>
      </c>
      <c r="BK148" s="206">
        <f t="shared" si="9"/>
        <v>0</v>
      </c>
      <c r="BL148" s="18" t="s">
        <v>199</v>
      </c>
      <c r="BM148" s="205" t="s">
        <v>417</v>
      </c>
    </row>
    <row r="149" spans="1:65" s="2" customFormat="1" ht="37.9" customHeight="1">
      <c r="A149" s="35"/>
      <c r="B149" s="36"/>
      <c r="C149" s="193" t="s">
        <v>8</v>
      </c>
      <c r="D149" s="193" t="s">
        <v>195</v>
      </c>
      <c r="E149" s="194" t="s">
        <v>2944</v>
      </c>
      <c r="F149" s="195" t="s">
        <v>2945</v>
      </c>
      <c r="G149" s="196" t="s">
        <v>1348</v>
      </c>
      <c r="H149" s="197">
        <v>4</v>
      </c>
      <c r="I149" s="198"/>
      <c r="J149" s="199">
        <f t="shared" si="0"/>
        <v>0</v>
      </c>
      <c r="K149" s="200"/>
      <c r="L149" s="40"/>
      <c r="M149" s="201" t="s">
        <v>1</v>
      </c>
      <c r="N149" s="202" t="s">
        <v>45</v>
      </c>
      <c r="O149" s="72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199</v>
      </c>
      <c r="AT149" s="205" t="s">
        <v>195</v>
      </c>
      <c r="AU149" s="205" t="s">
        <v>87</v>
      </c>
      <c r="AY149" s="18" t="s">
        <v>193</v>
      </c>
      <c r="BE149" s="206">
        <f t="shared" si="4"/>
        <v>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8" t="s">
        <v>87</v>
      </c>
      <c r="BK149" s="206">
        <f t="shared" si="9"/>
        <v>0</v>
      </c>
      <c r="BL149" s="18" t="s">
        <v>199</v>
      </c>
      <c r="BM149" s="205" t="s">
        <v>425</v>
      </c>
    </row>
    <row r="150" spans="1:65" s="2" customFormat="1" ht="33" customHeight="1">
      <c r="A150" s="35"/>
      <c r="B150" s="36"/>
      <c r="C150" s="193" t="s">
        <v>348</v>
      </c>
      <c r="D150" s="193" t="s">
        <v>195</v>
      </c>
      <c r="E150" s="194" t="s">
        <v>2946</v>
      </c>
      <c r="F150" s="195" t="s">
        <v>2947</v>
      </c>
      <c r="G150" s="196" t="s">
        <v>1348</v>
      </c>
      <c r="H150" s="197">
        <v>4</v>
      </c>
      <c r="I150" s="198"/>
      <c r="J150" s="199">
        <f t="shared" si="0"/>
        <v>0</v>
      </c>
      <c r="K150" s="200"/>
      <c r="L150" s="40"/>
      <c r="M150" s="201" t="s">
        <v>1</v>
      </c>
      <c r="N150" s="202" t="s">
        <v>45</v>
      </c>
      <c r="O150" s="72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5" t="s">
        <v>199</v>
      </c>
      <c r="AT150" s="205" t="s">
        <v>195</v>
      </c>
      <c r="AU150" s="205" t="s">
        <v>87</v>
      </c>
      <c r="AY150" s="18" t="s">
        <v>193</v>
      </c>
      <c r="BE150" s="206">
        <f t="shared" si="4"/>
        <v>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8" t="s">
        <v>87</v>
      </c>
      <c r="BK150" s="206">
        <f t="shared" si="9"/>
        <v>0</v>
      </c>
      <c r="BL150" s="18" t="s">
        <v>199</v>
      </c>
      <c r="BM150" s="205" t="s">
        <v>457</v>
      </c>
    </row>
    <row r="151" spans="1:65" s="2" customFormat="1" ht="16.5" customHeight="1">
      <c r="A151" s="35"/>
      <c r="B151" s="36"/>
      <c r="C151" s="193" t="s">
        <v>353</v>
      </c>
      <c r="D151" s="193" t="s">
        <v>195</v>
      </c>
      <c r="E151" s="194" t="s">
        <v>2948</v>
      </c>
      <c r="F151" s="195" t="s">
        <v>2949</v>
      </c>
      <c r="G151" s="196" t="s">
        <v>1348</v>
      </c>
      <c r="H151" s="197">
        <v>3</v>
      </c>
      <c r="I151" s="198"/>
      <c r="J151" s="199">
        <f t="shared" si="0"/>
        <v>0</v>
      </c>
      <c r="K151" s="200"/>
      <c r="L151" s="40"/>
      <c r="M151" s="201" t="s">
        <v>1</v>
      </c>
      <c r="N151" s="202" t="s">
        <v>45</v>
      </c>
      <c r="O151" s="72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5" t="s">
        <v>199</v>
      </c>
      <c r="AT151" s="205" t="s">
        <v>195</v>
      </c>
      <c r="AU151" s="205" t="s">
        <v>87</v>
      </c>
      <c r="AY151" s="18" t="s">
        <v>193</v>
      </c>
      <c r="BE151" s="206">
        <f t="shared" si="4"/>
        <v>0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8" t="s">
        <v>87</v>
      </c>
      <c r="BK151" s="206">
        <f t="shared" si="9"/>
        <v>0</v>
      </c>
      <c r="BL151" s="18" t="s">
        <v>199</v>
      </c>
      <c r="BM151" s="205" t="s">
        <v>478</v>
      </c>
    </row>
    <row r="152" spans="1:65" s="2" customFormat="1" ht="16.5" customHeight="1">
      <c r="A152" s="35"/>
      <c r="B152" s="36"/>
      <c r="C152" s="193" t="s">
        <v>364</v>
      </c>
      <c r="D152" s="193" t="s">
        <v>195</v>
      </c>
      <c r="E152" s="194" t="s">
        <v>2950</v>
      </c>
      <c r="F152" s="195" t="s">
        <v>1579</v>
      </c>
      <c r="G152" s="196" t="s">
        <v>496</v>
      </c>
      <c r="H152" s="197">
        <v>13</v>
      </c>
      <c r="I152" s="198"/>
      <c r="J152" s="199">
        <f t="shared" si="0"/>
        <v>0</v>
      </c>
      <c r="K152" s="200"/>
      <c r="L152" s="40"/>
      <c r="M152" s="201" t="s">
        <v>1</v>
      </c>
      <c r="N152" s="202" t="s">
        <v>45</v>
      </c>
      <c r="O152" s="72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5" t="s">
        <v>199</v>
      </c>
      <c r="AT152" s="205" t="s">
        <v>195</v>
      </c>
      <c r="AU152" s="205" t="s">
        <v>87</v>
      </c>
      <c r="AY152" s="18" t="s">
        <v>193</v>
      </c>
      <c r="BE152" s="206">
        <f t="shared" si="4"/>
        <v>0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8" t="s">
        <v>87</v>
      </c>
      <c r="BK152" s="206">
        <f t="shared" si="9"/>
        <v>0</v>
      </c>
      <c r="BL152" s="18" t="s">
        <v>199</v>
      </c>
      <c r="BM152" s="205" t="s">
        <v>493</v>
      </c>
    </row>
    <row r="153" spans="1:65" s="2" customFormat="1" ht="16.5" customHeight="1">
      <c r="A153" s="35"/>
      <c r="B153" s="36"/>
      <c r="C153" s="193" t="s">
        <v>369</v>
      </c>
      <c r="D153" s="193" t="s">
        <v>195</v>
      </c>
      <c r="E153" s="194" t="s">
        <v>1570</v>
      </c>
      <c r="F153" s="195" t="s">
        <v>1571</v>
      </c>
      <c r="G153" s="196" t="s">
        <v>496</v>
      </c>
      <c r="H153" s="197">
        <v>220</v>
      </c>
      <c r="I153" s="198"/>
      <c r="J153" s="199">
        <f t="shared" si="0"/>
        <v>0</v>
      </c>
      <c r="K153" s="200"/>
      <c r="L153" s="40"/>
      <c r="M153" s="201" t="s">
        <v>1</v>
      </c>
      <c r="N153" s="202" t="s">
        <v>45</v>
      </c>
      <c r="O153" s="72"/>
      <c r="P153" s="203">
        <f t="shared" si="1"/>
        <v>0</v>
      </c>
      <c r="Q153" s="203">
        <v>0</v>
      </c>
      <c r="R153" s="203">
        <f t="shared" si="2"/>
        <v>0</v>
      </c>
      <c r="S153" s="203">
        <v>0</v>
      </c>
      <c r="T153" s="20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87</v>
      </c>
      <c r="AY153" s="18" t="s">
        <v>193</v>
      </c>
      <c r="BE153" s="206">
        <f t="shared" si="4"/>
        <v>0</v>
      </c>
      <c r="BF153" s="206">
        <f t="shared" si="5"/>
        <v>0</v>
      </c>
      <c r="BG153" s="206">
        <f t="shared" si="6"/>
        <v>0</v>
      </c>
      <c r="BH153" s="206">
        <f t="shared" si="7"/>
        <v>0</v>
      </c>
      <c r="BI153" s="206">
        <f t="shared" si="8"/>
        <v>0</v>
      </c>
      <c r="BJ153" s="18" t="s">
        <v>87</v>
      </c>
      <c r="BK153" s="206">
        <f t="shared" si="9"/>
        <v>0</v>
      </c>
      <c r="BL153" s="18" t="s">
        <v>199</v>
      </c>
      <c r="BM153" s="205" t="s">
        <v>511</v>
      </c>
    </row>
    <row r="154" spans="1:65" s="2" customFormat="1" ht="16.5" customHeight="1">
      <c r="A154" s="35"/>
      <c r="B154" s="36"/>
      <c r="C154" s="193" t="s">
        <v>378</v>
      </c>
      <c r="D154" s="193" t="s">
        <v>195</v>
      </c>
      <c r="E154" s="194" t="s">
        <v>1572</v>
      </c>
      <c r="F154" s="195" t="s">
        <v>1573</v>
      </c>
      <c r="G154" s="196" t="s">
        <v>496</v>
      </c>
      <c r="H154" s="197">
        <v>70</v>
      </c>
      <c r="I154" s="198"/>
      <c r="J154" s="199">
        <f t="shared" si="0"/>
        <v>0</v>
      </c>
      <c r="K154" s="200"/>
      <c r="L154" s="40"/>
      <c r="M154" s="201" t="s">
        <v>1</v>
      </c>
      <c r="N154" s="202" t="s">
        <v>45</v>
      </c>
      <c r="O154" s="72"/>
      <c r="P154" s="203">
        <f t="shared" si="1"/>
        <v>0</v>
      </c>
      <c r="Q154" s="203">
        <v>0</v>
      </c>
      <c r="R154" s="203">
        <f t="shared" si="2"/>
        <v>0</v>
      </c>
      <c r="S154" s="203">
        <v>0</v>
      </c>
      <c r="T154" s="20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5" t="s">
        <v>199</v>
      </c>
      <c r="AT154" s="205" t="s">
        <v>195</v>
      </c>
      <c r="AU154" s="205" t="s">
        <v>87</v>
      </c>
      <c r="AY154" s="18" t="s">
        <v>193</v>
      </c>
      <c r="BE154" s="206">
        <f t="shared" si="4"/>
        <v>0</v>
      </c>
      <c r="BF154" s="206">
        <f t="shared" si="5"/>
        <v>0</v>
      </c>
      <c r="BG154" s="206">
        <f t="shared" si="6"/>
        <v>0</v>
      </c>
      <c r="BH154" s="206">
        <f t="shared" si="7"/>
        <v>0</v>
      </c>
      <c r="BI154" s="206">
        <f t="shared" si="8"/>
        <v>0</v>
      </c>
      <c r="BJ154" s="18" t="s">
        <v>87</v>
      </c>
      <c r="BK154" s="206">
        <f t="shared" si="9"/>
        <v>0</v>
      </c>
      <c r="BL154" s="18" t="s">
        <v>199</v>
      </c>
      <c r="BM154" s="205" t="s">
        <v>523</v>
      </c>
    </row>
    <row r="155" spans="1:65" s="2" customFormat="1" ht="16.5" customHeight="1">
      <c r="A155" s="35"/>
      <c r="B155" s="36"/>
      <c r="C155" s="193" t="s">
        <v>7</v>
      </c>
      <c r="D155" s="193" t="s">
        <v>195</v>
      </c>
      <c r="E155" s="194" t="s">
        <v>1574</v>
      </c>
      <c r="F155" s="195" t="s">
        <v>1575</v>
      </c>
      <c r="G155" s="196" t="s">
        <v>496</v>
      </c>
      <c r="H155" s="197">
        <v>110</v>
      </c>
      <c r="I155" s="198"/>
      <c r="J155" s="199">
        <f t="shared" si="0"/>
        <v>0</v>
      </c>
      <c r="K155" s="200"/>
      <c r="L155" s="40"/>
      <c r="M155" s="201" t="s">
        <v>1</v>
      </c>
      <c r="N155" s="202" t="s">
        <v>45</v>
      </c>
      <c r="O155" s="72"/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199</v>
      </c>
      <c r="AT155" s="205" t="s">
        <v>195</v>
      </c>
      <c r="AU155" s="205" t="s">
        <v>87</v>
      </c>
      <c r="AY155" s="18" t="s">
        <v>193</v>
      </c>
      <c r="BE155" s="206">
        <f t="shared" si="4"/>
        <v>0</v>
      </c>
      <c r="BF155" s="206">
        <f t="shared" si="5"/>
        <v>0</v>
      </c>
      <c r="BG155" s="206">
        <f t="shared" si="6"/>
        <v>0</v>
      </c>
      <c r="BH155" s="206">
        <f t="shared" si="7"/>
        <v>0</v>
      </c>
      <c r="BI155" s="206">
        <f t="shared" si="8"/>
        <v>0</v>
      </c>
      <c r="BJ155" s="18" t="s">
        <v>87</v>
      </c>
      <c r="BK155" s="206">
        <f t="shared" si="9"/>
        <v>0</v>
      </c>
      <c r="BL155" s="18" t="s">
        <v>199</v>
      </c>
      <c r="BM155" s="205" t="s">
        <v>544</v>
      </c>
    </row>
    <row r="156" spans="1:65" s="2" customFormat="1" ht="16.5" customHeight="1">
      <c r="A156" s="35"/>
      <c r="B156" s="36"/>
      <c r="C156" s="193" t="s">
        <v>389</v>
      </c>
      <c r="D156" s="193" t="s">
        <v>195</v>
      </c>
      <c r="E156" s="194" t="s">
        <v>1576</v>
      </c>
      <c r="F156" s="195" t="s">
        <v>1577</v>
      </c>
      <c r="G156" s="196" t="s">
        <v>496</v>
      </c>
      <c r="H156" s="197">
        <v>420</v>
      </c>
      <c r="I156" s="198"/>
      <c r="J156" s="199">
        <f t="shared" si="0"/>
        <v>0</v>
      </c>
      <c r="K156" s="200"/>
      <c r="L156" s="40"/>
      <c r="M156" s="201" t="s">
        <v>1</v>
      </c>
      <c r="N156" s="202" t="s">
        <v>45</v>
      </c>
      <c r="O156" s="72"/>
      <c r="P156" s="203">
        <f t="shared" si="1"/>
        <v>0</v>
      </c>
      <c r="Q156" s="203">
        <v>0</v>
      </c>
      <c r="R156" s="203">
        <f t="shared" si="2"/>
        <v>0</v>
      </c>
      <c r="S156" s="203">
        <v>0</v>
      </c>
      <c r="T156" s="20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5" t="s">
        <v>199</v>
      </c>
      <c r="AT156" s="205" t="s">
        <v>195</v>
      </c>
      <c r="AU156" s="205" t="s">
        <v>87</v>
      </c>
      <c r="AY156" s="18" t="s">
        <v>193</v>
      </c>
      <c r="BE156" s="206">
        <f t="shared" si="4"/>
        <v>0</v>
      </c>
      <c r="BF156" s="206">
        <f t="shared" si="5"/>
        <v>0</v>
      </c>
      <c r="BG156" s="206">
        <f t="shared" si="6"/>
        <v>0</v>
      </c>
      <c r="BH156" s="206">
        <f t="shared" si="7"/>
        <v>0</v>
      </c>
      <c r="BI156" s="206">
        <f t="shared" si="8"/>
        <v>0</v>
      </c>
      <c r="BJ156" s="18" t="s">
        <v>87</v>
      </c>
      <c r="BK156" s="206">
        <f t="shared" si="9"/>
        <v>0</v>
      </c>
      <c r="BL156" s="18" t="s">
        <v>199</v>
      </c>
      <c r="BM156" s="205" t="s">
        <v>552</v>
      </c>
    </row>
    <row r="157" spans="1:65" s="2" customFormat="1" ht="16.5" customHeight="1">
      <c r="A157" s="35"/>
      <c r="B157" s="36"/>
      <c r="C157" s="193" t="s">
        <v>394</v>
      </c>
      <c r="D157" s="193" t="s">
        <v>195</v>
      </c>
      <c r="E157" s="194" t="s">
        <v>2951</v>
      </c>
      <c r="F157" s="195" t="s">
        <v>2952</v>
      </c>
      <c r="G157" s="196" t="s">
        <v>496</v>
      </c>
      <c r="H157" s="197">
        <v>80</v>
      </c>
      <c r="I157" s="198"/>
      <c r="J157" s="199">
        <f t="shared" si="0"/>
        <v>0</v>
      </c>
      <c r="K157" s="200"/>
      <c r="L157" s="40"/>
      <c r="M157" s="201" t="s">
        <v>1</v>
      </c>
      <c r="N157" s="202" t="s">
        <v>45</v>
      </c>
      <c r="O157" s="72"/>
      <c r="P157" s="203">
        <f t="shared" si="1"/>
        <v>0</v>
      </c>
      <c r="Q157" s="203">
        <v>0</v>
      </c>
      <c r="R157" s="203">
        <f t="shared" si="2"/>
        <v>0</v>
      </c>
      <c r="S157" s="203">
        <v>0</v>
      </c>
      <c r="T157" s="20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5" t="s">
        <v>199</v>
      </c>
      <c r="AT157" s="205" t="s">
        <v>195</v>
      </c>
      <c r="AU157" s="205" t="s">
        <v>87</v>
      </c>
      <c r="AY157" s="18" t="s">
        <v>193</v>
      </c>
      <c r="BE157" s="206">
        <f t="shared" si="4"/>
        <v>0</v>
      </c>
      <c r="BF157" s="206">
        <f t="shared" si="5"/>
        <v>0</v>
      </c>
      <c r="BG157" s="206">
        <f t="shared" si="6"/>
        <v>0</v>
      </c>
      <c r="BH157" s="206">
        <f t="shared" si="7"/>
        <v>0</v>
      </c>
      <c r="BI157" s="206">
        <f t="shared" si="8"/>
        <v>0</v>
      </c>
      <c r="BJ157" s="18" t="s">
        <v>87</v>
      </c>
      <c r="BK157" s="206">
        <f t="shared" si="9"/>
        <v>0</v>
      </c>
      <c r="BL157" s="18" t="s">
        <v>199</v>
      </c>
      <c r="BM157" s="205" t="s">
        <v>561</v>
      </c>
    </row>
    <row r="158" spans="1:65" s="2" customFormat="1" ht="16.5" customHeight="1">
      <c r="A158" s="35"/>
      <c r="B158" s="36"/>
      <c r="C158" s="193" t="s">
        <v>399</v>
      </c>
      <c r="D158" s="193" t="s">
        <v>195</v>
      </c>
      <c r="E158" s="194" t="s">
        <v>2953</v>
      </c>
      <c r="F158" s="195" t="s">
        <v>2954</v>
      </c>
      <c r="G158" s="196" t="s">
        <v>496</v>
      </c>
      <c r="H158" s="197">
        <v>60</v>
      </c>
      <c r="I158" s="198"/>
      <c r="J158" s="199">
        <f t="shared" si="0"/>
        <v>0</v>
      </c>
      <c r="K158" s="200"/>
      <c r="L158" s="40"/>
      <c r="M158" s="201" t="s">
        <v>1</v>
      </c>
      <c r="N158" s="202" t="s">
        <v>45</v>
      </c>
      <c r="O158" s="72"/>
      <c r="P158" s="203">
        <f t="shared" si="1"/>
        <v>0</v>
      </c>
      <c r="Q158" s="203">
        <v>0</v>
      </c>
      <c r="R158" s="203">
        <f t="shared" si="2"/>
        <v>0</v>
      </c>
      <c r="S158" s="203">
        <v>0</v>
      </c>
      <c r="T158" s="204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5" t="s">
        <v>199</v>
      </c>
      <c r="AT158" s="205" t="s">
        <v>195</v>
      </c>
      <c r="AU158" s="205" t="s">
        <v>87</v>
      </c>
      <c r="AY158" s="18" t="s">
        <v>193</v>
      </c>
      <c r="BE158" s="206">
        <f t="shared" si="4"/>
        <v>0</v>
      </c>
      <c r="BF158" s="206">
        <f t="shared" si="5"/>
        <v>0</v>
      </c>
      <c r="BG158" s="206">
        <f t="shared" si="6"/>
        <v>0</v>
      </c>
      <c r="BH158" s="206">
        <f t="shared" si="7"/>
        <v>0</v>
      </c>
      <c r="BI158" s="206">
        <f t="shared" si="8"/>
        <v>0</v>
      </c>
      <c r="BJ158" s="18" t="s">
        <v>87</v>
      </c>
      <c r="BK158" s="206">
        <f t="shared" si="9"/>
        <v>0</v>
      </c>
      <c r="BL158" s="18" t="s">
        <v>199</v>
      </c>
      <c r="BM158" s="205" t="s">
        <v>570</v>
      </c>
    </row>
    <row r="159" spans="1:65" s="2" customFormat="1" ht="16.5" customHeight="1">
      <c r="A159" s="35"/>
      <c r="B159" s="36"/>
      <c r="C159" s="193" t="s">
        <v>403</v>
      </c>
      <c r="D159" s="193" t="s">
        <v>195</v>
      </c>
      <c r="E159" s="194" t="s">
        <v>2955</v>
      </c>
      <c r="F159" s="195" t="s">
        <v>2956</v>
      </c>
      <c r="G159" s="196" t="s">
        <v>496</v>
      </c>
      <c r="H159" s="197">
        <v>45</v>
      </c>
      <c r="I159" s="198"/>
      <c r="J159" s="199">
        <f t="shared" si="0"/>
        <v>0</v>
      </c>
      <c r="K159" s="200"/>
      <c r="L159" s="40"/>
      <c r="M159" s="201" t="s">
        <v>1</v>
      </c>
      <c r="N159" s="202" t="s">
        <v>45</v>
      </c>
      <c r="O159" s="72"/>
      <c r="P159" s="203">
        <f t="shared" si="1"/>
        <v>0</v>
      </c>
      <c r="Q159" s="203">
        <v>0</v>
      </c>
      <c r="R159" s="203">
        <f t="shared" si="2"/>
        <v>0</v>
      </c>
      <c r="S159" s="203">
        <v>0</v>
      </c>
      <c r="T159" s="204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199</v>
      </c>
      <c r="AT159" s="205" t="s">
        <v>195</v>
      </c>
      <c r="AU159" s="205" t="s">
        <v>87</v>
      </c>
      <c r="AY159" s="18" t="s">
        <v>193</v>
      </c>
      <c r="BE159" s="206">
        <f t="shared" si="4"/>
        <v>0</v>
      </c>
      <c r="BF159" s="206">
        <f t="shared" si="5"/>
        <v>0</v>
      </c>
      <c r="BG159" s="206">
        <f t="shared" si="6"/>
        <v>0</v>
      </c>
      <c r="BH159" s="206">
        <f t="shared" si="7"/>
        <v>0</v>
      </c>
      <c r="BI159" s="206">
        <f t="shared" si="8"/>
        <v>0</v>
      </c>
      <c r="BJ159" s="18" t="s">
        <v>87</v>
      </c>
      <c r="BK159" s="206">
        <f t="shared" si="9"/>
        <v>0</v>
      </c>
      <c r="BL159" s="18" t="s">
        <v>199</v>
      </c>
      <c r="BM159" s="205" t="s">
        <v>584</v>
      </c>
    </row>
    <row r="160" spans="1:65" s="2" customFormat="1" ht="16.5" customHeight="1">
      <c r="A160" s="35"/>
      <c r="B160" s="36"/>
      <c r="C160" s="193" t="s">
        <v>408</v>
      </c>
      <c r="D160" s="193" t="s">
        <v>195</v>
      </c>
      <c r="E160" s="194" t="s">
        <v>1582</v>
      </c>
      <c r="F160" s="195" t="s">
        <v>1583</v>
      </c>
      <c r="G160" s="196" t="s">
        <v>1348</v>
      </c>
      <c r="H160" s="197">
        <v>18</v>
      </c>
      <c r="I160" s="198"/>
      <c r="J160" s="199">
        <f t="shared" si="0"/>
        <v>0</v>
      </c>
      <c r="K160" s="200"/>
      <c r="L160" s="40"/>
      <c r="M160" s="201" t="s">
        <v>1</v>
      </c>
      <c r="N160" s="202" t="s">
        <v>45</v>
      </c>
      <c r="O160" s="72"/>
      <c r="P160" s="203">
        <f t="shared" si="1"/>
        <v>0</v>
      </c>
      <c r="Q160" s="203">
        <v>0</v>
      </c>
      <c r="R160" s="203">
        <f t="shared" si="2"/>
        <v>0</v>
      </c>
      <c r="S160" s="203">
        <v>0</v>
      </c>
      <c r="T160" s="204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199</v>
      </c>
      <c r="AT160" s="205" t="s">
        <v>195</v>
      </c>
      <c r="AU160" s="205" t="s">
        <v>87</v>
      </c>
      <c r="AY160" s="18" t="s">
        <v>193</v>
      </c>
      <c r="BE160" s="206">
        <f t="shared" si="4"/>
        <v>0</v>
      </c>
      <c r="BF160" s="206">
        <f t="shared" si="5"/>
        <v>0</v>
      </c>
      <c r="BG160" s="206">
        <f t="shared" si="6"/>
        <v>0</v>
      </c>
      <c r="BH160" s="206">
        <f t="shared" si="7"/>
        <v>0</v>
      </c>
      <c r="BI160" s="206">
        <f t="shared" si="8"/>
        <v>0</v>
      </c>
      <c r="BJ160" s="18" t="s">
        <v>87</v>
      </c>
      <c r="BK160" s="206">
        <f t="shared" si="9"/>
        <v>0</v>
      </c>
      <c r="BL160" s="18" t="s">
        <v>199</v>
      </c>
      <c r="BM160" s="205" t="s">
        <v>594</v>
      </c>
    </row>
    <row r="161" spans="1:65" s="2" customFormat="1" ht="16.5" customHeight="1">
      <c r="A161" s="35"/>
      <c r="B161" s="36"/>
      <c r="C161" s="193" t="s">
        <v>413</v>
      </c>
      <c r="D161" s="193" t="s">
        <v>195</v>
      </c>
      <c r="E161" s="194" t="s">
        <v>1584</v>
      </c>
      <c r="F161" s="195" t="s">
        <v>1585</v>
      </c>
      <c r="G161" s="196" t="s">
        <v>1348</v>
      </c>
      <c r="H161" s="197">
        <v>3</v>
      </c>
      <c r="I161" s="198"/>
      <c r="J161" s="199">
        <f t="shared" si="0"/>
        <v>0</v>
      </c>
      <c r="K161" s="200"/>
      <c r="L161" s="40"/>
      <c r="M161" s="201" t="s">
        <v>1</v>
      </c>
      <c r="N161" s="202" t="s">
        <v>45</v>
      </c>
      <c r="O161" s="72"/>
      <c r="P161" s="203">
        <f t="shared" si="1"/>
        <v>0</v>
      </c>
      <c r="Q161" s="203">
        <v>0</v>
      </c>
      <c r="R161" s="203">
        <f t="shared" si="2"/>
        <v>0</v>
      </c>
      <c r="S161" s="203">
        <v>0</v>
      </c>
      <c r="T161" s="204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199</v>
      </c>
      <c r="AT161" s="205" t="s">
        <v>195</v>
      </c>
      <c r="AU161" s="205" t="s">
        <v>87</v>
      </c>
      <c r="AY161" s="18" t="s">
        <v>193</v>
      </c>
      <c r="BE161" s="206">
        <f t="shared" si="4"/>
        <v>0</v>
      </c>
      <c r="BF161" s="206">
        <f t="shared" si="5"/>
        <v>0</v>
      </c>
      <c r="BG161" s="206">
        <f t="shared" si="6"/>
        <v>0</v>
      </c>
      <c r="BH161" s="206">
        <f t="shared" si="7"/>
        <v>0</v>
      </c>
      <c r="BI161" s="206">
        <f t="shared" si="8"/>
        <v>0</v>
      </c>
      <c r="BJ161" s="18" t="s">
        <v>87</v>
      </c>
      <c r="BK161" s="206">
        <f t="shared" si="9"/>
        <v>0</v>
      </c>
      <c r="BL161" s="18" t="s">
        <v>199</v>
      </c>
      <c r="BM161" s="205" t="s">
        <v>604</v>
      </c>
    </row>
    <row r="162" spans="1:65" s="2" customFormat="1" ht="24.2" customHeight="1">
      <c r="A162" s="35"/>
      <c r="B162" s="36"/>
      <c r="C162" s="193" t="s">
        <v>417</v>
      </c>
      <c r="D162" s="193" t="s">
        <v>195</v>
      </c>
      <c r="E162" s="194" t="s">
        <v>1586</v>
      </c>
      <c r="F162" s="195" t="s">
        <v>1587</v>
      </c>
      <c r="G162" s="196" t="s">
        <v>1348</v>
      </c>
      <c r="H162" s="197">
        <v>55</v>
      </c>
      <c r="I162" s="198"/>
      <c r="J162" s="199">
        <f t="shared" si="0"/>
        <v>0</v>
      </c>
      <c r="K162" s="200"/>
      <c r="L162" s="40"/>
      <c r="M162" s="201" t="s">
        <v>1</v>
      </c>
      <c r="N162" s="202" t="s">
        <v>45</v>
      </c>
      <c r="O162" s="72"/>
      <c r="P162" s="203">
        <f t="shared" si="1"/>
        <v>0</v>
      </c>
      <c r="Q162" s="203">
        <v>0</v>
      </c>
      <c r="R162" s="203">
        <f t="shared" si="2"/>
        <v>0</v>
      </c>
      <c r="S162" s="203">
        <v>0</v>
      </c>
      <c r="T162" s="204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5" t="s">
        <v>199</v>
      </c>
      <c r="AT162" s="205" t="s">
        <v>195</v>
      </c>
      <c r="AU162" s="205" t="s">
        <v>87</v>
      </c>
      <c r="AY162" s="18" t="s">
        <v>193</v>
      </c>
      <c r="BE162" s="206">
        <f t="shared" si="4"/>
        <v>0</v>
      </c>
      <c r="BF162" s="206">
        <f t="shared" si="5"/>
        <v>0</v>
      </c>
      <c r="BG162" s="206">
        <f t="shared" si="6"/>
        <v>0</v>
      </c>
      <c r="BH162" s="206">
        <f t="shared" si="7"/>
        <v>0</v>
      </c>
      <c r="BI162" s="206">
        <f t="shared" si="8"/>
        <v>0</v>
      </c>
      <c r="BJ162" s="18" t="s">
        <v>87</v>
      </c>
      <c r="BK162" s="206">
        <f t="shared" si="9"/>
        <v>0</v>
      </c>
      <c r="BL162" s="18" t="s">
        <v>199</v>
      </c>
      <c r="BM162" s="205" t="s">
        <v>618</v>
      </c>
    </row>
    <row r="163" spans="1:65" s="2" customFormat="1" ht="24.2" customHeight="1">
      <c r="A163" s="35"/>
      <c r="B163" s="36"/>
      <c r="C163" s="193" t="s">
        <v>421</v>
      </c>
      <c r="D163" s="193" t="s">
        <v>195</v>
      </c>
      <c r="E163" s="194" t="s">
        <v>1588</v>
      </c>
      <c r="F163" s="195" t="s">
        <v>1589</v>
      </c>
      <c r="G163" s="196" t="s">
        <v>1348</v>
      </c>
      <c r="H163" s="197">
        <v>25</v>
      </c>
      <c r="I163" s="198"/>
      <c r="J163" s="199">
        <f t="shared" si="0"/>
        <v>0</v>
      </c>
      <c r="K163" s="200"/>
      <c r="L163" s="40"/>
      <c r="M163" s="201" t="s">
        <v>1</v>
      </c>
      <c r="N163" s="202" t="s">
        <v>45</v>
      </c>
      <c r="O163" s="72"/>
      <c r="P163" s="203">
        <f t="shared" si="1"/>
        <v>0</v>
      </c>
      <c r="Q163" s="203">
        <v>0</v>
      </c>
      <c r="R163" s="203">
        <f t="shared" si="2"/>
        <v>0</v>
      </c>
      <c r="S163" s="203">
        <v>0</v>
      </c>
      <c r="T163" s="20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87</v>
      </c>
      <c r="AY163" s="18" t="s">
        <v>193</v>
      </c>
      <c r="BE163" s="206">
        <f t="shared" si="4"/>
        <v>0</v>
      </c>
      <c r="BF163" s="206">
        <f t="shared" si="5"/>
        <v>0</v>
      </c>
      <c r="BG163" s="206">
        <f t="shared" si="6"/>
        <v>0</v>
      </c>
      <c r="BH163" s="206">
        <f t="shared" si="7"/>
        <v>0</v>
      </c>
      <c r="BI163" s="206">
        <f t="shared" si="8"/>
        <v>0</v>
      </c>
      <c r="BJ163" s="18" t="s">
        <v>87</v>
      </c>
      <c r="BK163" s="206">
        <f t="shared" si="9"/>
        <v>0</v>
      </c>
      <c r="BL163" s="18" t="s">
        <v>199</v>
      </c>
      <c r="BM163" s="205" t="s">
        <v>629</v>
      </c>
    </row>
    <row r="164" spans="1:65" s="2" customFormat="1" ht="16.5" customHeight="1">
      <c r="A164" s="35"/>
      <c r="B164" s="36"/>
      <c r="C164" s="193" t="s">
        <v>425</v>
      </c>
      <c r="D164" s="193" t="s">
        <v>195</v>
      </c>
      <c r="E164" s="194" t="s">
        <v>1590</v>
      </c>
      <c r="F164" s="195" t="s">
        <v>1591</v>
      </c>
      <c r="G164" s="196" t="s">
        <v>1348</v>
      </c>
      <c r="H164" s="197">
        <v>50</v>
      </c>
      <c r="I164" s="198"/>
      <c r="J164" s="199">
        <f t="shared" si="0"/>
        <v>0</v>
      </c>
      <c r="K164" s="200"/>
      <c r="L164" s="40"/>
      <c r="M164" s="201" t="s">
        <v>1</v>
      </c>
      <c r="N164" s="202" t="s">
        <v>45</v>
      </c>
      <c r="O164" s="72"/>
      <c r="P164" s="203">
        <f t="shared" si="1"/>
        <v>0</v>
      </c>
      <c r="Q164" s="203">
        <v>0</v>
      </c>
      <c r="R164" s="203">
        <f t="shared" si="2"/>
        <v>0</v>
      </c>
      <c r="S164" s="203">
        <v>0</v>
      </c>
      <c r="T164" s="20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5" t="s">
        <v>199</v>
      </c>
      <c r="AT164" s="205" t="s">
        <v>195</v>
      </c>
      <c r="AU164" s="205" t="s">
        <v>87</v>
      </c>
      <c r="AY164" s="18" t="s">
        <v>193</v>
      </c>
      <c r="BE164" s="206">
        <f t="shared" si="4"/>
        <v>0</v>
      </c>
      <c r="BF164" s="206">
        <f t="shared" si="5"/>
        <v>0</v>
      </c>
      <c r="BG164" s="206">
        <f t="shared" si="6"/>
        <v>0</v>
      </c>
      <c r="BH164" s="206">
        <f t="shared" si="7"/>
        <v>0</v>
      </c>
      <c r="BI164" s="206">
        <f t="shared" si="8"/>
        <v>0</v>
      </c>
      <c r="BJ164" s="18" t="s">
        <v>87</v>
      </c>
      <c r="BK164" s="206">
        <f t="shared" si="9"/>
        <v>0</v>
      </c>
      <c r="BL164" s="18" t="s">
        <v>199</v>
      </c>
      <c r="BM164" s="205" t="s">
        <v>640</v>
      </c>
    </row>
    <row r="165" spans="1:65" s="2" customFormat="1" ht="16.5" customHeight="1">
      <c r="A165" s="35"/>
      <c r="B165" s="36"/>
      <c r="C165" s="193" t="s">
        <v>442</v>
      </c>
      <c r="D165" s="193" t="s">
        <v>195</v>
      </c>
      <c r="E165" s="194" t="s">
        <v>1592</v>
      </c>
      <c r="F165" s="195" t="s">
        <v>1593</v>
      </c>
      <c r="G165" s="196" t="s">
        <v>1348</v>
      </c>
      <c r="H165" s="197">
        <v>200</v>
      </c>
      <c r="I165" s="198"/>
      <c r="J165" s="199">
        <f t="shared" si="0"/>
        <v>0</v>
      </c>
      <c r="K165" s="200"/>
      <c r="L165" s="40"/>
      <c r="M165" s="201" t="s">
        <v>1</v>
      </c>
      <c r="N165" s="202" t="s">
        <v>45</v>
      </c>
      <c r="O165" s="72"/>
      <c r="P165" s="203">
        <f t="shared" si="1"/>
        <v>0</v>
      </c>
      <c r="Q165" s="203">
        <v>0</v>
      </c>
      <c r="R165" s="203">
        <f t="shared" si="2"/>
        <v>0</v>
      </c>
      <c r="S165" s="203">
        <v>0</v>
      </c>
      <c r="T165" s="20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5" t="s">
        <v>199</v>
      </c>
      <c r="AT165" s="205" t="s">
        <v>195</v>
      </c>
      <c r="AU165" s="205" t="s">
        <v>87</v>
      </c>
      <c r="AY165" s="18" t="s">
        <v>193</v>
      </c>
      <c r="BE165" s="206">
        <f t="shared" si="4"/>
        <v>0</v>
      </c>
      <c r="BF165" s="206">
        <f t="shared" si="5"/>
        <v>0</v>
      </c>
      <c r="BG165" s="206">
        <f t="shared" si="6"/>
        <v>0</v>
      </c>
      <c r="BH165" s="206">
        <f t="shared" si="7"/>
        <v>0</v>
      </c>
      <c r="BI165" s="206">
        <f t="shared" si="8"/>
        <v>0</v>
      </c>
      <c r="BJ165" s="18" t="s">
        <v>87</v>
      </c>
      <c r="BK165" s="206">
        <f t="shared" si="9"/>
        <v>0</v>
      </c>
      <c r="BL165" s="18" t="s">
        <v>199</v>
      </c>
      <c r="BM165" s="205" t="s">
        <v>651</v>
      </c>
    </row>
    <row r="166" spans="2:63" s="12" customFormat="1" ht="25.9" customHeight="1">
      <c r="B166" s="177"/>
      <c r="C166" s="178"/>
      <c r="D166" s="179" t="s">
        <v>79</v>
      </c>
      <c r="E166" s="180" t="s">
        <v>1594</v>
      </c>
      <c r="F166" s="180" t="s">
        <v>1595</v>
      </c>
      <c r="G166" s="178"/>
      <c r="H166" s="178"/>
      <c r="I166" s="181"/>
      <c r="J166" s="182">
        <f>BK166</f>
        <v>0</v>
      </c>
      <c r="K166" s="178"/>
      <c r="L166" s="183"/>
      <c r="M166" s="184"/>
      <c r="N166" s="185"/>
      <c r="O166" s="185"/>
      <c r="P166" s="186">
        <f>SUM(P167:P171)</f>
        <v>0</v>
      </c>
      <c r="Q166" s="185"/>
      <c r="R166" s="186">
        <f>SUM(R167:R171)</f>
        <v>0</v>
      </c>
      <c r="S166" s="185"/>
      <c r="T166" s="187">
        <f>SUM(T167:T171)</f>
        <v>0</v>
      </c>
      <c r="AR166" s="188" t="s">
        <v>87</v>
      </c>
      <c r="AT166" s="189" t="s">
        <v>79</v>
      </c>
      <c r="AU166" s="189" t="s">
        <v>80</v>
      </c>
      <c r="AY166" s="188" t="s">
        <v>193</v>
      </c>
      <c r="BK166" s="190">
        <f>SUM(BK167:BK171)</f>
        <v>0</v>
      </c>
    </row>
    <row r="167" spans="1:65" s="2" customFormat="1" ht="21.75" customHeight="1">
      <c r="A167" s="35"/>
      <c r="B167" s="36"/>
      <c r="C167" s="193" t="s">
        <v>457</v>
      </c>
      <c r="D167" s="193" t="s">
        <v>195</v>
      </c>
      <c r="E167" s="194" t="s">
        <v>1596</v>
      </c>
      <c r="F167" s="195" t="s">
        <v>1597</v>
      </c>
      <c r="G167" s="196" t="s">
        <v>1348</v>
      </c>
      <c r="H167" s="197">
        <v>8</v>
      </c>
      <c r="I167" s="198"/>
      <c r="J167" s="199">
        <f>ROUND(I167*H167,2)</f>
        <v>0</v>
      </c>
      <c r="K167" s="200"/>
      <c r="L167" s="40"/>
      <c r="M167" s="201" t="s">
        <v>1</v>
      </c>
      <c r="N167" s="202" t="s">
        <v>45</v>
      </c>
      <c r="O167" s="72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199</v>
      </c>
      <c r="AT167" s="205" t="s">
        <v>195</v>
      </c>
      <c r="AU167" s="205" t="s">
        <v>87</v>
      </c>
      <c r="AY167" s="18" t="s">
        <v>193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8" t="s">
        <v>87</v>
      </c>
      <c r="BK167" s="206">
        <f>ROUND(I167*H167,2)</f>
        <v>0</v>
      </c>
      <c r="BL167" s="18" t="s">
        <v>199</v>
      </c>
      <c r="BM167" s="205" t="s">
        <v>661</v>
      </c>
    </row>
    <row r="168" spans="1:65" s="2" customFormat="1" ht="21.75" customHeight="1">
      <c r="A168" s="35"/>
      <c r="B168" s="36"/>
      <c r="C168" s="193" t="s">
        <v>467</v>
      </c>
      <c r="D168" s="193" t="s">
        <v>195</v>
      </c>
      <c r="E168" s="194" t="s">
        <v>1598</v>
      </c>
      <c r="F168" s="195" t="s">
        <v>1599</v>
      </c>
      <c r="G168" s="196" t="s">
        <v>496</v>
      </c>
      <c r="H168" s="197">
        <v>80</v>
      </c>
      <c r="I168" s="198"/>
      <c r="J168" s="199">
        <f>ROUND(I168*H168,2)</f>
        <v>0</v>
      </c>
      <c r="K168" s="200"/>
      <c r="L168" s="40"/>
      <c r="M168" s="201" t="s">
        <v>1</v>
      </c>
      <c r="N168" s="202" t="s">
        <v>45</v>
      </c>
      <c r="O168" s="72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199</v>
      </c>
      <c r="AT168" s="205" t="s">
        <v>195</v>
      </c>
      <c r="AU168" s="205" t="s">
        <v>87</v>
      </c>
      <c r="AY168" s="18" t="s">
        <v>193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87</v>
      </c>
      <c r="BK168" s="206">
        <f>ROUND(I168*H168,2)</f>
        <v>0</v>
      </c>
      <c r="BL168" s="18" t="s">
        <v>199</v>
      </c>
      <c r="BM168" s="205" t="s">
        <v>671</v>
      </c>
    </row>
    <row r="169" spans="1:65" s="2" customFormat="1" ht="24.2" customHeight="1">
      <c r="A169" s="35"/>
      <c r="B169" s="36"/>
      <c r="C169" s="193" t="s">
        <v>478</v>
      </c>
      <c r="D169" s="193" t="s">
        <v>195</v>
      </c>
      <c r="E169" s="194" t="s">
        <v>1600</v>
      </c>
      <c r="F169" s="195" t="s">
        <v>1601</v>
      </c>
      <c r="G169" s="196" t="s">
        <v>496</v>
      </c>
      <c r="H169" s="197">
        <v>80</v>
      </c>
      <c r="I169" s="198"/>
      <c r="J169" s="199">
        <f>ROUND(I169*H169,2)</f>
        <v>0</v>
      </c>
      <c r="K169" s="200"/>
      <c r="L169" s="40"/>
      <c r="M169" s="201" t="s">
        <v>1</v>
      </c>
      <c r="N169" s="202" t="s">
        <v>45</v>
      </c>
      <c r="O169" s="72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199</v>
      </c>
      <c r="AT169" s="205" t="s">
        <v>195</v>
      </c>
      <c r="AU169" s="205" t="s">
        <v>87</v>
      </c>
      <c r="AY169" s="18" t="s">
        <v>193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87</v>
      </c>
      <c r="BK169" s="206">
        <f>ROUND(I169*H169,2)</f>
        <v>0</v>
      </c>
      <c r="BL169" s="18" t="s">
        <v>199</v>
      </c>
      <c r="BM169" s="205" t="s">
        <v>680</v>
      </c>
    </row>
    <row r="170" spans="1:65" s="2" customFormat="1" ht="21.75" customHeight="1">
      <c r="A170" s="35"/>
      <c r="B170" s="36"/>
      <c r="C170" s="193" t="s">
        <v>483</v>
      </c>
      <c r="D170" s="193" t="s">
        <v>195</v>
      </c>
      <c r="E170" s="194" t="s">
        <v>1602</v>
      </c>
      <c r="F170" s="195" t="s">
        <v>1603</v>
      </c>
      <c r="G170" s="196" t="s">
        <v>496</v>
      </c>
      <c r="H170" s="197">
        <v>25</v>
      </c>
      <c r="I170" s="198"/>
      <c r="J170" s="199">
        <f>ROUND(I170*H170,2)</f>
        <v>0</v>
      </c>
      <c r="K170" s="200"/>
      <c r="L170" s="40"/>
      <c r="M170" s="201" t="s">
        <v>1</v>
      </c>
      <c r="N170" s="202" t="s">
        <v>45</v>
      </c>
      <c r="O170" s="72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5" t="s">
        <v>199</v>
      </c>
      <c r="AT170" s="205" t="s">
        <v>195</v>
      </c>
      <c r="AU170" s="205" t="s">
        <v>87</v>
      </c>
      <c r="AY170" s="18" t="s">
        <v>193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8" t="s">
        <v>87</v>
      </c>
      <c r="BK170" s="206">
        <f>ROUND(I170*H170,2)</f>
        <v>0</v>
      </c>
      <c r="BL170" s="18" t="s">
        <v>199</v>
      </c>
      <c r="BM170" s="205" t="s">
        <v>688</v>
      </c>
    </row>
    <row r="171" spans="1:65" s="2" customFormat="1" ht="24.2" customHeight="1">
      <c r="A171" s="35"/>
      <c r="B171" s="36"/>
      <c r="C171" s="193" t="s">
        <v>493</v>
      </c>
      <c r="D171" s="193" t="s">
        <v>195</v>
      </c>
      <c r="E171" s="194" t="s">
        <v>1604</v>
      </c>
      <c r="F171" s="195" t="s">
        <v>1605</v>
      </c>
      <c r="G171" s="196" t="s">
        <v>496</v>
      </c>
      <c r="H171" s="197">
        <v>25</v>
      </c>
      <c r="I171" s="198"/>
      <c r="J171" s="199">
        <f>ROUND(I171*H171,2)</f>
        <v>0</v>
      </c>
      <c r="K171" s="200"/>
      <c r="L171" s="40"/>
      <c r="M171" s="201" t="s">
        <v>1</v>
      </c>
      <c r="N171" s="202" t="s">
        <v>45</v>
      </c>
      <c r="O171" s="72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87</v>
      </c>
      <c r="BK171" s="206">
        <f>ROUND(I171*H171,2)</f>
        <v>0</v>
      </c>
      <c r="BL171" s="18" t="s">
        <v>199</v>
      </c>
      <c r="BM171" s="205" t="s">
        <v>698</v>
      </c>
    </row>
    <row r="172" spans="2:63" s="12" customFormat="1" ht="25.9" customHeight="1">
      <c r="B172" s="177"/>
      <c r="C172" s="178"/>
      <c r="D172" s="179" t="s">
        <v>79</v>
      </c>
      <c r="E172" s="180" t="s">
        <v>1606</v>
      </c>
      <c r="F172" s="180" t="s">
        <v>1607</v>
      </c>
      <c r="G172" s="178"/>
      <c r="H172" s="178"/>
      <c r="I172" s="181"/>
      <c r="J172" s="182">
        <f>BK172</f>
        <v>0</v>
      </c>
      <c r="K172" s="178"/>
      <c r="L172" s="183"/>
      <c r="M172" s="184"/>
      <c r="N172" s="185"/>
      <c r="O172" s="185"/>
      <c r="P172" s="186">
        <f>SUM(P173:P199)</f>
        <v>0</v>
      </c>
      <c r="Q172" s="185"/>
      <c r="R172" s="186">
        <f>SUM(R173:R199)</f>
        <v>0</v>
      </c>
      <c r="S172" s="185"/>
      <c r="T172" s="187">
        <f>SUM(T173:T199)</f>
        <v>0</v>
      </c>
      <c r="AR172" s="188" t="s">
        <v>87</v>
      </c>
      <c r="AT172" s="189" t="s">
        <v>79</v>
      </c>
      <c r="AU172" s="189" t="s">
        <v>80</v>
      </c>
      <c r="AY172" s="188" t="s">
        <v>193</v>
      </c>
      <c r="BK172" s="190">
        <f>SUM(BK173:BK199)</f>
        <v>0</v>
      </c>
    </row>
    <row r="173" spans="1:65" s="2" customFormat="1" ht="37.9" customHeight="1">
      <c r="A173" s="35"/>
      <c r="B173" s="36"/>
      <c r="C173" s="193" t="s">
        <v>499</v>
      </c>
      <c r="D173" s="193" t="s">
        <v>195</v>
      </c>
      <c r="E173" s="194" t="s">
        <v>2957</v>
      </c>
      <c r="F173" s="195" t="s">
        <v>2933</v>
      </c>
      <c r="G173" s="196" t="s">
        <v>1348</v>
      </c>
      <c r="H173" s="197">
        <v>1</v>
      </c>
      <c r="I173" s="198"/>
      <c r="J173" s="199">
        <f aca="true" t="shared" si="10" ref="J173:J199">ROUND(I173*H173,2)</f>
        <v>0</v>
      </c>
      <c r="K173" s="200"/>
      <c r="L173" s="40"/>
      <c r="M173" s="201" t="s">
        <v>1</v>
      </c>
      <c r="N173" s="202" t="s">
        <v>45</v>
      </c>
      <c r="O173" s="72"/>
      <c r="P173" s="203">
        <f aca="true" t="shared" si="11" ref="P173:P199">O173*H173</f>
        <v>0</v>
      </c>
      <c r="Q173" s="203">
        <v>0</v>
      </c>
      <c r="R173" s="203">
        <f aca="true" t="shared" si="12" ref="R173:R199">Q173*H173</f>
        <v>0</v>
      </c>
      <c r="S173" s="203">
        <v>0</v>
      </c>
      <c r="T173" s="204">
        <f aca="true" t="shared" si="13" ref="T173:T199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5" t="s">
        <v>199</v>
      </c>
      <c r="AT173" s="205" t="s">
        <v>195</v>
      </c>
      <c r="AU173" s="205" t="s">
        <v>87</v>
      </c>
      <c r="AY173" s="18" t="s">
        <v>193</v>
      </c>
      <c r="BE173" s="206">
        <f aca="true" t="shared" si="14" ref="BE173:BE199">IF(N173="základní",J173,0)</f>
        <v>0</v>
      </c>
      <c r="BF173" s="206">
        <f aca="true" t="shared" si="15" ref="BF173:BF199">IF(N173="snížená",J173,0)</f>
        <v>0</v>
      </c>
      <c r="BG173" s="206">
        <f aca="true" t="shared" si="16" ref="BG173:BG199">IF(N173="zákl. přenesená",J173,0)</f>
        <v>0</v>
      </c>
      <c r="BH173" s="206">
        <f aca="true" t="shared" si="17" ref="BH173:BH199">IF(N173="sníž. přenesená",J173,0)</f>
        <v>0</v>
      </c>
      <c r="BI173" s="206">
        <f aca="true" t="shared" si="18" ref="BI173:BI199">IF(N173="nulová",J173,0)</f>
        <v>0</v>
      </c>
      <c r="BJ173" s="18" t="s">
        <v>87</v>
      </c>
      <c r="BK173" s="206">
        <f aca="true" t="shared" si="19" ref="BK173:BK199">ROUND(I173*H173,2)</f>
        <v>0</v>
      </c>
      <c r="BL173" s="18" t="s">
        <v>199</v>
      </c>
      <c r="BM173" s="205" t="s">
        <v>708</v>
      </c>
    </row>
    <row r="174" spans="1:65" s="2" customFormat="1" ht="37.9" customHeight="1">
      <c r="A174" s="35"/>
      <c r="B174" s="36"/>
      <c r="C174" s="193" t="s">
        <v>511</v>
      </c>
      <c r="D174" s="193" t="s">
        <v>195</v>
      </c>
      <c r="E174" s="194" t="s">
        <v>2958</v>
      </c>
      <c r="F174" s="195" t="s">
        <v>2935</v>
      </c>
      <c r="G174" s="196" t="s">
        <v>1348</v>
      </c>
      <c r="H174" s="197">
        <v>1</v>
      </c>
      <c r="I174" s="198"/>
      <c r="J174" s="199">
        <f t="shared" si="10"/>
        <v>0</v>
      </c>
      <c r="K174" s="200"/>
      <c r="L174" s="40"/>
      <c r="M174" s="201" t="s">
        <v>1</v>
      </c>
      <c r="N174" s="202" t="s">
        <v>45</v>
      </c>
      <c r="O174" s="72"/>
      <c r="P174" s="203">
        <f t="shared" si="11"/>
        <v>0</v>
      </c>
      <c r="Q174" s="203">
        <v>0</v>
      </c>
      <c r="R174" s="203">
        <f t="shared" si="12"/>
        <v>0</v>
      </c>
      <c r="S174" s="203">
        <v>0</v>
      </c>
      <c r="T174" s="204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199</v>
      </c>
      <c r="AT174" s="205" t="s">
        <v>195</v>
      </c>
      <c r="AU174" s="205" t="s">
        <v>87</v>
      </c>
      <c r="AY174" s="18" t="s">
        <v>193</v>
      </c>
      <c r="BE174" s="206">
        <f t="shared" si="14"/>
        <v>0</v>
      </c>
      <c r="BF174" s="206">
        <f t="shared" si="15"/>
        <v>0</v>
      </c>
      <c r="BG174" s="206">
        <f t="shared" si="16"/>
        <v>0</v>
      </c>
      <c r="BH174" s="206">
        <f t="shared" si="17"/>
        <v>0</v>
      </c>
      <c r="BI174" s="206">
        <f t="shared" si="18"/>
        <v>0</v>
      </c>
      <c r="BJ174" s="18" t="s">
        <v>87</v>
      </c>
      <c r="BK174" s="206">
        <f t="shared" si="19"/>
        <v>0</v>
      </c>
      <c r="BL174" s="18" t="s">
        <v>199</v>
      </c>
      <c r="BM174" s="205" t="s">
        <v>721</v>
      </c>
    </row>
    <row r="175" spans="1:65" s="2" customFormat="1" ht="16.5" customHeight="1">
      <c r="A175" s="35"/>
      <c r="B175" s="36"/>
      <c r="C175" s="193" t="s">
        <v>515</v>
      </c>
      <c r="D175" s="193" t="s">
        <v>195</v>
      </c>
      <c r="E175" s="194" t="s">
        <v>1610</v>
      </c>
      <c r="F175" s="195" t="s">
        <v>1557</v>
      </c>
      <c r="G175" s="196" t="s">
        <v>1348</v>
      </c>
      <c r="H175" s="197">
        <v>8</v>
      </c>
      <c r="I175" s="198"/>
      <c r="J175" s="199">
        <f t="shared" si="10"/>
        <v>0</v>
      </c>
      <c r="K175" s="200"/>
      <c r="L175" s="40"/>
      <c r="M175" s="201" t="s">
        <v>1</v>
      </c>
      <c r="N175" s="202" t="s">
        <v>45</v>
      </c>
      <c r="O175" s="72"/>
      <c r="P175" s="203">
        <f t="shared" si="11"/>
        <v>0</v>
      </c>
      <c r="Q175" s="203">
        <v>0</v>
      </c>
      <c r="R175" s="203">
        <f t="shared" si="12"/>
        <v>0</v>
      </c>
      <c r="S175" s="203">
        <v>0</v>
      </c>
      <c r="T175" s="204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 t="shared" si="14"/>
        <v>0</v>
      </c>
      <c r="BF175" s="206">
        <f t="shared" si="15"/>
        <v>0</v>
      </c>
      <c r="BG175" s="206">
        <f t="shared" si="16"/>
        <v>0</v>
      </c>
      <c r="BH175" s="206">
        <f t="shared" si="17"/>
        <v>0</v>
      </c>
      <c r="BI175" s="206">
        <f t="shared" si="18"/>
        <v>0</v>
      </c>
      <c r="BJ175" s="18" t="s">
        <v>87</v>
      </c>
      <c r="BK175" s="206">
        <f t="shared" si="19"/>
        <v>0</v>
      </c>
      <c r="BL175" s="18" t="s">
        <v>199</v>
      </c>
      <c r="BM175" s="205" t="s">
        <v>738</v>
      </c>
    </row>
    <row r="176" spans="1:65" s="2" customFormat="1" ht="21.75" customHeight="1">
      <c r="A176" s="35"/>
      <c r="B176" s="36"/>
      <c r="C176" s="193" t="s">
        <v>523</v>
      </c>
      <c r="D176" s="193" t="s">
        <v>195</v>
      </c>
      <c r="E176" s="194" t="s">
        <v>1611</v>
      </c>
      <c r="F176" s="195" t="s">
        <v>1559</v>
      </c>
      <c r="G176" s="196" t="s">
        <v>1348</v>
      </c>
      <c r="H176" s="197">
        <v>5</v>
      </c>
      <c r="I176" s="198"/>
      <c r="J176" s="199">
        <f t="shared" si="10"/>
        <v>0</v>
      </c>
      <c r="K176" s="200"/>
      <c r="L176" s="40"/>
      <c r="M176" s="201" t="s">
        <v>1</v>
      </c>
      <c r="N176" s="202" t="s">
        <v>45</v>
      </c>
      <c r="O176" s="72"/>
      <c r="P176" s="203">
        <f t="shared" si="11"/>
        <v>0</v>
      </c>
      <c r="Q176" s="203">
        <v>0</v>
      </c>
      <c r="R176" s="203">
        <f t="shared" si="12"/>
        <v>0</v>
      </c>
      <c r="S176" s="203">
        <v>0</v>
      </c>
      <c r="T176" s="204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5" t="s">
        <v>199</v>
      </c>
      <c r="AT176" s="205" t="s">
        <v>195</v>
      </c>
      <c r="AU176" s="205" t="s">
        <v>87</v>
      </c>
      <c r="AY176" s="18" t="s">
        <v>193</v>
      </c>
      <c r="BE176" s="206">
        <f t="shared" si="14"/>
        <v>0</v>
      </c>
      <c r="BF176" s="206">
        <f t="shared" si="15"/>
        <v>0</v>
      </c>
      <c r="BG176" s="206">
        <f t="shared" si="16"/>
        <v>0</v>
      </c>
      <c r="BH176" s="206">
        <f t="shared" si="17"/>
        <v>0</v>
      </c>
      <c r="BI176" s="206">
        <f t="shared" si="18"/>
        <v>0</v>
      </c>
      <c r="BJ176" s="18" t="s">
        <v>87</v>
      </c>
      <c r="BK176" s="206">
        <f t="shared" si="19"/>
        <v>0</v>
      </c>
      <c r="BL176" s="18" t="s">
        <v>199</v>
      </c>
      <c r="BM176" s="205" t="s">
        <v>754</v>
      </c>
    </row>
    <row r="177" spans="1:65" s="2" customFormat="1" ht="21.75" customHeight="1">
      <c r="A177" s="35"/>
      <c r="B177" s="36"/>
      <c r="C177" s="193" t="s">
        <v>529</v>
      </c>
      <c r="D177" s="193" t="s">
        <v>195</v>
      </c>
      <c r="E177" s="194" t="s">
        <v>2959</v>
      </c>
      <c r="F177" s="195" t="s">
        <v>2937</v>
      </c>
      <c r="G177" s="196" t="s">
        <v>1348</v>
      </c>
      <c r="H177" s="197">
        <v>2</v>
      </c>
      <c r="I177" s="198"/>
      <c r="J177" s="199">
        <f t="shared" si="10"/>
        <v>0</v>
      </c>
      <c r="K177" s="200"/>
      <c r="L177" s="40"/>
      <c r="M177" s="201" t="s">
        <v>1</v>
      </c>
      <c r="N177" s="202" t="s">
        <v>45</v>
      </c>
      <c r="O177" s="72"/>
      <c r="P177" s="203">
        <f t="shared" si="11"/>
        <v>0</v>
      </c>
      <c r="Q177" s="203">
        <v>0</v>
      </c>
      <c r="R177" s="203">
        <f t="shared" si="12"/>
        <v>0</v>
      </c>
      <c r="S177" s="203">
        <v>0</v>
      </c>
      <c r="T177" s="204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199</v>
      </c>
      <c r="AT177" s="205" t="s">
        <v>195</v>
      </c>
      <c r="AU177" s="205" t="s">
        <v>87</v>
      </c>
      <c r="AY177" s="18" t="s">
        <v>193</v>
      </c>
      <c r="BE177" s="206">
        <f t="shared" si="14"/>
        <v>0</v>
      </c>
      <c r="BF177" s="206">
        <f t="shared" si="15"/>
        <v>0</v>
      </c>
      <c r="BG177" s="206">
        <f t="shared" si="16"/>
        <v>0</v>
      </c>
      <c r="BH177" s="206">
        <f t="shared" si="17"/>
        <v>0</v>
      </c>
      <c r="BI177" s="206">
        <f t="shared" si="18"/>
        <v>0</v>
      </c>
      <c r="BJ177" s="18" t="s">
        <v>87</v>
      </c>
      <c r="BK177" s="206">
        <f t="shared" si="19"/>
        <v>0</v>
      </c>
      <c r="BL177" s="18" t="s">
        <v>199</v>
      </c>
      <c r="BM177" s="205" t="s">
        <v>763</v>
      </c>
    </row>
    <row r="178" spans="1:65" s="2" customFormat="1" ht="21.75" customHeight="1">
      <c r="A178" s="35"/>
      <c r="B178" s="36"/>
      <c r="C178" s="193" t="s">
        <v>544</v>
      </c>
      <c r="D178" s="193" t="s">
        <v>195</v>
      </c>
      <c r="E178" s="194" t="s">
        <v>2960</v>
      </c>
      <c r="F178" s="195" t="s">
        <v>2939</v>
      </c>
      <c r="G178" s="196" t="s">
        <v>1348</v>
      </c>
      <c r="H178" s="197">
        <v>1</v>
      </c>
      <c r="I178" s="198"/>
      <c r="J178" s="199">
        <f t="shared" si="10"/>
        <v>0</v>
      </c>
      <c r="K178" s="200"/>
      <c r="L178" s="40"/>
      <c r="M178" s="201" t="s">
        <v>1</v>
      </c>
      <c r="N178" s="202" t="s">
        <v>45</v>
      </c>
      <c r="O178" s="72"/>
      <c r="P178" s="203">
        <f t="shared" si="11"/>
        <v>0</v>
      </c>
      <c r="Q178" s="203">
        <v>0</v>
      </c>
      <c r="R178" s="203">
        <f t="shared" si="12"/>
        <v>0</v>
      </c>
      <c r="S178" s="203">
        <v>0</v>
      </c>
      <c r="T178" s="204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199</v>
      </c>
      <c r="AT178" s="205" t="s">
        <v>195</v>
      </c>
      <c r="AU178" s="205" t="s">
        <v>87</v>
      </c>
      <c r="AY178" s="18" t="s">
        <v>193</v>
      </c>
      <c r="BE178" s="206">
        <f t="shared" si="14"/>
        <v>0</v>
      </c>
      <c r="BF178" s="206">
        <f t="shared" si="15"/>
        <v>0</v>
      </c>
      <c r="BG178" s="206">
        <f t="shared" si="16"/>
        <v>0</v>
      </c>
      <c r="BH178" s="206">
        <f t="shared" si="17"/>
        <v>0</v>
      </c>
      <c r="BI178" s="206">
        <f t="shared" si="18"/>
        <v>0</v>
      </c>
      <c r="BJ178" s="18" t="s">
        <v>87</v>
      </c>
      <c r="BK178" s="206">
        <f t="shared" si="19"/>
        <v>0</v>
      </c>
      <c r="BL178" s="18" t="s">
        <v>199</v>
      </c>
      <c r="BM178" s="205" t="s">
        <v>783</v>
      </c>
    </row>
    <row r="179" spans="1:65" s="2" customFormat="1" ht="24.2" customHeight="1">
      <c r="A179" s="35"/>
      <c r="B179" s="36"/>
      <c r="C179" s="193" t="s">
        <v>548</v>
      </c>
      <c r="D179" s="193" t="s">
        <v>195</v>
      </c>
      <c r="E179" s="194" t="s">
        <v>1612</v>
      </c>
      <c r="F179" s="195" t="s">
        <v>1561</v>
      </c>
      <c r="G179" s="196" t="s">
        <v>1348</v>
      </c>
      <c r="H179" s="197">
        <v>2</v>
      </c>
      <c r="I179" s="198"/>
      <c r="J179" s="199">
        <f t="shared" si="10"/>
        <v>0</v>
      </c>
      <c r="K179" s="200"/>
      <c r="L179" s="40"/>
      <c r="M179" s="201" t="s">
        <v>1</v>
      </c>
      <c r="N179" s="202" t="s">
        <v>45</v>
      </c>
      <c r="O179" s="72"/>
      <c r="P179" s="203">
        <f t="shared" si="11"/>
        <v>0</v>
      </c>
      <c r="Q179" s="203">
        <v>0</v>
      </c>
      <c r="R179" s="203">
        <f t="shared" si="12"/>
        <v>0</v>
      </c>
      <c r="S179" s="203">
        <v>0</v>
      </c>
      <c r="T179" s="204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5" t="s">
        <v>199</v>
      </c>
      <c r="AT179" s="205" t="s">
        <v>195</v>
      </c>
      <c r="AU179" s="205" t="s">
        <v>87</v>
      </c>
      <c r="AY179" s="18" t="s">
        <v>193</v>
      </c>
      <c r="BE179" s="206">
        <f t="shared" si="14"/>
        <v>0</v>
      </c>
      <c r="BF179" s="206">
        <f t="shared" si="15"/>
        <v>0</v>
      </c>
      <c r="BG179" s="206">
        <f t="shared" si="16"/>
        <v>0</v>
      </c>
      <c r="BH179" s="206">
        <f t="shared" si="17"/>
        <v>0</v>
      </c>
      <c r="BI179" s="206">
        <f t="shared" si="18"/>
        <v>0</v>
      </c>
      <c r="BJ179" s="18" t="s">
        <v>87</v>
      </c>
      <c r="BK179" s="206">
        <f t="shared" si="19"/>
        <v>0</v>
      </c>
      <c r="BL179" s="18" t="s">
        <v>199</v>
      </c>
      <c r="BM179" s="205" t="s">
        <v>801</v>
      </c>
    </row>
    <row r="180" spans="1:65" s="2" customFormat="1" ht="24.2" customHeight="1">
      <c r="A180" s="35"/>
      <c r="B180" s="36"/>
      <c r="C180" s="193" t="s">
        <v>552</v>
      </c>
      <c r="D180" s="193" t="s">
        <v>195</v>
      </c>
      <c r="E180" s="194" t="s">
        <v>1613</v>
      </c>
      <c r="F180" s="195" t="s">
        <v>1563</v>
      </c>
      <c r="G180" s="196" t="s">
        <v>1348</v>
      </c>
      <c r="H180" s="197">
        <v>27</v>
      </c>
      <c r="I180" s="198"/>
      <c r="J180" s="199">
        <f t="shared" si="10"/>
        <v>0</v>
      </c>
      <c r="K180" s="200"/>
      <c r="L180" s="40"/>
      <c r="M180" s="201" t="s">
        <v>1</v>
      </c>
      <c r="N180" s="202" t="s">
        <v>45</v>
      </c>
      <c r="O180" s="72"/>
      <c r="P180" s="203">
        <f t="shared" si="11"/>
        <v>0</v>
      </c>
      <c r="Q180" s="203">
        <v>0</v>
      </c>
      <c r="R180" s="203">
        <f t="shared" si="12"/>
        <v>0</v>
      </c>
      <c r="S180" s="203">
        <v>0</v>
      </c>
      <c r="T180" s="204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5" t="s">
        <v>199</v>
      </c>
      <c r="AT180" s="205" t="s">
        <v>195</v>
      </c>
      <c r="AU180" s="205" t="s">
        <v>87</v>
      </c>
      <c r="AY180" s="18" t="s">
        <v>193</v>
      </c>
      <c r="BE180" s="206">
        <f t="shared" si="14"/>
        <v>0</v>
      </c>
      <c r="BF180" s="206">
        <f t="shared" si="15"/>
        <v>0</v>
      </c>
      <c r="BG180" s="206">
        <f t="shared" si="16"/>
        <v>0</v>
      </c>
      <c r="BH180" s="206">
        <f t="shared" si="17"/>
        <v>0</v>
      </c>
      <c r="BI180" s="206">
        <f t="shared" si="18"/>
        <v>0</v>
      </c>
      <c r="BJ180" s="18" t="s">
        <v>87</v>
      </c>
      <c r="BK180" s="206">
        <f t="shared" si="19"/>
        <v>0</v>
      </c>
      <c r="BL180" s="18" t="s">
        <v>199</v>
      </c>
      <c r="BM180" s="205" t="s">
        <v>816</v>
      </c>
    </row>
    <row r="181" spans="1:65" s="2" customFormat="1" ht="24.2" customHeight="1">
      <c r="A181" s="35"/>
      <c r="B181" s="36"/>
      <c r="C181" s="193" t="s">
        <v>557</v>
      </c>
      <c r="D181" s="193" t="s">
        <v>195</v>
      </c>
      <c r="E181" s="194" t="s">
        <v>2961</v>
      </c>
      <c r="F181" s="195" t="s">
        <v>2941</v>
      </c>
      <c r="G181" s="196" t="s">
        <v>1348</v>
      </c>
      <c r="H181" s="197">
        <v>12</v>
      </c>
      <c r="I181" s="198"/>
      <c r="J181" s="199">
        <f t="shared" si="10"/>
        <v>0</v>
      </c>
      <c r="K181" s="200"/>
      <c r="L181" s="40"/>
      <c r="M181" s="201" t="s">
        <v>1</v>
      </c>
      <c r="N181" s="202" t="s">
        <v>45</v>
      </c>
      <c r="O181" s="72"/>
      <c r="P181" s="203">
        <f t="shared" si="11"/>
        <v>0</v>
      </c>
      <c r="Q181" s="203">
        <v>0</v>
      </c>
      <c r="R181" s="203">
        <f t="shared" si="12"/>
        <v>0</v>
      </c>
      <c r="S181" s="203">
        <v>0</v>
      </c>
      <c r="T181" s="204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5" t="s">
        <v>199</v>
      </c>
      <c r="AT181" s="205" t="s">
        <v>195</v>
      </c>
      <c r="AU181" s="205" t="s">
        <v>87</v>
      </c>
      <c r="AY181" s="18" t="s">
        <v>193</v>
      </c>
      <c r="BE181" s="206">
        <f t="shared" si="14"/>
        <v>0</v>
      </c>
      <c r="BF181" s="206">
        <f t="shared" si="15"/>
        <v>0</v>
      </c>
      <c r="BG181" s="206">
        <f t="shared" si="16"/>
        <v>0</v>
      </c>
      <c r="BH181" s="206">
        <f t="shared" si="17"/>
        <v>0</v>
      </c>
      <c r="BI181" s="206">
        <f t="shared" si="18"/>
        <v>0</v>
      </c>
      <c r="BJ181" s="18" t="s">
        <v>87</v>
      </c>
      <c r="BK181" s="206">
        <f t="shared" si="19"/>
        <v>0</v>
      </c>
      <c r="BL181" s="18" t="s">
        <v>199</v>
      </c>
      <c r="BM181" s="205" t="s">
        <v>830</v>
      </c>
    </row>
    <row r="182" spans="1:65" s="2" customFormat="1" ht="24.2" customHeight="1">
      <c r="A182" s="35"/>
      <c r="B182" s="36"/>
      <c r="C182" s="193" t="s">
        <v>561</v>
      </c>
      <c r="D182" s="193" t="s">
        <v>195</v>
      </c>
      <c r="E182" s="194" t="s">
        <v>1614</v>
      </c>
      <c r="F182" s="195" t="s">
        <v>1565</v>
      </c>
      <c r="G182" s="196" t="s">
        <v>1348</v>
      </c>
      <c r="H182" s="197">
        <v>8</v>
      </c>
      <c r="I182" s="198"/>
      <c r="J182" s="199">
        <f t="shared" si="10"/>
        <v>0</v>
      </c>
      <c r="K182" s="200"/>
      <c r="L182" s="40"/>
      <c r="M182" s="201" t="s">
        <v>1</v>
      </c>
      <c r="N182" s="202" t="s">
        <v>45</v>
      </c>
      <c r="O182" s="72"/>
      <c r="P182" s="203">
        <f t="shared" si="11"/>
        <v>0</v>
      </c>
      <c r="Q182" s="203">
        <v>0</v>
      </c>
      <c r="R182" s="203">
        <f t="shared" si="12"/>
        <v>0</v>
      </c>
      <c r="S182" s="203">
        <v>0</v>
      </c>
      <c r="T182" s="204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5" t="s">
        <v>199</v>
      </c>
      <c r="AT182" s="205" t="s">
        <v>195</v>
      </c>
      <c r="AU182" s="205" t="s">
        <v>87</v>
      </c>
      <c r="AY182" s="18" t="s">
        <v>193</v>
      </c>
      <c r="BE182" s="206">
        <f t="shared" si="14"/>
        <v>0</v>
      </c>
      <c r="BF182" s="206">
        <f t="shared" si="15"/>
        <v>0</v>
      </c>
      <c r="BG182" s="206">
        <f t="shared" si="16"/>
        <v>0</v>
      </c>
      <c r="BH182" s="206">
        <f t="shared" si="17"/>
        <v>0</v>
      </c>
      <c r="BI182" s="206">
        <f t="shared" si="18"/>
        <v>0</v>
      </c>
      <c r="BJ182" s="18" t="s">
        <v>87</v>
      </c>
      <c r="BK182" s="206">
        <f t="shared" si="19"/>
        <v>0</v>
      </c>
      <c r="BL182" s="18" t="s">
        <v>199</v>
      </c>
      <c r="BM182" s="205" t="s">
        <v>861</v>
      </c>
    </row>
    <row r="183" spans="1:65" s="2" customFormat="1" ht="24.2" customHeight="1">
      <c r="A183" s="35"/>
      <c r="B183" s="36"/>
      <c r="C183" s="193" t="s">
        <v>566</v>
      </c>
      <c r="D183" s="193" t="s">
        <v>195</v>
      </c>
      <c r="E183" s="194" t="s">
        <v>1615</v>
      </c>
      <c r="F183" s="195" t="s">
        <v>1567</v>
      </c>
      <c r="G183" s="196" t="s">
        <v>1348</v>
      </c>
      <c r="H183" s="197">
        <v>1</v>
      </c>
      <c r="I183" s="198"/>
      <c r="J183" s="199">
        <f t="shared" si="10"/>
        <v>0</v>
      </c>
      <c r="K183" s="200"/>
      <c r="L183" s="40"/>
      <c r="M183" s="201" t="s">
        <v>1</v>
      </c>
      <c r="N183" s="202" t="s">
        <v>45</v>
      </c>
      <c r="O183" s="72"/>
      <c r="P183" s="203">
        <f t="shared" si="11"/>
        <v>0</v>
      </c>
      <c r="Q183" s="203">
        <v>0</v>
      </c>
      <c r="R183" s="203">
        <f t="shared" si="12"/>
        <v>0</v>
      </c>
      <c r="S183" s="203">
        <v>0</v>
      </c>
      <c r="T183" s="204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5" t="s">
        <v>199</v>
      </c>
      <c r="AT183" s="205" t="s">
        <v>195</v>
      </c>
      <c r="AU183" s="205" t="s">
        <v>87</v>
      </c>
      <c r="AY183" s="18" t="s">
        <v>193</v>
      </c>
      <c r="BE183" s="206">
        <f t="shared" si="14"/>
        <v>0</v>
      </c>
      <c r="BF183" s="206">
        <f t="shared" si="15"/>
        <v>0</v>
      </c>
      <c r="BG183" s="206">
        <f t="shared" si="16"/>
        <v>0</v>
      </c>
      <c r="BH183" s="206">
        <f t="shared" si="17"/>
        <v>0</v>
      </c>
      <c r="BI183" s="206">
        <f t="shared" si="18"/>
        <v>0</v>
      </c>
      <c r="BJ183" s="18" t="s">
        <v>87</v>
      </c>
      <c r="BK183" s="206">
        <f t="shared" si="19"/>
        <v>0</v>
      </c>
      <c r="BL183" s="18" t="s">
        <v>199</v>
      </c>
      <c r="BM183" s="205" t="s">
        <v>873</v>
      </c>
    </row>
    <row r="184" spans="1:65" s="2" customFormat="1" ht="24.2" customHeight="1">
      <c r="A184" s="35"/>
      <c r="B184" s="36"/>
      <c r="C184" s="193" t="s">
        <v>570</v>
      </c>
      <c r="D184" s="193" t="s">
        <v>195</v>
      </c>
      <c r="E184" s="194" t="s">
        <v>2962</v>
      </c>
      <c r="F184" s="195" t="s">
        <v>2943</v>
      </c>
      <c r="G184" s="196" t="s">
        <v>1348</v>
      </c>
      <c r="H184" s="197">
        <v>22</v>
      </c>
      <c r="I184" s="198"/>
      <c r="J184" s="199">
        <f t="shared" si="10"/>
        <v>0</v>
      </c>
      <c r="K184" s="200"/>
      <c r="L184" s="40"/>
      <c r="M184" s="201" t="s">
        <v>1</v>
      </c>
      <c r="N184" s="202" t="s">
        <v>45</v>
      </c>
      <c r="O184" s="72"/>
      <c r="P184" s="203">
        <f t="shared" si="11"/>
        <v>0</v>
      </c>
      <c r="Q184" s="203">
        <v>0</v>
      </c>
      <c r="R184" s="203">
        <f t="shared" si="12"/>
        <v>0</v>
      </c>
      <c r="S184" s="203">
        <v>0</v>
      </c>
      <c r="T184" s="204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5" t="s">
        <v>199</v>
      </c>
      <c r="AT184" s="205" t="s">
        <v>195</v>
      </c>
      <c r="AU184" s="205" t="s">
        <v>87</v>
      </c>
      <c r="AY184" s="18" t="s">
        <v>193</v>
      </c>
      <c r="BE184" s="206">
        <f t="shared" si="14"/>
        <v>0</v>
      </c>
      <c r="BF184" s="206">
        <f t="shared" si="15"/>
        <v>0</v>
      </c>
      <c r="BG184" s="206">
        <f t="shared" si="16"/>
        <v>0</v>
      </c>
      <c r="BH184" s="206">
        <f t="shared" si="17"/>
        <v>0</v>
      </c>
      <c r="BI184" s="206">
        <f t="shared" si="18"/>
        <v>0</v>
      </c>
      <c r="BJ184" s="18" t="s">
        <v>87</v>
      </c>
      <c r="BK184" s="206">
        <f t="shared" si="19"/>
        <v>0</v>
      </c>
      <c r="BL184" s="18" t="s">
        <v>199</v>
      </c>
      <c r="BM184" s="205" t="s">
        <v>883</v>
      </c>
    </row>
    <row r="185" spans="1:65" s="2" customFormat="1" ht="37.9" customHeight="1">
      <c r="A185" s="35"/>
      <c r="B185" s="36"/>
      <c r="C185" s="193" t="s">
        <v>576</v>
      </c>
      <c r="D185" s="193" t="s">
        <v>195</v>
      </c>
      <c r="E185" s="194" t="s">
        <v>2963</v>
      </c>
      <c r="F185" s="195" t="s">
        <v>2945</v>
      </c>
      <c r="G185" s="196" t="s">
        <v>1348</v>
      </c>
      <c r="H185" s="197">
        <v>4</v>
      </c>
      <c r="I185" s="198"/>
      <c r="J185" s="199">
        <f t="shared" si="10"/>
        <v>0</v>
      </c>
      <c r="K185" s="200"/>
      <c r="L185" s="40"/>
      <c r="M185" s="201" t="s">
        <v>1</v>
      </c>
      <c r="N185" s="202" t="s">
        <v>45</v>
      </c>
      <c r="O185" s="72"/>
      <c r="P185" s="203">
        <f t="shared" si="11"/>
        <v>0</v>
      </c>
      <c r="Q185" s="203">
        <v>0</v>
      </c>
      <c r="R185" s="203">
        <f t="shared" si="12"/>
        <v>0</v>
      </c>
      <c r="S185" s="203">
        <v>0</v>
      </c>
      <c r="T185" s="204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5" t="s">
        <v>199</v>
      </c>
      <c r="AT185" s="205" t="s">
        <v>195</v>
      </c>
      <c r="AU185" s="205" t="s">
        <v>87</v>
      </c>
      <c r="AY185" s="18" t="s">
        <v>193</v>
      </c>
      <c r="BE185" s="206">
        <f t="shared" si="14"/>
        <v>0</v>
      </c>
      <c r="BF185" s="206">
        <f t="shared" si="15"/>
        <v>0</v>
      </c>
      <c r="BG185" s="206">
        <f t="shared" si="16"/>
        <v>0</v>
      </c>
      <c r="BH185" s="206">
        <f t="shared" si="17"/>
        <v>0</v>
      </c>
      <c r="BI185" s="206">
        <f t="shared" si="18"/>
        <v>0</v>
      </c>
      <c r="BJ185" s="18" t="s">
        <v>87</v>
      </c>
      <c r="BK185" s="206">
        <f t="shared" si="19"/>
        <v>0</v>
      </c>
      <c r="BL185" s="18" t="s">
        <v>199</v>
      </c>
      <c r="BM185" s="205" t="s">
        <v>893</v>
      </c>
    </row>
    <row r="186" spans="1:65" s="2" customFormat="1" ht="33" customHeight="1">
      <c r="A186" s="35"/>
      <c r="B186" s="36"/>
      <c r="C186" s="193" t="s">
        <v>584</v>
      </c>
      <c r="D186" s="193" t="s">
        <v>195</v>
      </c>
      <c r="E186" s="194" t="s">
        <v>2964</v>
      </c>
      <c r="F186" s="195" t="s">
        <v>2947</v>
      </c>
      <c r="G186" s="196" t="s">
        <v>1348</v>
      </c>
      <c r="H186" s="197">
        <v>4</v>
      </c>
      <c r="I186" s="198"/>
      <c r="J186" s="199">
        <f t="shared" si="10"/>
        <v>0</v>
      </c>
      <c r="K186" s="200"/>
      <c r="L186" s="40"/>
      <c r="M186" s="201" t="s">
        <v>1</v>
      </c>
      <c r="N186" s="202" t="s">
        <v>45</v>
      </c>
      <c r="O186" s="72"/>
      <c r="P186" s="203">
        <f t="shared" si="11"/>
        <v>0</v>
      </c>
      <c r="Q186" s="203">
        <v>0</v>
      </c>
      <c r="R186" s="203">
        <f t="shared" si="12"/>
        <v>0</v>
      </c>
      <c r="S186" s="203">
        <v>0</v>
      </c>
      <c r="T186" s="204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5" t="s">
        <v>199</v>
      </c>
      <c r="AT186" s="205" t="s">
        <v>195</v>
      </c>
      <c r="AU186" s="205" t="s">
        <v>87</v>
      </c>
      <c r="AY186" s="18" t="s">
        <v>193</v>
      </c>
      <c r="BE186" s="206">
        <f t="shared" si="14"/>
        <v>0</v>
      </c>
      <c r="BF186" s="206">
        <f t="shared" si="15"/>
        <v>0</v>
      </c>
      <c r="BG186" s="206">
        <f t="shared" si="16"/>
        <v>0</v>
      </c>
      <c r="BH186" s="206">
        <f t="shared" si="17"/>
        <v>0</v>
      </c>
      <c r="BI186" s="206">
        <f t="shared" si="18"/>
        <v>0</v>
      </c>
      <c r="BJ186" s="18" t="s">
        <v>87</v>
      </c>
      <c r="BK186" s="206">
        <f t="shared" si="19"/>
        <v>0</v>
      </c>
      <c r="BL186" s="18" t="s">
        <v>199</v>
      </c>
      <c r="BM186" s="205" t="s">
        <v>901</v>
      </c>
    </row>
    <row r="187" spans="1:65" s="2" customFormat="1" ht="16.5" customHeight="1">
      <c r="A187" s="35"/>
      <c r="B187" s="36"/>
      <c r="C187" s="193" t="s">
        <v>588</v>
      </c>
      <c r="D187" s="193" t="s">
        <v>195</v>
      </c>
      <c r="E187" s="194" t="s">
        <v>2965</v>
      </c>
      <c r="F187" s="195" t="s">
        <v>2949</v>
      </c>
      <c r="G187" s="196" t="s">
        <v>1348</v>
      </c>
      <c r="H187" s="197">
        <v>3</v>
      </c>
      <c r="I187" s="198"/>
      <c r="J187" s="199">
        <f t="shared" si="10"/>
        <v>0</v>
      </c>
      <c r="K187" s="200"/>
      <c r="L187" s="40"/>
      <c r="M187" s="201" t="s">
        <v>1</v>
      </c>
      <c r="N187" s="202" t="s">
        <v>45</v>
      </c>
      <c r="O187" s="72"/>
      <c r="P187" s="203">
        <f t="shared" si="11"/>
        <v>0</v>
      </c>
      <c r="Q187" s="203">
        <v>0</v>
      </c>
      <c r="R187" s="203">
        <f t="shared" si="12"/>
        <v>0</v>
      </c>
      <c r="S187" s="203">
        <v>0</v>
      </c>
      <c r="T187" s="204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5" t="s">
        <v>199</v>
      </c>
      <c r="AT187" s="205" t="s">
        <v>195</v>
      </c>
      <c r="AU187" s="205" t="s">
        <v>87</v>
      </c>
      <c r="AY187" s="18" t="s">
        <v>193</v>
      </c>
      <c r="BE187" s="206">
        <f t="shared" si="14"/>
        <v>0</v>
      </c>
      <c r="BF187" s="206">
        <f t="shared" si="15"/>
        <v>0</v>
      </c>
      <c r="BG187" s="206">
        <f t="shared" si="16"/>
        <v>0</v>
      </c>
      <c r="BH187" s="206">
        <f t="shared" si="17"/>
        <v>0</v>
      </c>
      <c r="BI187" s="206">
        <f t="shared" si="18"/>
        <v>0</v>
      </c>
      <c r="BJ187" s="18" t="s">
        <v>87</v>
      </c>
      <c r="BK187" s="206">
        <f t="shared" si="19"/>
        <v>0</v>
      </c>
      <c r="BL187" s="18" t="s">
        <v>199</v>
      </c>
      <c r="BM187" s="205" t="s">
        <v>909</v>
      </c>
    </row>
    <row r="188" spans="1:65" s="2" customFormat="1" ht="16.5" customHeight="1">
      <c r="A188" s="35"/>
      <c r="B188" s="36"/>
      <c r="C188" s="193" t="s">
        <v>594</v>
      </c>
      <c r="D188" s="193" t="s">
        <v>195</v>
      </c>
      <c r="E188" s="194" t="s">
        <v>2966</v>
      </c>
      <c r="F188" s="195" t="s">
        <v>1626</v>
      </c>
      <c r="G188" s="196" t="s">
        <v>496</v>
      </c>
      <c r="H188" s="197">
        <v>13</v>
      </c>
      <c r="I188" s="198"/>
      <c r="J188" s="199">
        <f t="shared" si="10"/>
        <v>0</v>
      </c>
      <c r="K188" s="200"/>
      <c r="L188" s="40"/>
      <c r="M188" s="201" t="s">
        <v>1</v>
      </c>
      <c r="N188" s="202" t="s">
        <v>45</v>
      </c>
      <c r="O188" s="72"/>
      <c r="P188" s="203">
        <f t="shared" si="11"/>
        <v>0</v>
      </c>
      <c r="Q188" s="203">
        <v>0</v>
      </c>
      <c r="R188" s="203">
        <f t="shared" si="12"/>
        <v>0</v>
      </c>
      <c r="S188" s="203">
        <v>0</v>
      </c>
      <c r="T188" s="204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5" t="s">
        <v>199</v>
      </c>
      <c r="AT188" s="205" t="s">
        <v>195</v>
      </c>
      <c r="AU188" s="205" t="s">
        <v>87</v>
      </c>
      <c r="AY188" s="18" t="s">
        <v>193</v>
      </c>
      <c r="BE188" s="206">
        <f t="shared" si="14"/>
        <v>0</v>
      </c>
      <c r="BF188" s="206">
        <f t="shared" si="15"/>
        <v>0</v>
      </c>
      <c r="BG188" s="206">
        <f t="shared" si="16"/>
        <v>0</v>
      </c>
      <c r="BH188" s="206">
        <f t="shared" si="17"/>
        <v>0</v>
      </c>
      <c r="BI188" s="206">
        <f t="shared" si="18"/>
        <v>0</v>
      </c>
      <c r="BJ188" s="18" t="s">
        <v>87</v>
      </c>
      <c r="BK188" s="206">
        <f t="shared" si="19"/>
        <v>0</v>
      </c>
      <c r="BL188" s="18" t="s">
        <v>199</v>
      </c>
      <c r="BM188" s="205" t="s">
        <v>917</v>
      </c>
    </row>
    <row r="189" spans="1:65" s="2" customFormat="1" ht="16.5" customHeight="1">
      <c r="A189" s="35"/>
      <c r="B189" s="36"/>
      <c r="C189" s="193" t="s">
        <v>599</v>
      </c>
      <c r="D189" s="193" t="s">
        <v>195</v>
      </c>
      <c r="E189" s="194" t="s">
        <v>1617</v>
      </c>
      <c r="F189" s="195" t="s">
        <v>1618</v>
      </c>
      <c r="G189" s="196" t="s">
        <v>496</v>
      </c>
      <c r="H189" s="197">
        <v>220</v>
      </c>
      <c r="I189" s="198"/>
      <c r="J189" s="199">
        <f t="shared" si="10"/>
        <v>0</v>
      </c>
      <c r="K189" s="200"/>
      <c r="L189" s="40"/>
      <c r="M189" s="201" t="s">
        <v>1</v>
      </c>
      <c r="N189" s="202" t="s">
        <v>45</v>
      </c>
      <c r="O189" s="72"/>
      <c r="P189" s="203">
        <f t="shared" si="11"/>
        <v>0</v>
      </c>
      <c r="Q189" s="203">
        <v>0</v>
      </c>
      <c r="R189" s="203">
        <f t="shared" si="12"/>
        <v>0</v>
      </c>
      <c r="S189" s="203">
        <v>0</v>
      </c>
      <c r="T189" s="204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5" t="s">
        <v>199</v>
      </c>
      <c r="AT189" s="205" t="s">
        <v>195</v>
      </c>
      <c r="AU189" s="205" t="s">
        <v>87</v>
      </c>
      <c r="AY189" s="18" t="s">
        <v>193</v>
      </c>
      <c r="BE189" s="206">
        <f t="shared" si="14"/>
        <v>0</v>
      </c>
      <c r="BF189" s="206">
        <f t="shared" si="15"/>
        <v>0</v>
      </c>
      <c r="BG189" s="206">
        <f t="shared" si="16"/>
        <v>0</v>
      </c>
      <c r="BH189" s="206">
        <f t="shared" si="17"/>
        <v>0</v>
      </c>
      <c r="BI189" s="206">
        <f t="shared" si="18"/>
        <v>0</v>
      </c>
      <c r="BJ189" s="18" t="s">
        <v>87</v>
      </c>
      <c r="BK189" s="206">
        <f t="shared" si="19"/>
        <v>0</v>
      </c>
      <c r="BL189" s="18" t="s">
        <v>199</v>
      </c>
      <c r="BM189" s="205" t="s">
        <v>927</v>
      </c>
    </row>
    <row r="190" spans="1:65" s="2" customFormat="1" ht="16.5" customHeight="1">
      <c r="A190" s="35"/>
      <c r="B190" s="36"/>
      <c r="C190" s="193" t="s">
        <v>604</v>
      </c>
      <c r="D190" s="193" t="s">
        <v>195</v>
      </c>
      <c r="E190" s="194" t="s">
        <v>1619</v>
      </c>
      <c r="F190" s="195" t="s">
        <v>1620</v>
      </c>
      <c r="G190" s="196" t="s">
        <v>496</v>
      </c>
      <c r="H190" s="197">
        <v>70</v>
      </c>
      <c r="I190" s="198"/>
      <c r="J190" s="199">
        <f t="shared" si="10"/>
        <v>0</v>
      </c>
      <c r="K190" s="200"/>
      <c r="L190" s="40"/>
      <c r="M190" s="201" t="s">
        <v>1</v>
      </c>
      <c r="N190" s="202" t="s">
        <v>45</v>
      </c>
      <c r="O190" s="72"/>
      <c r="P190" s="203">
        <f t="shared" si="11"/>
        <v>0</v>
      </c>
      <c r="Q190" s="203">
        <v>0</v>
      </c>
      <c r="R190" s="203">
        <f t="shared" si="12"/>
        <v>0</v>
      </c>
      <c r="S190" s="203">
        <v>0</v>
      </c>
      <c r="T190" s="204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5" t="s">
        <v>199</v>
      </c>
      <c r="AT190" s="205" t="s">
        <v>195</v>
      </c>
      <c r="AU190" s="205" t="s">
        <v>87</v>
      </c>
      <c r="AY190" s="18" t="s">
        <v>193</v>
      </c>
      <c r="BE190" s="206">
        <f t="shared" si="14"/>
        <v>0</v>
      </c>
      <c r="BF190" s="206">
        <f t="shared" si="15"/>
        <v>0</v>
      </c>
      <c r="BG190" s="206">
        <f t="shared" si="16"/>
        <v>0</v>
      </c>
      <c r="BH190" s="206">
        <f t="shared" si="17"/>
        <v>0</v>
      </c>
      <c r="BI190" s="206">
        <f t="shared" si="18"/>
        <v>0</v>
      </c>
      <c r="BJ190" s="18" t="s">
        <v>87</v>
      </c>
      <c r="BK190" s="206">
        <f t="shared" si="19"/>
        <v>0</v>
      </c>
      <c r="BL190" s="18" t="s">
        <v>199</v>
      </c>
      <c r="BM190" s="205" t="s">
        <v>935</v>
      </c>
    </row>
    <row r="191" spans="1:65" s="2" customFormat="1" ht="16.5" customHeight="1">
      <c r="A191" s="35"/>
      <c r="B191" s="36"/>
      <c r="C191" s="193" t="s">
        <v>611</v>
      </c>
      <c r="D191" s="193" t="s">
        <v>195</v>
      </c>
      <c r="E191" s="194" t="s">
        <v>1621</v>
      </c>
      <c r="F191" s="195" t="s">
        <v>1622</v>
      </c>
      <c r="G191" s="196" t="s">
        <v>496</v>
      </c>
      <c r="H191" s="197">
        <v>110</v>
      </c>
      <c r="I191" s="198"/>
      <c r="J191" s="199">
        <f t="shared" si="10"/>
        <v>0</v>
      </c>
      <c r="K191" s="200"/>
      <c r="L191" s="40"/>
      <c r="M191" s="201" t="s">
        <v>1</v>
      </c>
      <c r="N191" s="202" t="s">
        <v>45</v>
      </c>
      <c r="O191" s="72"/>
      <c r="P191" s="203">
        <f t="shared" si="11"/>
        <v>0</v>
      </c>
      <c r="Q191" s="203">
        <v>0</v>
      </c>
      <c r="R191" s="203">
        <f t="shared" si="12"/>
        <v>0</v>
      </c>
      <c r="S191" s="203">
        <v>0</v>
      </c>
      <c r="T191" s="204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5" t="s">
        <v>199</v>
      </c>
      <c r="AT191" s="205" t="s">
        <v>195</v>
      </c>
      <c r="AU191" s="205" t="s">
        <v>87</v>
      </c>
      <c r="AY191" s="18" t="s">
        <v>193</v>
      </c>
      <c r="BE191" s="206">
        <f t="shared" si="14"/>
        <v>0</v>
      </c>
      <c r="BF191" s="206">
        <f t="shared" si="15"/>
        <v>0</v>
      </c>
      <c r="BG191" s="206">
        <f t="shared" si="16"/>
        <v>0</v>
      </c>
      <c r="BH191" s="206">
        <f t="shared" si="17"/>
        <v>0</v>
      </c>
      <c r="BI191" s="206">
        <f t="shared" si="18"/>
        <v>0</v>
      </c>
      <c r="BJ191" s="18" t="s">
        <v>87</v>
      </c>
      <c r="BK191" s="206">
        <f t="shared" si="19"/>
        <v>0</v>
      </c>
      <c r="BL191" s="18" t="s">
        <v>199</v>
      </c>
      <c r="BM191" s="205" t="s">
        <v>947</v>
      </c>
    </row>
    <row r="192" spans="1:65" s="2" customFormat="1" ht="16.5" customHeight="1">
      <c r="A192" s="35"/>
      <c r="B192" s="36"/>
      <c r="C192" s="193" t="s">
        <v>618</v>
      </c>
      <c r="D192" s="193" t="s">
        <v>195</v>
      </c>
      <c r="E192" s="194" t="s">
        <v>1623</v>
      </c>
      <c r="F192" s="195" t="s">
        <v>1624</v>
      </c>
      <c r="G192" s="196" t="s">
        <v>496</v>
      </c>
      <c r="H192" s="197">
        <v>420</v>
      </c>
      <c r="I192" s="198"/>
      <c r="J192" s="199">
        <f t="shared" si="10"/>
        <v>0</v>
      </c>
      <c r="K192" s="200"/>
      <c r="L192" s="40"/>
      <c r="M192" s="201" t="s">
        <v>1</v>
      </c>
      <c r="N192" s="202" t="s">
        <v>45</v>
      </c>
      <c r="O192" s="72"/>
      <c r="P192" s="203">
        <f t="shared" si="11"/>
        <v>0</v>
      </c>
      <c r="Q192" s="203">
        <v>0</v>
      </c>
      <c r="R192" s="203">
        <f t="shared" si="12"/>
        <v>0</v>
      </c>
      <c r="S192" s="203">
        <v>0</v>
      </c>
      <c r="T192" s="204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5" t="s">
        <v>199</v>
      </c>
      <c r="AT192" s="205" t="s">
        <v>195</v>
      </c>
      <c r="AU192" s="205" t="s">
        <v>87</v>
      </c>
      <c r="AY192" s="18" t="s">
        <v>193</v>
      </c>
      <c r="BE192" s="206">
        <f t="shared" si="14"/>
        <v>0</v>
      </c>
      <c r="BF192" s="206">
        <f t="shared" si="15"/>
        <v>0</v>
      </c>
      <c r="BG192" s="206">
        <f t="shared" si="16"/>
        <v>0</v>
      </c>
      <c r="BH192" s="206">
        <f t="shared" si="17"/>
        <v>0</v>
      </c>
      <c r="BI192" s="206">
        <f t="shared" si="18"/>
        <v>0</v>
      </c>
      <c r="BJ192" s="18" t="s">
        <v>87</v>
      </c>
      <c r="BK192" s="206">
        <f t="shared" si="19"/>
        <v>0</v>
      </c>
      <c r="BL192" s="18" t="s">
        <v>199</v>
      </c>
      <c r="BM192" s="205" t="s">
        <v>963</v>
      </c>
    </row>
    <row r="193" spans="1:65" s="2" customFormat="1" ht="16.5" customHeight="1">
      <c r="A193" s="35"/>
      <c r="B193" s="36"/>
      <c r="C193" s="193" t="s">
        <v>624</v>
      </c>
      <c r="D193" s="193" t="s">
        <v>195</v>
      </c>
      <c r="E193" s="194" t="s">
        <v>2967</v>
      </c>
      <c r="F193" s="195" t="s">
        <v>2968</v>
      </c>
      <c r="G193" s="196" t="s">
        <v>496</v>
      </c>
      <c r="H193" s="197">
        <v>80</v>
      </c>
      <c r="I193" s="198"/>
      <c r="J193" s="199">
        <f t="shared" si="10"/>
        <v>0</v>
      </c>
      <c r="K193" s="200"/>
      <c r="L193" s="40"/>
      <c r="M193" s="201" t="s">
        <v>1</v>
      </c>
      <c r="N193" s="202" t="s">
        <v>45</v>
      </c>
      <c r="O193" s="72"/>
      <c r="P193" s="203">
        <f t="shared" si="11"/>
        <v>0</v>
      </c>
      <c r="Q193" s="203">
        <v>0</v>
      </c>
      <c r="R193" s="203">
        <f t="shared" si="12"/>
        <v>0</v>
      </c>
      <c r="S193" s="203">
        <v>0</v>
      </c>
      <c r="T193" s="204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5" t="s">
        <v>199</v>
      </c>
      <c r="AT193" s="205" t="s">
        <v>195</v>
      </c>
      <c r="AU193" s="205" t="s">
        <v>87</v>
      </c>
      <c r="AY193" s="18" t="s">
        <v>193</v>
      </c>
      <c r="BE193" s="206">
        <f t="shared" si="14"/>
        <v>0</v>
      </c>
      <c r="BF193" s="206">
        <f t="shared" si="15"/>
        <v>0</v>
      </c>
      <c r="BG193" s="206">
        <f t="shared" si="16"/>
        <v>0</v>
      </c>
      <c r="BH193" s="206">
        <f t="shared" si="17"/>
        <v>0</v>
      </c>
      <c r="BI193" s="206">
        <f t="shared" si="18"/>
        <v>0</v>
      </c>
      <c r="BJ193" s="18" t="s">
        <v>87</v>
      </c>
      <c r="BK193" s="206">
        <f t="shared" si="19"/>
        <v>0</v>
      </c>
      <c r="BL193" s="18" t="s">
        <v>199</v>
      </c>
      <c r="BM193" s="205" t="s">
        <v>973</v>
      </c>
    </row>
    <row r="194" spans="1:65" s="2" customFormat="1" ht="16.5" customHeight="1">
      <c r="A194" s="35"/>
      <c r="B194" s="36"/>
      <c r="C194" s="193" t="s">
        <v>629</v>
      </c>
      <c r="D194" s="193" t="s">
        <v>195</v>
      </c>
      <c r="E194" s="194" t="s">
        <v>2969</v>
      </c>
      <c r="F194" s="195" t="s">
        <v>2970</v>
      </c>
      <c r="G194" s="196" t="s">
        <v>496</v>
      </c>
      <c r="H194" s="197">
        <v>60</v>
      </c>
      <c r="I194" s="198"/>
      <c r="J194" s="199">
        <f t="shared" si="10"/>
        <v>0</v>
      </c>
      <c r="K194" s="200"/>
      <c r="L194" s="40"/>
      <c r="M194" s="201" t="s">
        <v>1</v>
      </c>
      <c r="N194" s="202" t="s">
        <v>45</v>
      </c>
      <c r="O194" s="72"/>
      <c r="P194" s="203">
        <f t="shared" si="11"/>
        <v>0</v>
      </c>
      <c r="Q194" s="203">
        <v>0</v>
      </c>
      <c r="R194" s="203">
        <f t="shared" si="12"/>
        <v>0</v>
      </c>
      <c r="S194" s="203">
        <v>0</v>
      </c>
      <c r="T194" s="204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5" t="s">
        <v>199</v>
      </c>
      <c r="AT194" s="205" t="s">
        <v>195</v>
      </c>
      <c r="AU194" s="205" t="s">
        <v>87</v>
      </c>
      <c r="AY194" s="18" t="s">
        <v>193</v>
      </c>
      <c r="BE194" s="206">
        <f t="shared" si="14"/>
        <v>0</v>
      </c>
      <c r="BF194" s="206">
        <f t="shared" si="15"/>
        <v>0</v>
      </c>
      <c r="BG194" s="206">
        <f t="shared" si="16"/>
        <v>0</v>
      </c>
      <c r="BH194" s="206">
        <f t="shared" si="17"/>
        <v>0</v>
      </c>
      <c r="BI194" s="206">
        <f t="shared" si="18"/>
        <v>0</v>
      </c>
      <c r="BJ194" s="18" t="s">
        <v>87</v>
      </c>
      <c r="BK194" s="206">
        <f t="shared" si="19"/>
        <v>0</v>
      </c>
      <c r="BL194" s="18" t="s">
        <v>199</v>
      </c>
      <c r="BM194" s="205" t="s">
        <v>983</v>
      </c>
    </row>
    <row r="195" spans="1:65" s="2" customFormat="1" ht="16.5" customHeight="1">
      <c r="A195" s="35"/>
      <c r="B195" s="36"/>
      <c r="C195" s="193" t="s">
        <v>634</v>
      </c>
      <c r="D195" s="193" t="s">
        <v>195</v>
      </c>
      <c r="E195" s="194" t="s">
        <v>2971</v>
      </c>
      <c r="F195" s="195" t="s">
        <v>2972</v>
      </c>
      <c r="G195" s="196" t="s">
        <v>496</v>
      </c>
      <c r="H195" s="197">
        <v>45</v>
      </c>
      <c r="I195" s="198"/>
      <c r="J195" s="199">
        <f t="shared" si="10"/>
        <v>0</v>
      </c>
      <c r="K195" s="200"/>
      <c r="L195" s="40"/>
      <c r="M195" s="201" t="s">
        <v>1</v>
      </c>
      <c r="N195" s="202" t="s">
        <v>45</v>
      </c>
      <c r="O195" s="72"/>
      <c r="P195" s="203">
        <f t="shared" si="11"/>
        <v>0</v>
      </c>
      <c r="Q195" s="203">
        <v>0</v>
      </c>
      <c r="R195" s="203">
        <f t="shared" si="12"/>
        <v>0</v>
      </c>
      <c r="S195" s="203">
        <v>0</v>
      </c>
      <c r="T195" s="204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5" t="s">
        <v>199</v>
      </c>
      <c r="AT195" s="205" t="s">
        <v>195</v>
      </c>
      <c r="AU195" s="205" t="s">
        <v>87</v>
      </c>
      <c r="AY195" s="18" t="s">
        <v>193</v>
      </c>
      <c r="BE195" s="206">
        <f t="shared" si="14"/>
        <v>0</v>
      </c>
      <c r="BF195" s="206">
        <f t="shared" si="15"/>
        <v>0</v>
      </c>
      <c r="BG195" s="206">
        <f t="shared" si="16"/>
        <v>0</v>
      </c>
      <c r="BH195" s="206">
        <f t="shared" si="17"/>
        <v>0</v>
      </c>
      <c r="BI195" s="206">
        <f t="shared" si="18"/>
        <v>0</v>
      </c>
      <c r="BJ195" s="18" t="s">
        <v>87</v>
      </c>
      <c r="BK195" s="206">
        <f t="shared" si="19"/>
        <v>0</v>
      </c>
      <c r="BL195" s="18" t="s">
        <v>199</v>
      </c>
      <c r="BM195" s="205" t="s">
        <v>999</v>
      </c>
    </row>
    <row r="196" spans="1:65" s="2" customFormat="1" ht="24.2" customHeight="1">
      <c r="A196" s="35"/>
      <c r="B196" s="36"/>
      <c r="C196" s="193" t="s">
        <v>640</v>
      </c>
      <c r="D196" s="193" t="s">
        <v>195</v>
      </c>
      <c r="E196" s="194" t="s">
        <v>1629</v>
      </c>
      <c r="F196" s="195" t="s">
        <v>1587</v>
      </c>
      <c r="G196" s="196" t="s">
        <v>1348</v>
      </c>
      <c r="H196" s="197">
        <v>55</v>
      </c>
      <c r="I196" s="198"/>
      <c r="J196" s="199">
        <f t="shared" si="10"/>
        <v>0</v>
      </c>
      <c r="K196" s="200"/>
      <c r="L196" s="40"/>
      <c r="M196" s="201" t="s">
        <v>1</v>
      </c>
      <c r="N196" s="202" t="s">
        <v>45</v>
      </c>
      <c r="O196" s="72"/>
      <c r="P196" s="203">
        <f t="shared" si="11"/>
        <v>0</v>
      </c>
      <c r="Q196" s="203">
        <v>0</v>
      </c>
      <c r="R196" s="203">
        <f t="shared" si="12"/>
        <v>0</v>
      </c>
      <c r="S196" s="203">
        <v>0</v>
      </c>
      <c r="T196" s="204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5" t="s">
        <v>199</v>
      </c>
      <c r="AT196" s="205" t="s">
        <v>195</v>
      </c>
      <c r="AU196" s="205" t="s">
        <v>87</v>
      </c>
      <c r="AY196" s="18" t="s">
        <v>193</v>
      </c>
      <c r="BE196" s="206">
        <f t="shared" si="14"/>
        <v>0</v>
      </c>
      <c r="BF196" s="206">
        <f t="shared" si="15"/>
        <v>0</v>
      </c>
      <c r="BG196" s="206">
        <f t="shared" si="16"/>
        <v>0</v>
      </c>
      <c r="BH196" s="206">
        <f t="shared" si="17"/>
        <v>0</v>
      </c>
      <c r="BI196" s="206">
        <f t="shared" si="18"/>
        <v>0</v>
      </c>
      <c r="BJ196" s="18" t="s">
        <v>87</v>
      </c>
      <c r="BK196" s="206">
        <f t="shared" si="19"/>
        <v>0</v>
      </c>
      <c r="BL196" s="18" t="s">
        <v>199</v>
      </c>
      <c r="BM196" s="205" t="s">
        <v>1018</v>
      </c>
    </row>
    <row r="197" spans="1:65" s="2" customFormat="1" ht="24.2" customHeight="1">
      <c r="A197" s="35"/>
      <c r="B197" s="36"/>
      <c r="C197" s="193" t="s">
        <v>646</v>
      </c>
      <c r="D197" s="193" t="s">
        <v>195</v>
      </c>
      <c r="E197" s="194" t="s">
        <v>1630</v>
      </c>
      <c r="F197" s="195" t="s">
        <v>1589</v>
      </c>
      <c r="G197" s="196" t="s">
        <v>1348</v>
      </c>
      <c r="H197" s="197">
        <v>25</v>
      </c>
      <c r="I197" s="198"/>
      <c r="J197" s="199">
        <f t="shared" si="10"/>
        <v>0</v>
      </c>
      <c r="K197" s="200"/>
      <c r="L197" s="40"/>
      <c r="M197" s="201" t="s">
        <v>1</v>
      </c>
      <c r="N197" s="202" t="s">
        <v>45</v>
      </c>
      <c r="O197" s="72"/>
      <c r="P197" s="203">
        <f t="shared" si="11"/>
        <v>0</v>
      </c>
      <c r="Q197" s="203">
        <v>0</v>
      </c>
      <c r="R197" s="203">
        <f t="shared" si="12"/>
        <v>0</v>
      </c>
      <c r="S197" s="203">
        <v>0</v>
      </c>
      <c r="T197" s="204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5" t="s">
        <v>199</v>
      </c>
      <c r="AT197" s="205" t="s">
        <v>195</v>
      </c>
      <c r="AU197" s="205" t="s">
        <v>87</v>
      </c>
      <c r="AY197" s="18" t="s">
        <v>193</v>
      </c>
      <c r="BE197" s="206">
        <f t="shared" si="14"/>
        <v>0</v>
      </c>
      <c r="BF197" s="206">
        <f t="shared" si="15"/>
        <v>0</v>
      </c>
      <c r="BG197" s="206">
        <f t="shared" si="16"/>
        <v>0</v>
      </c>
      <c r="BH197" s="206">
        <f t="shared" si="17"/>
        <v>0</v>
      </c>
      <c r="BI197" s="206">
        <f t="shared" si="18"/>
        <v>0</v>
      </c>
      <c r="BJ197" s="18" t="s">
        <v>87</v>
      </c>
      <c r="BK197" s="206">
        <f t="shared" si="19"/>
        <v>0</v>
      </c>
      <c r="BL197" s="18" t="s">
        <v>199</v>
      </c>
      <c r="BM197" s="205" t="s">
        <v>1026</v>
      </c>
    </row>
    <row r="198" spans="1:65" s="2" customFormat="1" ht="16.5" customHeight="1">
      <c r="A198" s="35"/>
      <c r="B198" s="36"/>
      <c r="C198" s="193" t="s">
        <v>651</v>
      </c>
      <c r="D198" s="193" t="s">
        <v>195</v>
      </c>
      <c r="E198" s="194" t="s">
        <v>1631</v>
      </c>
      <c r="F198" s="195" t="s">
        <v>1591</v>
      </c>
      <c r="G198" s="196" t="s">
        <v>1348</v>
      </c>
      <c r="H198" s="197">
        <v>30</v>
      </c>
      <c r="I198" s="198"/>
      <c r="J198" s="199">
        <f t="shared" si="10"/>
        <v>0</v>
      </c>
      <c r="K198" s="200"/>
      <c r="L198" s="40"/>
      <c r="M198" s="201" t="s">
        <v>1</v>
      </c>
      <c r="N198" s="202" t="s">
        <v>45</v>
      </c>
      <c r="O198" s="72"/>
      <c r="P198" s="203">
        <f t="shared" si="11"/>
        <v>0</v>
      </c>
      <c r="Q198" s="203">
        <v>0</v>
      </c>
      <c r="R198" s="203">
        <f t="shared" si="12"/>
        <v>0</v>
      </c>
      <c r="S198" s="203">
        <v>0</v>
      </c>
      <c r="T198" s="204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5" t="s">
        <v>199</v>
      </c>
      <c r="AT198" s="205" t="s">
        <v>195</v>
      </c>
      <c r="AU198" s="205" t="s">
        <v>87</v>
      </c>
      <c r="AY198" s="18" t="s">
        <v>193</v>
      </c>
      <c r="BE198" s="206">
        <f t="shared" si="14"/>
        <v>0</v>
      </c>
      <c r="BF198" s="206">
        <f t="shared" si="15"/>
        <v>0</v>
      </c>
      <c r="BG198" s="206">
        <f t="shared" si="16"/>
        <v>0</v>
      </c>
      <c r="BH198" s="206">
        <f t="shared" si="17"/>
        <v>0</v>
      </c>
      <c r="BI198" s="206">
        <f t="shared" si="18"/>
        <v>0</v>
      </c>
      <c r="BJ198" s="18" t="s">
        <v>87</v>
      </c>
      <c r="BK198" s="206">
        <f t="shared" si="19"/>
        <v>0</v>
      </c>
      <c r="BL198" s="18" t="s">
        <v>199</v>
      </c>
      <c r="BM198" s="205" t="s">
        <v>1036</v>
      </c>
    </row>
    <row r="199" spans="1:65" s="2" customFormat="1" ht="16.5" customHeight="1">
      <c r="A199" s="35"/>
      <c r="B199" s="36"/>
      <c r="C199" s="193" t="s">
        <v>656</v>
      </c>
      <c r="D199" s="193" t="s">
        <v>195</v>
      </c>
      <c r="E199" s="194" t="s">
        <v>1632</v>
      </c>
      <c r="F199" s="195" t="s">
        <v>1593</v>
      </c>
      <c r="G199" s="196" t="s">
        <v>1348</v>
      </c>
      <c r="H199" s="197">
        <v>90</v>
      </c>
      <c r="I199" s="198"/>
      <c r="J199" s="199">
        <f t="shared" si="10"/>
        <v>0</v>
      </c>
      <c r="K199" s="200"/>
      <c r="L199" s="40"/>
      <c r="M199" s="201" t="s">
        <v>1</v>
      </c>
      <c r="N199" s="202" t="s">
        <v>45</v>
      </c>
      <c r="O199" s="72"/>
      <c r="P199" s="203">
        <f t="shared" si="11"/>
        <v>0</v>
      </c>
      <c r="Q199" s="203">
        <v>0</v>
      </c>
      <c r="R199" s="203">
        <f t="shared" si="12"/>
        <v>0</v>
      </c>
      <c r="S199" s="203">
        <v>0</v>
      </c>
      <c r="T199" s="204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5" t="s">
        <v>199</v>
      </c>
      <c r="AT199" s="205" t="s">
        <v>195</v>
      </c>
      <c r="AU199" s="205" t="s">
        <v>87</v>
      </c>
      <c r="AY199" s="18" t="s">
        <v>193</v>
      </c>
      <c r="BE199" s="206">
        <f t="shared" si="14"/>
        <v>0</v>
      </c>
      <c r="BF199" s="206">
        <f t="shared" si="15"/>
        <v>0</v>
      </c>
      <c r="BG199" s="206">
        <f t="shared" si="16"/>
        <v>0</v>
      </c>
      <c r="BH199" s="206">
        <f t="shared" si="17"/>
        <v>0</v>
      </c>
      <c r="BI199" s="206">
        <f t="shared" si="18"/>
        <v>0</v>
      </c>
      <c r="BJ199" s="18" t="s">
        <v>87</v>
      </c>
      <c r="BK199" s="206">
        <f t="shared" si="19"/>
        <v>0</v>
      </c>
      <c r="BL199" s="18" t="s">
        <v>199</v>
      </c>
      <c r="BM199" s="205" t="s">
        <v>1049</v>
      </c>
    </row>
    <row r="200" spans="2:63" s="12" customFormat="1" ht="25.9" customHeight="1">
      <c r="B200" s="177"/>
      <c r="C200" s="178"/>
      <c r="D200" s="179" t="s">
        <v>79</v>
      </c>
      <c r="E200" s="180" t="s">
        <v>1633</v>
      </c>
      <c r="F200" s="180" t="s">
        <v>2973</v>
      </c>
      <c r="G200" s="178"/>
      <c r="H200" s="178"/>
      <c r="I200" s="181"/>
      <c r="J200" s="182">
        <f>BK200</f>
        <v>0</v>
      </c>
      <c r="K200" s="178"/>
      <c r="L200" s="183"/>
      <c r="M200" s="184"/>
      <c r="N200" s="185"/>
      <c r="O200" s="185"/>
      <c r="P200" s="186">
        <f>SUM(P201:P212)</f>
        <v>0</v>
      </c>
      <c r="Q200" s="185"/>
      <c r="R200" s="186">
        <f>SUM(R201:R212)</f>
        <v>0</v>
      </c>
      <c r="S200" s="185"/>
      <c r="T200" s="187">
        <f>SUM(T201:T212)</f>
        <v>0</v>
      </c>
      <c r="AR200" s="188" t="s">
        <v>87</v>
      </c>
      <c r="AT200" s="189" t="s">
        <v>79</v>
      </c>
      <c r="AU200" s="189" t="s">
        <v>80</v>
      </c>
      <c r="AY200" s="188" t="s">
        <v>193</v>
      </c>
      <c r="BK200" s="190">
        <f>SUM(BK201:BK212)</f>
        <v>0</v>
      </c>
    </row>
    <row r="201" spans="1:65" s="2" customFormat="1" ht="24.2" customHeight="1">
      <c r="A201" s="35"/>
      <c r="B201" s="36"/>
      <c r="C201" s="193" t="s">
        <v>661</v>
      </c>
      <c r="D201" s="193" t="s">
        <v>195</v>
      </c>
      <c r="E201" s="194" t="s">
        <v>2974</v>
      </c>
      <c r="F201" s="195" t="s">
        <v>2975</v>
      </c>
      <c r="G201" s="196" t="s">
        <v>1348</v>
      </c>
      <c r="H201" s="197">
        <v>1</v>
      </c>
      <c r="I201" s="198"/>
      <c r="J201" s="199">
        <f aca="true" t="shared" si="20" ref="J201:J212">ROUND(I201*H201,2)</f>
        <v>0</v>
      </c>
      <c r="K201" s="200"/>
      <c r="L201" s="40"/>
      <c r="M201" s="201" t="s">
        <v>1</v>
      </c>
      <c r="N201" s="202" t="s">
        <v>45</v>
      </c>
      <c r="O201" s="72"/>
      <c r="P201" s="203">
        <f aca="true" t="shared" si="21" ref="P201:P212">O201*H201</f>
        <v>0</v>
      </c>
      <c r="Q201" s="203">
        <v>0</v>
      </c>
      <c r="R201" s="203">
        <f aca="true" t="shared" si="22" ref="R201:R212">Q201*H201</f>
        <v>0</v>
      </c>
      <c r="S201" s="203">
        <v>0</v>
      </c>
      <c r="T201" s="204">
        <f aca="true" t="shared" si="23" ref="T201:T212"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5" t="s">
        <v>199</v>
      </c>
      <c r="AT201" s="205" t="s">
        <v>195</v>
      </c>
      <c r="AU201" s="205" t="s">
        <v>87</v>
      </c>
      <c r="AY201" s="18" t="s">
        <v>193</v>
      </c>
      <c r="BE201" s="206">
        <f aca="true" t="shared" si="24" ref="BE201:BE212">IF(N201="základní",J201,0)</f>
        <v>0</v>
      </c>
      <c r="BF201" s="206">
        <f aca="true" t="shared" si="25" ref="BF201:BF212">IF(N201="snížená",J201,0)</f>
        <v>0</v>
      </c>
      <c r="BG201" s="206">
        <f aca="true" t="shared" si="26" ref="BG201:BG212">IF(N201="zákl. přenesená",J201,0)</f>
        <v>0</v>
      </c>
      <c r="BH201" s="206">
        <f aca="true" t="shared" si="27" ref="BH201:BH212">IF(N201="sníž. přenesená",J201,0)</f>
        <v>0</v>
      </c>
      <c r="BI201" s="206">
        <f aca="true" t="shared" si="28" ref="BI201:BI212">IF(N201="nulová",J201,0)</f>
        <v>0</v>
      </c>
      <c r="BJ201" s="18" t="s">
        <v>87</v>
      </c>
      <c r="BK201" s="206">
        <f aca="true" t="shared" si="29" ref="BK201:BK212">ROUND(I201*H201,2)</f>
        <v>0</v>
      </c>
      <c r="BL201" s="18" t="s">
        <v>199</v>
      </c>
      <c r="BM201" s="205" t="s">
        <v>1057</v>
      </c>
    </row>
    <row r="202" spans="1:65" s="2" customFormat="1" ht="16.5" customHeight="1">
      <c r="A202" s="35"/>
      <c r="B202" s="36"/>
      <c r="C202" s="193" t="s">
        <v>666</v>
      </c>
      <c r="D202" s="193" t="s">
        <v>195</v>
      </c>
      <c r="E202" s="194" t="s">
        <v>1639</v>
      </c>
      <c r="F202" s="195" t="s">
        <v>1640</v>
      </c>
      <c r="G202" s="196" t="s">
        <v>1348</v>
      </c>
      <c r="H202" s="197">
        <v>0.6</v>
      </c>
      <c r="I202" s="198"/>
      <c r="J202" s="199">
        <f t="shared" si="20"/>
        <v>0</v>
      </c>
      <c r="K202" s="200"/>
      <c r="L202" s="40"/>
      <c r="M202" s="201" t="s">
        <v>1</v>
      </c>
      <c r="N202" s="202" t="s">
        <v>45</v>
      </c>
      <c r="O202" s="72"/>
      <c r="P202" s="203">
        <f t="shared" si="21"/>
        <v>0</v>
      </c>
      <c r="Q202" s="203">
        <v>0</v>
      </c>
      <c r="R202" s="203">
        <f t="shared" si="22"/>
        <v>0</v>
      </c>
      <c r="S202" s="203">
        <v>0</v>
      </c>
      <c r="T202" s="204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5" t="s">
        <v>199</v>
      </c>
      <c r="AT202" s="205" t="s">
        <v>195</v>
      </c>
      <c r="AU202" s="205" t="s">
        <v>87</v>
      </c>
      <c r="AY202" s="18" t="s">
        <v>193</v>
      </c>
      <c r="BE202" s="206">
        <f t="shared" si="24"/>
        <v>0</v>
      </c>
      <c r="BF202" s="206">
        <f t="shared" si="25"/>
        <v>0</v>
      </c>
      <c r="BG202" s="206">
        <f t="shared" si="26"/>
        <v>0</v>
      </c>
      <c r="BH202" s="206">
        <f t="shared" si="27"/>
        <v>0</v>
      </c>
      <c r="BI202" s="206">
        <f t="shared" si="28"/>
        <v>0</v>
      </c>
      <c r="BJ202" s="18" t="s">
        <v>87</v>
      </c>
      <c r="BK202" s="206">
        <f t="shared" si="29"/>
        <v>0</v>
      </c>
      <c r="BL202" s="18" t="s">
        <v>199</v>
      </c>
      <c r="BM202" s="205" t="s">
        <v>1068</v>
      </c>
    </row>
    <row r="203" spans="1:65" s="2" customFormat="1" ht="16.5" customHeight="1">
      <c r="A203" s="35"/>
      <c r="B203" s="36"/>
      <c r="C203" s="193" t="s">
        <v>671</v>
      </c>
      <c r="D203" s="193" t="s">
        <v>195</v>
      </c>
      <c r="E203" s="194" t="s">
        <v>1641</v>
      </c>
      <c r="F203" s="195" t="s">
        <v>1642</v>
      </c>
      <c r="G203" s="196" t="s">
        <v>1348</v>
      </c>
      <c r="H203" s="197">
        <v>1</v>
      </c>
      <c r="I203" s="198"/>
      <c r="J203" s="199">
        <f t="shared" si="20"/>
        <v>0</v>
      </c>
      <c r="K203" s="200"/>
      <c r="L203" s="40"/>
      <c r="M203" s="201" t="s">
        <v>1</v>
      </c>
      <c r="N203" s="202" t="s">
        <v>45</v>
      </c>
      <c r="O203" s="72"/>
      <c r="P203" s="203">
        <f t="shared" si="21"/>
        <v>0</v>
      </c>
      <c r="Q203" s="203">
        <v>0</v>
      </c>
      <c r="R203" s="203">
        <f t="shared" si="22"/>
        <v>0</v>
      </c>
      <c r="S203" s="203">
        <v>0</v>
      </c>
      <c r="T203" s="204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5" t="s">
        <v>199</v>
      </c>
      <c r="AT203" s="205" t="s">
        <v>195</v>
      </c>
      <c r="AU203" s="205" t="s">
        <v>87</v>
      </c>
      <c r="AY203" s="18" t="s">
        <v>193</v>
      </c>
      <c r="BE203" s="206">
        <f t="shared" si="24"/>
        <v>0</v>
      </c>
      <c r="BF203" s="206">
        <f t="shared" si="25"/>
        <v>0</v>
      </c>
      <c r="BG203" s="206">
        <f t="shared" si="26"/>
        <v>0</v>
      </c>
      <c r="BH203" s="206">
        <f t="shared" si="27"/>
        <v>0</v>
      </c>
      <c r="BI203" s="206">
        <f t="shared" si="28"/>
        <v>0</v>
      </c>
      <c r="BJ203" s="18" t="s">
        <v>87</v>
      </c>
      <c r="BK203" s="206">
        <f t="shared" si="29"/>
        <v>0</v>
      </c>
      <c r="BL203" s="18" t="s">
        <v>199</v>
      </c>
      <c r="BM203" s="205" t="s">
        <v>1086</v>
      </c>
    </row>
    <row r="204" spans="1:65" s="2" customFormat="1" ht="16.5" customHeight="1">
      <c r="A204" s="35"/>
      <c r="B204" s="36"/>
      <c r="C204" s="193" t="s">
        <v>676</v>
      </c>
      <c r="D204" s="193" t="s">
        <v>195</v>
      </c>
      <c r="E204" s="194" t="s">
        <v>1643</v>
      </c>
      <c r="F204" s="195" t="s">
        <v>1644</v>
      </c>
      <c r="G204" s="196" t="s">
        <v>1348</v>
      </c>
      <c r="H204" s="197">
        <v>1</v>
      </c>
      <c r="I204" s="198"/>
      <c r="J204" s="199">
        <f t="shared" si="20"/>
        <v>0</v>
      </c>
      <c r="K204" s="200"/>
      <c r="L204" s="40"/>
      <c r="M204" s="201" t="s">
        <v>1</v>
      </c>
      <c r="N204" s="202" t="s">
        <v>45</v>
      </c>
      <c r="O204" s="72"/>
      <c r="P204" s="203">
        <f t="shared" si="21"/>
        <v>0</v>
      </c>
      <c r="Q204" s="203">
        <v>0</v>
      </c>
      <c r="R204" s="203">
        <f t="shared" si="22"/>
        <v>0</v>
      </c>
      <c r="S204" s="203">
        <v>0</v>
      </c>
      <c r="T204" s="204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5" t="s">
        <v>199</v>
      </c>
      <c r="AT204" s="205" t="s">
        <v>195</v>
      </c>
      <c r="AU204" s="205" t="s">
        <v>87</v>
      </c>
      <c r="AY204" s="18" t="s">
        <v>193</v>
      </c>
      <c r="BE204" s="206">
        <f t="shared" si="24"/>
        <v>0</v>
      </c>
      <c r="BF204" s="206">
        <f t="shared" si="25"/>
        <v>0</v>
      </c>
      <c r="BG204" s="206">
        <f t="shared" si="26"/>
        <v>0</v>
      </c>
      <c r="BH204" s="206">
        <f t="shared" si="27"/>
        <v>0</v>
      </c>
      <c r="BI204" s="206">
        <f t="shared" si="28"/>
        <v>0</v>
      </c>
      <c r="BJ204" s="18" t="s">
        <v>87</v>
      </c>
      <c r="BK204" s="206">
        <f t="shared" si="29"/>
        <v>0</v>
      </c>
      <c r="BL204" s="18" t="s">
        <v>199</v>
      </c>
      <c r="BM204" s="205" t="s">
        <v>1285</v>
      </c>
    </row>
    <row r="205" spans="1:65" s="2" customFormat="1" ht="16.5" customHeight="1">
      <c r="A205" s="35"/>
      <c r="B205" s="36"/>
      <c r="C205" s="193" t="s">
        <v>680</v>
      </c>
      <c r="D205" s="193" t="s">
        <v>195</v>
      </c>
      <c r="E205" s="194" t="s">
        <v>1668</v>
      </c>
      <c r="F205" s="195" t="s">
        <v>1669</v>
      </c>
      <c r="G205" s="196" t="s">
        <v>1348</v>
      </c>
      <c r="H205" s="197">
        <v>1</v>
      </c>
      <c r="I205" s="198"/>
      <c r="J205" s="199">
        <f t="shared" si="20"/>
        <v>0</v>
      </c>
      <c r="K205" s="200"/>
      <c r="L205" s="40"/>
      <c r="M205" s="201" t="s">
        <v>1</v>
      </c>
      <c r="N205" s="202" t="s">
        <v>45</v>
      </c>
      <c r="O205" s="72"/>
      <c r="P205" s="203">
        <f t="shared" si="21"/>
        <v>0</v>
      </c>
      <c r="Q205" s="203">
        <v>0</v>
      </c>
      <c r="R205" s="203">
        <f t="shared" si="22"/>
        <v>0</v>
      </c>
      <c r="S205" s="203">
        <v>0</v>
      </c>
      <c r="T205" s="204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5" t="s">
        <v>199</v>
      </c>
      <c r="AT205" s="205" t="s">
        <v>195</v>
      </c>
      <c r="AU205" s="205" t="s">
        <v>87</v>
      </c>
      <c r="AY205" s="18" t="s">
        <v>193</v>
      </c>
      <c r="BE205" s="206">
        <f t="shared" si="24"/>
        <v>0</v>
      </c>
      <c r="BF205" s="206">
        <f t="shared" si="25"/>
        <v>0</v>
      </c>
      <c r="BG205" s="206">
        <f t="shared" si="26"/>
        <v>0</v>
      </c>
      <c r="BH205" s="206">
        <f t="shared" si="27"/>
        <v>0</v>
      </c>
      <c r="BI205" s="206">
        <f t="shared" si="28"/>
        <v>0</v>
      </c>
      <c r="BJ205" s="18" t="s">
        <v>87</v>
      </c>
      <c r="BK205" s="206">
        <f t="shared" si="29"/>
        <v>0</v>
      </c>
      <c r="BL205" s="18" t="s">
        <v>199</v>
      </c>
      <c r="BM205" s="205" t="s">
        <v>1288</v>
      </c>
    </row>
    <row r="206" spans="1:65" s="2" customFormat="1" ht="16.5" customHeight="1">
      <c r="A206" s="35"/>
      <c r="B206" s="36"/>
      <c r="C206" s="193" t="s">
        <v>685</v>
      </c>
      <c r="D206" s="193" t="s">
        <v>195</v>
      </c>
      <c r="E206" s="194" t="s">
        <v>1645</v>
      </c>
      <c r="F206" s="195" t="s">
        <v>1646</v>
      </c>
      <c r="G206" s="196" t="s">
        <v>1348</v>
      </c>
      <c r="H206" s="197">
        <v>11</v>
      </c>
      <c r="I206" s="198"/>
      <c r="J206" s="199">
        <f t="shared" si="20"/>
        <v>0</v>
      </c>
      <c r="K206" s="200"/>
      <c r="L206" s="40"/>
      <c r="M206" s="201" t="s">
        <v>1</v>
      </c>
      <c r="N206" s="202" t="s">
        <v>45</v>
      </c>
      <c r="O206" s="72"/>
      <c r="P206" s="203">
        <f t="shared" si="21"/>
        <v>0</v>
      </c>
      <c r="Q206" s="203">
        <v>0</v>
      </c>
      <c r="R206" s="203">
        <f t="shared" si="22"/>
        <v>0</v>
      </c>
      <c r="S206" s="203">
        <v>0</v>
      </c>
      <c r="T206" s="204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5" t="s">
        <v>199</v>
      </c>
      <c r="AT206" s="205" t="s">
        <v>195</v>
      </c>
      <c r="AU206" s="205" t="s">
        <v>87</v>
      </c>
      <c r="AY206" s="18" t="s">
        <v>193</v>
      </c>
      <c r="BE206" s="206">
        <f t="shared" si="24"/>
        <v>0</v>
      </c>
      <c r="BF206" s="206">
        <f t="shared" si="25"/>
        <v>0</v>
      </c>
      <c r="BG206" s="206">
        <f t="shared" si="26"/>
        <v>0</v>
      </c>
      <c r="BH206" s="206">
        <f t="shared" si="27"/>
        <v>0</v>
      </c>
      <c r="BI206" s="206">
        <f t="shared" si="28"/>
        <v>0</v>
      </c>
      <c r="BJ206" s="18" t="s">
        <v>87</v>
      </c>
      <c r="BK206" s="206">
        <f t="shared" si="29"/>
        <v>0</v>
      </c>
      <c r="BL206" s="18" t="s">
        <v>199</v>
      </c>
      <c r="BM206" s="205" t="s">
        <v>1291</v>
      </c>
    </row>
    <row r="207" spans="1:65" s="2" customFormat="1" ht="16.5" customHeight="1">
      <c r="A207" s="35"/>
      <c r="B207" s="36"/>
      <c r="C207" s="193" t="s">
        <v>688</v>
      </c>
      <c r="D207" s="193" t="s">
        <v>195</v>
      </c>
      <c r="E207" s="194" t="s">
        <v>1647</v>
      </c>
      <c r="F207" s="195" t="s">
        <v>1648</v>
      </c>
      <c r="G207" s="196" t="s">
        <v>1348</v>
      </c>
      <c r="H207" s="197">
        <v>3</v>
      </c>
      <c r="I207" s="198"/>
      <c r="J207" s="199">
        <f t="shared" si="20"/>
        <v>0</v>
      </c>
      <c r="K207" s="200"/>
      <c r="L207" s="40"/>
      <c r="M207" s="201" t="s">
        <v>1</v>
      </c>
      <c r="N207" s="202" t="s">
        <v>45</v>
      </c>
      <c r="O207" s="72"/>
      <c r="P207" s="203">
        <f t="shared" si="21"/>
        <v>0</v>
      </c>
      <c r="Q207" s="203">
        <v>0</v>
      </c>
      <c r="R207" s="203">
        <f t="shared" si="22"/>
        <v>0</v>
      </c>
      <c r="S207" s="203">
        <v>0</v>
      </c>
      <c r="T207" s="204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5" t="s">
        <v>199</v>
      </c>
      <c r="AT207" s="205" t="s">
        <v>195</v>
      </c>
      <c r="AU207" s="205" t="s">
        <v>87</v>
      </c>
      <c r="AY207" s="18" t="s">
        <v>193</v>
      </c>
      <c r="BE207" s="206">
        <f t="shared" si="24"/>
        <v>0</v>
      </c>
      <c r="BF207" s="206">
        <f t="shared" si="25"/>
        <v>0</v>
      </c>
      <c r="BG207" s="206">
        <f t="shared" si="26"/>
        <v>0</v>
      </c>
      <c r="BH207" s="206">
        <f t="shared" si="27"/>
        <v>0</v>
      </c>
      <c r="BI207" s="206">
        <f t="shared" si="28"/>
        <v>0</v>
      </c>
      <c r="BJ207" s="18" t="s">
        <v>87</v>
      </c>
      <c r="BK207" s="206">
        <f t="shared" si="29"/>
        <v>0</v>
      </c>
      <c r="BL207" s="18" t="s">
        <v>199</v>
      </c>
      <c r="BM207" s="205" t="s">
        <v>1294</v>
      </c>
    </row>
    <row r="208" spans="1:65" s="2" customFormat="1" ht="16.5" customHeight="1">
      <c r="A208" s="35"/>
      <c r="B208" s="36"/>
      <c r="C208" s="193" t="s">
        <v>694</v>
      </c>
      <c r="D208" s="193" t="s">
        <v>195</v>
      </c>
      <c r="E208" s="194" t="s">
        <v>2976</v>
      </c>
      <c r="F208" s="195" t="s">
        <v>2977</v>
      </c>
      <c r="G208" s="196" t="s">
        <v>1348</v>
      </c>
      <c r="H208" s="197">
        <v>1</v>
      </c>
      <c r="I208" s="198"/>
      <c r="J208" s="199">
        <f t="shared" si="20"/>
        <v>0</v>
      </c>
      <c r="K208" s="200"/>
      <c r="L208" s="40"/>
      <c r="M208" s="201" t="s">
        <v>1</v>
      </c>
      <c r="N208" s="202" t="s">
        <v>45</v>
      </c>
      <c r="O208" s="72"/>
      <c r="P208" s="203">
        <f t="shared" si="21"/>
        <v>0</v>
      </c>
      <c r="Q208" s="203">
        <v>0</v>
      </c>
      <c r="R208" s="203">
        <f t="shared" si="22"/>
        <v>0</v>
      </c>
      <c r="S208" s="203">
        <v>0</v>
      </c>
      <c r="T208" s="204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5" t="s">
        <v>199</v>
      </c>
      <c r="AT208" s="205" t="s">
        <v>195</v>
      </c>
      <c r="AU208" s="205" t="s">
        <v>87</v>
      </c>
      <c r="AY208" s="18" t="s">
        <v>193</v>
      </c>
      <c r="BE208" s="206">
        <f t="shared" si="24"/>
        <v>0</v>
      </c>
      <c r="BF208" s="206">
        <f t="shared" si="25"/>
        <v>0</v>
      </c>
      <c r="BG208" s="206">
        <f t="shared" si="26"/>
        <v>0</v>
      </c>
      <c r="BH208" s="206">
        <f t="shared" si="27"/>
        <v>0</v>
      </c>
      <c r="BI208" s="206">
        <f t="shared" si="28"/>
        <v>0</v>
      </c>
      <c r="BJ208" s="18" t="s">
        <v>87</v>
      </c>
      <c r="BK208" s="206">
        <f t="shared" si="29"/>
        <v>0</v>
      </c>
      <c r="BL208" s="18" t="s">
        <v>199</v>
      </c>
      <c r="BM208" s="205" t="s">
        <v>1297</v>
      </c>
    </row>
    <row r="209" spans="1:65" s="2" customFormat="1" ht="16.5" customHeight="1">
      <c r="A209" s="35"/>
      <c r="B209" s="36"/>
      <c r="C209" s="193" t="s">
        <v>698</v>
      </c>
      <c r="D209" s="193" t="s">
        <v>195</v>
      </c>
      <c r="E209" s="194" t="s">
        <v>2978</v>
      </c>
      <c r="F209" s="195" t="s">
        <v>2979</v>
      </c>
      <c r="G209" s="196" t="s">
        <v>1348</v>
      </c>
      <c r="H209" s="197">
        <v>1</v>
      </c>
      <c r="I209" s="198"/>
      <c r="J209" s="199">
        <f t="shared" si="20"/>
        <v>0</v>
      </c>
      <c r="K209" s="200"/>
      <c r="L209" s="40"/>
      <c r="M209" s="201" t="s">
        <v>1</v>
      </c>
      <c r="N209" s="202" t="s">
        <v>45</v>
      </c>
      <c r="O209" s="72"/>
      <c r="P209" s="203">
        <f t="shared" si="21"/>
        <v>0</v>
      </c>
      <c r="Q209" s="203">
        <v>0</v>
      </c>
      <c r="R209" s="203">
        <f t="shared" si="22"/>
        <v>0</v>
      </c>
      <c r="S209" s="203">
        <v>0</v>
      </c>
      <c r="T209" s="204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5" t="s">
        <v>199</v>
      </c>
      <c r="AT209" s="205" t="s">
        <v>195</v>
      </c>
      <c r="AU209" s="205" t="s">
        <v>87</v>
      </c>
      <c r="AY209" s="18" t="s">
        <v>193</v>
      </c>
      <c r="BE209" s="206">
        <f t="shared" si="24"/>
        <v>0</v>
      </c>
      <c r="BF209" s="206">
        <f t="shared" si="25"/>
        <v>0</v>
      </c>
      <c r="BG209" s="206">
        <f t="shared" si="26"/>
        <v>0</v>
      </c>
      <c r="BH209" s="206">
        <f t="shared" si="27"/>
        <v>0</v>
      </c>
      <c r="BI209" s="206">
        <f t="shared" si="28"/>
        <v>0</v>
      </c>
      <c r="BJ209" s="18" t="s">
        <v>87</v>
      </c>
      <c r="BK209" s="206">
        <f t="shared" si="29"/>
        <v>0</v>
      </c>
      <c r="BL209" s="18" t="s">
        <v>199</v>
      </c>
      <c r="BM209" s="205" t="s">
        <v>1300</v>
      </c>
    </row>
    <row r="210" spans="1:65" s="2" customFormat="1" ht="16.5" customHeight="1">
      <c r="A210" s="35"/>
      <c r="B210" s="36"/>
      <c r="C210" s="193" t="s">
        <v>702</v>
      </c>
      <c r="D210" s="193" t="s">
        <v>195</v>
      </c>
      <c r="E210" s="194" t="s">
        <v>1651</v>
      </c>
      <c r="F210" s="195" t="s">
        <v>1652</v>
      </c>
      <c r="G210" s="196" t="s">
        <v>1348</v>
      </c>
      <c r="H210" s="197">
        <v>3</v>
      </c>
      <c r="I210" s="198"/>
      <c r="J210" s="199">
        <f t="shared" si="20"/>
        <v>0</v>
      </c>
      <c r="K210" s="200"/>
      <c r="L210" s="40"/>
      <c r="M210" s="201" t="s">
        <v>1</v>
      </c>
      <c r="N210" s="202" t="s">
        <v>45</v>
      </c>
      <c r="O210" s="72"/>
      <c r="P210" s="203">
        <f t="shared" si="21"/>
        <v>0</v>
      </c>
      <c r="Q210" s="203">
        <v>0</v>
      </c>
      <c r="R210" s="203">
        <f t="shared" si="22"/>
        <v>0</v>
      </c>
      <c r="S210" s="203">
        <v>0</v>
      </c>
      <c r="T210" s="204">
        <f t="shared" si="2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5" t="s">
        <v>199</v>
      </c>
      <c r="AT210" s="205" t="s">
        <v>195</v>
      </c>
      <c r="AU210" s="205" t="s">
        <v>87</v>
      </c>
      <c r="AY210" s="18" t="s">
        <v>193</v>
      </c>
      <c r="BE210" s="206">
        <f t="shared" si="24"/>
        <v>0</v>
      </c>
      <c r="BF210" s="206">
        <f t="shared" si="25"/>
        <v>0</v>
      </c>
      <c r="BG210" s="206">
        <f t="shared" si="26"/>
        <v>0</v>
      </c>
      <c r="BH210" s="206">
        <f t="shared" si="27"/>
        <v>0</v>
      </c>
      <c r="BI210" s="206">
        <f t="shared" si="28"/>
        <v>0</v>
      </c>
      <c r="BJ210" s="18" t="s">
        <v>87</v>
      </c>
      <c r="BK210" s="206">
        <f t="shared" si="29"/>
        <v>0</v>
      </c>
      <c r="BL210" s="18" t="s">
        <v>199</v>
      </c>
      <c r="BM210" s="205" t="s">
        <v>1303</v>
      </c>
    </row>
    <row r="211" spans="1:65" s="2" customFormat="1" ht="16.5" customHeight="1">
      <c r="A211" s="35"/>
      <c r="B211" s="36"/>
      <c r="C211" s="193" t="s">
        <v>708</v>
      </c>
      <c r="D211" s="193" t="s">
        <v>195</v>
      </c>
      <c r="E211" s="194" t="s">
        <v>2980</v>
      </c>
      <c r="F211" s="195" t="s">
        <v>1671</v>
      </c>
      <c r="G211" s="196" t="s">
        <v>1348</v>
      </c>
      <c r="H211" s="197">
        <v>1</v>
      </c>
      <c r="I211" s="198"/>
      <c r="J211" s="199">
        <f t="shared" si="20"/>
        <v>0</v>
      </c>
      <c r="K211" s="200"/>
      <c r="L211" s="40"/>
      <c r="M211" s="201" t="s">
        <v>1</v>
      </c>
      <c r="N211" s="202" t="s">
        <v>45</v>
      </c>
      <c r="O211" s="72"/>
      <c r="P211" s="203">
        <f t="shared" si="21"/>
        <v>0</v>
      </c>
      <c r="Q211" s="203">
        <v>0</v>
      </c>
      <c r="R211" s="203">
        <f t="shared" si="22"/>
        <v>0</v>
      </c>
      <c r="S211" s="203">
        <v>0</v>
      </c>
      <c r="T211" s="204">
        <f t="shared" si="2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5" t="s">
        <v>199</v>
      </c>
      <c r="AT211" s="205" t="s">
        <v>195</v>
      </c>
      <c r="AU211" s="205" t="s">
        <v>87</v>
      </c>
      <c r="AY211" s="18" t="s">
        <v>193</v>
      </c>
      <c r="BE211" s="206">
        <f t="shared" si="24"/>
        <v>0</v>
      </c>
      <c r="BF211" s="206">
        <f t="shared" si="25"/>
        <v>0</v>
      </c>
      <c r="BG211" s="206">
        <f t="shared" si="26"/>
        <v>0</v>
      </c>
      <c r="BH211" s="206">
        <f t="shared" si="27"/>
        <v>0</v>
      </c>
      <c r="BI211" s="206">
        <f t="shared" si="28"/>
        <v>0</v>
      </c>
      <c r="BJ211" s="18" t="s">
        <v>87</v>
      </c>
      <c r="BK211" s="206">
        <f t="shared" si="29"/>
        <v>0</v>
      </c>
      <c r="BL211" s="18" t="s">
        <v>199</v>
      </c>
      <c r="BM211" s="205" t="s">
        <v>1306</v>
      </c>
    </row>
    <row r="212" spans="1:65" s="2" customFormat="1" ht="16.5" customHeight="1">
      <c r="A212" s="35"/>
      <c r="B212" s="36"/>
      <c r="C212" s="193" t="s">
        <v>717</v>
      </c>
      <c r="D212" s="193" t="s">
        <v>195</v>
      </c>
      <c r="E212" s="194" t="s">
        <v>2981</v>
      </c>
      <c r="F212" s="195" t="s">
        <v>2982</v>
      </c>
      <c r="G212" s="196" t="s">
        <v>1348</v>
      </c>
      <c r="H212" s="197">
        <v>4</v>
      </c>
      <c r="I212" s="198"/>
      <c r="J212" s="199">
        <f t="shared" si="20"/>
        <v>0</v>
      </c>
      <c r="K212" s="200"/>
      <c r="L212" s="40"/>
      <c r="M212" s="201" t="s">
        <v>1</v>
      </c>
      <c r="N212" s="202" t="s">
        <v>45</v>
      </c>
      <c r="O212" s="72"/>
      <c r="P212" s="203">
        <f t="shared" si="21"/>
        <v>0</v>
      </c>
      <c r="Q212" s="203">
        <v>0</v>
      </c>
      <c r="R212" s="203">
        <f t="shared" si="22"/>
        <v>0</v>
      </c>
      <c r="S212" s="203">
        <v>0</v>
      </c>
      <c r="T212" s="204">
        <f t="shared" si="2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5" t="s">
        <v>199</v>
      </c>
      <c r="AT212" s="205" t="s">
        <v>195</v>
      </c>
      <c r="AU212" s="205" t="s">
        <v>87</v>
      </c>
      <c r="AY212" s="18" t="s">
        <v>193</v>
      </c>
      <c r="BE212" s="206">
        <f t="shared" si="24"/>
        <v>0</v>
      </c>
      <c r="BF212" s="206">
        <f t="shared" si="25"/>
        <v>0</v>
      </c>
      <c r="BG212" s="206">
        <f t="shared" si="26"/>
        <v>0</v>
      </c>
      <c r="BH212" s="206">
        <f t="shared" si="27"/>
        <v>0</v>
      </c>
      <c r="BI212" s="206">
        <f t="shared" si="28"/>
        <v>0</v>
      </c>
      <c r="BJ212" s="18" t="s">
        <v>87</v>
      </c>
      <c r="BK212" s="206">
        <f t="shared" si="29"/>
        <v>0</v>
      </c>
      <c r="BL212" s="18" t="s">
        <v>199</v>
      </c>
      <c r="BM212" s="205" t="s">
        <v>1310</v>
      </c>
    </row>
    <row r="213" spans="2:63" s="12" customFormat="1" ht="25.9" customHeight="1">
      <c r="B213" s="177"/>
      <c r="C213" s="178"/>
      <c r="D213" s="179" t="s">
        <v>79</v>
      </c>
      <c r="E213" s="180" t="s">
        <v>1655</v>
      </c>
      <c r="F213" s="180" t="s">
        <v>2983</v>
      </c>
      <c r="G213" s="178"/>
      <c r="H213" s="178"/>
      <c r="I213" s="181"/>
      <c r="J213" s="182">
        <f>BK213</f>
        <v>0</v>
      </c>
      <c r="K213" s="178"/>
      <c r="L213" s="183"/>
      <c r="M213" s="184"/>
      <c r="N213" s="185"/>
      <c r="O213" s="185"/>
      <c r="P213" s="186">
        <f>SUM(P214:P225)</f>
        <v>0</v>
      </c>
      <c r="Q213" s="185"/>
      <c r="R213" s="186">
        <f>SUM(R214:R225)</f>
        <v>0</v>
      </c>
      <c r="S213" s="185"/>
      <c r="T213" s="187">
        <f>SUM(T214:T225)</f>
        <v>0</v>
      </c>
      <c r="AR213" s="188" t="s">
        <v>87</v>
      </c>
      <c r="AT213" s="189" t="s">
        <v>79</v>
      </c>
      <c r="AU213" s="189" t="s">
        <v>80</v>
      </c>
      <c r="AY213" s="188" t="s">
        <v>193</v>
      </c>
      <c r="BK213" s="190">
        <f>SUM(BK214:BK225)</f>
        <v>0</v>
      </c>
    </row>
    <row r="214" spans="1:65" s="2" customFormat="1" ht="24.2" customHeight="1">
      <c r="A214" s="35"/>
      <c r="B214" s="36"/>
      <c r="C214" s="193" t="s">
        <v>721</v>
      </c>
      <c r="D214" s="193" t="s">
        <v>195</v>
      </c>
      <c r="E214" s="194" t="s">
        <v>2984</v>
      </c>
      <c r="F214" s="195" t="s">
        <v>2975</v>
      </c>
      <c r="G214" s="196" t="s">
        <v>1348</v>
      </c>
      <c r="H214" s="197">
        <v>1</v>
      </c>
      <c r="I214" s="198"/>
      <c r="J214" s="199">
        <f aca="true" t="shared" si="30" ref="J214:J225">ROUND(I214*H214,2)</f>
        <v>0</v>
      </c>
      <c r="K214" s="200"/>
      <c r="L214" s="40"/>
      <c r="M214" s="201" t="s">
        <v>1</v>
      </c>
      <c r="N214" s="202" t="s">
        <v>45</v>
      </c>
      <c r="O214" s="72"/>
      <c r="P214" s="203">
        <f aca="true" t="shared" si="31" ref="P214:P225">O214*H214</f>
        <v>0</v>
      </c>
      <c r="Q214" s="203">
        <v>0</v>
      </c>
      <c r="R214" s="203">
        <f aca="true" t="shared" si="32" ref="R214:R225">Q214*H214</f>
        <v>0</v>
      </c>
      <c r="S214" s="203">
        <v>0</v>
      </c>
      <c r="T214" s="204">
        <f aca="true" t="shared" si="33" ref="T214:T225"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5" t="s">
        <v>199</v>
      </c>
      <c r="AT214" s="205" t="s">
        <v>195</v>
      </c>
      <c r="AU214" s="205" t="s">
        <v>87</v>
      </c>
      <c r="AY214" s="18" t="s">
        <v>193</v>
      </c>
      <c r="BE214" s="206">
        <f aca="true" t="shared" si="34" ref="BE214:BE225">IF(N214="základní",J214,0)</f>
        <v>0</v>
      </c>
      <c r="BF214" s="206">
        <f aca="true" t="shared" si="35" ref="BF214:BF225">IF(N214="snížená",J214,0)</f>
        <v>0</v>
      </c>
      <c r="BG214" s="206">
        <f aca="true" t="shared" si="36" ref="BG214:BG225">IF(N214="zákl. přenesená",J214,0)</f>
        <v>0</v>
      </c>
      <c r="BH214" s="206">
        <f aca="true" t="shared" si="37" ref="BH214:BH225">IF(N214="sníž. přenesená",J214,0)</f>
        <v>0</v>
      </c>
      <c r="BI214" s="206">
        <f aca="true" t="shared" si="38" ref="BI214:BI225">IF(N214="nulová",J214,0)</f>
        <v>0</v>
      </c>
      <c r="BJ214" s="18" t="s">
        <v>87</v>
      </c>
      <c r="BK214" s="206">
        <f aca="true" t="shared" si="39" ref="BK214:BK225">ROUND(I214*H214,2)</f>
        <v>0</v>
      </c>
      <c r="BL214" s="18" t="s">
        <v>199</v>
      </c>
      <c r="BM214" s="205" t="s">
        <v>1313</v>
      </c>
    </row>
    <row r="215" spans="1:65" s="2" customFormat="1" ht="16.5" customHeight="1">
      <c r="A215" s="35"/>
      <c r="B215" s="36"/>
      <c r="C215" s="193" t="s">
        <v>734</v>
      </c>
      <c r="D215" s="193" t="s">
        <v>195</v>
      </c>
      <c r="E215" s="194" t="s">
        <v>1658</v>
      </c>
      <c r="F215" s="195" t="s">
        <v>1640</v>
      </c>
      <c r="G215" s="196" t="s">
        <v>496</v>
      </c>
      <c r="H215" s="197">
        <v>0.6</v>
      </c>
      <c r="I215" s="198"/>
      <c r="J215" s="199">
        <f t="shared" si="30"/>
        <v>0</v>
      </c>
      <c r="K215" s="200"/>
      <c r="L215" s="40"/>
      <c r="M215" s="201" t="s">
        <v>1</v>
      </c>
      <c r="N215" s="202" t="s">
        <v>45</v>
      </c>
      <c r="O215" s="72"/>
      <c r="P215" s="203">
        <f t="shared" si="31"/>
        <v>0</v>
      </c>
      <c r="Q215" s="203">
        <v>0</v>
      </c>
      <c r="R215" s="203">
        <f t="shared" si="32"/>
        <v>0</v>
      </c>
      <c r="S215" s="203">
        <v>0</v>
      </c>
      <c r="T215" s="204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5" t="s">
        <v>199</v>
      </c>
      <c r="AT215" s="205" t="s">
        <v>195</v>
      </c>
      <c r="AU215" s="205" t="s">
        <v>87</v>
      </c>
      <c r="AY215" s="18" t="s">
        <v>193</v>
      </c>
      <c r="BE215" s="206">
        <f t="shared" si="34"/>
        <v>0</v>
      </c>
      <c r="BF215" s="206">
        <f t="shared" si="35"/>
        <v>0</v>
      </c>
      <c r="BG215" s="206">
        <f t="shared" si="36"/>
        <v>0</v>
      </c>
      <c r="BH215" s="206">
        <f t="shared" si="37"/>
        <v>0</v>
      </c>
      <c r="BI215" s="206">
        <f t="shared" si="38"/>
        <v>0</v>
      </c>
      <c r="BJ215" s="18" t="s">
        <v>87</v>
      </c>
      <c r="BK215" s="206">
        <f t="shared" si="39"/>
        <v>0</v>
      </c>
      <c r="BL215" s="18" t="s">
        <v>199</v>
      </c>
      <c r="BM215" s="205" t="s">
        <v>1318</v>
      </c>
    </row>
    <row r="216" spans="1:65" s="2" customFormat="1" ht="16.5" customHeight="1">
      <c r="A216" s="35"/>
      <c r="B216" s="36"/>
      <c r="C216" s="193" t="s">
        <v>738</v>
      </c>
      <c r="D216" s="193" t="s">
        <v>195</v>
      </c>
      <c r="E216" s="194" t="s">
        <v>1659</v>
      </c>
      <c r="F216" s="195" t="s">
        <v>1642</v>
      </c>
      <c r="G216" s="196" t="s">
        <v>1348</v>
      </c>
      <c r="H216" s="197">
        <v>1</v>
      </c>
      <c r="I216" s="198"/>
      <c r="J216" s="199">
        <f t="shared" si="30"/>
        <v>0</v>
      </c>
      <c r="K216" s="200"/>
      <c r="L216" s="40"/>
      <c r="M216" s="201" t="s">
        <v>1</v>
      </c>
      <c r="N216" s="202" t="s">
        <v>45</v>
      </c>
      <c r="O216" s="72"/>
      <c r="P216" s="203">
        <f t="shared" si="31"/>
        <v>0</v>
      </c>
      <c r="Q216" s="203">
        <v>0</v>
      </c>
      <c r="R216" s="203">
        <f t="shared" si="32"/>
        <v>0</v>
      </c>
      <c r="S216" s="203">
        <v>0</v>
      </c>
      <c r="T216" s="204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5" t="s">
        <v>199</v>
      </c>
      <c r="AT216" s="205" t="s">
        <v>195</v>
      </c>
      <c r="AU216" s="205" t="s">
        <v>87</v>
      </c>
      <c r="AY216" s="18" t="s">
        <v>193</v>
      </c>
      <c r="BE216" s="206">
        <f t="shared" si="34"/>
        <v>0</v>
      </c>
      <c r="BF216" s="206">
        <f t="shared" si="35"/>
        <v>0</v>
      </c>
      <c r="BG216" s="206">
        <f t="shared" si="36"/>
        <v>0</v>
      </c>
      <c r="BH216" s="206">
        <f t="shared" si="37"/>
        <v>0</v>
      </c>
      <c r="BI216" s="206">
        <f t="shared" si="38"/>
        <v>0</v>
      </c>
      <c r="BJ216" s="18" t="s">
        <v>87</v>
      </c>
      <c r="BK216" s="206">
        <f t="shared" si="39"/>
        <v>0</v>
      </c>
      <c r="BL216" s="18" t="s">
        <v>199</v>
      </c>
      <c r="BM216" s="205" t="s">
        <v>1321</v>
      </c>
    </row>
    <row r="217" spans="1:65" s="2" customFormat="1" ht="16.5" customHeight="1">
      <c r="A217" s="35"/>
      <c r="B217" s="36"/>
      <c r="C217" s="193" t="s">
        <v>744</v>
      </c>
      <c r="D217" s="193" t="s">
        <v>195</v>
      </c>
      <c r="E217" s="194" t="s">
        <v>1660</v>
      </c>
      <c r="F217" s="195" t="s">
        <v>1644</v>
      </c>
      <c r="G217" s="196" t="s">
        <v>1348</v>
      </c>
      <c r="H217" s="197">
        <v>1</v>
      </c>
      <c r="I217" s="198"/>
      <c r="J217" s="199">
        <f t="shared" si="30"/>
        <v>0</v>
      </c>
      <c r="K217" s="200"/>
      <c r="L217" s="40"/>
      <c r="M217" s="201" t="s">
        <v>1</v>
      </c>
      <c r="N217" s="202" t="s">
        <v>45</v>
      </c>
      <c r="O217" s="72"/>
      <c r="P217" s="203">
        <f t="shared" si="31"/>
        <v>0</v>
      </c>
      <c r="Q217" s="203">
        <v>0</v>
      </c>
      <c r="R217" s="203">
        <f t="shared" si="32"/>
        <v>0</v>
      </c>
      <c r="S217" s="203">
        <v>0</v>
      </c>
      <c r="T217" s="204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5" t="s">
        <v>199</v>
      </c>
      <c r="AT217" s="205" t="s">
        <v>195</v>
      </c>
      <c r="AU217" s="205" t="s">
        <v>87</v>
      </c>
      <c r="AY217" s="18" t="s">
        <v>193</v>
      </c>
      <c r="BE217" s="206">
        <f t="shared" si="34"/>
        <v>0</v>
      </c>
      <c r="BF217" s="206">
        <f t="shared" si="35"/>
        <v>0</v>
      </c>
      <c r="BG217" s="206">
        <f t="shared" si="36"/>
        <v>0</v>
      </c>
      <c r="BH217" s="206">
        <f t="shared" si="37"/>
        <v>0</v>
      </c>
      <c r="BI217" s="206">
        <f t="shared" si="38"/>
        <v>0</v>
      </c>
      <c r="BJ217" s="18" t="s">
        <v>87</v>
      </c>
      <c r="BK217" s="206">
        <f t="shared" si="39"/>
        <v>0</v>
      </c>
      <c r="BL217" s="18" t="s">
        <v>199</v>
      </c>
      <c r="BM217" s="205" t="s">
        <v>1324</v>
      </c>
    </row>
    <row r="218" spans="1:65" s="2" customFormat="1" ht="16.5" customHeight="1">
      <c r="A218" s="35"/>
      <c r="B218" s="36"/>
      <c r="C218" s="193" t="s">
        <v>754</v>
      </c>
      <c r="D218" s="193" t="s">
        <v>195</v>
      </c>
      <c r="E218" s="194" t="s">
        <v>2985</v>
      </c>
      <c r="F218" s="195" t="s">
        <v>1669</v>
      </c>
      <c r="G218" s="196" t="s">
        <v>1348</v>
      </c>
      <c r="H218" s="197">
        <v>1</v>
      </c>
      <c r="I218" s="198"/>
      <c r="J218" s="199">
        <f t="shared" si="30"/>
        <v>0</v>
      </c>
      <c r="K218" s="200"/>
      <c r="L218" s="40"/>
      <c r="M218" s="201" t="s">
        <v>1</v>
      </c>
      <c r="N218" s="202" t="s">
        <v>45</v>
      </c>
      <c r="O218" s="72"/>
      <c r="P218" s="203">
        <f t="shared" si="31"/>
        <v>0</v>
      </c>
      <c r="Q218" s="203">
        <v>0</v>
      </c>
      <c r="R218" s="203">
        <f t="shared" si="32"/>
        <v>0</v>
      </c>
      <c r="S218" s="203">
        <v>0</v>
      </c>
      <c r="T218" s="204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5" t="s">
        <v>199</v>
      </c>
      <c r="AT218" s="205" t="s">
        <v>195</v>
      </c>
      <c r="AU218" s="205" t="s">
        <v>87</v>
      </c>
      <c r="AY218" s="18" t="s">
        <v>193</v>
      </c>
      <c r="BE218" s="206">
        <f t="shared" si="34"/>
        <v>0</v>
      </c>
      <c r="BF218" s="206">
        <f t="shared" si="35"/>
        <v>0</v>
      </c>
      <c r="BG218" s="206">
        <f t="shared" si="36"/>
        <v>0</v>
      </c>
      <c r="BH218" s="206">
        <f t="shared" si="37"/>
        <v>0</v>
      </c>
      <c r="BI218" s="206">
        <f t="shared" si="38"/>
        <v>0</v>
      </c>
      <c r="BJ218" s="18" t="s">
        <v>87</v>
      </c>
      <c r="BK218" s="206">
        <f t="shared" si="39"/>
        <v>0</v>
      </c>
      <c r="BL218" s="18" t="s">
        <v>199</v>
      </c>
      <c r="BM218" s="205" t="s">
        <v>1327</v>
      </c>
    </row>
    <row r="219" spans="1:65" s="2" customFormat="1" ht="16.5" customHeight="1">
      <c r="A219" s="35"/>
      <c r="B219" s="36"/>
      <c r="C219" s="193" t="s">
        <v>758</v>
      </c>
      <c r="D219" s="193" t="s">
        <v>195</v>
      </c>
      <c r="E219" s="194" t="s">
        <v>1661</v>
      </c>
      <c r="F219" s="195" t="s">
        <v>1646</v>
      </c>
      <c r="G219" s="196" t="s">
        <v>1348</v>
      </c>
      <c r="H219" s="197">
        <v>11</v>
      </c>
      <c r="I219" s="198"/>
      <c r="J219" s="199">
        <f t="shared" si="30"/>
        <v>0</v>
      </c>
      <c r="K219" s="200"/>
      <c r="L219" s="40"/>
      <c r="M219" s="201" t="s">
        <v>1</v>
      </c>
      <c r="N219" s="202" t="s">
        <v>45</v>
      </c>
      <c r="O219" s="72"/>
      <c r="P219" s="203">
        <f t="shared" si="31"/>
        <v>0</v>
      </c>
      <c r="Q219" s="203">
        <v>0</v>
      </c>
      <c r="R219" s="203">
        <f t="shared" si="32"/>
        <v>0</v>
      </c>
      <c r="S219" s="203">
        <v>0</v>
      </c>
      <c r="T219" s="204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5" t="s">
        <v>199</v>
      </c>
      <c r="AT219" s="205" t="s">
        <v>195</v>
      </c>
      <c r="AU219" s="205" t="s">
        <v>87</v>
      </c>
      <c r="AY219" s="18" t="s">
        <v>193</v>
      </c>
      <c r="BE219" s="206">
        <f t="shared" si="34"/>
        <v>0</v>
      </c>
      <c r="BF219" s="206">
        <f t="shared" si="35"/>
        <v>0</v>
      </c>
      <c r="BG219" s="206">
        <f t="shared" si="36"/>
        <v>0</v>
      </c>
      <c r="BH219" s="206">
        <f t="shared" si="37"/>
        <v>0</v>
      </c>
      <c r="BI219" s="206">
        <f t="shared" si="38"/>
        <v>0</v>
      </c>
      <c r="BJ219" s="18" t="s">
        <v>87</v>
      </c>
      <c r="BK219" s="206">
        <f t="shared" si="39"/>
        <v>0</v>
      </c>
      <c r="BL219" s="18" t="s">
        <v>199</v>
      </c>
      <c r="BM219" s="205" t="s">
        <v>1330</v>
      </c>
    </row>
    <row r="220" spans="1:65" s="2" customFormat="1" ht="16.5" customHeight="1">
      <c r="A220" s="35"/>
      <c r="B220" s="36"/>
      <c r="C220" s="193" t="s">
        <v>763</v>
      </c>
      <c r="D220" s="193" t="s">
        <v>195</v>
      </c>
      <c r="E220" s="194" t="s">
        <v>1662</v>
      </c>
      <c r="F220" s="195" t="s">
        <v>1648</v>
      </c>
      <c r="G220" s="196" t="s">
        <v>1348</v>
      </c>
      <c r="H220" s="197">
        <v>3</v>
      </c>
      <c r="I220" s="198"/>
      <c r="J220" s="199">
        <f t="shared" si="30"/>
        <v>0</v>
      </c>
      <c r="K220" s="200"/>
      <c r="L220" s="40"/>
      <c r="M220" s="201" t="s">
        <v>1</v>
      </c>
      <c r="N220" s="202" t="s">
        <v>45</v>
      </c>
      <c r="O220" s="72"/>
      <c r="P220" s="203">
        <f t="shared" si="31"/>
        <v>0</v>
      </c>
      <c r="Q220" s="203">
        <v>0</v>
      </c>
      <c r="R220" s="203">
        <f t="shared" si="32"/>
        <v>0</v>
      </c>
      <c r="S220" s="203">
        <v>0</v>
      </c>
      <c r="T220" s="204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5" t="s">
        <v>199</v>
      </c>
      <c r="AT220" s="205" t="s">
        <v>195</v>
      </c>
      <c r="AU220" s="205" t="s">
        <v>87</v>
      </c>
      <c r="AY220" s="18" t="s">
        <v>193</v>
      </c>
      <c r="BE220" s="206">
        <f t="shared" si="34"/>
        <v>0</v>
      </c>
      <c r="BF220" s="206">
        <f t="shared" si="35"/>
        <v>0</v>
      </c>
      <c r="BG220" s="206">
        <f t="shared" si="36"/>
        <v>0</v>
      </c>
      <c r="BH220" s="206">
        <f t="shared" si="37"/>
        <v>0</v>
      </c>
      <c r="BI220" s="206">
        <f t="shared" si="38"/>
        <v>0</v>
      </c>
      <c r="BJ220" s="18" t="s">
        <v>87</v>
      </c>
      <c r="BK220" s="206">
        <f t="shared" si="39"/>
        <v>0</v>
      </c>
      <c r="BL220" s="18" t="s">
        <v>199</v>
      </c>
      <c r="BM220" s="205" t="s">
        <v>1333</v>
      </c>
    </row>
    <row r="221" spans="1:65" s="2" customFormat="1" ht="16.5" customHeight="1">
      <c r="A221" s="35"/>
      <c r="B221" s="36"/>
      <c r="C221" s="193" t="s">
        <v>767</v>
      </c>
      <c r="D221" s="193" t="s">
        <v>195</v>
      </c>
      <c r="E221" s="194" t="s">
        <v>2986</v>
      </c>
      <c r="F221" s="195" t="s">
        <v>2977</v>
      </c>
      <c r="G221" s="196" t="s">
        <v>1348</v>
      </c>
      <c r="H221" s="197">
        <v>1</v>
      </c>
      <c r="I221" s="198"/>
      <c r="J221" s="199">
        <f t="shared" si="30"/>
        <v>0</v>
      </c>
      <c r="K221" s="200"/>
      <c r="L221" s="40"/>
      <c r="M221" s="201" t="s">
        <v>1</v>
      </c>
      <c r="N221" s="202" t="s">
        <v>45</v>
      </c>
      <c r="O221" s="72"/>
      <c r="P221" s="203">
        <f t="shared" si="31"/>
        <v>0</v>
      </c>
      <c r="Q221" s="203">
        <v>0</v>
      </c>
      <c r="R221" s="203">
        <f t="shared" si="32"/>
        <v>0</v>
      </c>
      <c r="S221" s="203">
        <v>0</v>
      </c>
      <c r="T221" s="204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5" t="s">
        <v>199</v>
      </c>
      <c r="AT221" s="205" t="s">
        <v>195</v>
      </c>
      <c r="AU221" s="205" t="s">
        <v>87</v>
      </c>
      <c r="AY221" s="18" t="s">
        <v>193</v>
      </c>
      <c r="BE221" s="206">
        <f t="shared" si="34"/>
        <v>0</v>
      </c>
      <c r="BF221" s="206">
        <f t="shared" si="35"/>
        <v>0</v>
      </c>
      <c r="BG221" s="206">
        <f t="shared" si="36"/>
        <v>0</v>
      </c>
      <c r="BH221" s="206">
        <f t="shared" si="37"/>
        <v>0</v>
      </c>
      <c r="BI221" s="206">
        <f t="shared" si="38"/>
        <v>0</v>
      </c>
      <c r="BJ221" s="18" t="s">
        <v>87</v>
      </c>
      <c r="BK221" s="206">
        <f t="shared" si="39"/>
        <v>0</v>
      </c>
      <c r="BL221" s="18" t="s">
        <v>199</v>
      </c>
      <c r="BM221" s="205" t="s">
        <v>1336</v>
      </c>
    </row>
    <row r="222" spans="1:65" s="2" customFormat="1" ht="16.5" customHeight="1">
      <c r="A222" s="35"/>
      <c r="B222" s="36"/>
      <c r="C222" s="193" t="s">
        <v>783</v>
      </c>
      <c r="D222" s="193" t="s">
        <v>195</v>
      </c>
      <c r="E222" s="194" t="s">
        <v>2987</v>
      </c>
      <c r="F222" s="195" t="s">
        <v>2979</v>
      </c>
      <c r="G222" s="196" t="s">
        <v>1348</v>
      </c>
      <c r="H222" s="197">
        <v>1</v>
      </c>
      <c r="I222" s="198"/>
      <c r="J222" s="199">
        <f t="shared" si="30"/>
        <v>0</v>
      </c>
      <c r="K222" s="200"/>
      <c r="L222" s="40"/>
      <c r="M222" s="201" t="s">
        <v>1</v>
      </c>
      <c r="N222" s="202" t="s">
        <v>45</v>
      </c>
      <c r="O222" s="72"/>
      <c r="P222" s="203">
        <f t="shared" si="31"/>
        <v>0</v>
      </c>
      <c r="Q222" s="203">
        <v>0</v>
      </c>
      <c r="R222" s="203">
        <f t="shared" si="32"/>
        <v>0</v>
      </c>
      <c r="S222" s="203">
        <v>0</v>
      </c>
      <c r="T222" s="204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5" t="s">
        <v>199</v>
      </c>
      <c r="AT222" s="205" t="s">
        <v>195</v>
      </c>
      <c r="AU222" s="205" t="s">
        <v>87</v>
      </c>
      <c r="AY222" s="18" t="s">
        <v>193</v>
      </c>
      <c r="BE222" s="206">
        <f t="shared" si="34"/>
        <v>0</v>
      </c>
      <c r="BF222" s="206">
        <f t="shared" si="35"/>
        <v>0</v>
      </c>
      <c r="BG222" s="206">
        <f t="shared" si="36"/>
        <v>0</v>
      </c>
      <c r="BH222" s="206">
        <f t="shared" si="37"/>
        <v>0</v>
      </c>
      <c r="BI222" s="206">
        <f t="shared" si="38"/>
        <v>0</v>
      </c>
      <c r="BJ222" s="18" t="s">
        <v>87</v>
      </c>
      <c r="BK222" s="206">
        <f t="shared" si="39"/>
        <v>0</v>
      </c>
      <c r="BL222" s="18" t="s">
        <v>199</v>
      </c>
      <c r="BM222" s="205" t="s">
        <v>1339</v>
      </c>
    </row>
    <row r="223" spans="1:65" s="2" customFormat="1" ht="16.5" customHeight="1">
      <c r="A223" s="35"/>
      <c r="B223" s="36"/>
      <c r="C223" s="193" t="s">
        <v>794</v>
      </c>
      <c r="D223" s="193" t="s">
        <v>195</v>
      </c>
      <c r="E223" s="194" t="s">
        <v>1664</v>
      </c>
      <c r="F223" s="195" t="s">
        <v>1652</v>
      </c>
      <c r="G223" s="196" t="s">
        <v>1348</v>
      </c>
      <c r="H223" s="197">
        <v>3</v>
      </c>
      <c r="I223" s="198"/>
      <c r="J223" s="199">
        <f t="shared" si="30"/>
        <v>0</v>
      </c>
      <c r="K223" s="200"/>
      <c r="L223" s="40"/>
      <c r="M223" s="201" t="s">
        <v>1</v>
      </c>
      <c r="N223" s="202" t="s">
        <v>45</v>
      </c>
      <c r="O223" s="72"/>
      <c r="P223" s="203">
        <f t="shared" si="31"/>
        <v>0</v>
      </c>
      <c r="Q223" s="203">
        <v>0</v>
      </c>
      <c r="R223" s="203">
        <f t="shared" si="32"/>
        <v>0</v>
      </c>
      <c r="S223" s="203">
        <v>0</v>
      </c>
      <c r="T223" s="204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5" t="s">
        <v>199</v>
      </c>
      <c r="AT223" s="205" t="s">
        <v>195</v>
      </c>
      <c r="AU223" s="205" t="s">
        <v>87</v>
      </c>
      <c r="AY223" s="18" t="s">
        <v>193</v>
      </c>
      <c r="BE223" s="206">
        <f t="shared" si="34"/>
        <v>0</v>
      </c>
      <c r="BF223" s="206">
        <f t="shared" si="35"/>
        <v>0</v>
      </c>
      <c r="BG223" s="206">
        <f t="shared" si="36"/>
        <v>0</v>
      </c>
      <c r="BH223" s="206">
        <f t="shared" si="37"/>
        <v>0</v>
      </c>
      <c r="BI223" s="206">
        <f t="shared" si="38"/>
        <v>0</v>
      </c>
      <c r="BJ223" s="18" t="s">
        <v>87</v>
      </c>
      <c r="BK223" s="206">
        <f t="shared" si="39"/>
        <v>0</v>
      </c>
      <c r="BL223" s="18" t="s">
        <v>199</v>
      </c>
      <c r="BM223" s="205" t="s">
        <v>1342</v>
      </c>
    </row>
    <row r="224" spans="1:65" s="2" customFormat="1" ht="16.5" customHeight="1">
      <c r="A224" s="35"/>
      <c r="B224" s="36"/>
      <c r="C224" s="193" t="s">
        <v>801</v>
      </c>
      <c r="D224" s="193" t="s">
        <v>195</v>
      </c>
      <c r="E224" s="194" t="s">
        <v>2988</v>
      </c>
      <c r="F224" s="195" t="s">
        <v>1671</v>
      </c>
      <c r="G224" s="196" t="s">
        <v>1348</v>
      </c>
      <c r="H224" s="197">
        <v>1</v>
      </c>
      <c r="I224" s="198"/>
      <c r="J224" s="199">
        <f t="shared" si="30"/>
        <v>0</v>
      </c>
      <c r="K224" s="200"/>
      <c r="L224" s="40"/>
      <c r="M224" s="201" t="s">
        <v>1</v>
      </c>
      <c r="N224" s="202" t="s">
        <v>45</v>
      </c>
      <c r="O224" s="72"/>
      <c r="P224" s="203">
        <f t="shared" si="31"/>
        <v>0</v>
      </c>
      <c r="Q224" s="203">
        <v>0</v>
      </c>
      <c r="R224" s="203">
        <f t="shared" si="32"/>
        <v>0</v>
      </c>
      <c r="S224" s="203">
        <v>0</v>
      </c>
      <c r="T224" s="204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5" t="s">
        <v>199</v>
      </c>
      <c r="AT224" s="205" t="s">
        <v>195</v>
      </c>
      <c r="AU224" s="205" t="s">
        <v>87</v>
      </c>
      <c r="AY224" s="18" t="s">
        <v>193</v>
      </c>
      <c r="BE224" s="206">
        <f t="shared" si="34"/>
        <v>0</v>
      </c>
      <c r="BF224" s="206">
        <f t="shared" si="35"/>
        <v>0</v>
      </c>
      <c r="BG224" s="206">
        <f t="shared" si="36"/>
        <v>0</v>
      </c>
      <c r="BH224" s="206">
        <f t="shared" si="37"/>
        <v>0</v>
      </c>
      <c r="BI224" s="206">
        <f t="shared" si="38"/>
        <v>0</v>
      </c>
      <c r="BJ224" s="18" t="s">
        <v>87</v>
      </c>
      <c r="BK224" s="206">
        <f t="shared" si="39"/>
        <v>0</v>
      </c>
      <c r="BL224" s="18" t="s">
        <v>199</v>
      </c>
      <c r="BM224" s="205" t="s">
        <v>1345</v>
      </c>
    </row>
    <row r="225" spans="1:65" s="2" customFormat="1" ht="16.5" customHeight="1">
      <c r="A225" s="35"/>
      <c r="B225" s="36"/>
      <c r="C225" s="193" t="s">
        <v>812</v>
      </c>
      <c r="D225" s="193" t="s">
        <v>195</v>
      </c>
      <c r="E225" s="194" t="s">
        <v>2989</v>
      </c>
      <c r="F225" s="195" t="s">
        <v>2982</v>
      </c>
      <c r="G225" s="196" t="s">
        <v>1348</v>
      </c>
      <c r="H225" s="197">
        <v>4</v>
      </c>
      <c r="I225" s="198"/>
      <c r="J225" s="199">
        <f t="shared" si="30"/>
        <v>0</v>
      </c>
      <c r="K225" s="200"/>
      <c r="L225" s="40"/>
      <c r="M225" s="201" t="s">
        <v>1</v>
      </c>
      <c r="N225" s="202" t="s">
        <v>45</v>
      </c>
      <c r="O225" s="72"/>
      <c r="P225" s="203">
        <f t="shared" si="31"/>
        <v>0</v>
      </c>
      <c r="Q225" s="203">
        <v>0</v>
      </c>
      <c r="R225" s="203">
        <f t="shared" si="32"/>
        <v>0</v>
      </c>
      <c r="S225" s="203">
        <v>0</v>
      </c>
      <c r="T225" s="204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5" t="s">
        <v>199</v>
      </c>
      <c r="AT225" s="205" t="s">
        <v>195</v>
      </c>
      <c r="AU225" s="205" t="s">
        <v>87</v>
      </c>
      <c r="AY225" s="18" t="s">
        <v>193</v>
      </c>
      <c r="BE225" s="206">
        <f t="shared" si="34"/>
        <v>0</v>
      </c>
      <c r="BF225" s="206">
        <f t="shared" si="35"/>
        <v>0</v>
      </c>
      <c r="BG225" s="206">
        <f t="shared" si="36"/>
        <v>0</v>
      </c>
      <c r="BH225" s="206">
        <f t="shared" si="37"/>
        <v>0</v>
      </c>
      <c r="BI225" s="206">
        <f t="shared" si="38"/>
        <v>0</v>
      </c>
      <c r="BJ225" s="18" t="s">
        <v>87</v>
      </c>
      <c r="BK225" s="206">
        <f t="shared" si="39"/>
        <v>0</v>
      </c>
      <c r="BL225" s="18" t="s">
        <v>199</v>
      </c>
      <c r="BM225" s="205" t="s">
        <v>1349</v>
      </c>
    </row>
    <row r="226" spans="2:63" s="12" customFormat="1" ht="25.9" customHeight="1">
      <c r="B226" s="177"/>
      <c r="C226" s="178"/>
      <c r="D226" s="179" t="s">
        <v>79</v>
      </c>
      <c r="E226" s="180" t="s">
        <v>1666</v>
      </c>
      <c r="F226" s="180" t="s">
        <v>2990</v>
      </c>
      <c r="G226" s="178"/>
      <c r="H226" s="178"/>
      <c r="I226" s="181"/>
      <c r="J226" s="182">
        <f>BK226</f>
        <v>0</v>
      </c>
      <c r="K226" s="178"/>
      <c r="L226" s="183"/>
      <c r="M226" s="184"/>
      <c r="N226" s="185"/>
      <c r="O226" s="185"/>
      <c r="P226" s="186">
        <f>SUM(P227:P240)</f>
        <v>0</v>
      </c>
      <c r="Q226" s="185"/>
      <c r="R226" s="186">
        <f>SUM(R227:R240)</f>
        <v>0</v>
      </c>
      <c r="S226" s="185"/>
      <c r="T226" s="187">
        <f>SUM(T227:T240)</f>
        <v>0</v>
      </c>
      <c r="AR226" s="188" t="s">
        <v>87</v>
      </c>
      <c r="AT226" s="189" t="s">
        <v>79</v>
      </c>
      <c r="AU226" s="189" t="s">
        <v>80</v>
      </c>
      <c r="AY226" s="188" t="s">
        <v>193</v>
      </c>
      <c r="BK226" s="190">
        <f>SUM(BK227:BK240)</f>
        <v>0</v>
      </c>
    </row>
    <row r="227" spans="1:65" s="2" customFormat="1" ht="16.5" customHeight="1">
      <c r="A227" s="35"/>
      <c r="B227" s="36"/>
      <c r="C227" s="193" t="s">
        <v>816</v>
      </c>
      <c r="D227" s="193" t="s">
        <v>195</v>
      </c>
      <c r="E227" s="194" t="s">
        <v>2991</v>
      </c>
      <c r="F227" s="195" t="s">
        <v>2992</v>
      </c>
      <c r="G227" s="196" t="s">
        <v>1370</v>
      </c>
      <c r="H227" s="197">
        <v>8</v>
      </c>
      <c r="I227" s="198"/>
      <c r="J227" s="199">
        <f aca="true" t="shared" si="40" ref="J227:J240">ROUND(I227*H227,2)</f>
        <v>0</v>
      </c>
      <c r="K227" s="200"/>
      <c r="L227" s="40"/>
      <c r="M227" s="201" t="s">
        <v>1</v>
      </c>
      <c r="N227" s="202" t="s">
        <v>45</v>
      </c>
      <c r="O227" s="72"/>
      <c r="P227" s="203">
        <f aca="true" t="shared" si="41" ref="P227:P240">O227*H227</f>
        <v>0</v>
      </c>
      <c r="Q227" s="203">
        <v>0</v>
      </c>
      <c r="R227" s="203">
        <f aca="true" t="shared" si="42" ref="R227:R240">Q227*H227</f>
        <v>0</v>
      </c>
      <c r="S227" s="203">
        <v>0</v>
      </c>
      <c r="T227" s="204">
        <f aca="true" t="shared" si="43" ref="T227:T240"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5" t="s">
        <v>199</v>
      </c>
      <c r="AT227" s="205" t="s">
        <v>195</v>
      </c>
      <c r="AU227" s="205" t="s">
        <v>87</v>
      </c>
      <c r="AY227" s="18" t="s">
        <v>193</v>
      </c>
      <c r="BE227" s="206">
        <f aca="true" t="shared" si="44" ref="BE227:BE240">IF(N227="základní",J227,0)</f>
        <v>0</v>
      </c>
      <c r="BF227" s="206">
        <f aca="true" t="shared" si="45" ref="BF227:BF240">IF(N227="snížená",J227,0)</f>
        <v>0</v>
      </c>
      <c r="BG227" s="206">
        <f aca="true" t="shared" si="46" ref="BG227:BG240">IF(N227="zákl. přenesená",J227,0)</f>
        <v>0</v>
      </c>
      <c r="BH227" s="206">
        <f aca="true" t="shared" si="47" ref="BH227:BH240">IF(N227="sníž. přenesená",J227,0)</f>
        <v>0</v>
      </c>
      <c r="BI227" s="206">
        <f aca="true" t="shared" si="48" ref="BI227:BI240">IF(N227="nulová",J227,0)</f>
        <v>0</v>
      </c>
      <c r="BJ227" s="18" t="s">
        <v>87</v>
      </c>
      <c r="BK227" s="206">
        <f aca="true" t="shared" si="49" ref="BK227:BK240">ROUND(I227*H227,2)</f>
        <v>0</v>
      </c>
      <c r="BL227" s="18" t="s">
        <v>199</v>
      </c>
      <c r="BM227" s="205" t="s">
        <v>1352</v>
      </c>
    </row>
    <row r="228" spans="1:65" s="2" customFormat="1" ht="24.2" customHeight="1">
      <c r="A228" s="35"/>
      <c r="B228" s="36"/>
      <c r="C228" s="193" t="s">
        <v>822</v>
      </c>
      <c r="D228" s="193" t="s">
        <v>195</v>
      </c>
      <c r="E228" s="194" t="s">
        <v>2993</v>
      </c>
      <c r="F228" s="195" t="s">
        <v>2994</v>
      </c>
      <c r="G228" s="196" t="s">
        <v>496</v>
      </c>
      <c r="H228" s="197">
        <v>105</v>
      </c>
      <c r="I228" s="198"/>
      <c r="J228" s="199">
        <f t="shared" si="40"/>
        <v>0</v>
      </c>
      <c r="K228" s="200"/>
      <c r="L228" s="40"/>
      <c r="M228" s="201" t="s">
        <v>1</v>
      </c>
      <c r="N228" s="202" t="s">
        <v>45</v>
      </c>
      <c r="O228" s="72"/>
      <c r="P228" s="203">
        <f t="shared" si="41"/>
        <v>0</v>
      </c>
      <c r="Q228" s="203">
        <v>0</v>
      </c>
      <c r="R228" s="203">
        <f t="shared" si="42"/>
        <v>0</v>
      </c>
      <c r="S228" s="203">
        <v>0</v>
      </c>
      <c r="T228" s="204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5" t="s">
        <v>199</v>
      </c>
      <c r="AT228" s="205" t="s">
        <v>195</v>
      </c>
      <c r="AU228" s="205" t="s">
        <v>87</v>
      </c>
      <c r="AY228" s="18" t="s">
        <v>193</v>
      </c>
      <c r="BE228" s="206">
        <f t="shared" si="44"/>
        <v>0</v>
      </c>
      <c r="BF228" s="206">
        <f t="shared" si="45"/>
        <v>0</v>
      </c>
      <c r="BG228" s="206">
        <f t="shared" si="46"/>
        <v>0</v>
      </c>
      <c r="BH228" s="206">
        <f t="shared" si="47"/>
        <v>0</v>
      </c>
      <c r="BI228" s="206">
        <f t="shared" si="48"/>
        <v>0</v>
      </c>
      <c r="BJ228" s="18" t="s">
        <v>87</v>
      </c>
      <c r="BK228" s="206">
        <f t="shared" si="49"/>
        <v>0</v>
      </c>
      <c r="BL228" s="18" t="s">
        <v>199</v>
      </c>
      <c r="BM228" s="205" t="s">
        <v>1355</v>
      </c>
    </row>
    <row r="229" spans="1:65" s="2" customFormat="1" ht="24.2" customHeight="1">
      <c r="A229" s="35"/>
      <c r="B229" s="36"/>
      <c r="C229" s="193" t="s">
        <v>830</v>
      </c>
      <c r="D229" s="193" t="s">
        <v>195</v>
      </c>
      <c r="E229" s="194" t="s">
        <v>2995</v>
      </c>
      <c r="F229" s="195" t="s">
        <v>2996</v>
      </c>
      <c r="G229" s="196" t="s">
        <v>1348</v>
      </c>
      <c r="H229" s="197">
        <v>5</v>
      </c>
      <c r="I229" s="198"/>
      <c r="J229" s="199">
        <f t="shared" si="40"/>
        <v>0</v>
      </c>
      <c r="K229" s="200"/>
      <c r="L229" s="40"/>
      <c r="M229" s="201" t="s">
        <v>1</v>
      </c>
      <c r="N229" s="202" t="s">
        <v>45</v>
      </c>
      <c r="O229" s="72"/>
      <c r="P229" s="203">
        <f t="shared" si="41"/>
        <v>0</v>
      </c>
      <c r="Q229" s="203">
        <v>0</v>
      </c>
      <c r="R229" s="203">
        <f t="shared" si="42"/>
        <v>0</v>
      </c>
      <c r="S229" s="203">
        <v>0</v>
      </c>
      <c r="T229" s="204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5" t="s">
        <v>199</v>
      </c>
      <c r="AT229" s="205" t="s">
        <v>195</v>
      </c>
      <c r="AU229" s="205" t="s">
        <v>87</v>
      </c>
      <c r="AY229" s="18" t="s">
        <v>193</v>
      </c>
      <c r="BE229" s="206">
        <f t="shared" si="44"/>
        <v>0</v>
      </c>
      <c r="BF229" s="206">
        <f t="shared" si="45"/>
        <v>0</v>
      </c>
      <c r="BG229" s="206">
        <f t="shared" si="46"/>
        <v>0</v>
      </c>
      <c r="BH229" s="206">
        <f t="shared" si="47"/>
        <v>0</v>
      </c>
      <c r="BI229" s="206">
        <f t="shared" si="48"/>
        <v>0</v>
      </c>
      <c r="BJ229" s="18" t="s">
        <v>87</v>
      </c>
      <c r="BK229" s="206">
        <f t="shared" si="49"/>
        <v>0</v>
      </c>
      <c r="BL229" s="18" t="s">
        <v>199</v>
      </c>
      <c r="BM229" s="205" t="s">
        <v>1358</v>
      </c>
    </row>
    <row r="230" spans="1:65" s="2" customFormat="1" ht="16.5" customHeight="1">
      <c r="A230" s="35"/>
      <c r="B230" s="36"/>
      <c r="C230" s="193" t="s">
        <v>848</v>
      </c>
      <c r="D230" s="193" t="s">
        <v>195</v>
      </c>
      <c r="E230" s="194" t="s">
        <v>2997</v>
      </c>
      <c r="F230" s="195" t="s">
        <v>2998</v>
      </c>
      <c r="G230" s="196" t="s">
        <v>1348</v>
      </c>
      <c r="H230" s="197">
        <v>2</v>
      </c>
      <c r="I230" s="198"/>
      <c r="J230" s="199">
        <f t="shared" si="40"/>
        <v>0</v>
      </c>
      <c r="K230" s="200"/>
      <c r="L230" s="40"/>
      <c r="M230" s="201" t="s">
        <v>1</v>
      </c>
      <c r="N230" s="202" t="s">
        <v>45</v>
      </c>
      <c r="O230" s="72"/>
      <c r="P230" s="203">
        <f t="shared" si="41"/>
        <v>0</v>
      </c>
      <c r="Q230" s="203">
        <v>0</v>
      </c>
      <c r="R230" s="203">
        <f t="shared" si="42"/>
        <v>0</v>
      </c>
      <c r="S230" s="203">
        <v>0</v>
      </c>
      <c r="T230" s="204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5" t="s">
        <v>199</v>
      </c>
      <c r="AT230" s="205" t="s">
        <v>195</v>
      </c>
      <c r="AU230" s="205" t="s">
        <v>87</v>
      </c>
      <c r="AY230" s="18" t="s">
        <v>193</v>
      </c>
      <c r="BE230" s="206">
        <f t="shared" si="44"/>
        <v>0</v>
      </c>
      <c r="BF230" s="206">
        <f t="shared" si="45"/>
        <v>0</v>
      </c>
      <c r="BG230" s="206">
        <f t="shared" si="46"/>
        <v>0</v>
      </c>
      <c r="BH230" s="206">
        <f t="shared" si="47"/>
        <v>0</v>
      </c>
      <c r="BI230" s="206">
        <f t="shared" si="48"/>
        <v>0</v>
      </c>
      <c r="BJ230" s="18" t="s">
        <v>87</v>
      </c>
      <c r="BK230" s="206">
        <f t="shared" si="49"/>
        <v>0</v>
      </c>
      <c r="BL230" s="18" t="s">
        <v>199</v>
      </c>
      <c r="BM230" s="205" t="s">
        <v>1361</v>
      </c>
    </row>
    <row r="231" spans="1:65" s="2" customFormat="1" ht="16.5" customHeight="1">
      <c r="A231" s="35"/>
      <c r="B231" s="36"/>
      <c r="C231" s="193" t="s">
        <v>861</v>
      </c>
      <c r="D231" s="193" t="s">
        <v>195</v>
      </c>
      <c r="E231" s="194" t="s">
        <v>2999</v>
      </c>
      <c r="F231" s="195" t="s">
        <v>3000</v>
      </c>
      <c r="G231" s="196" t="s">
        <v>1348</v>
      </c>
      <c r="H231" s="197">
        <v>28</v>
      </c>
      <c r="I231" s="198"/>
      <c r="J231" s="199">
        <f t="shared" si="40"/>
        <v>0</v>
      </c>
      <c r="K231" s="200"/>
      <c r="L231" s="40"/>
      <c r="M231" s="201" t="s">
        <v>1</v>
      </c>
      <c r="N231" s="202" t="s">
        <v>45</v>
      </c>
      <c r="O231" s="72"/>
      <c r="P231" s="203">
        <f t="shared" si="41"/>
        <v>0</v>
      </c>
      <c r="Q231" s="203">
        <v>0</v>
      </c>
      <c r="R231" s="203">
        <f t="shared" si="42"/>
        <v>0</v>
      </c>
      <c r="S231" s="203">
        <v>0</v>
      </c>
      <c r="T231" s="204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5" t="s">
        <v>199</v>
      </c>
      <c r="AT231" s="205" t="s">
        <v>195</v>
      </c>
      <c r="AU231" s="205" t="s">
        <v>87</v>
      </c>
      <c r="AY231" s="18" t="s">
        <v>193</v>
      </c>
      <c r="BE231" s="206">
        <f t="shared" si="44"/>
        <v>0</v>
      </c>
      <c r="BF231" s="206">
        <f t="shared" si="45"/>
        <v>0</v>
      </c>
      <c r="BG231" s="206">
        <f t="shared" si="46"/>
        <v>0</v>
      </c>
      <c r="BH231" s="206">
        <f t="shared" si="47"/>
        <v>0</v>
      </c>
      <c r="BI231" s="206">
        <f t="shared" si="48"/>
        <v>0</v>
      </c>
      <c r="BJ231" s="18" t="s">
        <v>87</v>
      </c>
      <c r="BK231" s="206">
        <f t="shared" si="49"/>
        <v>0</v>
      </c>
      <c r="BL231" s="18" t="s">
        <v>199</v>
      </c>
      <c r="BM231" s="205" t="s">
        <v>1367</v>
      </c>
    </row>
    <row r="232" spans="1:65" s="2" customFormat="1" ht="16.5" customHeight="1">
      <c r="A232" s="35"/>
      <c r="B232" s="36"/>
      <c r="C232" s="193" t="s">
        <v>866</v>
      </c>
      <c r="D232" s="193" t="s">
        <v>195</v>
      </c>
      <c r="E232" s="194" t="s">
        <v>3001</v>
      </c>
      <c r="F232" s="195" t="s">
        <v>3002</v>
      </c>
      <c r="G232" s="196" t="s">
        <v>1348</v>
      </c>
      <c r="H232" s="197">
        <v>6</v>
      </c>
      <c r="I232" s="198"/>
      <c r="J232" s="199">
        <f t="shared" si="40"/>
        <v>0</v>
      </c>
      <c r="K232" s="200"/>
      <c r="L232" s="40"/>
      <c r="M232" s="201" t="s">
        <v>1</v>
      </c>
      <c r="N232" s="202" t="s">
        <v>45</v>
      </c>
      <c r="O232" s="72"/>
      <c r="P232" s="203">
        <f t="shared" si="41"/>
        <v>0</v>
      </c>
      <c r="Q232" s="203">
        <v>0</v>
      </c>
      <c r="R232" s="203">
        <f t="shared" si="42"/>
        <v>0</v>
      </c>
      <c r="S232" s="203">
        <v>0</v>
      </c>
      <c r="T232" s="204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5" t="s">
        <v>199</v>
      </c>
      <c r="AT232" s="205" t="s">
        <v>195</v>
      </c>
      <c r="AU232" s="205" t="s">
        <v>87</v>
      </c>
      <c r="AY232" s="18" t="s">
        <v>193</v>
      </c>
      <c r="BE232" s="206">
        <f t="shared" si="44"/>
        <v>0</v>
      </c>
      <c r="BF232" s="206">
        <f t="shared" si="45"/>
        <v>0</v>
      </c>
      <c r="BG232" s="206">
        <f t="shared" si="46"/>
        <v>0</v>
      </c>
      <c r="BH232" s="206">
        <f t="shared" si="47"/>
        <v>0</v>
      </c>
      <c r="BI232" s="206">
        <f t="shared" si="48"/>
        <v>0</v>
      </c>
      <c r="BJ232" s="18" t="s">
        <v>87</v>
      </c>
      <c r="BK232" s="206">
        <f t="shared" si="49"/>
        <v>0</v>
      </c>
      <c r="BL232" s="18" t="s">
        <v>199</v>
      </c>
      <c r="BM232" s="205" t="s">
        <v>1371</v>
      </c>
    </row>
    <row r="233" spans="1:65" s="2" customFormat="1" ht="16.5" customHeight="1">
      <c r="A233" s="35"/>
      <c r="B233" s="36"/>
      <c r="C233" s="193" t="s">
        <v>873</v>
      </c>
      <c r="D233" s="193" t="s">
        <v>195</v>
      </c>
      <c r="E233" s="194" t="s">
        <v>3003</v>
      </c>
      <c r="F233" s="195" t="s">
        <v>3004</v>
      </c>
      <c r="G233" s="196" t="s">
        <v>1348</v>
      </c>
      <c r="H233" s="197">
        <v>6</v>
      </c>
      <c r="I233" s="198"/>
      <c r="J233" s="199">
        <f t="shared" si="40"/>
        <v>0</v>
      </c>
      <c r="K233" s="200"/>
      <c r="L233" s="40"/>
      <c r="M233" s="201" t="s">
        <v>1</v>
      </c>
      <c r="N233" s="202" t="s">
        <v>45</v>
      </c>
      <c r="O233" s="72"/>
      <c r="P233" s="203">
        <f t="shared" si="41"/>
        <v>0</v>
      </c>
      <c r="Q233" s="203">
        <v>0</v>
      </c>
      <c r="R233" s="203">
        <f t="shared" si="42"/>
        <v>0</v>
      </c>
      <c r="S233" s="203">
        <v>0</v>
      </c>
      <c r="T233" s="204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5" t="s">
        <v>199</v>
      </c>
      <c r="AT233" s="205" t="s">
        <v>195</v>
      </c>
      <c r="AU233" s="205" t="s">
        <v>87</v>
      </c>
      <c r="AY233" s="18" t="s">
        <v>193</v>
      </c>
      <c r="BE233" s="206">
        <f t="shared" si="44"/>
        <v>0</v>
      </c>
      <c r="BF233" s="206">
        <f t="shared" si="45"/>
        <v>0</v>
      </c>
      <c r="BG233" s="206">
        <f t="shared" si="46"/>
        <v>0</v>
      </c>
      <c r="BH233" s="206">
        <f t="shared" si="47"/>
        <v>0</v>
      </c>
      <c r="BI233" s="206">
        <f t="shared" si="48"/>
        <v>0</v>
      </c>
      <c r="BJ233" s="18" t="s">
        <v>87</v>
      </c>
      <c r="BK233" s="206">
        <f t="shared" si="49"/>
        <v>0</v>
      </c>
      <c r="BL233" s="18" t="s">
        <v>199</v>
      </c>
      <c r="BM233" s="205" t="s">
        <v>1374</v>
      </c>
    </row>
    <row r="234" spans="1:65" s="2" customFormat="1" ht="16.5" customHeight="1">
      <c r="A234" s="35"/>
      <c r="B234" s="36"/>
      <c r="C234" s="193" t="s">
        <v>878</v>
      </c>
      <c r="D234" s="193" t="s">
        <v>195</v>
      </c>
      <c r="E234" s="194" t="s">
        <v>3005</v>
      </c>
      <c r="F234" s="195" t="s">
        <v>3006</v>
      </c>
      <c r="G234" s="196" t="s">
        <v>1348</v>
      </c>
      <c r="H234" s="197">
        <v>5</v>
      </c>
      <c r="I234" s="198"/>
      <c r="J234" s="199">
        <f t="shared" si="40"/>
        <v>0</v>
      </c>
      <c r="K234" s="200"/>
      <c r="L234" s="40"/>
      <c r="M234" s="201" t="s">
        <v>1</v>
      </c>
      <c r="N234" s="202" t="s">
        <v>45</v>
      </c>
      <c r="O234" s="72"/>
      <c r="P234" s="203">
        <f t="shared" si="41"/>
        <v>0</v>
      </c>
      <c r="Q234" s="203">
        <v>0</v>
      </c>
      <c r="R234" s="203">
        <f t="shared" si="42"/>
        <v>0</v>
      </c>
      <c r="S234" s="203">
        <v>0</v>
      </c>
      <c r="T234" s="204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5" t="s">
        <v>199</v>
      </c>
      <c r="AT234" s="205" t="s">
        <v>195</v>
      </c>
      <c r="AU234" s="205" t="s">
        <v>87</v>
      </c>
      <c r="AY234" s="18" t="s">
        <v>193</v>
      </c>
      <c r="BE234" s="206">
        <f t="shared" si="44"/>
        <v>0</v>
      </c>
      <c r="BF234" s="206">
        <f t="shared" si="45"/>
        <v>0</v>
      </c>
      <c r="BG234" s="206">
        <f t="shared" si="46"/>
        <v>0</v>
      </c>
      <c r="BH234" s="206">
        <f t="shared" si="47"/>
        <v>0</v>
      </c>
      <c r="BI234" s="206">
        <f t="shared" si="48"/>
        <v>0</v>
      </c>
      <c r="BJ234" s="18" t="s">
        <v>87</v>
      </c>
      <c r="BK234" s="206">
        <f t="shared" si="49"/>
        <v>0</v>
      </c>
      <c r="BL234" s="18" t="s">
        <v>199</v>
      </c>
      <c r="BM234" s="205" t="s">
        <v>1378</v>
      </c>
    </row>
    <row r="235" spans="1:65" s="2" customFormat="1" ht="16.5" customHeight="1">
      <c r="A235" s="35"/>
      <c r="B235" s="36"/>
      <c r="C235" s="193" t="s">
        <v>883</v>
      </c>
      <c r="D235" s="193" t="s">
        <v>195</v>
      </c>
      <c r="E235" s="194" t="s">
        <v>3007</v>
      </c>
      <c r="F235" s="195" t="s">
        <v>3008</v>
      </c>
      <c r="G235" s="196" t="s">
        <v>1348</v>
      </c>
      <c r="H235" s="197">
        <v>5</v>
      </c>
      <c r="I235" s="198"/>
      <c r="J235" s="199">
        <f t="shared" si="40"/>
        <v>0</v>
      </c>
      <c r="K235" s="200"/>
      <c r="L235" s="40"/>
      <c r="M235" s="201" t="s">
        <v>1</v>
      </c>
      <c r="N235" s="202" t="s">
        <v>45</v>
      </c>
      <c r="O235" s="72"/>
      <c r="P235" s="203">
        <f t="shared" si="41"/>
        <v>0</v>
      </c>
      <c r="Q235" s="203">
        <v>0</v>
      </c>
      <c r="R235" s="203">
        <f t="shared" si="42"/>
        <v>0</v>
      </c>
      <c r="S235" s="203">
        <v>0</v>
      </c>
      <c r="T235" s="204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5" t="s">
        <v>199</v>
      </c>
      <c r="AT235" s="205" t="s">
        <v>195</v>
      </c>
      <c r="AU235" s="205" t="s">
        <v>87</v>
      </c>
      <c r="AY235" s="18" t="s">
        <v>193</v>
      </c>
      <c r="BE235" s="206">
        <f t="shared" si="44"/>
        <v>0</v>
      </c>
      <c r="BF235" s="206">
        <f t="shared" si="45"/>
        <v>0</v>
      </c>
      <c r="BG235" s="206">
        <f t="shared" si="46"/>
        <v>0</v>
      </c>
      <c r="BH235" s="206">
        <f t="shared" si="47"/>
        <v>0</v>
      </c>
      <c r="BI235" s="206">
        <f t="shared" si="48"/>
        <v>0</v>
      </c>
      <c r="BJ235" s="18" t="s">
        <v>87</v>
      </c>
      <c r="BK235" s="206">
        <f t="shared" si="49"/>
        <v>0</v>
      </c>
      <c r="BL235" s="18" t="s">
        <v>199</v>
      </c>
      <c r="BM235" s="205" t="s">
        <v>1381</v>
      </c>
    </row>
    <row r="236" spans="1:65" s="2" customFormat="1" ht="16.5" customHeight="1">
      <c r="A236" s="35"/>
      <c r="B236" s="36"/>
      <c r="C236" s="193" t="s">
        <v>888</v>
      </c>
      <c r="D236" s="193" t="s">
        <v>195</v>
      </c>
      <c r="E236" s="194" t="s">
        <v>3009</v>
      </c>
      <c r="F236" s="195" t="s">
        <v>3010</v>
      </c>
      <c r="G236" s="196" t="s">
        <v>1348</v>
      </c>
      <c r="H236" s="197">
        <v>5</v>
      </c>
      <c r="I236" s="198"/>
      <c r="J236" s="199">
        <f t="shared" si="40"/>
        <v>0</v>
      </c>
      <c r="K236" s="200"/>
      <c r="L236" s="40"/>
      <c r="M236" s="201" t="s">
        <v>1</v>
      </c>
      <c r="N236" s="202" t="s">
        <v>45</v>
      </c>
      <c r="O236" s="72"/>
      <c r="P236" s="203">
        <f t="shared" si="41"/>
        <v>0</v>
      </c>
      <c r="Q236" s="203">
        <v>0</v>
      </c>
      <c r="R236" s="203">
        <f t="shared" si="42"/>
        <v>0</v>
      </c>
      <c r="S236" s="203">
        <v>0</v>
      </c>
      <c r="T236" s="204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5" t="s">
        <v>199</v>
      </c>
      <c r="AT236" s="205" t="s">
        <v>195</v>
      </c>
      <c r="AU236" s="205" t="s">
        <v>87</v>
      </c>
      <c r="AY236" s="18" t="s">
        <v>193</v>
      </c>
      <c r="BE236" s="206">
        <f t="shared" si="44"/>
        <v>0</v>
      </c>
      <c r="BF236" s="206">
        <f t="shared" si="45"/>
        <v>0</v>
      </c>
      <c r="BG236" s="206">
        <f t="shared" si="46"/>
        <v>0</v>
      </c>
      <c r="BH236" s="206">
        <f t="shared" si="47"/>
        <v>0</v>
      </c>
      <c r="BI236" s="206">
        <f t="shared" si="48"/>
        <v>0</v>
      </c>
      <c r="BJ236" s="18" t="s">
        <v>87</v>
      </c>
      <c r="BK236" s="206">
        <f t="shared" si="49"/>
        <v>0</v>
      </c>
      <c r="BL236" s="18" t="s">
        <v>199</v>
      </c>
      <c r="BM236" s="205" t="s">
        <v>1386</v>
      </c>
    </row>
    <row r="237" spans="1:65" s="2" customFormat="1" ht="16.5" customHeight="1">
      <c r="A237" s="35"/>
      <c r="B237" s="36"/>
      <c r="C237" s="193" t="s">
        <v>893</v>
      </c>
      <c r="D237" s="193" t="s">
        <v>195</v>
      </c>
      <c r="E237" s="194" t="s">
        <v>3011</v>
      </c>
      <c r="F237" s="195" t="s">
        <v>3012</v>
      </c>
      <c r="G237" s="196" t="s">
        <v>496</v>
      </c>
      <c r="H237" s="197">
        <v>70</v>
      </c>
      <c r="I237" s="198"/>
      <c r="J237" s="199">
        <f t="shared" si="40"/>
        <v>0</v>
      </c>
      <c r="K237" s="200"/>
      <c r="L237" s="40"/>
      <c r="M237" s="201" t="s">
        <v>1</v>
      </c>
      <c r="N237" s="202" t="s">
        <v>45</v>
      </c>
      <c r="O237" s="72"/>
      <c r="P237" s="203">
        <f t="shared" si="41"/>
        <v>0</v>
      </c>
      <c r="Q237" s="203">
        <v>0</v>
      </c>
      <c r="R237" s="203">
        <f t="shared" si="42"/>
        <v>0</v>
      </c>
      <c r="S237" s="203">
        <v>0</v>
      </c>
      <c r="T237" s="204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5" t="s">
        <v>199</v>
      </c>
      <c r="AT237" s="205" t="s">
        <v>195</v>
      </c>
      <c r="AU237" s="205" t="s">
        <v>87</v>
      </c>
      <c r="AY237" s="18" t="s">
        <v>193</v>
      </c>
      <c r="BE237" s="206">
        <f t="shared" si="44"/>
        <v>0</v>
      </c>
      <c r="BF237" s="206">
        <f t="shared" si="45"/>
        <v>0</v>
      </c>
      <c r="BG237" s="206">
        <f t="shared" si="46"/>
        <v>0</v>
      </c>
      <c r="BH237" s="206">
        <f t="shared" si="47"/>
        <v>0</v>
      </c>
      <c r="BI237" s="206">
        <f t="shared" si="48"/>
        <v>0</v>
      </c>
      <c r="BJ237" s="18" t="s">
        <v>87</v>
      </c>
      <c r="BK237" s="206">
        <f t="shared" si="49"/>
        <v>0</v>
      </c>
      <c r="BL237" s="18" t="s">
        <v>199</v>
      </c>
      <c r="BM237" s="205" t="s">
        <v>1390</v>
      </c>
    </row>
    <row r="238" spans="1:65" s="2" customFormat="1" ht="16.5" customHeight="1">
      <c r="A238" s="35"/>
      <c r="B238" s="36"/>
      <c r="C238" s="193" t="s">
        <v>897</v>
      </c>
      <c r="D238" s="193" t="s">
        <v>195</v>
      </c>
      <c r="E238" s="194" t="s">
        <v>3013</v>
      </c>
      <c r="F238" s="195" t="s">
        <v>3014</v>
      </c>
      <c r="G238" s="196" t="s">
        <v>496</v>
      </c>
      <c r="H238" s="197">
        <v>10</v>
      </c>
      <c r="I238" s="198"/>
      <c r="J238" s="199">
        <f t="shared" si="40"/>
        <v>0</v>
      </c>
      <c r="K238" s="200"/>
      <c r="L238" s="40"/>
      <c r="M238" s="201" t="s">
        <v>1</v>
      </c>
      <c r="N238" s="202" t="s">
        <v>45</v>
      </c>
      <c r="O238" s="72"/>
      <c r="P238" s="203">
        <f t="shared" si="41"/>
        <v>0</v>
      </c>
      <c r="Q238" s="203">
        <v>0</v>
      </c>
      <c r="R238" s="203">
        <f t="shared" si="42"/>
        <v>0</v>
      </c>
      <c r="S238" s="203">
        <v>0</v>
      </c>
      <c r="T238" s="204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5" t="s">
        <v>199</v>
      </c>
      <c r="AT238" s="205" t="s">
        <v>195</v>
      </c>
      <c r="AU238" s="205" t="s">
        <v>87</v>
      </c>
      <c r="AY238" s="18" t="s">
        <v>193</v>
      </c>
      <c r="BE238" s="206">
        <f t="shared" si="44"/>
        <v>0</v>
      </c>
      <c r="BF238" s="206">
        <f t="shared" si="45"/>
        <v>0</v>
      </c>
      <c r="BG238" s="206">
        <f t="shared" si="46"/>
        <v>0</v>
      </c>
      <c r="BH238" s="206">
        <f t="shared" si="47"/>
        <v>0</v>
      </c>
      <c r="BI238" s="206">
        <f t="shared" si="48"/>
        <v>0</v>
      </c>
      <c r="BJ238" s="18" t="s">
        <v>87</v>
      </c>
      <c r="BK238" s="206">
        <f t="shared" si="49"/>
        <v>0</v>
      </c>
      <c r="BL238" s="18" t="s">
        <v>199</v>
      </c>
      <c r="BM238" s="205" t="s">
        <v>1394</v>
      </c>
    </row>
    <row r="239" spans="1:65" s="2" customFormat="1" ht="16.5" customHeight="1">
      <c r="A239" s="35"/>
      <c r="B239" s="36"/>
      <c r="C239" s="193" t="s">
        <v>901</v>
      </c>
      <c r="D239" s="193" t="s">
        <v>195</v>
      </c>
      <c r="E239" s="194" t="s">
        <v>3015</v>
      </c>
      <c r="F239" s="195" t="s">
        <v>3016</v>
      </c>
      <c r="G239" s="196" t="s">
        <v>1348</v>
      </c>
      <c r="H239" s="197">
        <v>16</v>
      </c>
      <c r="I239" s="198"/>
      <c r="J239" s="199">
        <f t="shared" si="40"/>
        <v>0</v>
      </c>
      <c r="K239" s="200"/>
      <c r="L239" s="40"/>
      <c r="M239" s="201" t="s">
        <v>1</v>
      </c>
      <c r="N239" s="202" t="s">
        <v>45</v>
      </c>
      <c r="O239" s="72"/>
      <c r="P239" s="203">
        <f t="shared" si="41"/>
        <v>0</v>
      </c>
      <c r="Q239" s="203">
        <v>0</v>
      </c>
      <c r="R239" s="203">
        <f t="shared" si="42"/>
        <v>0</v>
      </c>
      <c r="S239" s="203">
        <v>0</v>
      </c>
      <c r="T239" s="204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5" t="s">
        <v>199</v>
      </c>
      <c r="AT239" s="205" t="s">
        <v>195</v>
      </c>
      <c r="AU239" s="205" t="s">
        <v>87</v>
      </c>
      <c r="AY239" s="18" t="s">
        <v>193</v>
      </c>
      <c r="BE239" s="206">
        <f t="shared" si="44"/>
        <v>0</v>
      </c>
      <c r="BF239" s="206">
        <f t="shared" si="45"/>
        <v>0</v>
      </c>
      <c r="BG239" s="206">
        <f t="shared" si="46"/>
        <v>0</v>
      </c>
      <c r="BH239" s="206">
        <f t="shared" si="47"/>
        <v>0</v>
      </c>
      <c r="BI239" s="206">
        <f t="shared" si="48"/>
        <v>0</v>
      </c>
      <c r="BJ239" s="18" t="s">
        <v>87</v>
      </c>
      <c r="BK239" s="206">
        <f t="shared" si="49"/>
        <v>0</v>
      </c>
      <c r="BL239" s="18" t="s">
        <v>199</v>
      </c>
      <c r="BM239" s="205" t="s">
        <v>1398</v>
      </c>
    </row>
    <row r="240" spans="1:65" s="2" customFormat="1" ht="16.5" customHeight="1">
      <c r="A240" s="35"/>
      <c r="B240" s="36"/>
      <c r="C240" s="193" t="s">
        <v>905</v>
      </c>
      <c r="D240" s="193" t="s">
        <v>195</v>
      </c>
      <c r="E240" s="194" t="s">
        <v>3017</v>
      </c>
      <c r="F240" s="195" t="s">
        <v>3018</v>
      </c>
      <c r="G240" s="196" t="s">
        <v>1348</v>
      </c>
      <c r="H240" s="197">
        <v>16</v>
      </c>
      <c r="I240" s="198"/>
      <c r="J240" s="199">
        <f t="shared" si="40"/>
        <v>0</v>
      </c>
      <c r="K240" s="200"/>
      <c r="L240" s="40"/>
      <c r="M240" s="201" t="s">
        <v>1</v>
      </c>
      <c r="N240" s="202" t="s">
        <v>45</v>
      </c>
      <c r="O240" s="72"/>
      <c r="P240" s="203">
        <f t="shared" si="41"/>
        <v>0</v>
      </c>
      <c r="Q240" s="203">
        <v>0</v>
      </c>
      <c r="R240" s="203">
        <f t="shared" si="42"/>
        <v>0</v>
      </c>
      <c r="S240" s="203">
        <v>0</v>
      </c>
      <c r="T240" s="204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5" t="s">
        <v>199</v>
      </c>
      <c r="AT240" s="205" t="s">
        <v>195</v>
      </c>
      <c r="AU240" s="205" t="s">
        <v>87</v>
      </c>
      <c r="AY240" s="18" t="s">
        <v>193</v>
      </c>
      <c r="BE240" s="206">
        <f t="shared" si="44"/>
        <v>0</v>
      </c>
      <c r="BF240" s="206">
        <f t="shared" si="45"/>
        <v>0</v>
      </c>
      <c r="BG240" s="206">
        <f t="shared" si="46"/>
        <v>0</v>
      </c>
      <c r="BH240" s="206">
        <f t="shared" si="47"/>
        <v>0</v>
      </c>
      <c r="BI240" s="206">
        <f t="shared" si="48"/>
        <v>0</v>
      </c>
      <c r="BJ240" s="18" t="s">
        <v>87</v>
      </c>
      <c r="BK240" s="206">
        <f t="shared" si="49"/>
        <v>0</v>
      </c>
      <c r="BL240" s="18" t="s">
        <v>199</v>
      </c>
      <c r="BM240" s="205" t="s">
        <v>1402</v>
      </c>
    </row>
    <row r="241" spans="2:63" s="12" customFormat="1" ht="25.9" customHeight="1">
      <c r="B241" s="177"/>
      <c r="C241" s="178"/>
      <c r="D241" s="179" t="s">
        <v>79</v>
      </c>
      <c r="E241" s="180" t="s">
        <v>1672</v>
      </c>
      <c r="F241" s="180" t="s">
        <v>3019</v>
      </c>
      <c r="G241" s="178"/>
      <c r="H241" s="178"/>
      <c r="I241" s="181"/>
      <c r="J241" s="182">
        <f>BK241</f>
        <v>0</v>
      </c>
      <c r="K241" s="178"/>
      <c r="L241" s="183"/>
      <c r="M241" s="184"/>
      <c r="N241" s="185"/>
      <c r="O241" s="185"/>
      <c r="P241" s="186">
        <f>SUM(P242:P245)</f>
        <v>0</v>
      </c>
      <c r="Q241" s="185"/>
      <c r="R241" s="186">
        <f>SUM(R242:R245)</f>
        <v>0</v>
      </c>
      <c r="S241" s="185"/>
      <c r="T241" s="187">
        <f>SUM(T242:T245)</f>
        <v>0</v>
      </c>
      <c r="AR241" s="188" t="s">
        <v>87</v>
      </c>
      <c r="AT241" s="189" t="s">
        <v>79</v>
      </c>
      <c r="AU241" s="189" t="s">
        <v>80</v>
      </c>
      <c r="AY241" s="188" t="s">
        <v>193</v>
      </c>
      <c r="BK241" s="190">
        <f>SUM(BK242:BK245)</f>
        <v>0</v>
      </c>
    </row>
    <row r="242" spans="1:65" s="2" customFormat="1" ht="16.5" customHeight="1">
      <c r="A242" s="35"/>
      <c r="B242" s="36"/>
      <c r="C242" s="193" t="s">
        <v>909</v>
      </c>
      <c r="D242" s="193" t="s">
        <v>195</v>
      </c>
      <c r="E242" s="194" t="s">
        <v>3020</v>
      </c>
      <c r="F242" s="195" t="s">
        <v>3021</v>
      </c>
      <c r="G242" s="196" t="s">
        <v>496</v>
      </c>
      <c r="H242" s="197">
        <v>65</v>
      </c>
      <c r="I242" s="198"/>
      <c r="J242" s="199">
        <f>ROUND(I242*H242,2)</f>
        <v>0</v>
      </c>
      <c r="K242" s="200"/>
      <c r="L242" s="40"/>
      <c r="M242" s="201" t="s">
        <v>1</v>
      </c>
      <c r="N242" s="202" t="s">
        <v>45</v>
      </c>
      <c r="O242" s="72"/>
      <c r="P242" s="203">
        <f>O242*H242</f>
        <v>0</v>
      </c>
      <c r="Q242" s="203">
        <v>0</v>
      </c>
      <c r="R242" s="203">
        <f>Q242*H242</f>
        <v>0</v>
      </c>
      <c r="S242" s="203">
        <v>0</v>
      </c>
      <c r="T242" s="20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5" t="s">
        <v>199</v>
      </c>
      <c r="AT242" s="205" t="s">
        <v>195</v>
      </c>
      <c r="AU242" s="205" t="s">
        <v>87</v>
      </c>
      <c r="AY242" s="18" t="s">
        <v>193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18" t="s">
        <v>87</v>
      </c>
      <c r="BK242" s="206">
        <f>ROUND(I242*H242,2)</f>
        <v>0</v>
      </c>
      <c r="BL242" s="18" t="s">
        <v>199</v>
      </c>
      <c r="BM242" s="205" t="s">
        <v>1406</v>
      </c>
    </row>
    <row r="243" spans="1:65" s="2" customFormat="1" ht="16.5" customHeight="1">
      <c r="A243" s="35"/>
      <c r="B243" s="36"/>
      <c r="C243" s="193" t="s">
        <v>913</v>
      </c>
      <c r="D243" s="193" t="s">
        <v>195</v>
      </c>
      <c r="E243" s="194" t="s">
        <v>3022</v>
      </c>
      <c r="F243" s="195" t="s">
        <v>3023</v>
      </c>
      <c r="G243" s="196" t="s">
        <v>496</v>
      </c>
      <c r="H243" s="197">
        <v>65</v>
      </c>
      <c r="I243" s="198"/>
      <c r="J243" s="199">
        <f>ROUND(I243*H243,2)</f>
        <v>0</v>
      </c>
      <c r="K243" s="200"/>
      <c r="L243" s="40"/>
      <c r="M243" s="201" t="s">
        <v>1</v>
      </c>
      <c r="N243" s="202" t="s">
        <v>45</v>
      </c>
      <c r="O243" s="72"/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5" t="s">
        <v>199</v>
      </c>
      <c r="AT243" s="205" t="s">
        <v>195</v>
      </c>
      <c r="AU243" s="205" t="s">
        <v>87</v>
      </c>
      <c r="AY243" s="18" t="s">
        <v>193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18" t="s">
        <v>87</v>
      </c>
      <c r="BK243" s="206">
        <f>ROUND(I243*H243,2)</f>
        <v>0</v>
      </c>
      <c r="BL243" s="18" t="s">
        <v>199</v>
      </c>
      <c r="BM243" s="205" t="s">
        <v>1410</v>
      </c>
    </row>
    <row r="244" spans="1:65" s="2" customFormat="1" ht="16.5" customHeight="1">
      <c r="A244" s="35"/>
      <c r="B244" s="36"/>
      <c r="C244" s="193" t="s">
        <v>917</v>
      </c>
      <c r="D244" s="193" t="s">
        <v>195</v>
      </c>
      <c r="E244" s="194" t="s">
        <v>3024</v>
      </c>
      <c r="F244" s="195" t="s">
        <v>3025</v>
      </c>
      <c r="G244" s="196" t="s">
        <v>231</v>
      </c>
      <c r="H244" s="197">
        <v>22.75</v>
      </c>
      <c r="I244" s="198"/>
      <c r="J244" s="199">
        <f>ROUND(I244*H244,2)</f>
        <v>0</v>
      </c>
      <c r="K244" s="200"/>
      <c r="L244" s="40"/>
      <c r="M244" s="201" t="s">
        <v>1</v>
      </c>
      <c r="N244" s="202" t="s">
        <v>45</v>
      </c>
      <c r="O244" s="72"/>
      <c r="P244" s="203">
        <f>O244*H244</f>
        <v>0</v>
      </c>
      <c r="Q244" s="203">
        <v>0</v>
      </c>
      <c r="R244" s="203">
        <f>Q244*H244</f>
        <v>0</v>
      </c>
      <c r="S244" s="203">
        <v>0</v>
      </c>
      <c r="T244" s="20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5" t="s">
        <v>199</v>
      </c>
      <c r="AT244" s="205" t="s">
        <v>195</v>
      </c>
      <c r="AU244" s="205" t="s">
        <v>87</v>
      </c>
      <c r="AY244" s="18" t="s">
        <v>193</v>
      </c>
      <c r="BE244" s="206">
        <f>IF(N244="základní",J244,0)</f>
        <v>0</v>
      </c>
      <c r="BF244" s="206">
        <f>IF(N244="snížená",J244,0)</f>
        <v>0</v>
      </c>
      <c r="BG244" s="206">
        <f>IF(N244="zákl. přenesená",J244,0)</f>
        <v>0</v>
      </c>
      <c r="BH244" s="206">
        <f>IF(N244="sníž. přenesená",J244,0)</f>
        <v>0</v>
      </c>
      <c r="BI244" s="206">
        <f>IF(N244="nulová",J244,0)</f>
        <v>0</v>
      </c>
      <c r="BJ244" s="18" t="s">
        <v>87</v>
      </c>
      <c r="BK244" s="206">
        <f>ROUND(I244*H244,2)</f>
        <v>0</v>
      </c>
      <c r="BL244" s="18" t="s">
        <v>199</v>
      </c>
      <c r="BM244" s="205" t="s">
        <v>1414</v>
      </c>
    </row>
    <row r="245" spans="1:65" s="2" customFormat="1" ht="16.5" customHeight="1">
      <c r="A245" s="35"/>
      <c r="B245" s="36"/>
      <c r="C245" s="193" t="s">
        <v>923</v>
      </c>
      <c r="D245" s="193" t="s">
        <v>195</v>
      </c>
      <c r="E245" s="194" t="s">
        <v>3026</v>
      </c>
      <c r="F245" s="195" t="s">
        <v>3027</v>
      </c>
      <c r="G245" s="196" t="s">
        <v>496</v>
      </c>
      <c r="H245" s="197">
        <v>65</v>
      </c>
      <c r="I245" s="198"/>
      <c r="J245" s="199">
        <f>ROUND(I245*H245,2)</f>
        <v>0</v>
      </c>
      <c r="K245" s="200"/>
      <c r="L245" s="40"/>
      <c r="M245" s="201" t="s">
        <v>1</v>
      </c>
      <c r="N245" s="202" t="s">
        <v>45</v>
      </c>
      <c r="O245" s="72"/>
      <c r="P245" s="203">
        <f>O245*H245</f>
        <v>0</v>
      </c>
      <c r="Q245" s="203">
        <v>0</v>
      </c>
      <c r="R245" s="203">
        <f>Q245*H245</f>
        <v>0</v>
      </c>
      <c r="S245" s="203">
        <v>0</v>
      </c>
      <c r="T245" s="20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5" t="s">
        <v>199</v>
      </c>
      <c r="AT245" s="205" t="s">
        <v>195</v>
      </c>
      <c r="AU245" s="205" t="s">
        <v>87</v>
      </c>
      <c r="AY245" s="18" t="s">
        <v>193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8" t="s">
        <v>87</v>
      </c>
      <c r="BK245" s="206">
        <f>ROUND(I245*H245,2)</f>
        <v>0</v>
      </c>
      <c r="BL245" s="18" t="s">
        <v>199</v>
      </c>
      <c r="BM245" s="205" t="s">
        <v>1419</v>
      </c>
    </row>
    <row r="246" spans="2:63" s="12" customFormat="1" ht="25.9" customHeight="1">
      <c r="B246" s="177"/>
      <c r="C246" s="178"/>
      <c r="D246" s="179" t="s">
        <v>79</v>
      </c>
      <c r="E246" s="180" t="s">
        <v>1676</v>
      </c>
      <c r="F246" s="180" t="s">
        <v>3028</v>
      </c>
      <c r="G246" s="178"/>
      <c r="H246" s="178"/>
      <c r="I246" s="181"/>
      <c r="J246" s="182">
        <f>BK246</f>
        <v>0</v>
      </c>
      <c r="K246" s="178"/>
      <c r="L246" s="183"/>
      <c r="M246" s="184"/>
      <c r="N246" s="185"/>
      <c r="O246" s="185"/>
      <c r="P246" s="186">
        <f>SUM(P247:P260)</f>
        <v>0</v>
      </c>
      <c r="Q246" s="185"/>
      <c r="R246" s="186">
        <f>SUM(R247:R260)</f>
        <v>0</v>
      </c>
      <c r="S246" s="185"/>
      <c r="T246" s="187">
        <f>SUM(T247:T260)</f>
        <v>0</v>
      </c>
      <c r="AR246" s="188" t="s">
        <v>87</v>
      </c>
      <c r="AT246" s="189" t="s">
        <v>79</v>
      </c>
      <c r="AU246" s="189" t="s">
        <v>80</v>
      </c>
      <c r="AY246" s="188" t="s">
        <v>193</v>
      </c>
      <c r="BK246" s="190">
        <f>SUM(BK247:BK260)</f>
        <v>0</v>
      </c>
    </row>
    <row r="247" spans="1:65" s="2" customFormat="1" ht="16.5" customHeight="1">
      <c r="A247" s="35"/>
      <c r="B247" s="36"/>
      <c r="C247" s="193" t="s">
        <v>927</v>
      </c>
      <c r="D247" s="193" t="s">
        <v>195</v>
      </c>
      <c r="E247" s="194" t="s">
        <v>3029</v>
      </c>
      <c r="F247" s="195" t="s">
        <v>3030</v>
      </c>
      <c r="G247" s="196" t="s">
        <v>496</v>
      </c>
      <c r="H247" s="197">
        <v>105</v>
      </c>
      <c r="I247" s="198"/>
      <c r="J247" s="199">
        <f aca="true" t="shared" si="50" ref="J247:J260">ROUND(I247*H247,2)</f>
        <v>0</v>
      </c>
      <c r="K247" s="200"/>
      <c r="L247" s="40"/>
      <c r="M247" s="201" t="s">
        <v>1</v>
      </c>
      <c r="N247" s="202" t="s">
        <v>45</v>
      </c>
      <c r="O247" s="72"/>
      <c r="P247" s="203">
        <f aca="true" t="shared" si="51" ref="P247:P260">O247*H247</f>
        <v>0</v>
      </c>
      <c r="Q247" s="203">
        <v>0</v>
      </c>
      <c r="R247" s="203">
        <f aca="true" t="shared" si="52" ref="R247:R260">Q247*H247</f>
        <v>0</v>
      </c>
      <c r="S247" s="203">
        <v>0</v>
      </c>
      <c r="T247" s="204">
        <f aca="true" t="shared" si="53" ref="T247:T260"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5" t="s">
        <v>199</v>
      </c>
      <c r="AT247" s="205" t="s">
        <v>195</v>
      </c>
      <c r="AU247" s="205" t="s">
        <v>87</v>
      </c>
      <c r="AY247" s="18" t="s">
        <v>193</v>
      </c>
      <c r="BE247" s="206">
        <f aca="true" t="shared" si="54" ref="BE247:BE260">IF(N247="základní",J247,0)</f>
        <v>0</v>
      </c>
      <c r="BF247" s="206">
        <f aca="true" t="shared" si="55" ref="BF247:BF260">IF(N247="snížená",J247,0)</f>
        <v>0</v>
      </c>
      <c r="BG247" s="206">
        <f aca="true" t="shared" si="56" ref="BG247:BG260">IF(N247="zákl. přenesená",J247,0)</f>
        <v>0</v>
      </c>
      <c r="BH247" s="206">
        <f aca="true" t="shared" si="57" ref="BH247:BH260">IF(N247="sníž. přenesená",J247,0)</f>
        <v>0</v>
      </c>
      <c r="BI247" s="206">
        <f aca="true" t="shared" si="58" ref="BI247:BI260">IF(N247="nulová",J247,0)</f>
        <v>0</v>
      </c>
      <c r="BJ247" s="18" t="s">
        <v>87</v>
      </c>
      <c r="BK247" s="206">
        <f aca="true" t="shared" si="59" ref="BK247:BK260">ROUND(I247*H247,2)</f>
        <v>0</v>
      </c>
      <c r="BL247" s="18" t="s">
        <v>199</v>
      </c>
      <c r="BM247" s="205" t="s">
        <v>1422</v>
      </c>
    </row>
    <row r="248" spans="1:65" s="2" customFormat="1" ht="16.5" customHeight="1">
      <c r="A248" s="35"/>
      <c r="B248" s="36"/>
      <c r="C248" s="193" t="s">
        <v>931</v>
      </c>
      <c r="D248" s="193" t="s">
        <v>195</v>
      </c>
      <c r="E248" s="194" t="s">
        <v>3031</v>
      </c>
      <c r="F248" s="195" t="s">
        <v>3032</v>
      </c>
      <c r="G248" s="196" t="s">
        <v>1348</v>
      </c>
      <c r="H248" s="197">
        <v>16</v>
      </c>
      <c r="I248" s="198"/>
      <c r="J248" s="199">
        <f t="shared" si="50"/>
        <v>0</v>
      </c>
      <c r="K248" s="200"/>
      <c r="L248" s="40"/>
      <c r="M248" s="201" t="s">
        <v>1</v>
      </c>
      <c r="N248" s="202" t="s">
        <v>45</v>
      </c>
      <c r="O248" s="72"/>
      <c r="P248" s="203">
        <f t="shared" si="51"/>
        <v>0</v>
      </c>
      <c r="Q248" s="203">
        <v>0</v>
      </c>
      <c r="R248" s="203">
        <f t="shared" si="52"/>
        <v>0</v>
      </c>
      <c r="S248" s="203">
        <v>0</v>
      </c>
      <c r="T248" s="204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5" t="s">
        <v>199</v>
      </c>
      <c r="AT248" s="205" t="s">
        <v>195</v>
      </c>
      <c r="AU248" s="205" t="s">
        <v>87</v>
      </c>
      <c r="AY248" s="18" t="s">
        <v>193</v>
      </c>
      <c r="BE248" s="206">
        <f t="shared" si="54"/>
        <v>0</v>
      </c>
      <c r="BF248" s="206">
        <f t="shared" si="55"/>
        <v>0</v>
      </c>
      <c r="BG248" s="206">
        <f t="shared" si="56"/>
        <v>0</v>
      </c>
      <c r="BH248" s="206">
        <f t="shared" si="57"/>
        <v>0</v>
      </c>
      <c r="BI248" s="206">
        <f t="shared" si="58"/>
        <v>0</v>
      </c>
      <c r="BJ248" s="18" t="s">
        <v>87</v>
      </c>
      <c r="BK248" s="206">
        <f t="shared" si="59"/>
        <v>0</v>
      </c>
      <c r="BL248" s="18" t="s">
        <v>199</v>
      </c>
      <c r="BM248" s="205" t="s">
        <v>1425</v>
      </c>
    </row>
    <row r="249" spans="1:65" s="2" customFormat="1" ht="16.5" customHeight="1">
      <c r="A249" s="35"/>
      <c r="B249" s="36"/>
      <c r="C249" s="193" t="s">
        <v>935</v>
      </c>
      <c r="D249" s="193" t="s">
        <v>195</v>
      </c>
      <c r="E249" s="194" t="s">
        <v>3033</v>
      </c>
      <c r="F249" s="195" t="s">
        <v>3034</v>
      </c>
      <c r="G249" s="196" t="s">
        <v>1348</v>
      </c>
      <c r="H249" s="197">
        <v>20</v>
      </c>
      <c r="I249" s="198"/>
      <c r="J249" s="199">
        <f t="shared" si="50"/>
        <v>0</v>
      </c>
      <c r="K249" s="200"/>
      <c r="L249" s="40"/>
      <c r="M249" s="201" t="s">
        <v>1</v>
      </c>
      <c r="N249" s="202" t="s">
        <v>45</v>
      </c>
      <c r="O249" s="72"/>
      <c r="P249" s="203">
        <f t="shared" si="51"/>
        <v>0</v>
      </c>
      <c r="Q249" s="203">
        <v>0</v>
      </c>
      <c r="R249" s="203">
        <f t="shared" si="52"/>
        <v>0</v>
      </c>
      <c r="S249" s="203">
        <v>0</v>
      </c>
      <c r="T249" s="204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5" t="s">
        <v>199</v>
      </c>
      <c r="AT249" s="205" t="s">
        <v>195</v>
      </c>
      <c r="AU249" s="205" t="s">
        <v>87</v>
      </c>
      <c r="AY249" s="18" t="s">
        <v>193</v>
      </c>
      <c r="BE249" s="206">
        <f t="shared" si="54"/>
        <v>0</v>
      </c>
      <c r="BF249" s="206">
        <f t="shared" si="55"/>
        <v>0</v>
      </c>
      <c r="BG249" s="206">
        <f t="shared" si="56"/>
        <v>0</v>
      </c>
      <c r="BH249" s="206">
        <f t="shared" si="57"/>
        <v>0</v>
      </c>
      <c r="BI249" s="206">
        <f t="shared" si="58"/>
        <v>0</v>
      </c>
      <c r="BJ249" s="18" t="s">
        <v>87</v>
      </c>
      <c r="BK249" s="206">
        <f t="shared" si="59"/>
        <v>0</v>
      </c>
      <c r="BL249" s="18" t="s">
        <v>199</v>
      </c>
      <c r="BM249" s="205" t="s">
        <v>1428</v>
      </c>
    </row>
    <row r="250" spans="1:65" s="2" customFormat="1" ht="16.5" customHeight="1">
      <c r="A250" s="35"/>
      <c r="B250" s="36"/>
      <c r="C250" s="193" t="s">
        <v>942</v>
      </c>
      <c r="D250" s="193" t="s">
        <v>195</v>
      </c>
      <c r="E250" s="194" t="s">
        <v>3035</v>
      </c>
      <c r="F250" s="195" t="s">
        <v>3036</v>
      </c>
      <c r="G250" s="196" t="s">
        <v>1348</v>
      </c>
      <c r="H250" s="197">
        <v>20</v>
      </c>
      <c r="I250" s="198"/>
      <c r="J250" s="199">
        <f t="shared" si="50"/>
        <v>0</v>
      </c>
      <c r="K250" s="200"/>
      <c r="L250" s="40"/>
      <c r="M250" s="201" t="s">
        <v>1</v>
      </c>
      <c r="N250" s="202" t="s">
        <v>45</v>
      </c>
      <c r="O250" s="72"/>
      <c r="P250" s="203">
        <f t="shared" si="51"/>
        <v>0</v>
      </c>
      <c r="Q250" s="203">
        <v>0</v>
      </c>
      <c r="R250" s="203">
        <f t="shared" si="52"/>
        <v>0</v>
      </c>
      <c r="S250" s="203">
        <v>0</v>
      </c>
      <c r="T250" s="204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5" t="s">
        <v>199</v>
      </c>
      <c r="AT250" s="205" t="s">
        <v>195</v>
      </c>
      <c r="AU250" s="205" t="s">
        <v>87</v>
      </c>
      <c r="AY250" s="18" t="s">
        <v>193</v>
      </c>
      <c r="BE250" s="206">
        <f t="shared" si="54"/>
        <v>0</v>
      </c>
      <c r="BF250" s="206">
        <f t="shared" si="55"/>
        <v>0</v>
      </c>
      <c r="BG250" s="206">
        <f t="shared" si="56"/>
        <v>0</v>
      </c>
      <c r="BH250" s="206">
        <f t="shared" si="57"/>
        <v>0</v>
      </c>
      <c r="BI250" s="206">
        <f t="shared" si="58"/>
        <v>0</v>
      </c>
      <c r="BJ250" s="18" t="s">
        <v>87</v>
      </c>
      <c r="BK250" s="206">
        <f t="shared" si="59"/>
        <v>0</v>
      </c>
      <c r="BL250" s="18" t="s">
        <v>199</v>
      </c>
      <c r="BM250" s="205" t="s">
        <v>1431</v>
      </c>
    </row>
    <row r="251" spans="1:65" s="2" customFormat="1" ht="16.5" customHeight="1">
      <c r="A251" s="35"/>
      <c r="B251" s="36"/>
      <c r="C251" s="193" t="s">
        <v>947</v>
      </c>
      <c r="D251" s="193" t="s">
        <v>195</v>
      </c>
      <c r="E251" s="194" t="s">
        <v>3037</v>
      </c>
      <c r="F251" s="195" t="s">
        <v>2998</v>
      </c>
      <c r="G251" s="196" t="s">
        <v>1348</v>
      </c>
      <c r="H251" s="197">
        <v>2</v>
      </c>
      <c r="I251" s="198"/>
      <c r="J251" s="199">
        <f t="shared" si="50"/>
        <v>0</v>
      </c>
      <c r="K251" s="200"/>
      <c r="L251" s="40"/>
      <c r="M251" s="201" t="s">
        <v>1</v>
      </c>
      <c r="N251" s="202" t="s">
        <v>45</v>
      </c>
      <c r="O251" s="72"/>
      <c r="P251" s="203">
        <f t="shared" si="51"/>
        <v>0</v>
      </c>
      <c r="Q251" s="203">
        <v>0</v>
      </c>
      <c r="R251" s="203">
        <f t="shared" si="52"/>
        <v>0</v>
      </c>
      <c r="S251" s="203">
        <v>0</v>
      </c>
      <c r="T251" s="204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5" t="s">
        <v>199</v>
      </c>
      <c r="AT251" s="205" t="s">
        <v>195</v>
      </c>
      <c r="AU251" s="205" t="s">
        <v>87</v>
      </c>
      <c r="AY251" s="18" t="s">
        <v>193</v>
      </c>
      <c r="BE251" s="206">
        <f t="shared" si="54"/>
        <v>0</v>
      </c>
      <c r="BF251" s="206">
        <f t="shared" si="55"/>
        <v>0</v>
      </c>
      <c r="BG251" s="206">
        <f t="shared" si="56"/>
        <v>0</v>
      </c>
      <c r="BH251" s="206">
        <f t="shared" si="57"/>
        <v>0</v>
      </c>
      <c r="BI251" s="206">
        <f t="shared" si="58"/>
        <v>0</v>
      </c>
      <c r="BJ251" s="18" t="s">
        <v>87</v>
      </c>
      <c r="BK251" s="206">
        <f t="shared" si="59"/>
        <v>0</v>
      </c>
      <c r="BL251" s="18" t="s">
        <v>199</v>
      </c>
      <c r="BM251" s="205" t="s">
        <v>1435</v>
      </c>
    </row>
    <row r="252" spans="1:65" s="2" customFormat="1" ht="16.5" customHeight="1">
      <c r="A252" s="35"/>
      <c r="B252" s="36"/>
      <c r="C252" s="193" t="s">
        <v>959</v>
      </c>
      <c r="D252" s="193" t="s">
        <v>195</v>
      </c>
      <c r="E252" s="194" t="s">
        <v>3038</v>
      </c>
      <c r="F252" s="195" t="s">
        <v>3000</v>
      </c>
      <c r="G252" s="196" t="s">
        <v>1348</v>
      </c>
      <c r="H252" s="197">
        <v>28</v>
      </c>
      <c r="I252" s="198"/>
      <c r="J252" s="199">
        <f t="shared" si="50"/>
        <v>0</v>
      </c>
      <c r="K252" s="200"/>
      <c r="L252" s="40"/>
      <c r="M252" s="201" t="s">
        <v>1</v>
      </c>
      <c r="N252" s="202" t="s">
        <v>45</v>
      </c>
      <c r="O252" s="72"/>
      <c r="P252" s="203">
        <f t="shared" si="51"/>
        <v>0</v>
      </c>
      <c r="Q252" s="203">
        <v>0</v>
      </c>
      <c r="R252" s="203">
        <f t="shared" si="52"/>
        <v>0</v>
      </c>
      <c r="S252" s="203">
        <v>0</v>
      </c>
      <c r="T252" s="204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5" t="s">
        <v>199</v>
      </c>
      <c r="AT252" s="205" t="s">
        <v>195</v>
      </c>
      <c r="AU252" s="205" t="s">
        <v>87</v>
      </c>
      <c r="AY252" s="18" t="s">
        <v>193</v>
      </c>
      <c r="BE252" s="206">
        <f t="shared" si="54"/>
        <v>0</v>
      </c>
      <c r="BF252" s="206">
        <f t="shared" si="55"/>
        <v>0</v>
      </c>
      <c r="BG252" s="206">
        <f t="shared" si="56"/>
        <v>0</v>
      </c>
      <c r="BH252" s="206">
        <f t="shared" si="57"/>
        <v>0</v>
      </c>
      <c r="BI252" s="206">
        <f t="shared" si="58"/>
        <v>0</v>
      </c>
      <c r="BJ252" s="18" t="s">
        <v>87</v>
      </c>
      <c r="BK252" s="206">
        <f t="shared" si="59"/>
        <v>0</v>
      </c>
      <c r="BL252" s="18" t="s">
        <v>199</v>
      </c>
      <c r="BM252" s="205" t="s">
        <v>1441</v>
      </c>
    </row>
    <row r="253" spans="1:65" s="2" customFormat="1" ht="16.5" customHeight="1">
      <c r="A253" s="35"/>
      <c r="B253" s="36"/>
      <c r="C253" s="193" t="s">
        <v>963</v>
      </c>
      <c r="D253" s="193" t="s">
        <v>195</v>
      </c>
      <c r="E253" s="194" t="s">
        <v>3039</v>
      </c>
      <c r="F253" s="195" t="s">
        <v>3002</v>
      </c>
      <c r="G253" s="196" t="s">
        <v>1348</v>
      </c>
      <c r="H253" s="197">
        <v>8</v>
      </c>
      <c r="I253" s="198"/>
      <c r="J253" s="199">
        <f t="shared" si="50"/>
        <v>0</v>
      </c>
      <c r="K253" s="200"/>
      <c r="L253" s="40"/>
      <c r="M253" s="201" t="s">
        <v>1</v>
      </c>
      <c r="N253" s="202" t="s">
        <v>45</v>
      </c>
      <c r="O253" s="72"/>
      <c r="P253" s="203">
        <f t="shared" si="51"/>
        <v>0</v>
      </c>
      <c r="Q253" s="203">
        <v>0</v>
      </c>
      <c r="R253" s="203">
        <f t="shared" si="52"/>
        <v>0</v>
      </c>
      <c r="S253" s="203">
        <v>0</v>
      </c>
      <c r="T253" s="204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5" t="s">
        <v>199</v>
      </c>
      <c r="AT253" s="205" t="s">
        <v>195</v>
      </c>
      <c r="AU253" s="205" t="s">
        <v>87</v>
      </c>
      <c r="AY253" s="18" t="s">
        <v>193</v>
      </c>
      <c r="BE253" s="206">
        <f t="shared" si="54"/>
        <v>0</v>
      </c>
      <c r="BF253" s="206">
        <f t="shared" si="55"/>
        <v>0</v>
      </c>
      <c r="BG253" s="206">
        <f t="shared" si="56"/>
        <v>0</v>
      </c>
      <c r="BH253" s="206">
        <f t="shared" si="57"/>
        <v>0</v>
      </c>
      <c r="BI253" s="206">
        <f t="shared" si="58"/>
        <v>0</v>
      </c>
      <c r="BJ253" s="18" t="s">
        <v>87</v>
      </c>
      <c r="BK253" s="206">
        <f t="shared" si="59"/>
        <v>0</v>
      </c>
      <c r="BL253" s="18" t="s">
        <v>199</v>
      </c>
      <c r="BM253" s="205" t="s">
        <v>1444</v>
      </c>
    </row>
    <row r="254" spans="1:65" s="2" customFormat="1" ht="16.5" customHeight="1">
      <c r="A254" s="35"/>
      <c r="B254" s="36"/>
      <c r="C254" s="193" t="s">
        <v>969</v>
      </c>
      <c r="D254" s="193" t="s">
        <v>195</v>
      </c>
      <c r="E254" s="194" t="s">
        <v>3040</v>
      </c>
      <c r="F254" s="195" t="s">
        <v>3004</v>
      </c>
      <c r="G254" s="196" t="s">
        <v>1348</v>
      </c>
      <c r="H254" s="197">
        <v>6</v>
      </c>
      <c r="I254" s="198"/>
      <c r="J254" s="199">
        <f t="shared" si="50"/>
        <v>0</v>
      </c>
      <c r="K254" s="200"/>
      <c r="L254" s="40"/>
      <c r="M254" s="201" t="s">
        <v>1</v>
      </c>
      <c r="N254" s="202" t="s">
        <v>45</v>
      </c>
      <c r="O254" s="72"/>
      <c r="P254" s="203">
        <f t="shared" si="51"/>
        <v>0</v>
      </c>
      <c r="Q254" s="203">
        <v>0</v>
      </c>
      <c r="R254" s="203">
        <f t="shared" si="52"/>
        <v>0</v>
      </c>
      <c r="S254" s="203">
        <v>0</v>
      </c>
      <c r="T254" s="204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5" t="s">
        <v>199</v>
      </c>
      <c r="AT254" s="205" t="s">
        <v>195</v>
      </c>
      <c r="AU254" s="205" t="s">
        <v>87</v>
      </c>
      <c r="AY254" s="18" t="s">
        <v>193</v>
      </c>
      <c r="BE254" s="206">
        <f t="shared" si="54"/>
        <v>0</v>
      </c>
      <c r="BF254" s="206">
        <f t="shared" si="55"/>
        <v>0</v>
      </c>
      <c r="BG254" s="206">
        <f t="shared" si="56"/>
        <v>0</v>
      </c>
      <c r="BH254" s="206">
        <f t="shared" si="57"/>
        <v>0</v>
      </c>
      <c r="BI254" s="206">
        <f t="shared" si="58"/>
        <v>0</v>
      </c>
      <c r="BJ254" s="18" t="s">
        <v>87</v>
      </c>
      <c r="BK254" s="206">
        <f t="shared" si="59"/>
        <v>0</v>
      </c>
      <c r="BL254" s="18" t="s">
        <v>199</v>
      </c>
      <c r="BM254" s="205" t="s">
        <v>1449</v>
      </c>
    </row>
    <row r="255" spans="1:65" s="2" customFormat="1" ht="16.5" customHeight="1">
      <c r="A255" s="35"/>
      <c r="B255" s="36"/>
      <c r="C255" s="193" t="s">
        <v>973</v>
      </c>
      <c r="D255" s="193" t="s">
        <v>195</v>
      </c>
      <c r="E255" s="194" t="s">
        <v>3041</v>
      </c>
      <c r="F255" s="195" t="s">
        <v>3006</v>
      </c>
      <c r="G255" s="196" t="s">
        <v>1348</v>
      </c>
      <c r="H255" s="197">
        <v>5</v>
      </c>
      <c r="I255" s="198"/>
      <c r="J255" s="199">
        <f t="shared" si="50"/>
        <v>0</v>
      </c>
      <c r="K255" s="200"/>
      <c r="L255" s="40"/>
      <c r="M255" s="201" t="s">
        <v>1</v>
      </c>
      <c r="N255" s="202" t="s">
        <v>45</v>
      </c>
      <c r="O255" s="72"/>
      <c r="P255" s="203">
        <f t="shared" si="51"/>
        <v>0</v>
      </c>
      <c r="Q255" s="203">
        <v>0</v>
      </c>
      <c r="R255" s="203">
        <f t="shared" si="52"/>
        <v>0</v>
      </c>
      <c r="S255" s="203">
        <v>0</v>
      </c>
      <c r="T255" s="204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5" t="s">
        <v>199</v>
      </c>
      <c r="AT255" s="205" t="s">
        <v>195</v>
      </c>
      <c r="AU255" s="205" t="s">
        <v>87</v>
      </c>
      <c r="AY255" s="18" t="s">
        <v>193</v>
      </c>
      <c r="BE255" s="206">
        <f t="shared" si="54"/>
        <v>0</v>
      </c>
      <c r="BF255" s="206">
        <f t="shared" si="55"/>
        <v>0</v>
      </c>
      <c r="BG255" s="206">
        <f t="shared" si="56"/>
        <v>0</v>
      </c>
      <c r="BH255" s="206">
        <f t="shared" si="57"/>
        <v>0</v>
      </c>
      <c r="BI255" s="206">
        <f t="shared" si="58"/>
        <v>0</v>
      </c>
      <c r="BJ255" s="18" t="s">
        <v>87</v>
      </c>
      <c r="BK255" s="206">
        <f t="shared" si="59"/>
        <v>0</v>
      </c>
      <c r="BL255" s="18" t="s">
        <v>199</v>
      </c>
      <c r="BM255" s="205" t="s">
        <v>1452</v>
      </c>
    </row>
    <row r="256" spans="1:65" s="2" customFormat="1" ht="16.5" customHeight="1">
      <c r="A256" s="35"/>
      <c r="B256" s="36"/>
      <c r="C256" s="193" t="s">
        <v>977</v>
      </c>
      <c r="D256" s="193" t="s">
        <v>195</v>
      </c>
      <c r="E256" s="194" t="s">
        <v>3042</v>
      </c>
      <c r="F256" s="195" t="s">
        <v>3043</v>
      </c>
      <c r="G256" s="196" t="s">
        <v>1348</v>
      </c>
      <c r="H256" s="197">
        <v>10</v>
      </c>
      <c r="I256" s="198"/>
      <c r="J256" s="199">
        <f t="shared" si="50"/>
        <v>0</v>
      </c>
      <c r="K256" s="200"/>
      <c r="L256" s="40"/>
      <c r="M256" s="201" t="s">
        <v>1</v>
      </c>
      <c r="N256" s="202" t="s">
        <v>45</v>
      </c>
      <c r="O256" s="72"/>
      <c r="P256" s="203">
        <f t="shared" si="51"/>
        <v>0</v>
      </c>
      <c r="Q256" s="203">
        <v>0</v>
      </c>
      <c r="R256" s="203">
        <f t="shared" si="52"/>
        <v>0</v>
      </c>
      <c r="S256" s="203">
        <v>0</v>
      </c>
      <c r="T256" s="204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5" t="s">
        <v>199</v>
      </c>
      <c r="AT256" s="205" t="s">
        <v>195</v>
      </c>
      <c r="AU256" s="205" t="s">
        <v>87</v>
      </c>
      <c r="AY256" s="18" t="s">
        <v>193</v>
      </c>
      <c r="BE256" s="206">
        <f t="shared" si="54"/>
        <v>0</v>
      </c>
      <c r="BF256" s="206">
        <f t="shared" si="55"/>
        <v>0</v>
      </c>
      <c r="BG256" s="206">
        <f t="shared" si="56"/>
        <v>0</v>
      </c>
      <c r="BH256" s="206">
        <f t="shared" si="57"/>
        <v>0</v>
      </c>
      <c r="BI256" s="206">
        <f t="shared" si="58"/>
        <v>0</v>
      </c>
      <c r="BJ256" s="18" t="s">
        <v>87</v>
      </c>
      <c r="BK256" s="206">
        <f t="shared" si="59"/>
        <v>0</v>
      </c>
      <c r="BL256" s="18" t="s">
        <v>199</v>
      </c>
      <c r="BM256" s="205" t="s">
        <v>1455</v>
      </c>
    </row>
    <row r="257" spans="1:65" s="2" customFormat="1" ht="16.5" customHeight="1">
      <c r="A257" s="35"/>
      <c r="B257" s="36"/>
      <c r="C257" s="193" t="s">
        <v>983</v>
      </c>
      <c r="D257" s="193" t="s">
        <v>195</v>
      </c>
      <c r="E257" s="194" t="s">
        <v>3044</v>
      </c>
      <c r="F257" s="195" t="s">
        <v>3008</v>
      </c>
      <c r="G257" s="196" t="s">
        <v>1348</v>
      </c>
      <c r="H257" s="197">
        <v>5</v>
      </c>
      <c r="I257" s="198"/>
      <c r="J257" s="199">
        <f t="shared" si="50"/>
        <v>0</v>
      </c>
      <c r="K257" s="200"/>
      <c r="L257" s="40"/>
      <c r="M257" s="201" t="s">
        <v>1</v>
      </c>
      <c r="N257" s="202" t="s">
        <v>45</v>
      </c>
      <c r="O257" s="72"/>
      <c r="P257" s="203">
        <f t="shared" si="51"/>
        <v>0</v>
      </c>
      <c r="Q257" s="203">
        <v>0</v>
      </c>
      <c r="R257" s="203">
        <f t="shared" si="52"/>
        <v>0</v>
      </c>
      <c r="S257" s="203">
        <v>0</v>
      </c>
      <c r="T257" s="204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5" t="s">
        <v>199</v>
      </c>
      <c r="AT257" s="205" t="s">
        <v>195</v>
      </c>
      <c r="AU257" s="205" t="s">
        <v>87</v>
      </c>
      <c r="AY257" s="18" t="s">
        <v>193</v>
      </c>
      <c r="BE257" s="206">
        <f t="shared" si="54"/>
        <v>0</v>
      </c>
      <c r="BF257" s="206">
        <f t="shared" si="55"/>
        <v>0</v>
      </c>
      <c r="BG257" s="206">
        <f t="shared" si="56"/>
        <v>0</v>
      </c>
      <c r="BH257" s="206">
        <f t="shared" si="57"/>
        <v>0</v>
      </c>
      <c r="BI257" s="206">
        <f t="shared" si="58"/>
        <v>0</v>
      </c>
      <c r="BJ257" s="18" t="s">
        <v>87</v>
      </c>
      <c r="BK257" s="206">
        <f t="shared" si="59"/>
        <v>0</v>
      </c>
      <c r="BL257" s="18" t="s">
        <v>199</v>
      </c>
      <c r="BM257" s="205" t="s">
        <v>1458</v>
      </c>
    </row>
    <row r="258" spans="1:65" s="2" customFormat="1" ht="16.5" customHeight="1">
      <c r="A258" s="35"/>
      <c r="B258" s="36"/>
      <c r="C258" s="193" t="s">
        <v>993</v>
      </c>
      <c r="D258" s="193" t="s">
        <v>195</v>
      </c>
      <c r="E258" s="194" t="s">
        <v>3045</v>
      </c>
      <c r="F258" s="195" t="s">
        <v>3046</v>
      </c>
      <c r="G258" s="196" t="s">
        <v>496</v>
      </c>
      <c r="H258" s="197">
        <v>70</v>
      </c>
      <c r="I258" s="198"/>
      <c r="J258" s="199">
        <f t="shared" si="50"/>
        <v>0</v>
      </c>
      <c r="K258" s="200"/>
      <c r="L258" s="40"/>
      <c r="M258" s="201" t="s">
        <v>1</v>
      </c>
      <c r="N258" s="202" t="s">
        <v>45</v>
      </c>
      <c r="O258" s="72"/>
      <c r="P258" s="203">
        <f t="shared" si="51"/>
        <v>0</v>
      </c>
      <c r="Q258" s="203">
        <v>0</v>
      </c>
      <c r="R258" s="203">
        <f t="shared" si="52"/>
        <v>0</v>
      </c>
      <c r="S258" s="203">
        <v>0</v>
      </c>
      <c r="T258" s="204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5" t="s">
        <v>199</v>
      </c>
      <c r="AT258" s="205" t="s">
        <v>195</v>
      </c>
      <c r="AU258" s="205" t="s">
        <v>87</v>
      </c>
      <c r="AY258" s="18" t="s">
        <v>193</v>
      </c>
      <c r="BE258" s="206">
        <f t="shared" si="54"/>
        <v>0</v>
      </c>
      <c r="BF258" s="206">
        <f t="shared" si="55"/>
        <v>0</v>
      </c>
      <c r="BG258" s="206">
        <f t="shared" si="56"/>
        <v>0</v>
      </c>
      <c r="BH258" s="206">
        <f t="shared" si="57"/>
        <v>0</v>
      </c>
      <c r="BI258" s="206">
        <f t="shared" si="58"/>
        <v>0</v>
      </c>
      <c r="BJ258" s="18" t="s">
        <v>87</v>
      </c>
      <c r="BK258" s="206">
        <f t="shared" si="59"/>
        <v>0</v>
      </c>
      <c r="BL258" s="18" t="s">
        <v>199</v>
      </c>
      <c r="BM258" s="205" t="s">
        <v>1461</v>
      </c>
    </row>
    <row r="259" spans="1:65" s="2" customFormat="1" ht="16.5" customHeight="1">
      <c r="A259" s="35"/>
      <c r="B259" s="36"/>
      <c r="C259" s="193" t="s">
        <v>999</v>
      </c>
      <c r="D259" s="193" t="s">
        <v>195</v>
      </c>
      <c r="E259" s="194" t="s">
        <v>3047</v>
      </c>
      <c r="F259" s="195" t="s">
        <v>3048</v>
      </c>
      <c r="G259" s="196" t="s">
        <v>496</v>
      </c>
      <c r="H259" s="197">
        <v>10</v>
      </c>
      <c r="I259" s="198"/>
      <c r="J259" s="199">
        <f t="shared" si="50"/>
        <v>0</v>
      </c>
      <c r="K259" s="200"/>
      <c r="L259" s="40"/>
      <c r="M259" s="201" t="s">
        <v>1</v>
      </c>
      <c r="N259" s="202" t="s">
        <v>45</v>
      </c>
      <c r="O259" s="72"/>
      <c r="P259" s="203">
        <f t="shared" si="51"/>
        <v>0</v>
      </c>
      <c r="Q259" s="203">
        <v>0</v>
      </c>
      <c r="R259" s="203">
        <f t="shared" si="52"/>
        <v>0</v>
      </c>
      <c r="S259" s="203">
        <v>0</v>
      </c>
      <c r="T259" s="204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5" t="s">
        <v>199</v>
      </c>
      <c r="AT259" s="205" t="s">
        <v>195</v>
      </c>
      <c r="AU259" s="205" t="s">
        <v>87</v>
      </c>
      <c r="AY259" s="18" t="s">
        <v>193</v>
      </c>
      <c r="BE259" s="206">
        <f t="shared" si="54"/>
        <v>0</v>
      </c>
      <c r="BF259" s="206">
        <f t="shared" si="55"/>
        <v>0</v>
      </c>
      <c r="BG259" s="206">
        <f t="shared" si="56"/>
        <v>0</v>
      </c>
      <c r="BH259" s="206">
        <f t="shared" si="57"/>
        <v>0</v>
      </c>
      <c r="BI259" s="206">
        <f t="shared" si="58"/>
        <v>0</v>
      </c>
      <c r="BJ259" s="18" t="s">
        <v>87</v>
      </c>
      <c r="BK259" s="206">
        <f t="shared" si="59"/>
        <v>0</v>
      </c>
      <c r="BL259" s="18" t="s">
        <v>199</v>
      </c>
      <c r="BM259" s="205" t="s">
        <v>1464</v>
      </c>
    </row>
    <row r="260" spans="1:65" s="2" customFormat="1" ht="16.5" customHeight="1">
      <c r="A260" s="35"/>
      <c r="B260" s="36"/>
      <c r="C260" s="193" t="s">
        <v>1003</v>
      </c>
      <c r="D260" s="193" t="s">
        <v>195</v>
      </c>
      <c r="E260" s="194" t="s">
        <v>3049</v>
      </c>
      <c r="F260" s="195" t="s">
        <v>3016</v>
      </c>
      <c r="G260" s="196" t="s">
        <v>1348</v>
      </c>
      <c r="H260" s="197">
        <v>16</v>
      </c>
      <c r="I260" s="198"/>
      <c r="J260" s="199">
        <f t="shared" si="50"/>
        <v>0</v>
      </c>
      <c r="K260" s="200"/>
      <c r="L260" s="40"/>
      <c r="M260" s="201" t="s">
        <v>1</v>
      </c>
      <c r="N260" s="202" t="s">
        <v>45</v>
      </c>
      <c r="O260" s="72"/>
      <c r="P260" s="203">
        <f t="shared" si="51"/>
        <v>0</v>
      </c>
      <c r="Q260" s="203">
        <v>0</v>
      </c>
      <c r="R260" s="203">
        <f t="shared" si="52"/>
        <v>0</v>
      </c>
      <c r="S260" s="203">
        <v>0</v>
      </c>
      <c r="T260" s="204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5" t="s">
        <v>199</v>
      </c>
      <c r="AT260" s="205" t="s">
        <v>195</v>
      </c>
      <c r="AU260" s="205" t="s">
        <v>87</v>
      </c>
      <c r="AY260" s="18" t="s">
        <v>193</v>
      </c>
      <c r="BE260" s="206">
        <f t="shared" si="54"/>
        <v>0</v>
      </c>
      <c r="BF260" s="206">
        <f t="shared" si="55"/>
        <v>0</v>
      </c>
      <c r="BG260" s="206">
        <f t="shared" si="56"/>
        <v>0</v>
      </c>
      <c r="BH260" s="206">
        <f t="shared" si="57"/>
        <v>0</v>
      </c>
      <c r="BI260" s="206">
        <f t="shared" si="58"/>
        <v>0</v>
      </c>
      <c r="BJ260" s="18" t="s">
        <v>87</v>
      </c>
      <c r="BK260" s="206">
        <f t="shared" si="59"/>
        <v>0</v>
      </c>
      <c r="BL260" s="18" t="s">
        <v>199</v>
      </c>
      <c r="BM260" s="205" t="s">
        <v>1467</v>
      </c>
    </row>
    <row r="261" spans="2:63" s="12" customFormat="1" ht="25.9" customHeight="1">
      <c r="B261" s="177"/>
      <c r="C261" s="178"/>
      <c r="D261" s="179" t="s">
        <v>79</v>
      </c>
      <c r="E261" s="180" t="s">
        <v>1678</v>
      </c>
      <c r="F261" s="180" t="s">
        <v>1681</v>
      </c>
      <c r="G261" s="178"/>
      <c r="H261" s="178"/>
      <c r="I261" s="181"/>
      <c r="J261" s="182">
        <f>BK261</f>
        <v>0</v>
      </c>
      <c r="K261" s="178"/>
      <c r="L261" s="183"/>
      <c r="M261" s="184"/>
      <c r="N261" s="185"/>
      <c r="O261" s="185"/>
      <c r="P261" s="186">
        <f>SUM(P262:P263)</f>
        <v>0</v>
      </c>
      <c r="Q261" s="185"/>
      <c r="R261" s="186">
        <f>SUM(R262:R263)</f>
        <v>0</v>
      </c>
      <c r="S261" s="185"/>
      <c r="T261" s="187">
        <f>SUM(T262:T263)</f>
        <v>0</v>
      </c>
      <c r="AR261" s="188" t="s">
        <v>87</v>
      </c>
      <c r="AT261" s="189" t="s">
        <v>79</v>
      </c>
      <c r="AU261" s="189" t="s">
        <v>80</v>
      </c>
      <c r="AY261" s="188" t="s">
        <v>193</v>
      </c>
      <c r="BK261" s="190">
        <f>SUM(BK262:BK263)</f>
        <v>0</v>
      </c>
    </row>
    <row r="262" spans="1:65" s="2" customFormat="1" ht="24.2" customHeight="1">
      <c r="A262" s="35"/>
      <c r="B262" s="36"/>
      <c r="C262" s="193" t="s">
        <v>1018</v>
      </c>
      <c r="D262" s="193" t="s">
        <v>195</v>
      </c>
      <c r="E262" s="194" t="s">
        <v>3050</v>
      </c>
      <c r="F262" s="195" t="s">
        <v>3051</v>
      </c>
      <c r="G262" s="196" t="s">
        <v>1370</v>
      </c>
      <c r="H262" s="197">
        <v>24</v>
      </c>
      <c r="I262" s="198"/>
      <c r="J262" s="199">
        <f>ROUND(I262*H262,2)</f>
        <v>0</v>
      </c>
      <c r="K262" s="200"/>
      <c r="L262" s="40"/>
      <c r="M262" s="201" t="s">
        <v>1</v>
      </c>
      <c r="N262" s="202" t="s">
        <v>45</v>
      </c>
      <c r="O262" s="72"/>
      <c r="P262" s="203">
        <f>O262*H262</f>
        <v>0</v>
      </c>
      <c r="Q262" s="203">
        <v>0</v>
      </c>
      <c r="R262" s="203">
        <f>Q262*H262</f>
        <v>0</v>
      </c>
      <c r="S262" s="203">
        <v>0</v>
      </c>
      <c r="T262" s="20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5" t="s">
        <v>199</v>
      </c>
      <c r="AT262" s="205" t="s">
        <v>195</v>
      </c>
      <c r="AU262" s="205" t="s">
        <v>87</v>
      </c>
      <c r="AY262" s="18" t="s">
        <v>193</v>
      </c>
      <c r="BE262" s="206">
        <f>IF(N262="základní",J262,0)</f>
        <v>0</v>
      </c>
      <c r="BF262" s="206">
        <f>IF(N262="snížená",J262,0)</f>
        <v>0</v>
      </c>
      <c r="BG262" s="206">
        <f>IF(N262="zákl. přenesená",J262,0)</f>
        <v>0</v>
      </c>
      <c r="BH262" s="206">
        <f>IF(N262="sníž. přenesená",J262,0)</f>
        <v>0</v>
      </c>
      <c r="BI262" s="206">
        <f>IF(N262="nulová",J262,0)</f>
        <v>0</v>
      </c>
      <c r="BJ262" s="18" t="s">
        <v>87</v>
      </c>
      <c r="BK262" s="206">
        <f>ROUND(I262*H262,2)</f>
        <v>0</v>
      </c>
      <c r="BL262" s="18" t="s">
        <v>199</v>
      </c>
      <c r="BM262" s="205" t="s">
        <v>1470</v>
      </c>
    </row>
    <row r="263" spans="1:65" s="2" customFormat="1" ht="21.75" customHeight="1">
      <c r="A263" s="35"/>
      <c r="B263" s="36"/>
      <c r="C263" s="193" t="s">
        <v>1022</v>
      </c>
      <c r="D263" s="193" t="s">
        <v>195</v>
      </c>
      <c r="E263" s="194" t="s">
        <v>3052</v>
      </c>
      <c r="F263" s="195" t="s">
        <v>3053</v>
      </c>
      <c r="G263" s="196" t="s">
        <v>1370</v>
      </c>
      <c r="H263" s="197">
        <v>24</v>
      </c>
      <c r="I263" s="198"/>
      <c r="J263" s="199">
        <f>ROUND(I263*H263,2)</f>
        <v>0</v>
      </c>
      <c r="K263" s="200"/>
      <c r="L263" s="40"/>
      <c r="M263" s="267" t="s">
        <v>1</v>
      </c>
      <c r="N263" s="268" t="s">
        <v>45</v>
      </c>
      <c r="O263" s="269"/>
      <c r="P263" s="270">
        <f>O263*H263</f>
        <v>0</v>
      </c>
      <c r="Q263" s="270">
        <v>0</v>
      </c>
      <c r="R263" s="270">
        <f>Q263*H263</f>
        <v>0</v>
      </c>
      <c r="S263" s="270">
        <v>0</v>
      </c>
      <c r="T263" s="27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5" t="s">
        <v>199</v>
      </c>
      <c r="AT263" s="205" t="s">
        <v>195</v>
      </c>
      <c r="AU263" s="205" t="s">
        <v>87</v>
      </c>
      <c r="AY263" s="18" t="s">
        <v>193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8" t="s">
        <v>87</v>
      </c>
      <c r="BK263" s="206">
        <f>ROUND(I263*H263,2)</f>
        <v>0</v>
      </c>
      <c r="BL263" s="18" t="s">
        <v>199</v>
      </c>
      <c r="BM263" s="205" t="s">
        <v>1473</v>
      </c>
    </row>
    <row r="264" spans="1:31" s="2" customFormat="1" ht="6.95" customHeight="1">
      <c r="A264" s="35"/>
      <c r="B264" s="55"/>
      <c r="C264" s="56"/>
      <c r="D264" s="56"/>
      <c r="E264" s="56"/>
      <c r="F264" s="56"/>
      <c r="G264" s="56"/>
      <c r="H264" s="56"/>
      <c r="I264" s="56"/>
      <c r="J264" s="56"/>
      <c r="K264" s="56"/>
      <c r="L264" s="40"/>
      <c r="M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</row>
  </sheetData>
  <sheetProtection algorithmName="SHA-512" hashValue="ppBJM3vLeKs3xIwCzDwRsfMMz8T4/Cjq+P2BczleZ/ntR8XCfEClyEsbLk94/do67ZvFs2z0kcB7um+mGzNOJA==" saltValue="KWExuT8pQwR4QJBGMcXw9nxy3inWve5phzN0Ez0tBfMvFFs6eFAIGARlZkllSfpnkox9hhsiPYuG1q6yYLaZ8g==" spinCount="100000" sheet="1" objects="1" scenarios="1" formatColumns="0" formatRows="0" autoFilter="0"/>
  <autoFilter ref="C132:K263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131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1746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2741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9" t="s">
        <v>3054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tr">
        <f>IF('Rekapitulace stavby'!AN10="","",'Rekapitulace stavby'!AN10)</f>
        <v>00278653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tr">
        <f>IF('Rekapitulace stavby'!E11="","",'Rekapitulace stavby'!E11)</f>
        <v>MĚSTO ČESKÁ TŘEBOVÁ</v>
      </c>
      <c r="F19" s="35"/>
      <c r="G19" s="35"/>
      <c r="H19" s="35"/>
      <c r="I19" s="120" t="s">
        <v>28</v>
      </c>
      <c r="J19" s="111" t="str">
        <f>IF('Rekapitulace stavby'!AN11="","",'Rekapitulace stavby'!AN11)</f>
        <v>CZ00278653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tr">
        <f>IF('Rekapitulace stavby'!AN16="","",'Rekapitulace stavby'!AN16)</f>
        <v>15036499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tr">
        <f>IF('Rekapitulace stavby'!E17="","",'Rekapitulace stavby'!E17)</f>
        <v>K I P spol. s r. o.</v>
      </c>
      <c r="F25" s="35"/>
      <c r="G25" s="35"/>
      <c r="H25" s="35"/>
      <c r="I25" s="120" t="s">
        <v>28</v>
      </c>
      <c r="J25" s="111" t="str">
        <f>IF('Rekapitulace stavby'!AN17="","",'Rekapitulace stavby'!AN17)</f>
        <v>CZ15036499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tr">
        <f>IF('Rekapitulace stavby'!AN19="","",'Rekapitulace stavby'!AN19)</f>
        <v/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tr">
        <f>IF('Rekapitulace stavby'!E20="","",'Rekapitulace stavby'!E20)</f>
        <v>Pavel Rinn</v>
      </c>
      <c r="F28" s="35"/>
      <c r="G28" s="35"/>
      <c r="H28" s="35"/>
      <c r="I28" s="120" t="s">
        <v>28</v>
      </c>
      <c r="J28" s="111" t="str">
        <f>IF('Rekapitulace stavby'!AN20="","",'Rekapitulace stavby'!AN20)</f>
        <v/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ROUND(J133,2)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ROUND((SUM(BE133:BE226)),2)</f>
        <v>0</v>
      </c>
      <c r="G37" s="35"/>
      <c r="H37" s="35"/>
      <c r="I37" s="131">
        <v>0.21</v>
      </c>
      <c r="J37" s="130">
        <f>ROUND(((SUM(BE133:BE226))*I37),2)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ROUND((SUM(BF133:BF226)),2)</f>
        <v>0</v>
      </c>
      <c r="G38" s="35"/>
      <c r="H38" s="35"/>
      <c r="I38" s="131">
        <v>0.15</v>
      </c>
      <c r="J38" s="130">
        <f>ROUND(((SUM(BF133:BF226))*I38),2)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ROUND((SUM(BG133:BG226)),2)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ROUND((SUM(BH133:BH226)),2)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ROUND((SUM(BI133:BI226)),2)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1746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2741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16" t="str">
        <f>E13</f>
        <v>SO 02-D.1.4.4 - Zařízení pro vytápění staveb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J133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1094</v>
      </c>
      <c r="E101" s="157"/>
      <c r="F101" s="157"/>
      <c r="G101" s="157"/>
      <c r="H101" s="157"/>
      <c r="I101" s="157"/>
      <c r="J101" s="158">
        <f>J134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1687</v>
      </c>
      <c r="E102" s="157"/>
      <c r="F102" s="157"/>
      <c r="G102" s="157"/>
      <c r="H102" s="157"/>
      <c r="I102" s="157"/>
      <c r="J102" s="158">
        <f>J148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1688</v>
      </c>
      <c r="E103" s="157"/>
      <c r="F103" s="157"/>
      <c r="G103" s="157"/>
      <c r="H103" s="157"/>
      <c r="I103" s="157"/>
      <c r="J103" s="158">
        <f>J176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1689</v>
      </c>
      <c r="E104" s="157"/>
      <c r="F104" s="157"/>
      <c r="G104" s="157"/>
      <c r="H104" s="157"/>
      <c r="I104" s="157"/>
      <c r="J104" s="158">
        <f>J190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1690</v>
      </c>
      <c r="E105" s="157"/>
      <c r="F105" s="157"/>
      <c r="G105" s="157"/>
      <c r="H105" s="157"/>
      <c r="I105" s="157"/>
      <c r="J105" s="158">
        <f>J198</f>
        <v>0</v>
      </c>
      <c r="K105" s="155"/>
      <c r="L105" s="159"/>
    </row>
    <row r="106" spans="2:12" s="9" customFormat="1" ht="24.95" customHeight="1">
      <c r="B106" s="154"/>
      <c r="C106" s="155"/>
      <c r="D106" s="156" t="s">
        <v>1098</v>
      </c>
      <c r="E106" s="157"/>
      <c r="F106" s="157"/>
      <c r="G106" s="157"/>
      <c r="H106" s="157"/>
      <c r="I106" s="157"/>
      <c r="J106" s="158">
        <f>J200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1691</v>
      </c>
      <c r="E107" s="157"/>
      <c r="F107" s="157"/>
      <c r="G107" s="157"/>
      <c r="H107" s="157"/>
      <c r="I107" s="157"/>
      <c r="J107" s="158">
        <f>J205</f>
        <v>0</v>
      </c>
      <c r="K107" s="155"/>
      <c r="L107" s="159"/>
    </row>
    <row r="108" spans="2:12" s="9" customFormat="1" ht="24.95" customHeight="1">
      <c r="B108" s="154"/>
      <c r="C108" s="155"/>
      <c r="D108" s="156" t="s">
        <v>3055</v>
      </c>
      <c r="E108" s="157"/>
      <c r="F108" s="157"/>
      <c r="G108" s="157"/>
      <c r="H108" s="157"/>
      <c r="I108" s="157"/>
      <c r="J108" s="158">
        <f>J215</f>
        <v>0</v>
      </c>
      <c r="K108" s="155"/>
      <c r="L108" s="159"/>
    </row>
    <row r="109" spans="2:12" s="9" customFormat="1" ht="24.95" customHeight="1">
      <c r="B109" s="154"/>
      <c r="C109" s="155"/>
      <c r="D109" s="156" t="s">
        <v>1692</v>
      </c>
      <c r="E109" s="157"/>
      <c r="F109" s="157"/>
      <c r="G109" s="157"/>
      <c r="H109" s="157"/>
      <c r="I109" s="157"/>
      <c r="J109" s="158">
        <f>J221</f>
        <v>0</v>
      </c>
      <c r="K109" s="155"/>
      <c r="L109" s="159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178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6.25" customHeight="1">
      <c r="A119" s="35"/>
      <c r="B119" s="36"/>
      <c r="C119" s="37"/>
      <c r="D119" s="37"/>
      <c r="E119" s="324" t="str">
        <f>E7</f>
        <v>REKONSTRUKCE HYGIENICKÉHO ZAŘÍZENÍ ZŠ-ÚSTECKÁ Č.P. 500 A 598 - II. etapa</v>
      </c>
      <c r="F119" s="325"/>
      <c r="G119" s="325"/>
      <c r="H119" s="325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2:12" s="1" customFormat="1" ht="12" customHeight="1">
      <c r="B120" s="22"/>
      <c r="C120" s="30" t="s">
        <v>148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2:12" s="1" customFormat="1" ht="16.5" customHeight="1">
      <c r="B121" s="22"/>
      <c r="C121" s="23"/>
      <c r="D121" s="23"/>
      <c r="E121" s="324" t="s">
        <v>1746</v>
      </c>
      <c r="F121" s="304"/>
      <c r="G121" s="304"/>
      <c r="H121" s="304"/>
      <c r="I121" s="23"/>
      <c r="J121" s="23"/>
      <c r="K121" s="23"/>
      <c r="L121" s="21"/>
    </row>
    <row r="122" spans="2:12" s="1" customFormat="1" ht="12" customHeight="1">
      <c r="B122" s="22"/>
      <c r="C122" s="30" t="s">
        <v>150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5"/>
      <c r="B123" s="36"/>
      <c r="C123" s="37"/>
      <c r="D123" s="37"/>
      <c r="E123" s="333" t="s">
        <v>2741</v>
      </c>
      <c r="F123" s="323"/>
      <c r="G123" s="323"/>
      <c r="H123" s="32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1091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16" t="str">
        <f>E13</f>
        <v>SO 02-D.1.4.4 - Zařízení pro vytápění staveb</v>
      </c>
      <c r="F125" s="323"/>
      <c r="G125" s="323"/>
      <c r="H125" s="323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20</v>
      </c>
      <c r="D127" s="37"/>
      <c r="E127" s="37"/>
      <c r="F127" s="28" t="str">
        <f>F16</f>
        <v xml:space="preserve"> </v>
      </c>
      <c r="G127" s="37"/>
      <c r="H127" s="37"/>
      <c r="I127" s="30" t="s">
        <v>22</v>
      </c>
      <c r="J127" s="67" t="str">
        <f>IF(J16="","",J16)</f>
        <v>7. 7. 2022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24</v>
      </c>
      <c r="D129" s="37"/>
      <c r="E129" s="37"/>
      <c r="F129" s="28" t="str">
        <f>E19</f>
        <v>MĚSTO ČESKÁ TŘEBOVÁ</v>
      </c>
      <c r="G129" s="37"/>
      <c r="H129" s="37"/>
      <c r="I129" s="30" t="s">
        <v>32</v>
      </c>
      <c r="J129" s="33" t="str">
        <f>E25</f>
        <v>K I P spol. s r. o.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30</v>
      </c>
      <c r="D130" s="37"/>
      <c r="E130" s="37"/>
      <c r="F130" s="28" t="str">
        <f>IF(E22="","",E22)</f>
        <v>Vyplň údaj</v>
      </c>
      <c r="G130" s="37"/>
      <c r="H130" s="37"/>
      <c r="I130" s="30" t="s">
        <v>37</v>
      </c>
      <c r="J130" s="33" t="str">
        <f>E28</f>
        <v>Pavel Rinn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65"/>
      <c r="B132" s="166"/>
      <c r="C132" s="167" t="s">
        <v>179</v>
      </c>
      <c r="D132" s="168" t="s">
        <v>65</v>
      </c>
      <c r="E132" s="168" t="s">
        <v>61</v>
      </c>
      <c r="F132" s="168" t="s">
        <v>62</v>
      </c>
      <c r="G132" s="168" t="s">
        <v>180</v>
      </c>
      <c r="H132" s="168" t="s">
        <v>181</v>
      </c>
      <c r="I132" s="168" t="s">
        <v>182</v>
      </c>
      <c r="J132" s="169" t="s">
        <v>154</v>
      </c>
      <c r="K132" s="170" t="s">
        <v>183</v>
      </c>
      <c r="L132" s="171"/>
      <c r="M132" s="76" t="s">
        <v>1</v>
      </c>
      <c r="N132" s="77" t="s">
        <v>44</v>
      </c>
      <c r="O132" s="77" t="s">
        <v>184</v>
      </c>
      <c r="P132" s="77" t="s">
        <v>185</v>
      </c>
      <c r="Q132" s="77" t="s">
        <v>186</v>
      </c>
      <c r="R132" s="77" t="s">
        <v>187</v>
      </c>
      <c r="S132" s="77" t="s">
        <v>188</v>
      </c>
      <c r="T132" s="78" t="s">
        <v>189</v>
      </c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</row>
    <row r="133" spans="1:63" s="2" customFormat="1" ht="22.9" customHeight="1">
      <c r="A133" s="35"/>
      <c r="B133" s="36"/>
      <c r="C133" s="83" t="s">
        <v>190</v>
      </c>
      <c r="D133" s="37"/>
      <c r="E133" s="37"/>
      <c r="F133" s="37"/>
      <c r="G133" s="37"/>
      <c r="H133" s="37"/>
      <c r="I133" s="37"/>
      <c r="J133" s="172">
        <f>BK133</f>
        <v>0</v>
      </c>
      <c r="K133" s="37"/>
      <c r="L133" s="40"/>
      <c r="M133" s="79"/>
      <c r="N133" s="173"/>
      <c r="O133" s="80"/>
      <c r="P133" s="174">
        <f>P134+P148+P176+P190+P198+P200+P205+P215+P221</f>
        <v>0</v>
      </c>
      <c r="Q133" s="80"/>
      <c r="R133" s="174">
        <f>R134+R148+R176+R190+R198+R200+R205+R215+R221</f>
        <v>0.550277</v>
      </c>
      <c r="S133" s="80"/>
      <c r="T133" s="175">
        <f>T134+T148+T176+T190+T198+T200+T205+T215+T221</f>
        <v>3.922308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79</v>
      </c>
      <c r="AU133" s="18" t="s">
        <v>156</v>
      </c>
      <c r="BK133" s="176">
        <f>BK134+BK148+BK176+BK190+BK198+BK200+BK205+BK215+BK221</f>
        <v>0</v>
      </c>
    </row>
    <row r="134" spans="2:63" s="12" customFormat="1" ht="25.9" customHeight="1">
      <c r="B134" s="177"/>
      <c r="C134" s="178"/>
      <c r="D134" s="179" t="s">
        <v>79</v>
      </c>
      <c r="E134" s="180" t="s">
        <v>888</v>
      </c>
      <c r="F134" s="180" t="s">
        <v>1138</v>
      </c>
      <c r="G134" s="178"/>
      <c r="H134" s="178"/>
      <c r="I134" s="181"/>
      <c r="J134" s="182">
        <f>BK134</f>
        <v>0</v>
      </c>
      <c r="K134" s="178"/>
      <c r="L134" s="183"/>
      <c r="M134" s="184"/>
      <c r="N134" s="185"/>
      <c r="O134" s="185"/>
      <c r="P134" s="186">
        <f>SUM(P135:P147)</f>
        <v>0</v>
      </c>
      <c r="Q134" s="185"/>
      <c r="R134" s="186">
        <f>SUM(R135:R147)</f>
        <v>0.01372</v>
      </c>
      <c r="S134" s="185"/>
      <c r="T134" s="187">
        <f>SUM(T135:T147)</f>
        <v>1.6920000000000002</v>
      </c>
      <c r="AR134" s="188" t="s">
        <v>87</v>
      </c>
      <c r="AT134" s="189" t="s">
        <v>79</v>
      </c>
      <c r="AU134" s="189" t="s">
        <v>80</v>
      </c>
      <c r="AY134" s="188" t="s">
        <v>193</v>
      </c>
      <c r="BK134" s="190">
        <f>SUM(BK135:BK147)</f>
        <v>0</v>
      </c>
    </row>
    <row r="135" spans="1:65" s="2" customFormat="1" ht="16.5" customHeight="1">
      <c r="A135" s="35"/>
      <c r="B135" s="36"/>
      <c r="C135" s="193" t="s">
        <v>87</v>
      </c>
      <c r="D135" s="193" t="s">
        <v>195</v>
      </c>
      <c r="E135" s="194" t="s">
        <v>3056</v>
      </c>
      <c r="F135" s="195" t="s">
        <v>3057</v>
      </c>
      <c r="G135" s="196" t="s">
        <v>496</v>
      </c>
      <c r="H135" s="197">
        <v>28</v>
      </c>
      <c r="I135" s="198"/>
      <c r="J135" s="199">
        <f>ROUND(I135*H135,2)</f>
        <v>0</v>
      </c>
      <c r="K135" s="200"/>
      <c r="L135" s="40"/>
      <c r="M135" s="201" t="s">
        <v>1</v>
      </c>
      <c r="N135" s="202" t="s">
        <v>45</v>
      </c>
      <c r="O135" s="72"/>
      <c r="P135" s="203">
        <f>O135*H135</f>
        <v>0</v>
      </c>
      <c r="Q135" s="203">
        <v>0.00049</v>
      </c>
      <c r="R135" s="203">
        <f>Q135*H135</f>
        <v>0.01372</v>
      </c>
      <c r="S135" s="203">
        <v>0.025</v>
      </c>
      <c r="T135" s="204">
        <f>S135*H135</f>
        <v>0.7000000000000001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5" t="s">
        <v>199</v>
      </c>
      <c r="AT135" s="205" t="s">
        <v>195</v>
      </c>
      <c r="AU135" s="205" t="s">
        <v>87</v>
      </c>
      <c r="AY135" s="18" t="s">
        <v>193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87</v>
      </c>
      <c r="BK135" s="206">
        <f>ROUND(I135*H135,2)</f>
        <v>0</v>
      </c>
      <c r="BL135" s="18" t="s">
        <v>199</v>
      </c>
      <c r="BM135" s="205" t="s">
        <v>89</v>
      </c>
    </row>
    <row r="136" spans="1:65" s="2" customFormat="1" ht="16.5" customHeight="1">
      <c r="A136" s="35"/>
      <c r="B136" s="36"/>
      <c r="C136" s="193" t="s">
        <v>89</v>
      </c>
      <c r="D136" s="193" t="s">
        <v>195</v>
      </c>
      <c r="E136" s="194" t="s">
        <v>3058</v>
      </c>
      <c r="F136" s="195" t="s">
        <v>3059</v>
      </c>
      <c r="G136" s="196" t="s">
        <v>496</v>
      </c>
      <c r="H136" s="197">
        <v>32</v>
      </c>
      <c r="I136" s="198"/>
      <c r="J136" s="199">
        <f>ROUND(I136*H136,2)</f>
        <v>0</v>
      </c>
      <c r="K136" s="200"/>
      <c r="L136" s="40"/>
      <c r="M136" s="201" t="s">
        <v>1</v>
      </c>
      <c r="N136" s="202" t="s">
        <v>45</v>
      </c>
      <c r="O136" s="72"/>
      <c r="P136" s="203">
        <f>O136*H136</f>
        <v>0</v>
      </c>
      <c r="Q136" s="203">
        <v>0</v>
      </c>
      <c r="R136" s="203">
        <f>Q136*H136</f>
        <v>0</v>
      </c>
      <c r="S136" s="203">
        <v>0.031</v>
      </c>
      <c r="T136" s="204">
        <f>S136*H136</f>
        <v>0.992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87</v>
      </c>
      <c r="BK136" s="206">
        <f>ROUND(I136*H136,2)</f>
        <v>0</v>
      </c>
      <c r="BL136" s="18" t="s">
        <v>199</v>
      </c>
      <c r="BM136" s="205" t="s">
        <v>199</v>
      </c>
    </row>
    <row r="137" spans="1:65" s="2" customFormat="1" ht="16.5" customHeight="1">
      <c r="A137" s="35"/>
      <c r="B137" s="36"/>
      <c r="C137" s="193" t="s">
        <v>100</v>
      </c>
      <c r="D137" s="193" t="s">
        <v>195</v>
      </c>
      <c r="E137" s="194" t="s">
        <v>1161</v>
      </c>
      <c r="F137" s="195" t="s">
        <v>1162</v>
      </c>
      <c r="G137" s="196" t="s">
        <v>216</v>
      </c>
      <c r="H137" s="197">
        <v>1.692</v>
      </c>
      <c r="I137" s="198"/>
      <c r="J137" s="199">
        <f>ROUND(I137*H137,2)</f>
        <v>0</v>
      </c>
      <c r="K137" s="200"/>
      <c r="L137" s="40"/>
      <c r="M137" s="201" t="s">
        <v>1</v>
      </c>
      <c r="N137" s="202" t="s">
        <v>45</v>
      </c>
      <c r="O137" s="7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5" t="s">
        <v>199</v>
      </c>
      <c r="AT137" s="205" t="s">
        <v>195</v>
      </c>
      <c r="AU137" s="205" t="s">
        <v>87</v>
      </c>
      <c r="AY137" s="18" t="s">
        <v>193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87</v>
      </c>
      <c r="BK137" s="206">
        <f>ROUND(I137*H137,2)</f>
        <v>0</v>
      </c>
      <c r="BL137" s="18" t="s">
        <v>199</v>
      </c>
      <c r="BM137" s="205" t="s">
        <v>228</v>
      </c>
    </row>
    <row r="138" spans="1:65" s="2" customFormat="1" ht="16.5" customHeight="1">
      <c r="A138" s="35"/>
      <c r="B138" s="36"/>
      <c r="C138" s="193" t="s">
        <v>199</v>
      </c>
      <c r="D138" s="193" t="s">
        <v>195</v>
      </c>
      <c r="E138" s="194" t="s">
        <v>1165</v>
      </c>
      <c r="F138" s="195" t="s">
        <v>1166</v>
      </c>
      <c r="G138" s="196" t="s">
        <v>216</v>
      </c>
      <c r="H138" s="197">
        <v>3.384</v>
      </c>
      <c r="I138" s="198"/>
      <c r="J138" s="199">
        <f>ROUND(I138*H138,2)</f>
        <v>0</v>
      </c>
      <c r="K138" s="200"/>
      <c r="L138" s="40"/>
      <c r="M138" s="201" t="s">
        <v>1</v>
      </c>
      <c r="N138" s="202" t="s">
        <v>45</v>
      </c>
      <c r="O138" s="72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5" t="s">
        <v>199</v>
      </c>
      <c r="AT138" s="205" t="s">
        <v>195</v>
      </c>
      <c r="AU138" s="205" t="s">
        <v>87</v>
      </c>
      <c r="AY138" s="18" t="s">
        <v>193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87</v>
      </c>
      <c r="BK138" s="206">
        <f>ROUND(I138*H138,2)</f>
        <v>0</v>
      </c>
      <c r="BL138" s="18" t="s">
        <v>199</v>
      </c>
      <c r="BM138" s="205" t="s">
        <v>259</v>
      </c>
    </row>
    <row r="139" spans="2:51" s="13" customFormat="1" ht="12">
      <c r="B139" s="207"/>
      <c r="C139" s="208"/>
      <c r="D139" s="209" t="s">
        <v>201</v>
      </c>
      <c r="E139" s="210" t="s">
        <v>1</v>
      </c>
      <c r="F139" s="211" t="s">
        <v>3060</v>
      </c>
      <c r="G139" s="208"/>
      <c r="H139" s="212">
        <v>3.384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201</v>
      </c>
      <c r="AU139" s="218" t="s">
        <v>87</v>
      </c>
      <c r="AV139" s="13" t="s">
        <v>89</v>
      </c>
      <c r="AW139" s="13" t="s">
        <v>36</v>
      </c>
      <c r="AX139" s="13" t="s">
        <v>80</v>
      </c>
      <c r="AY139" s="218" t="s">
        <v>193</v>
      </c>
    </row>
    <row r="140" spans="2:51" s="14" customFormat="1" ht="12">
      <c r="B140" s="219"/>
      <c r="C140" s="220"/>
      <c r="D140" s="209" t="s">
        <v>201</v>
      </c>
      <c r="E140" s="221" t="s">
        <v>1</v>
      </c>
      <c r="F140" s="222" t="s">
        <v>203</v>
      </c>
      <c r="G140" s="220"/>
      <c r="H140" s="223">
        <v>3.384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201</v>
      </c>
      <c r="AU140" s="229" t="s">
        <v>87</v>
      </c>
      <c r="AV140" s="14" t="s">
        <v>199</v>
      </c>
      <c r="AW140" s="14" t="s">
        <v>36</v>
      </c>
      <c r="AX140" s="14" t="s">
        <v>87</v>
      </c>
      <c r="AY140" s="229" t="s">
        <v>193</v>
      </c>
    </row>
    <row r="141" spans="1:65" s="2" customFormat="1" ht="16.5" customHeight="1">
      <c r="A141" s="35"/>
      <c r="B141" s="36"/>
      <c r="C141" s="193" t="s">
        <v>221</v>
      </c>
      <c r="D141" s="193" t="s">
        <v>195</v>
      </c>
      <c r="E141" s="194" t="s">
        <v>1168</v>
      </c>
      <c r="F141" s="195" t="s">
        <v>1169</v>
      </c>
      <c r="G141" s="196" t="s">
        <v>216</v>
      </c>
      <c r="H141" s="197">
        <v>1.692</v>
      </c>
      <c r="I141" s="198"/>
      <c r="J141" s="199">
        <f>ROUND(I141*H141,2)</f>
        <v>0</v>
      </c>
      <c r="K141" s="200"/>
      <c r="L141" s="40"/>
      <c r="M141" s="201" t="s">
        <v>1</v>
      </c>
      <c r="N141" s="202" t="s">
        <v>45</v>
      </c>
      <c r="O141" s="7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199</v>
      </c>
      <c r="AT141" s="205" t="s">
        <v>195</v>
      </c>
      <c r="AU141" s="205" t="s">
        <v>87</v>
      </c>
      <c r="AY141" s="18" t="s">
        <v>193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87</v>
      </c>
      <c r="BK141" s="206">
        <f>ROUND(I141*H141,2)</f>
        <v>0</v>
      </c>
      <c r="BL141" s="18" t="s">
        <v>199</v>
      </c>
      <c r="BM141" s="205" t="s">
        <v>276</v>
      </c>
    </row>
    <row r="142" spans="1:65" s="2" customFormat="1" ht="21.75" customHeight="1">
      <c r="A142" s="35"/>
      <c r="B142" s="36"/>
      <c r="C142" s="193" t="s">
        <v>228</v>
      </c>
      <c r="D142" s="193" t="s">
        <v>195</v>
      </c>
      <c r="E142" s="194" t="s">
        <v>1170</v>
      </c>
      <c r="F142" s="195" t="s">
        <v>1171</v>
      </c>
      <c r="G142" s="196" t="s">
        <v>216</v>
      </c>
      <c r="H142" s="197">
        <v>1.692</v>
      </c>
      <c r="I142" s="198"/>
      <c r="J142" s="199">
        <f>ROUND(I142*H142,2)</f>
        <v>0</v>
      </c>
      <c r="K142" s="200"/>
      <c r="L142" s="40"/>
      <c r="M142" s="201" t="s">
        <v>1</v>
      </c>
      <c r="N142" s="202" t="s">
        <v>45</v>
      </c>
      <c r="O142" s="72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5" t="s">
        <v>199</v>
      </c>
      <c r="AT142" s="205" t="s">
        <v>195</v>
      </c>
      <c r="AU142" s="205" t="s">
        <v>87</v>
      </c>
      <c r="AY142" s="18" t="s">
        <v>193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87</v>
      </c>
      <c r="BK142" s="206">
        <f>ROUND(I142*H142,2)</f>
        <v>0</v>
      </c>
      <c r="BL142" s="18" t="s">
        <v>199</v>
      </c>
      <c r="BM142" s="205" t="s">
        <v>312</v>
      </c>
    </row>
    <row r="143" spans="1:65" s="2" customFormat="1" ht="16.5" customHeight="1">
      <c r="A143" s="35"/>
      <c r="B143" s="36"/>
      <c r="C143" s="193" t="s">
        <v>241</v>
      </c>
      <c r="D143" s="193" t="s">
        <v>195</v>
      </c>
      <c r="E143" s="194" t="s">
        <v>1172</v>
      </c>
      <c r="F143" s="195" t="s">
        <v>1173</v>
      </c>
      <c r="G143" s="196" t="s">
        <v>216</v>
      </c>
      <c r="H143" s="197">
        <v>32.148</v>
      </c>
      <c r="I143" s="198"/>
      <c r="J143" s="199">
        <f>ROUND(I143*H143,2)</f>
        <v>0</v>
      </c>
      <c r="K143" s="200"/>
      <c r="L143" s="40"/>
      <c r="M143" s="201" t="s">
        <v>1</v>
      </c>
      <c r="N143" s="202" t="s">
        <v>45</v>
      </c>
      <c r="O143" s="7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87</v>
      </c>
      <c r="BK143" s="206">
        <f>ROUND(I143*H143,2)</f>
        <v>0</v>
      </c>
      <c r="BL143" s="18" t="s">
        <v>199</v>
      </c>
      <c r="BM143" s="205" t="s">
        <v>333</v>
      </c>
    </row>
    <row r="144" spans="2:51" s="13" customFormat="1" ht="12">
      <c r="B144" s="207"/>
      <c r="C144" s="208"/>
      <c r="D144" s="209" t="s">
        <v>201</v>
      </c>
      <c r="E144" s="210" t="s">
        <v>1</v>
      </c>
      <c r="F144" s="211" t="s">
        <v>3061</v>
      </c>
      <c r="G144" s="208"/>
      <c r="H144" s="212">
        <v>32.148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201</v>
      </c>
      <c r="AU144" s="218" t="s">
        <v>87</v>
      </c>
      <c r="AV144" s="13" t="s">
        <v>89</v>
      </c>
      <c r="AW144" s="13" t="s">
        <v>36</v>
      </c>
      <c r="AX144" s="13" t="s">
        <v>80</v>
      </c>
      <c r="AY144" s="218" t="s">
        <v>193</v>
      </c>
    </row>
    <row r="145" spans="2:51" s="14" customFormat="1" ht="12">
      <c r="B145" s="219"/>
      <c r="C145" s="220"/>
      <c r="D145" s="209" t="s">
        <v>201</v>
      </c>
      <c r="E145" s="221" t="s">
        <v>1</v>
      </c>
      <c r="F145" s="222" t="s">
        <v>203</v>
      </c>
      <c r="G145" s="220"/>
      <c r="H145" s="223">
        <v>32.148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201</v>
      </c>
      <c r="AU145" s="229" t="s">
        <v>87</v>
      </c>
      <c r="AV145" s="14" t="s">
        <v>199</v>
      </c>
      <c r="AW145" s="14" t="s">
        <v>36</v>
      </c>
      <c r="AX145" s="14" t="s">
        <v>87</v>
      </c>
      <c r="AY145" s="229" t="s">
        <v>193</v>
      </c>
    </row>
    <row r="146" spans="1:65" s="2" customFormat="1" ht="16.5" customHeight="1">
      <c r="A146" s="35"/>
      <c r="B146" s="36"/>
      <c r="C146" s="193" t="s">
        <v>259</v>
      </c>
      <c r="D146" s="193" t="s">
        <v>195</v>
      </c>
      <c r="E146" s="194" t="s">
        <v>1175</v>
      </c>
      <c r="F146" s="195" t="s">
        <v>1176</v>
      </c>
      <c r="G146" s="196" t="s">
        <v>216</v>
      </c>
      <c r="H146" s="197">
        <v>1.692</v>
      </c>
      <c r="I146" s="198"/>
      <c r="J146" s="199">
        <f>ROUND(I146*H146,2)</f>
        <v>0</v>
      </c>
      <c r="K146" s="200"/>
      <c r="L146" s="40"/>
      <c r="M146" s="201" t="s">
        <v>1</v>
      </c>
      <c r="N146" s="202" t="s">
        <v>45</v>
      </c>
      <c r="O146" s="72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199</v>
      </c>
      <c r="AT146" s="205" t="s">
        <v>195</v>
      </c>
      <c r="AU146" s="205" t="s">
        <v>87</v>
      </c>
      <c r="AY146" s="18" t="s">
        <v>193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87</v>
      </c>
      <c r="BK146" s="206">
        <f>ROUND(I146*H146,2)</f>
        <v>0</v>
      </c>
      <c r="BL146" s="18" t="s">
        <v>199</v>
      </c>
      <c r="BM146" s="205" t="s">
        <v>348</v>
      </c>
    </row>
    <row r="147" spans="1:65" s="2" customFormat="1" ht="21.75" customHeight="1">
      <c r="A147" s="35"/>
      <c r="B147" s="36"/>
      <c r="C147" s="193" t="s">
        <v>265</v>
      </c>
      <c r="D147" s="193" t="s">
        <v>195</v>
      </c>
      <c r="E147" s="194" t="s">
        <v>1177</v>
      </c>
      <c r="F147" s="195" t="s">
        <v>1178</v>
      </c>
      <c r="G147" s="196" t="s">
        <v>216</v>
      </c>
      <c r="H147" s="197">
        <v>1.692</v>
      </c>
      <c r="I147" s="198"/>
      <c r="J147" s="199">
        <f>ROUND(I147*H147,2)</f>
        <v>0</v>
      </c>
      <c r="K147" s="200"/>
      <c r="L147" s="40"/>
      <c r="M147" s="201" t="s">
        <v>1</v>
      </c>
      <c r="N147" s="202" t="s">
        <v>45</v>
      </c>
      <c r="O147" s="72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199</v>
      </c>
      <c r="AT147" s="205" t="s">
        <v>195</v>
      </c>
      <c r="AU147" s="205" t="s">
        <v>87</v>
      </c>
      <c r="AY147" s="18" t="s">
        <v>193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87</v>
      </c>
      <c r="BK147" s="206">
        <f>ROUND(I147*H147,2)</f>
        <v>0</v>
      </c>
      <c r="BL147" s="18" t="s">
        <v>199</v>
      </c>
      <c r="BM147" s="205" t="s">
        <v>364</v>
      </c>
    </row>
    <row r="148" spans="2:63" s="12" customFormat="1" ht="25.9" customHeight="1">
      <c r="B148" s="177"/>
      <c r="C148" s="178"/>
      <c r="D148" s="179" t="s">
        <v>79</v>
      </c>
      <c r="E148" s="180" t="s">
        <v>1693</v>
      </c>
      <c r="F148" s="180" t="s">
        <v>1694</v>
      </c>
      <c r="G148" s="178"/>
      <c r="H148" s="178"/>
      <c r="I148" s="181"/>
      <c r="J148" s="182">
        <f>BK148</f>
        <v>0</v>
      </c>
      <c r="K148" s="178"/>
      <c r="L148" s="183"/>
      <c r="M148" s="184"/>
      <c r="N148" s="185"/>
      <c r="O148" s="185"/>
      <c r="P148" s="186">
        <f>SUM(P149:P175)</f>
        <v>0</v>
      </c>
      <c r="Q148" s="185"/>
      <c r="R148" s="186">
        <f>SUM(R149:R175)</f>
        <v>0.112937</v>
      </c>
      <c r="S148" s="185"/>
      <c r="T148" s="187">
        <f>SUM(T149:T175)</f>
        <v>0</v>
      </c>
      <c r="AR148" s="188" t="s">
        <v>89</v>
      </c>
      <c r="AT148" s="189" t="s">
        <v>79</v>
      </c>
      <c r="AU148" s="189" t="s">
        <v>80</v>
      </c>
      <c r="AY148" s="188" t="s">
        <v>193</v>
      </c>
      <c r="BK148" s="190">
        <f>SUM(BK149:BK175)</f>
        <v>0</v>
      </c>
    </row>
    <row r="149" spans="1:65" s="2" customFormat="1" ht="21.75" customHeight="1">
      <c r="A149" s="35"/>
      <c r="B149" s="36"/>
      <c r="C149" s="193" t="s">
        <v>276</v>
      </c>
      <c r="D149" s="193" t="s">
        <v>195</v>
      </c>
      <c r="E149" s="194" t="s">
        <v>3062</v>
      </c>
      <c r="F149" s="195" t="s">
        <v>3063</v>
      </c>
      <c r="G149" s="196" t="s">
        <v>496</v>
      </c>
      <c r="H149" s="197">
        <v>53.55</v>
      </c>
      <c r="I149" s="198"/>
      <c r="J149" s="199">
        <f>ROUND(I149*H149,2)</f>
        <v>0</v>
      </c>
      <c r="K149" s="200"/>
      <c r="L149" s="40"/>
      <c r="M149" s="201" t="s">
        <v>1</v>
      </c>
      <c r="N149" s="202" t="s">
        <v>45</v>
      </c>
      <c r="O149" s="72"/>
      <c r="P149" s="203">
        <f>O149*H149</f>
        <v>0</v>
      </c>
      <c r="Q149" s="203">
        <v>0.00076</v>
      </c>
      <c r="R149" s="203">
        <f>Q149*H149</f>
        <v>0.040698</v>
      </c>
      <c r="S149" s="203">
        <v>0</v>
      </c>
      <c r="T149" s="20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348</v>
      </c>
      <c r="AT149" s="205" t="s">
        <v>195</v>
      </c>
      <c r="AU149" s="205" t="s">
        <v>87</v>
      </c>
      <c r="AY149" s="18" t="s">
        <v>193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87</v>
      </c>
      <c r="BK149" s="206">
        <f>ROUND(I149*H149,2)</f>
        <v>0</v>
      </c>
      <c r="BL149" s="18" t="s">
        <v>348</v>
      </c>
      <c r="BM149" s="205" t="s">
        <v>378</v>
      </c>
    </row>
    <row r="150" spans="2:51" s="13" customFormat="1" ht="12">
      <c r="B150" s="207"/>
      <c r="C150" s="208"/>
      <c r="D150" s="209" t="s">
        <v>201</v>
      </c>
      <c r="E150" s="210" t="s">
        <v>1</v>
      </c>
      <c r="F150" s="211" t="s">
        <v>3064</v>
      </c>
      <c r="G150" s="208"/>
      <c r="H150" s="212">
        <v>53.55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201</v>
      </c>
      <c r="AU150" s="218" t="s">
        <v>87</v>
      </c>
      <c r="AV150" s="13" t="s">
        <v>89</v>
      </c>
      <c r="AW150" s="13" t="s">
        <v>36</v>
      </c>
      <c r="AX150" s="13" t="s">
        <v>80</v>
      </c>
      <c r="AY150" s="218" t="s">
        <v>193</v>
      </c>
    </row>
    <row r="151" spans="2:51" s="14" customFormat="1" ht="12">
      <c r="B151" s="219"/>
      <c r="C151" s="220"/>
      <c r="D151" s="209" t="s">
        <v>201</v>
      </c>
      <c r="E151" s="221" t="s">
        <v>1</v>
      </c>
      <c r="F151" s="222" t="s">
        <v>203</v>
      </c>
      <c r="G151" s="220"/>
      <c r="H151" s="223">
        <v>53.55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201</v>
      </c>
      <c r="AU151" s="229" t="s">
        <v>87</v>
      </c>
      <c r="AV151" s="14" t="s">
        <v>199</v>
      </c>
      <c r="AW151" s="14" t="s">
        <v>36</v>
      </c>
      <c r="AX151" s="14" t="s">
        <v>87</v>
      </c>
      <c r="AY151" s="229" t="s">
        <v>193</v>
      </c>
    </row>
    <row r="152" spans="1:65" s="2" customFormat="1" ht="21.75" customHeight="1">
      <c r="A152" s="35"/>
      <c r="B152" s="36"/>
      <c r="C152" s="193" t="s">
        <v>294</v>
      </c>
      <c r="D152" s="193" t="s">
        <v>195</v>
      </c>
      <c r="E152" s="194" t="s">
        <v>3065</v>
      </c>
      <c r="F152" s="195" t="s">
        <v>3066</v>
      </c>
      <c r="G152" s="196" t="s">
        <v>496</v>
      </c>
      <c r="H152" s="197">
        <v>29.4</v>
      </c>
      <c r="I152" s="198"/>
      <c r="J152" s="199">
        <f>ROUND(I152*H152,2)</f>
        <v>0</v>
      </c>
      <c r="K152" s="200"/>
      <c r="L152" s="40"/>
      <c r="M152" s="201" t="s">
        <v>1</v>
      </c>
      <c r="N152" s="202" t="s">
        <v>45</v>
      </c>
      <c r="O152" s="72"/>
      <c r="P152" s="203">
        <f>O152*H152</f>
        <v>0</v>
      </c>
      <c r="Q152" s="203">
        <v>0.00088</v>
      </c>
      <c r="R152" s="203">
        <f>Q152*H152</f>
        <v>0.025872</v>
      </c>
      <c r="S152" s="203">
        <v>0</v>
      </c>
      <c r="T152" s="20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5" t="s">
        <v>348</v>
      </c>
      <c r="AT152" s="205" t="s">
        <v>195</v>
      </c>
      <c r="AU152" s="205" t="s">
        <v>87</v>
      </c>
      <c r="AY152" s="18" t="s">
        <v>193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87</v>
      </c>
      <c r="BK152" s="206">
        <f>ROUND(I152*H152,2)</f>
        <v>0</v>
      </c>
      <c r="BL152" s="18" t="s">
        <v>348</v>
      </c>
      <c r="BM152" s="205" t="s">
        <v>389</v>
      </c>
    </row>
    <row r="153" spans="2:51" s="13" customFormat="1" ht="12">
      <c r="B153" s="207"/>
      <c r="C153" s="208"/>
      <c r="D153" s="209" t="s">
        <v>201</v>
      </c>
      <c r="E153" s="210" t="s">
        <v>1</v>
      </c>
      <c r="F153" s="211" t="s">
        <v>3067</v>
      </c>
      <c r="G153" s="208"/>
      <c r="H153" s="212">
        <v>29.4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201</v>
      </c>
      <c r="AU153" s="218" t="s">
        <v>87</v>
      </c>
      <c r="AV153" s="13" t="s">
        <v>89</v>
      </c>
      <c r="AW153" s="13" t="s">
        <v>36</v>
      </c>
      <c r="AX153" s="13" t="s">
        <v>80</v>
      </c>
      <c r="AY153" s="218" t="s">
        <v>193</v>
      </c>
    </row>
    <row r="154" spans="2:51" s="14" customFormat="1" ht="12">
      <c r="B154" s="219"/>
      <c r="C154" s="220"/>
      <c r="D154" s="209" t="s">
        <v>201</v>
      </c>
      <c r="E154" s="221" t="s">
        <v>1</v>
      </c>
      <c r="F154" s="222" t="s">
        <v>203</v>
      </c>
      <c r="G154" s="220"/>
      <c r="H154" s="223">
        <v>29.4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201</v>
      </c>
      <c r="AU154" s="229" t="s">
        <v>87</v>
      </c>
      <c r="AV154" s="14" t="s">
        <v>199</v>
      </c>
      <c r="AW154" s="14" t="s">
        <v>36</v>
      </c>
      <c r="AX154" s="14" t="s">
        <v>87</v>
      </c>
      <c r="AY154" s="229" t="s">
        <v>193</v>
      </c>
    </row>
    <row r="155" spans="1:65" s="2" customFormat="1" ht="21.75" customHeight="1">
      <c r="A155" s="35"/>
      <c r="B155" s="36"/>
      <c r="C155" s="193" t="s">
        <v>312</v>
      </c>
      <c r="D155" s="193" t="s">
        <v>195</v>
      </c>
      <c r="E155" s="194" t="s">
        <v>3068</v>
      </c>
      <c r="F155" s="195" t="s">
        <v>3069</v>
      </c>
      <c r="G155" s="196" t="s">
        <v>496</v>
      </c>
      <c r="H155" s="197">
        <v>30.45</v>
      </c>
      <c r="I155" s="198"/>
      <c r="J155" s="199">
        <f>ROUND(I155*H155,2)</f>
        <v>0</v>
      </c>
      <c r="K155" s="200"/>
      <c r="L155" s="40"/>
      <c r="M155" s="201" t="s">
        <v>1</v>
      </c>
      <c r="N155" s="202" t="s">
        <v>45</v>
      </c>
      <c r="O155" s="72"/>
      <c r="P155" s="203">
        <f>O155*H155</f>
        <v>0</v>
      </c>
      <c r="Q155" s="203">
        <v>0.00101</v>
      </c>
      <c r="R155" s="203">
        <f>Q155*H155</f>
        <v>0.0307545</v>
      </c>
      <c r="S155" s="203">
        <v>0</v>
      </c>
      <c r="T155" s="20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348</v>
      </c>
      <c r="AT155" s="205" t="s">
        <v>195</v>
      </c>
      <c r="AU155" s="205" t="s">
        <v>87</v>
      </c>
      <c r="AY155" s="18" t="s">
        <v>193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87</v>
      </c>
      <c r="BK155" s="206">
        <f>ROUND(I155*H155,2)</f>
        <v>0</v>
      </c>
      <c r="BL155" s="18" t="s">
        <v>348</v>
      </c>
      <c r="BM155" s="205" t="s">
        <v>399</v>
      </c>
    </row>
    <row r="156" spans="2:51" s="13" customFormat="1" ht="12">
      <c r="B156" s="207"/>
      <c r="C156" s="208"/>
      <c r="D156" s="209" t="s">
        <v>201</v>
      </c>
      <c r="E156" s="210" t="s">
        <v>1</v>
      </c>
      <c r="F156" s="211" t="s">
        <v>3070</v>
      </c>
      <c r="G156" s="208"/>
      <c r="H156" s="212">
        <v>30.45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201</v>
      </c>
      <c r="AU156" s="218" t="s">
        <v>87</v>
      </c>
      <c r="AV156" s="13" t="s">
        <v>89</v>
      </c>
      <c r="AW156" s="13" t="s">
        <v>36</v>
      </c>
      <c r="AX156" s="13" t="s">
        <v>80</v>
      </c>
      <c r="AY156" s="218" t="s">
        <v>193</v>
      </c>
    </row>
    <row r="157" spans="2:51" s="14" customFormat="1" ht="12">
      <c r="B157" s="219"/>
      <c r="C157" s="220"/>
      <c r="D157" s="209" t="s">
        <v>201</v>
      </c>
      <c r="E157" s="221" t="s">
        <v>1</v>
      </c>
      <c r="F157" s="222" t="s">
        <v>203</v>
      </c>
      <c r="G157" s="220"/>
      <c r="H157" s="223">
        <v>30.45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201</v>
      </c>
      <c r="AU157" s="229" t="s">
        <v>87</v>
      </c>
      <c r="AV157" s="14" t="s">
        <v>199</v>
      </c>
      <c r="AW157" s="14" t="s">
        <v>36</v>
      </c>
      <c r="AX157" s="14" t="s">
        <v>87</v>
      </c>
      <c r="AY157" s="229" t="s">
        <v>193</v>
      </c>
    </row>
    <row r="158" spans="1:65" s="2" customFormat="1" ht="21.75" customHeight="1">
      <c r="A158" s="35"/>
      <c r="B158" s="36"/>
      <c r="C158" s="193" t="s">
        <v>316</v>
      </c>
      <c r="D158" s="193" t="s">
        <v>195</v>
      </c>
      <c r="E158" s="194" t="s">
        <v>3071</v>
      </c>
      <c r="F158" s="195" t="s">
        <v>3072</v>
      </c>
      <c r="G158" s="196" t="s">
        <v>496</v>
      </c>
      <c r="H158" s="197">
        <v>6.3</v>
      </c>
      <c r="I158" s="198"/>
      <c r="J158" s="199">
        <f>ROUND(I158*H158,2)</f>
        <v>0</v>
      </c>
      <c r="K158" s="200"/>
      <c r="L158" s="40"/>
      <c r="M158" s="201" t="s">
        <v>1</v>
      </c>
      <c r="N158" s="202" t="s">
        <v>45</v>
      </c>
      <c r="O158" s="72"/>
      <c r="P158" s="203">
        <f>O158*H158</f>
        <v>0</v>
      </c>
      <c r="Q158" s="203">
        <v>0.0016</v>
      </c>
      <c r="R158" s="203">
        <f>Q158*H158</f>
        <v>0.01008</v>
      </c>
      <c r="S158" s="203">
        <v>0</v>
      </c>
      <c r="T158" s="20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5" t="s">
        <v>348</v>
      </c>
      <c r="AT158" s="205" t="s">
        <v>195</v>
      </c>
      <c r="AU158" s="205" t="s">
        <v>87</v>
      </c>
      <c r="AY158" s="18" t="s">
        <v>193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87</v>
      </c>
      <c r="BK158" s="206">
        <f>ROUND(I158*H158,2)</f>
        <v>0</v>
      </c>
      <c r="BL158" s="18" t="s">
        <v>348</v>
      </c>
      <c r="BM158" s="205" t="s">
        <v>408</v>
      </c>
    </row>
    <row r="159" spans="2:51" s="13" customFormat="1" ht="12">
      <c r="B159" s="207"/>
      <c r="C159" s="208"/>
      <c r="D159" s="209" t="s">
        <v>201</v>
      </c>
      <c r="E159" s="210" t="s">
        <v>1</v>
      </c>
      <c r="F159" s="211" t="s">
        <v>3073</v>
      </c>
      <c r="G159" s="208"/>
      <c r="H159" s="212">
        <v>6.3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201</v>
      </c>
      <c r="AU159" s="218" t="s">
        <v>87</v>
      </c>
      <c r="AV159" s="13" t="s">
        <v>89</v>
      </c>
      <c r="AW159" s="13" t="s">
        <v>36</v>
      </c>
      <c r="AX159" s="13" t="s">
        <v>80</v>
      </c>
      <c r="AY159" s="218" t="s">
        <v>193</v>
      </c>
    </row>
    <row r="160" spans="2:51" s="14" customFormat="1" ht="12">
      <c r="B160" s="219"/>
      <c r="C160" s="220"/>
      <c r="D160" s="209" t="s">
        <v>201</v>
      </c>
      <c r="E160" s="221" t="s">
        <v>1</v>
      </c>
      <c r="F160" s="222" t="s">
        <v>203</v>
      </c>
      <c r="G160" s="220"/>
      <c r="H160" s="223">
        <v>6.3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201</v>
      </c>
      <c r="AU160" s="229" t="s">
        <v>87</v>
      </c>
      <c r="AV160" s="14" t="s">
        <v>199</v>
      </c>
      <c r="AW160" s="14" t="s">
        <v>36</v>
      </c>
      <c r="AX160" s="14" t="s">
        <v>87</v>
      </c>
      <c r="AY160" s="229" t="s">
        <v>193</v>
      </c>
    </row>
    <row r="161" spans="1:65" s="2" customFormat="1" ht="16.5" customHeight="1">
      <c r="A161" s="35"/>
      <c r="B161" s="36"/>
      <c r="C161" s="193" t="s">
        <v>333</v>
      </c>
      <c r="D161" s="193" t="s">
        <v>195</v>
      </c>
      <c r="E161" s="194" t="s">
        <v>1697</v>
      </c>
      <c r="F161" s="195" t="s">
        <v>1698</v>
      </c>
      <c r="G161" s="196" t="s">
        <v>367</v>
      </c>
      <c r="H161" s="197">
        <v>24</v>
      </c>
      <c r="I161" s="198"/>
      <c r="J161" s="199">
        <f>ROUND(I161*H161,2)</f>
        <v>0</v>
      </c>
      <c r="K161" s="200"/>
      <c r="L161" s="40"/>
      <c r="M161" s="201" t="s">
        <v>1</v>
      </c>
      <c r="N161" s="202" t="s">
        <v>45</v>
      </c>
      <c r="O161" s="7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348</v>
      </c>
      <c r="AT161" s="205" t="s">
        <v>195</v>
      </c>
      <c r="AU161" s="205" t="s">
        <v>87</v>
      </c>
      <c r="AY161" s="18" t="s">
        <v>193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87</v>
      </c>
      <c r="BK161" s="206">
        <f>ROUND(I161*H161,2)</f>
        <v>0</v>
      </c>
      <c r="BL161" s="18" t="s">
        <v>348</v>
      </c>
      <c r="BM161" s="205" t="s">
        <v>417</v>
      </c>
    </row>
    <row r="162" spans="1:65" s="2" customFormat="1" ht="16.5" customHeight="1">
      <c r="A162" s="35"/>
      <c r="B162" s="36"/>
      <c r="C162" s="193" t="s">
        <v>8</v>
      </c>
      <c r="D162" s="193" t="s">
        <v>195</v>
      </c>
      <c r="E162" s="194" t="s">
        <v>3074</v>
      </c>
      <c r="F162" s="195" t="s">
        <v>3075</v>
      </c>
      <c r="G162" s="196" t="s">
        <v>367</v>
      </c>
      <c r="H162" s="197">
        <v>2</v>
      </c>
      <c r="I162" s="198"/>
      <c r="J162" s="199">
        <f>ROUND(I162*H162,2)</f>
        <v>0</v>
      </c>
      <c r="K162" s="200"/>
      <c r="L162" s="40"/>
      <c r="M162" s="201" t="s">
        <v>1</v>
      </c>
      <c r="N162" s="202" t="s">
        <v>45</v>
      </c>
      <c r="O162" s="72"/>
      <c r="P162" s="203">
        <f>O162*H162</f>
        <v>0</v>
      </c>
      <c r="Q162" s="203">
        <v>0.00135</v>
      </c>
      <c r="R162" s="203">
        <f>Q162*H162</f>
        <v>0.0027</v>
      </c>
      <c r="S162" s="203">
        <v>0</v>
      </c>
      <c r="T162" s="20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5" t="s">
        <v>348</v>
      </c>
      <c r="AT162" s="205" t="s">
        <v>195</v>
      </c>
      <c r="AU162" s="205" t="s">
        <v>87</v>
      </c>
      <c r="AY162" s="18" t="s">
        <v>193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87</v>
      </c>
      <c r="BK162" s="206">
        <f>ROUND(I162*H162,2)</f>
        <v>0</v>
      </c>
      <c r="BL162" s="18" t="s">
        <v>348</v>
      </c>
      <c r="BM162" s="205" t="s">
        <v>425</v>
      </c>
    </row>
    <row r="163" spans="1:65" s="2" customFormat="1" ht="24.2" customHeight="1">
      <c r="A163" s="35"/>
      <c r="B163" s="36"/>
      <c r="C163" s="193" t="s">
        <v>348</v>
      </c>
      <c r="D163" s="193" t="s">
        <v>195</v>
      </c>
      <c r="E163" s="194" t="s">
        <v>3076</v>
      </c>
      <c r="F163" s="195" t="s">
        <v>3077</v>
      </c>
      <c r="G163" s="196" t="s">
        <v>496</v>
      </c>
      <c r="H163" s="197">
        <v>52.53</v>
      </c>
      <c r="I163" s="198"/>
      <c r="J163" s="199">
        <f>ROUND(I163*H163,2)</f>
        <v>0</v>
      </c>
      <c r="K163" s="200"/>
      <c r="L163" s="40"/>
      <c r="M163" s="201" t="s">
        <v>1</v>
      </c>
      <c r="N163" s="202" t="s">
        <v>45</v>
      </c>
      <c r="O163" s="72"/>
      <c r="P163" s="203">
        <f>O163*H163</f>
        <v>0</v>
      </c>
      <c r="Q163" s="203">
        <v>2E-05</v>
      </c>
      <c r="R163" s="203">
        <f>Q163*H163</f>
        <v>0.0010506</v>
      </c>
      <c r="S163" s="203">
        <v>0</v>
      </c>
      <c r="T163" s="20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348</v>
      </c>
      <c r="AT163" s="205" t="s">
        <v>195</v>
      </c>
      <c r="AU163" s="205" t="s">
        <v>87</v>
      </c>
      <c r="AY163" s="18" t="s">
        <v>193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87</v>
      </c>
      <c r="BK163" s="206">
        <f>ROUND(I163*H163,2)</f>
        <v>0</v>
      </c>
      <c r="BL163" s="18" t="s">
        <v>348</v>
      </c>
      <c r="BM163" s="205" t="s">
        <v>457</v>
      </c>
    </row>
    <row r="164" spans="2:51" s="13" customFormat="1" ht="12">
      <c r="B164" s="207"/>
      <c r="C164" s="208"/>
      <c r="D164" s="209" t="s">
        <v>201</v>
      </c>
      <c r="E164" s="210" t="s">
        <v>1</v>
      </c>
      <c r="F164" s="211" t="s">
        <v>3078</v>
      </c>
      <c r="G164" s="208"/>
      <c r="H164" s="212">
        <v>52.53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201</v>
      </c>
      <c r="AU164" s="218" t="s">
        <v>87</v>
      </c>
      <c r="AV164" s="13" t="s">
        <v>89</v>
      </c>
      <c r="AW164" s="13" t="s">
        <v>36</v>
      </c>
      <c r="AX164" s="13" t="s">
        <v>80</v>
      </c>
      <c r="AY164" s="218" t="s">
        <v>193</v>
      </c>
    </row>
    <row r="165" spans="2:51" s="14" customFormat="1" ht="12">
      <c r="B165" s="219"/>
      <c r="C165" s="220"/>
      <c r="D165" s="209" t="s">
        <v>201</v>
      </c>
      <c r="E165" s="221" t="s">
        <v>1</v>
      </c>
      <c r="F165" s="222" t="s">
        <v>203</v>
      </c>
      <c r="G165" s="220"/>
      <c r="H165" s="223">
        <v>52.53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201</v>
      </c>
      <c r="AU165" s="229" t="s">
        <v>87</v>
      </c>
      <c r="AV165" s="14" t="s">
        <v>199</v>
      </c>
      <c r="AW165" s="14" t="s">
        <v>36</v>
      </c>
      <c r="AX165" s="14" t="s">
        <v>87</v>
      </c>
      <c r="AY165" s="229" t="s">
        <v>193</v>
      </c>
    </row>
    <row r="166" spans="1:65" s="2" customFormat="1" ht="24.2" customHeight="1">
      <c r="A166" s="35"/>
      <c r="B166" s="36"/>
      <c r="C166" s="193" t="s">
        <v>353</v>
      </c>
      <c r="D166" s="193" t="s">
        <v>195</v>
      </c>
      <c r="E166" s="194" t="s">
        <v>3079</v>
      </c>
      <c r="F166" s="195" t="s">
        <v>3080</v>
      </c>
      <c r="G166" s="196" t="s">
        <v>496</v>
      </c>
      <c r="H166" s="197">
        <v>28.84</v>
      </c>
      <c r="I166" s="198"/>
      <c r="J166" s="199">
        <f>ROUND(I166*H166,2)</f>
        <v>0</v>
      </c>
      <c r="K166" s="200"/>
      <c r="L166" s="40"/>
      <c r="M166" s="201" t="s">
        <v>1</v>
      </c>
      <c r="N166" s="202" t="s">
        <v>45</v>
      </c>
      <c r="O166" s="72"/>
      <c r="P166" s="203">
        <f>O166*H166</f>
        <v>0</v>
      </c>
      <c r="Q166" s="203">
        <v>2E-05</v>
      </c>
      <c r="R166" s="203">
        <f>Q166*H166</f>
        <v>0.0005768</v>
      </c>
      <c r="S166" s="203">
        <v>0</v>
      </c>
      <c r="T166" s="20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348</v>
      </c>
      <c r="AT166" s="205" t="s">
        <v>195</v>
      </c>
      <c r="AU166" s="205" t="s">
        <v>87</v>
      </c>
      <c r="AY166" s="18" t="s">
        <v>193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87</v>
      </c>
      <c r="BK166" s="206">
        <f>ROUND(I166*H166,2)</f>
        <v>0</v>
      </c>
      <c r="BL166" s="18" t="s">
        <v>348</v>
      </c>
      <c r="BM166" s="205" t="s">
        <v>478</v>
      </c>
    </row>
    <row r="167" spans="2:51" s="13" customFormat="1" ht="12">
      <c r="B167" s="207"/>
      <c r="C167" s="208"/>
      <c r="D167" s="209" t="s">
        <v>201</v>
      </c>
      <c r="E167" s="210" t="s">
        <v>1</v>
      </c>
      <c r="F167" s="211" t="s">
        <v>3081</v>
      </c>
      <c r="G167" s="208"/>
      <c r="H167" s="212">
        <v>28.84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201</v>
      </c>
      <c r="AU167" s="218" t="s">
        <v>87</v>
      </c>
      <c r="AV167" s="13" t="s">
        <v>89</v>
      </c>
      <c r="AW167" s="13" t="s">
        <v>36</v>
      </c>
      <c r="AX167" s="13" t="s">
        <v>80</v>
      </c>
      <c r="AY167" s="218" t="s">
        <v>193</v>
      </c>
    </row>
    <row r="168" spans="2:51" s="14" customFormat="1" ht="12">
      <c r="B168" s="219"/>
      <c r="C168" s="220"/>
      <c r="D168" s="209" t="s">
        <v>201</v>
      </c>
      <c r="E168" s="221" t="s">
        <v>1</v>
      </c>
      <c r="F168" s="222" t="s">
        <v>203</v>
      </c>
      <c r="G168" s="220"/>
      <c r="H168" s="223">
        <v>28.84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201</v>
      </c>
      <c r="AU168" s="229" t="s">
        <v>87</v>
      </c>
      <c r="AV168" s="14" t="s">
        <v>199</v>
      </c>
      <c r="AW168" s="14" t="s">
        <v>36</v>
      </c>
      <c r="AX168" s="14" t="s">
        <v>87</v>
      </c>
      <c r="AY168" s="229" t="s">
        <v>193</v>
      </c>
    </row>
    <row r="169" spans="1:65" s="2" customFormat="1" ht="24.2" customHeight="1">
      <c r="A169" s="35"/>
      <c r="B169" s="36"/>
      <c r="C169" s="193" t="s">
        <v>364</v>
      </c>
      <c r="D169" s="193" t="s">
        <v>195</v>
      </c>
      <c r="E169" s="194" t="s">
        <v>3082</v>
      </c>
      <c r="F169" s="195" t="s">
        <v>3083</v>
      </c>
      <c r="G169" s="196" t="s">
        <v>496</v>
      </c>
      <c r="H169" s="197">
        <v>29.87</v>
      </c>
      <c r="I169" s="198"/>
      <c r="J169" s="199">
        <f>ROUND(I169*H169,2)</f>
        <v>0</v>
      </c>
      <c r="K169" s="200"/>
      <c r="L169" s="40"/>
      <c r="M169" s="201" t="s">
        <v>1</v>
      </c>
      <c r="N169" s="202" t="s">
        <v>45</v>
      </c>
      <c r="O169" s="72"/>
      <c r="P169" s="203">
        <f>O169*H169</f>
        <v>0</v>
      </c>
      <c r="Q169" s="203">
        <v>3E-05</v>
      </c>
      <c r="R169" s="203">
        <f>Q169*H169</f>
        <v>0.0008961</v>
      </c>
      <c r="S169" s="203">
        <v>0</v>
      </c>
      <c r="T169" s="20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348</v>
      </c>
      <c r="AT169" s="205" t="s">
        <v>195</v>
      </c>
      <c r="AU169" s="205" t="s">
        <v>87</v>
      </c>
      <c r="AY169" s="18" t="s">
        <v>193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87</v>
      </c>
      <c r="BK169" s="206">
        <f>ROUND(I169*H169,2)</f>
        <v>0</v>
      </c>
      <c r="BL169" s="18" t="s">
        <v>348</v>
      </c>
      <c r="BM169" s="205" t="s">
        <v>493</v>
      </c>
    </row>
    <row r="170" spans="2:51" s="13" customFormat="1" ht="12">
      <c r="B170" s="207"/>
      <c r="C170" s="208"/>
      <c r="D170" s="209" t="s">
        <v>201</v>
      </c>
      <c r="E170" s="210" t="s">
        <v>1</v>
      </c>
      <c r="F170" s="211" t="s">
        <v>3084</v>
      </c>
      <c r="G170" s="208"/>
      <c r="H170" s="212">
        <v>29.87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201</v>
      </c>
      <c r="AU170" s="218" t="s">
        <v>87</v>
      </c>
      <c r="AV170" s="13" t="s">
        <v>89</v>
      </c>
      <c r="AW170" s="13" t="s">
        <v>36</v>
      </c>
      <c r="AX170" s="13" t="s">
        <v>80</v>
      </c>
      <c r="AY170" s="218" t="s">
        <v>193</v>
      </c>
    </row>
    <row r="171" spans="2:51" s="14" customFormat="1" ht="12">
      <c r="B171" s="219"/>
      <c r="C171" s="220"/>
      <c r="D171" s="209" t="s">
        <v>201</v>
      </c>
      <c r="E171" s="221" t="s">
        <v>1</v>
      </c>
      <c r="F171" s="222" t="s">
        <v>203</v>
      </c>
      <c r="G171" s="220"/>
      <c r="H171" s="223">
        <v>29.87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201</v>
      </c>
      <c r="AU171" s="229" t="s">
        <v>87</v>
      </c>
      <c r="AV171" s="14" t="s">
        <v>199</v>
      </c>
      <c r="AW171" s="14" t="s">
        <v>36</v>
      </c>
      <c r="AX171" s="14" t="s">
        <v>87</v>
      </c>
      <c r="AY171" s="229" t="s">
        <v>193</v>
      </c>
    </row>
    <row r="172" spans="1:65" s="2" customFormat="1" ht="24.2" customHeight="1">
      <c r="A172" s="35"/>
      <c r="B172" s="36"/>
      <c r="C172" s="193" t="s">
        <v>369</v>
      </c>
      <c r="D172" s="193" t="s">
        <v>195</v>
      </c>
      <c r="E172" s="194" t="s">
        <v>3085</v>
      </c>
      <c r="F172" s="195" t="s">
        <v>3086</v>
      </c>
      <c r="G172" s="196" t="s">
        <v>496</v>
      </c>
      <c r="H172" s="197">
        <v>6.18</v>
      </c>
      <c r="I172" s="198"/>
      <c r="J172" s="199">
        <f>ROUND(I172*H172,2)</f>
        <v>0</v>
      </c>
      <c r="K172" s="200"/>
      <c r="L172" s="40"/>
      <c r="M172" s="201" t="s">
        <v>1</v>
      </c>
      <c r="N172" s="202" t="s">
        <v>45</v>
      </c>
      <c r="O172" s="72"/>
      <c r="P172" s="203">
        <f>O172*H172</f>
        <v>0</v>
      </c>
      <c r="Q172" s="203">
        <v>5E-05</v>
      </c>
      <c r="R172" s="203">
        <f>Q172*H172</f>
        <v>0.000309</v>
      </c>
      <c r="S172" s="203">
        <v>0</v>
      </c>
      <c r="T172" s="20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348</v>
      </c>
      <c r="AT172" s="205" t="s">
        <v>195</v>
      </c>
      <c r="AU172" s="205" t="s">
        <v>87</v>
      </c>
      <c r="AY172" s="18" t="s">
        <v>193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87</v>
      </c>
      <c r="BK172" s="206">
        <f>ROUND(I172*H172,2)</f>
        <v>0</v>
      </c>
      <c r="BL172" s="18" t="s">
        <v>348</v>
      </c>
      <c r="BM172" s="205" t="s">
        <v>511</v>
      </c>
    </row>
    <row r="173" spans="2:51" s="13" customFormat="1" ht="12">
      <c r="B173" s="207"/>
      <c r="C173" s="208"/>
      <c r="D173" s="209" t="s">
        <v>201</v>
      </c>
      <c r="E173" s="210" t="s">
        <v>1</v>
      </c>
      <c r="F173" s="211" t="s">
        <v>3087</v>
      </c>
      <c r="G173" s="208"/>
      <c r="H173" s="212">
        <v>6.18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201</v>
      </c>
      <c r="AU173" s="218" t="s">
        <v>87</v>
      </c>
      <c r="AV173" s="13" t="s">
        <v>89</v>
      </c>
      <c r="AW173" s="13" t="s">
        <v>36</v>
      </c>
      <c r="AX173" s="13" t="s">
        <v>80</v>
      </c>
      <c r="AY173" s="218" t="s">
        <v>193</v>
      </c>
    </row>
    <row r="174" spans="2:51" s="14" customFormat="1" ht="12">
      <c r="B174" s="219"/>
      <c r="C174" s="220"/>
      <c r="D174" s="209" t="s">
        <v>201</v>
      </c>
      <c r="E174" s="221" t="s">
        <v>1</v>
      </c>
      <c r="F174" s="222" t="s">
        <v>203</v>
      </c>
      <c r="G174" s="220"/>
      <c r="H174" s="223">
        <v>6.18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201</v>
      </c>
      <c r="AU174" s="229" t="s">
        <v>87</v>
      </c>
      <c r="AV174" s="14" t="s">
        <v>199</v>
      </c>
      <c r="AW174" s="14" t="s">
        <v>36</v>
      </c>
      <c r="AX174" s="14" t="s">
        <v>87</v>
      </c>
      <c r="AY174" s="229" t="s">
        <v>193</v>
      </c>
    </row>
    <row r="175" spans="1:65" s="2" customFormat="1" ht="16.5" customHeight="1">
      <c r="A175" s="35"/>
      <c r="B175" s="36"/>
      <c r="C175" s="193" t="s">
        <v>378</v>
      </c>
      <c r="D175" s="193" t="s">
        <v>195</v>
      </c>
      <c r="E175" s="194" t="s">
        <v>3088</v>
      </c>
      <c r="F175" s="195" t="s">
        <v>3089</v>
      </c>
      <c r="G175" s="196" t="s">
        <v>216</v>
      </c>
      <c r="H175" s="197">
        <v>0.113</v>
      </c>
      <c r="I175" s="198"/>
      <c r="J175" s="199">
        <f>ROUND(I175*H175,2)</f>
        <v>0</v>
      </c>
      <c r="K175" s="200"/>
      <c r="L175" s="40"/>
      <c r="M175" s="201" t="s">
        <v>1</v>
      </c>
      <c r="N175" s="202" t="s">
        <v>45</v>
      </c>
      <c r="O175" s="72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348</v>
      </c>
      <c r="AT175" s="205" t="s">
        <v>195</v>
      </c>
      <c r="AU175" s="205" t="s">
        <v>87</v>
      </c>
      <c r="AY175" s="18" t="s">
        <v>193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87</v>
      </c>
      <c r="BK175" s="206">
        <f>ROUND(I175*H175,2)</f>
        <v>0</v>
      </c>
      <c r="BL175" s="18" t="s">
        <v>348</v>
      </c>
      <c r="BM175" s="205" t="s">
        <v>523</v>
      </c>
    </row>
    <row r="176" spans="2:63" s="12" customFormat="1" ht="25.9" customHeight="1">
      <c r="B176" s="177"/>
      <c r="C176" s="178"/>
      <c r="D176" s="179" t="s">
        <v>79</v>
      </c>
      <c r="E176" s="180" t="s">
        <v>1703</v>
      </c>
      <c r="F176" s="180" t="s">
        <v>1704</v>
      </c>
      <c r="G176" s="178"/>
      <c r="H176" s="178"/>
      <c r="I176" s="181"/>
      <c r="J176" s="182">
        <f>BK176</f>
        <v>0</v>
      </c>
      <c r="K176" s="178"/>
      <c r="L176" s="183"/>
      <c r="M176" s="184"/>
      <c r="N176" s="185"/>
      <c r="O176" s="185"/>
      <c r="P176" s="186">
        <f>SUM(P177:P189)</f>
        <v>0</v>
      </c>
      <c r="Q176" s="185"/>
      <c r="R176" s="186">
        <f>SUM(R177:R189)</f>
        <v>0.015359999999999999</v>
      </c>
      <c r="S176" s="185"/>
      <c r="T176" s="187">
        <f>SUM(T177:T189)</f>
        <v>0</v>
      </c>
      <c r="AR176" s="188" t="s">
        <v>89</v>
      </c>
      <c r="AT176" s="189" t="s">
        <v>79</v>
      </c>
      <c r="AU176" s="189" t="s">
        <v>80</v>
      </c>
      <c r="AY176" s="188" t="s">
        <v>193</v>
      </c>
      <c r="BK176" s="190">
        <f>SUM(BK177:BK189)</f>
        <v>0</v>
      </c>
    </row>
    <row r="177" spans="1:65" s="2" customFormat="1" ht="24.2" customHeight="1">
      <c r="A177" s="35"/>
      <c r="B177" s="36"/>
      <c r="C177" s="193" t="s">
        <v>7</v>
      </c>
      <c r="D177" s="193" t="s">
        <v>195</v>
      </c>
      <c r="E177" s="194" t="s">
        <v>3090</v>
      </c>
      <c r="F177" s="195" t="s">
        <v>3091</v>
      </c>
      <c r="G177" s="196" t="s">
        <v>367</v>
      </c>
      <c r="H177" s="197">
        <v>12</v>
      </c>
      <c r="I177" s="198"/>
      <c r="J177" s="199">
        <f aca="true" t="shared" si="0" ref="J177:J189">ROUND(I177*H177,2)</f>
        <v>0</v>
      </c>
      <c r="K177" s="200"/>
      <c r="L177" s="40"/>
      <c r="M177" s="201" t="s">
        <v>1</v>
      </c>
      <c r="N177" s="202" t="s">
        <v>45</v>
      </c>
      <c r="O177" s="72"/>
      <c r="P177" s="203">
        <f aca="true" t="shared" si="1" ref="P177:P189">O177*H177</f>
        <v>0</v>
      </c>
      <c r="Q177" s="203">
        <v>0.00045</v>
      </c>
      <c r="R177" s="203">
        <f aca="true" t="shared" si="2" ref="R177:R189">Q177*H177</f>
        <v>0.0054</v>
      </c>
      <c r="S177" s="203">
        <v>0</v>
      </c>
      <c r="T177" s="204">
        <f aca="true" t="shared" si="3" ref="T177:T189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348</v>
      </c>
      <c r="AT177" s="205" t="s">
        <v>195</v>
      </c>
      <c r="AU177" s="205" t="s">
        <v>87</v>
      </c>
      <c r="AY177" s="18" t="s">
        <v>193</v>
      </c>
      <c r="BE177" s="206">
        <f aca="true" t="shared" si="4" ref="BE177:BE189">IF(N177="základní",J177,0)</f>
        <v>0</v>
      </c>
      <c r="BF177" s="206">
        <f aca="true" t="shared" si="5" ref="BF177:BF189">IF(N177="snížená",J177,0)</f>
        <v>0</v>
      </c>
      <c r="BG177" s="206">
        <f aca="true" t="shared" si="6" ref="BG177:BG189">IF(N177="zákl. přenesená",J177,0)</f>
        <v>0</v>
      </c>
      <c r="BH177" s="206">
        <f aca="true" t="shared" si="7" ref="BH177:BH189">IF(N177="sníž. přenesená",J177,0)</f>
        <v>0</v>
      </c>
      <c r="BI177" s="206">
        <f aca="true" t="shared" si="8" ref="BI177:BI189">IF(N177="nulová",J177,0)</f>
        <v>0</v>
      </c>
      <c r="BJ177" s="18" t="s">
        <v>87</v>
      </c>
      <c r="BK177" s="206">
        <f aca="true" t="shared" si="9" ref="BK177:BK189">ROUND(I177*H177,2)</f>
        <v>0</v>
      </c>
      <c r="BL177" s="18" t="s">
        <v>348</v>
      </c>
      <c r="BM177" s="205" t="s">
        <v>544</v>
      </c>
    </row>
    <row r="178" spans="1:65" s="2" customFormat="1" ht="16.5" customHeight="1">
      <c r="A178" s="35"/>
      <c r="B178" s="36"/>
      <c r="C178" s="193" t="s">
        <v>389</v>
      </c>
      <c r="D178" s="193" t="s">
        <v>195</v>
      </c>
      <c r="E178" s="194" t="s">
        <v>3092</v>
      </c>
      <c r="F178" s="195" t="s">
        <v>3093</v>
      </c>
      <c r="G178" s="196" t="s">
        <v>367</v>
      </c>
      <c r="H178" s="197">
        <v>12</v>
      </c>
      <c r="I178" s="198"/>
      <c r="J178" s="199">
        <f t="shared" si="0"/>
        <v>0</v>
      </c>
      <c r="K178" s="200"/>
      <c r="L178" s="40"/>
      <c r="M178" s="201" t="s">
        <v>1</v>
      </c>
      <c r="N178" s="202" t="s">
        <v>45</v>
      </c>
      <c r="O178" s="72"/>
      <c r="P178" s="203">
        <f t="shared" si="1"/>
        <v>0</v>
      </c>
      <c r="Q178" s="203">
        <v>0.00014</v>
      </c>
      <c r="R178" s="203">
        <f t="shared" si="2"/>
        <v>0.0016799999999999999</v>
      </c>
      <c r="S178" s="203">
        <v>0</v>
      </c>
      <c r="T178" s="20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348</v>
      </c>
      <c r="AT178" s="205" t="s">
        <v>195</v>
      </c>
      <c r="AU178" s="205" t="s">
        <v>87</v>
      </c>
      <c r="AY178" s="18" t="s">
        <v>193</v>
      </c>
      <c r="BE178" s="206">
        <f t="shared" si="4"/>
        <v>0</v>
      </c>
      <c r="BF178" s="206">
        <f t="shared" si="5"/>
        <v>0</v>
      </c>
      <c r="BG178" s="206">
        <f t="shared" si="6"/>
        <v>0</v>
      </c>
      <c r="BH178" s="206">
        <f t="shared" si="7"/>
        <v>0</v>
      </c>
      <c r="BI178" s="206">
        <f t="shared" si="8"/>
        <v>0</v>
      </c>
      <c r="BJ178" s="18" t="s">
        <v>87</v>
      </c>
      <c r="BK178" s="206">
        <f t="shared" si="9"/>
        <v>0</v>
      </c>
      <c r="BL178" s="18" t="s">
        <v>348</v>
      </c>
      <c r="BM178" s="205" t="s">
        <v>552</v>
      </c>
    </row>
    <row r="179" spans="1:65" s="2" customFormat="1" ht="24.2" customHeight="1">
      <c r="A179" s="35"/>
      <c r="B179" s="36"/>
      <c r="C179" s="193" t="s">
        <v>394</v>
      </c>
      <c r="D179" s="193" t="s">
        <v>195</v>
      </c>
      <c r="E179" s="194" t="s">
        <v>3094</v>
      </c>
      <c r="F179" s="195" t="s">
        <v>3095</v>
      </c>
      <c r="G179" s="196" t="s">
        <v>367</v>
      </c>
      <c r="H179" s="197">
        <v>12</v>
      </c>
      <c r="I179" s="198"/>
      <c r="J179" s="199">
        <f t="shared" si="0"/>
        <v>0</v>
      </c>
      <c r="K179" s="200"/>
      <c r="L179" s="40"/>
      <c r="M179" s="201" t="s">
        <v>1</v>
      </c>
      <c r="N179" s="202" t="s">
        <v>45</v>
      </c>
      <c r="O179" s="72"/>
      <c r="P179" s="203">
        <f t="shared" si="1"/>
        <v>0</v>
      </c>
      <c r="Q179" s="203">
        <v>0</v>
      </c>
      <c r="R179" s="203">
        <f t="shared" si="2"/>
        <v>0</v>
      </c>
      <c r="S179" s="203">
        <v>0</v>
      </c>
      <c r="T179" s="204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5" t="s">
        <v>348</v>
      </c>
      <c r="AT179" s="205" t="s">
        <v>195</v>
      </c>
      <c r="AU179" s="205" t="s">
        <v>87</v>
      </c>
      <c r="AY179" s="18" t="s">
        <v>193</v>
      </c>
      <c r="BE179" s="206">
        <f t="shared" si="4"/>
        <v>0</v>
      </c>
      <c r="BF179" s="206">
        <f t="shared" si="5"/>
        <v>0</v>
      </c>
      <c r="BG179" s="206">
        <f t="shared" si="6"/>
        <v>0</v>
      </c>
      <c r="BH179" s="206">
        <f t="shared" si="7"/>
        <v>0</v>
      </c>
      <c r="BI179" s="206">
        <f t="shared" si="8"/>
        <v>0</v>
      </c>
      <c r="BJ179" s="18" t="s">
        <v>87</v>
      </c>
      <c r="BK179" s="206">
        <f t="shared" si="9"/>
        <v>0</v>
      </c>
      <c r="BL179" s="18" t="s">
        <v>348</v>
      </c>
      <c r="BM179" s="205" t="s">
        <v>561</v>
      </c>
    </row>
    <row r="180" spans="1:65" s="2" customFormat="1" ht="16.5" customHeight="1">
      <c r="A180" s="35"/>
      <c r="B180" s="36"/>
      <c r="C180" s="193" t="s">
        <v>399</v>
      </c>
      <c r="D180" s="193" t="s">
        <v>195</v>
      </c>
      <c r="E180" s="194" t="s">
        <v>3096</v>
      </c>
      <c r="F180" s="195" t="s">
        <v>1284</v>
      </c>
      <c r="G180" s="196" t="s">
        <v>367</v>
      </c>
      <c r="H180" s="197">
        <v>2</v>
      </c>
      <c r="I180" s="198"/>
      <c r="J180" s="199">
        <f t="shared" si="0"/>
        <v>0</v>
      </c>
      <c r="K180" s="200"/>
      <c r="L180" s="40"/>
      <c r="M180" s="201" t="s">
        <v>1</v>
      </c>
      <c r="N180" s="202" t="s">
        <v>45</v>
      </c>
      <c r="O180" s="72"/>
      <c r="P180" s="203">
        <f t="shared" si="1"/>
        <v>0</v>
      </c>
      <c r="Q180" s="203">
        <v>0.00048</v>
      </c>
      <c r="R180" s="203">
        <f t="shared" si="2"/>
        <v>0.00096</v>
      </c>
      <c r="S180" s="203">
        <v>0</v>
      </c>
      <c r="T180" s="204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5" t="s">
        <v>348</v>
      </c>
      <c r="AT180" s="205" t="s">
        <v>195</v>
      </c>
      <c r="AU180" s="205" t="s">
        <v>87</v>
      </c>
      <c r="AY180" s="18" t="s">
        <v>193</v>
      </c>
      <c r="BE180" s="206">
        <f t="shared" si="4"/>
        <v>0</v>
      </c>
      <c r="BF180" s="206">
        <f t="shared" si="5"/>
        <v>0</v>
      </c>
      <c r="BG180" s="206">
        <f t="shared" si="6"/>
        <v>0</v>
      </c>
      <c r="BH180" s="206">
        <f t="shared" si="7"/>
        <v>0</v>
      </c>
      <c r="BI180" s="206">
        <f t="shared" si="8"/>
        <v>0</v>
      </c>
      <c r="BJ180" s="18" t="s">
        <v>87</v>
      </c>
      <c r="BK180" s="206">
        <f t="shared" si="9"/>
        <v>0</v>
      </c>
      <c r="BL180" s="18" t="s">
        <v>348</v>
      </c>
      <c r="BM180" s="205" t="s">
        <v>570</v>
      </c>
    </row>
    <row r="181" spans="1:65" s="2" customFormat="1" ht="24.2" customHeight="1">
      <c r="A181" s="35"/>
      <c r="B181" s="36"/>
      <c r="C181" s="193" t="s">
        <v>403</v>
      </c>
      <c r="D181" s="193" t="s">
        <v>195</v>
      </c>
      <c r="E181" s="194" t="s">
        <v>3097</v>
      </c>
      <c r="F181" s="195" t="s">
        <v>3098</v>
      </c>
      <c r="G181" s="196" t="s">
        <v>367</v>
      </c>
      <c r="H181" s="197">
        <v>1</v>
      </c>
      <c r="I181" s="198"/>
      <c r="J181" s="199">
        <f t="shared" si="0"/>
        <v>0</v>
      </c>
      <c r="K181" s="200"/>
      <c r="L181" s="40"/>
      <c r="M181" s="201" t="s">
        <v>1</v>
      </c>
      <c r="N181" s="202" t="s">
        <v>45</v>
      </c>
      <c r="O181" s="72"/>
      <c r="P181" s="203">
        <f t="shared" si="1"/>
        <v>0</v>
      </c>
      <c r="Q181" s="203">
        <v>0</v>
      </c>
      <c r="R181" s="203">
        <f t="shared" si="2"/>
        <v>0</v>
      </c>
      <c r="S181" s="203">
        <v>0</v>
      </c>
      <c r="T181" s="204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5" t="s">
        <v>348</v>
      </c>
      <c r="AT181" s="205" t="s">
        <v>195</v>
      </c>
      <c r="AU181" s="205" t="s">
        <v>87</v>
      </c>
      <c r="AY181" s="18" t="s">
        <v>193</v>
      </c>
      <c r="BE181" s="206">
        <f t="shared" si="4"/>
        <v>0</v>
      </c>
      <c r="BF181" s="206">
        <f t="shared" si="5"/>
        <v>0</v>
      </c>
      <c r="BG181" s="206">
        <f t="shared" si="6"/>
        <v>0</v>
      </c>
      <c r="BH181" s="206">
        <f t="shared" si="7"/>
        <v>0</v>
      </c>
      <c r="BI181" s="206">
        <f t="shared" si="8"/>
        <v>0</v>
      </c>
      <c r="BJ181" s="18" t="s">
        <v>87</v>
      </c>
      <c r="BK181" s="206">
        <f t="shared" si="9"/>
        <v>0</v>
      </c>
      <c r="BL181" s="18" t="s">
        <v>348</v>
      </c>
      <c r="BM181" s="205" t="s">
        <v>584</v>
      </c>
    </row>
    <row r="182" spans="1:65" s="2" customFormat="1" ht="16.5" customHeight="1">
      <c r="A182" s="35"/>
      <c r="B182" s="36"/>
      <c r="C182" s="193" t="s">
        <v>408</v>
      </c>
      <c r="D182" s="193" t="s">
        <v>195</v>
      </c>
      <c r="E182" s="194" t="s">
        <v>3099</v>
      </c>
      <c r="F182" s="195" t="s">
        <v>3100</v>
      </c>
      <c r="G182" s="196" t="s">
        <v>367</v>
      </c>
      <c r="H182" s="197">
        <v>1</v>
      </c>
      <c r="I182" s="198"/>
      <c r="J182" s="199">
        <f t="shared" si="0"/>
        <v>0</v>
      </c>
      <c r="K182" s="200"/>
      <c r="L182" s="40"/>
      <c r="M182" s="201" t="s">
        <v>1</v>
      </c>
      <c r="N182" s="202" t="s">
        <v>45</v>
      </c>
      <c r="O182" s="72"/>
      <c r="P182" s="203">
        <f t="shared" si="1"/>
        <v>0</v>
      </c>
      <c r="Q182" s="203">
        <v>0.0001</v>
      </c>
      <c r="R182" s="203">
        <f t="shared" si="2"/>
        <v>0.0001</v>
      </c>
      <c r="S182" s="203">
        <v>0</v>
      </c>
      <c r="T182" s="204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5" t="s">
        <v>348</v>
      </c>
      <c r="AT182" s="205" t="s">
        <v>195</v>
      </c>
      <c r="AU182" s="205" t="s">
        <v>87</v>
      </c>
      <c r="AY182" s="18" t="s">
        <v>193</v>
      </c>
      <c r="BE182" s="206">
        <f t="shared" si="4"/>
        <v>0</v>
      </c>
      <c r="BF182" s="206">
        <f t="shared" si="5"/>
        <v>0</v>
      </c>
      <c r="BG182" s="206">
        <f t="shared" si="6"/>
        <v>0</v>
      </c>
      <c r="BH182" s="206">
        <f t="shared" si="7"/>
        <v>0</v>
      </c>
      <c r="BI182" s="206">
        <f t="shared" si="8"/>
        <v>0</v>
      </c>
      <c r="BJ182" s="18" t="s">
        <v>87</v>
      </c>
      <c r="BK182" s="206">
        <f t="shared" si="9"/>
        <v>0</v>
      </c>
      <c r="BL182" s="18" t="s">
        <v>348</v>
      </c>
      <c r="BM182" s="205" t="s">
        <v>594</v>
      </c>
    </row>
    <row r="183" spans="1:65" s="2" customFormat="1" ht="24.2" customHeight="1">
      <c r="A183" s="35"/>
      <c r="B183" s="36"/>
      <c r="C183" s="193" t="s">
        <v>413</v>
      </c>
      <c r="D183" s="193" t="s">
        <v>195</v>
      </c>
      <c r="E183" s="194" t="s">
        <v>3101</v>
      </c>
      <c r="F183" s="195" t="s">
        <v>3102</v>
      </c>
      <c r="G183" s="196" t="s">
        <v>1348</v>
      </c>
      <c r="H183" s="197">
        <v>1</v>
      </c>
      <c r="I183" s="198"/>
      <c r="J183" s="199">
        <f t="shared" si="0"/>
        <v>0</v>
      </c>
      <c r="K183" s="200"/>
      <c r="L183" s="40"/>
      <c r="M183" s="201" t="s">
        <v>1</v>
      </c>
      <c r="N183" s="202" t="s">
        <v>45</v>
      </c>
      <c r="O183" s="72"/>
      <c r="P183" s="203">
        <f t="shared" si="1"/>
        <v>0</v>
      </c>
      <c r="Q183" s="203">
        <v>0.005</v>
      </c>
      <c r="R183" s="203">
        <f t="shared" si="2"/>
        <v>0.005</v>
      </c>
      <c r="S183" s="203">
        <v>0</v>
      </c>
      <c r="T183" s="204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5" t="s">
        <v>348</v>
      </c>
      <c r="AT183" s="205" t="s">
        <v>195</v>
      </c>
      <c r="AU183" s="205" t="s">
        <v>87</v>
      </c>
      <c r="AY183" s="18" t="s">
        <v>193</v>
      </c>
      <c r="BE183" s="206">
        <f t="shared" si="4"/>
        <v>0</v>
      </c>
      <c r="BF183" s="206">
        <f t="shared" si="5"/>
        <v>0</v>
      </c>
      <c r="BG183" s="206">
        <f t="shared" si="6"/>
        <v>0</v>
      </c>
      <c r="BH183" s="206">
        <f t="shared" si="7"/>
        <v>0</v>
      </c>
      <c r="BI183" s="206">
        <f t="shared" si="8"/>
        <v>0</v>
      </c>
      <c r="BJ183" s="18" t="s">
        <v>87</v>
      </c>
      <c r="BK183" s="206">
        <f t="shared" si="9"/>
        <v>0</v>
      </c>
      <c r="BL183" s="18" t="s">
        <v>348</v>
      </c>
      <c r="BM183" s="205" t="s">
        <v>604</v>
      </c>
    </row>
    <row r="184" spans="1:65" s="2" customFormat="1" ht="16.5" customHeight="1">
      <c r="A184" s="35"/>
      <c r="B184" s="36"/>
      <c r="C184" s="193" t="s">
        <v>417</v>
      </c>
      <c r="D184" s="193" t="s">
        <v>195</v>
      </c>
      <c r="E184" s="194" t="s">
        <v>3103</v>
      </c>
      <c r="F184" s="195" t="s">
        <v>3104</v>
      </c>
      <c r="G184" s="196" t="s">
        <v>367</v>
      </c>
      <c r="H184" s="197">
        <v>1</v>
      </c>
      <c r="I184" s="198"/>
      <c r="J184" s="199">
        <f t="shared" si="0"/>
        <v>0</v>
      </c>
      <c r="K184" s="200"/>
      <c r="L184" s="40"/>
      <c r="M184" s="201" t="s">
        <v>1</v>
      </c>
      <c r="N184" s="202" t="s">
        <v>45</v>
      </c>
      <c r="O184" s="72"/>
      <c r="P184" s="203">
        <f t="shared" si="1"/>
        <v>0</v>
      </c>
      <c r="Q184" s="203">
        <v>0</v>
      </c>
      <c r="R184" s="203">
        <f t="shared" si="2"/>
        <v>0</v>
      </c>
      <c r="S184" s="203">
        <v>0</v>
      </c>
      <c r="T184" s="204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5" t="s">
        <v>348</v>
      </c>
      <c r="AT184" s="205" t="s">
        <v>195</v>
      </c>
      <c r="AU184" s="205" t="s">
        <v>87</v>
      </c>
      <c r="AY184" s="18" t="s">
        <v>193</v>
      </c>
      <c r="BE184" s="206">
        <f t="shared" si="4"/>
        <v>0</v>
      </c>
      <c r="BF184" s="206">
        <f t="shared" si="5"/>
        <v>0</v>
      </c>
      <c r="BG184" s="206">
        <f t="shared" si="6"/>
        <v>0</v>
      </c>
      <c r="BH184" s="206">
        <f t="shared" si="7"/>
        <v>0</v>
      </c>
      <c r="BI184" s="206">
        <f t="shared" si="8"/>
        <v>0</v>
      </c>
      <c r="BJ184" s="18" t="s">
        <v>87</v>
      </c>
      <c r="BK184" s="206">
        <f t="shared" si="9"/>
        <v>0</v>
      </c>
      <c r="BL184" s="18" t="s">
        <v>348</v>
      </c>
      <c r="BM184" s="205" t="s">
        <v>618</v>
      </c>
    </row>
    <row r="185" spans="1:65" s="2" customFormat="1" ht="16.5" customHeight="1">
      <c r="A185" s="35"/>
      <c r="B185" s="36"/>
      <c r="C185" s="193" t="s">
        <v>421</v>
      </c>
      <c r="D185" s="193" t="s">
        <v>195</v>
      </c>
      <c r="E185" s="194" t="s">
        <v>3105</v>
      </c>
      <c r="F185" s="195" t="s">
        <v>3106</v>
      </c>
      <c r="G185" s="196" t="s">
        <v>367</v>
      </c>
      <c r="H185" s="197">
        <v>1</v>
      </c>
      <c r="I185" s="198"/>
      <c r="J185" s="199">
        <f t="shared" si="0"/>
        <v>0</v>
      </c>
      <c r="K185" s="200"/>
      <c r="L185" s="40"/>
      <c r="M185" s="201" t="s">
        <v>1</v>
      </c>
      <c r="N185" s="202" t="s">
        <v>45</v>
      </c>
      <c r="O185" s="72"/>
      <c r="P185" s="203">
        <f t="shared" si="1"/>
        <v>0</v>
      </c>
      <c r="Q185" s="203">
        <v>0</v>
      </c>
      <c r="R185" s="203">
        <f t="shared" si="2"/>
        <v>0</v>
      </c>
      <c r="S185" s="203">
        <v>0</v>
      </c>
      <c r="T185" s="204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5" t="s">
        <v>348</v>
      </c>
      <c r="AT185" s="205" t="s">
        <v>195</v>
      </c>
      <c r="AU185" s="205" t="s">
        <v>87</v>
      </c>
      <c r="AY185" s="18" t="s">
        <v>193</v>
      </c>
      <c r="BE185" s="206">
        <f t="shared" si="4"/>
        <v>0</v>
      </c>
      <c r="BF185" s="206">
        <f t="shared" si="5"/>
        <v>0</v>
      </c>
      <c r="BG185" s="206">
        <f t="shared" si="6"/>
        <v>0</v>
      </c>
      <c r="BH185" s="206">
        <f t="shared" si="7"/>
        <v>0</v>
      </c>
      <c r="BI185" s="206">
        <f t="shared" si="8"/>
        <v>0</v>
      </c>
      <c r="BJ185" s="18" t="s">
        <v>87</v>
      </c>
      <c r="BK185" s="206">
        <f t="shared" si="9"/>
        <v>0</v>
      </c>
      <c r="BL185" s="18" t="s">
        <v>348</v>
      </c>
      <c r="BM185" s="205" t="s">
        <v>629</v>
      </c>
    </row>
    <row r="186" spans="1:65" s="2" customFormat="1" ht="16.5" customHeight="1">
      <c r="A186" s="35"/>
      <c r="B186" s="36"/>
      <c r="C186" s="193" t="s">
        <v>425</v>
      </c>
      <c r="D186" s="193" t="s">
        <v>195</v>
      </c>
      <c r="E186" s="194" t="s">
        <v>3107</v>
      </c>
      <c r="F186" s="195" t="s">
        <v>3108</v>
      </c>
      <c r="G186" s="196" t="s">
        <v>367</v>
      </c>
      <c r="H186" s="197">
        <v>1</v>
      </c>
      <c r="I186" s="198"/>
      <c r="J186" s="199">
        <f t="shared" si="0"/>
        <v>0</v>
      </c>
      <c r="K186" s="200"/>
      <c r="L186" s="40"/>
      <c r="M186" s="201" t="s">
        <v>1</v>
      </c>
      <c r="N186" s="202" t="s">
        <v>45</v>
      </c>
      <c r="O186" s="72"/>
      <c r="P186" s="203">
        <f t="shared" si="1"/>
        <v>0</v>
      </c>
      <c r="Q186" s="203">
        <v>0.0017</v>
      </c>
      <c r="R186" s="203">
        <f t="shared" si="2"/>
        <v>0.0017</v>
      </c>
      <c r="S186" s="203">
        <v>0</v>
      </c>
      <c r="T186" s="204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5" t="s">
        <v>348</v>
      </c>
      <c r="AT186" s="205" t="s">
        <v>195</v>
      </c>
      <c r="AU186" s="205" t="s">
        <v>87</v>
      </c>
      <c r="AY186" s="18" t="s">
        <v>193</v>
      </c>
      <c r="BE186" s="206">
        <f t="shared" si="4"/>
        <v>0</v>
      </c>
      <c r="BF186" s="206">
        <f t="shared" si="5"/>
        <v>0</v>
      </c>
      <c r="BG186" s="206">
        <f t="shared" si="6"/>
        <v>0</v>
      </c>
      <c r="BH186" s="206">
        <f t="shared" si="7"/>
        <v>0</v>
      </c>
      <c r="BI186" s="206">
        <f t="shared" si="8"/>
        <v>0</v>
      </c>
      <c r="BJ186" s="18" t="s">
        <v>87</v>
      </c>
      <c r="BK186" s="206">
        <f t="shared" si="9"/>
        <v>0</v>
      </c>
      <c r="BL186" s="18" t="s">
        <v>348</v>
      </c>
      <c r="BM186" s="205" t="s">
        <v>640</v>
      </c>
    </row>
    <row r="187" spans="1:65" s="2" customFormat="1" ht="16.5" customHeight="1">
      <c r="A187" s="35"/>
      <c r="B187" s="36"/>
      <c r="C187" s="193" t="s">
        <v>442</v>
      </c>
      <c r="D187" s="193" t="s">
        <v>195</v>
      </c>
      <c r="E187" s="194" t="s">
        <v>3109</v>
      </c>
      <c r="F187" s="195" t="s">
        <v>3110</v>
      </c>
      <c r="G187" s="196" t="s">
        <v>367</v>
      </c>
      <c r="H187" s="197">
        <v>1</v>
      </c>
      <c r="I187" s="198"/>
      <c r="J187" s="199">
        <f t="shared" si="0"/>
        <v>0</v>
      </c>
      <c r="K187" s="200"/>
      <c r="L187" s="40"/>
      <c r="M187" s="201" t="s">
        <v>1</v>
      </c>
      <c r="N187" s="202" t="s">
        <v>45</v>
      </c>
      <c r="O187" s="72"/>
      <c r="P187" s="203">
        <f t="shared" si="1"/>
        <v>0</v>
      </c>
      <c r="Q187" s="203">
        <v>0</v>
      </c>
      <c r="R187" s="203">
        <f t="shared" si="2"/>
        <v>0</v>
      </c>
      <c r="S187" s="203">
        <v>0</v>
      </c>
      <c r="T187" s="204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5" t="s">
        <v>348</v>
      </c>
      <c r="AT187" s="205" t="s">
        <v>195</v>
      </c>
      <c r="AU187" s="205" t="s">
        <v>87</v>
      </c>
      <c r="AY187" s="18" t="s">
        <v>193</v>
      </c>
      <c r="BE187" s="206">
        <f t="shared" si="4"/>
        <v>0</v>
      </c>
      <c r="BF187" s="206">
        <f t="shared" si="5"/>
        <v>0</v>
      </c>
      <c r="BG187" s="206">
        <f t="shared" si="6"/>
        <v>0</v>
      </c>
      <c r="BH187" s="206">
        <f t="shared" si="7"/>
        <v>0</v>
      </c>
      <c r="BI187" s="206">
        <f t="shared" si="8"/>
        <v>0</v>
      </c>
      <c r="BJ187" s="18" t="s">
        <v>87</v>
      </c>
      <c r="BK187" s="206">
        <f t="shared" si="9"/>
        <v>0</v>
      </c>
      <c r="BL187" s="18" t="s">
        <v>348</v>
      </c>
      <c r="BM187" s="205" t="s">
        <v>651</v>
      </c>
    </row>
    <row r="188" spans="1:65" s="2" customFormat="1" ht="16.5" customHeight="1">
      <c r="A188" s="35"/>
      <c r="B188" s="36"/>
      <c r="C188" s="193" t="s">
        <v>457</v>
      </c>
      <c r="D188" s="193" t="s">
        <v>195</v>
      </c>
      <c r="E188" s="194" t="s">
        <v>3111</v>
      </c>
      <c r="F188" s="195" t="s">
        <v>3112</v>
      </c>
      <c r="G188" s="196" t="s">
        <v>367</v>
      </c>
      <c r="H188" s="197">
        <v>2</v>
      </c>
      <c r="I188" s="198"/>
      <c r="J188" s="199">
        <f t="shared" si="0"/>
        <v>0</v>
      </c>
      <c r="K188" s="200"/>
      <c r="L188" s="40"/>
      <c r="M188" s="201" t="s">
        <v>1</v>
      </c>
      <c r="N188" s="202" t="s">
        <v>45</v>
      </c>
      <c r="O188" s="72"/>
      <c r="P188" s="203">
        <f t="shared" si="1"/>
        <v>0</v>
      </c>
      <c r="Q188" s="203">
        <v>0.00026</v>
      </c>
      <c r="R188" s="203">
        <f t="shared" si="2"/>
        <v>0.00052</v>
      </c>
      <c r="S188" s="203">
        <v>0</v>
      </c>
      <c r="T188" s="204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5" t="s">
        <v>348</v>
      </c>
      <c r="AT188" s="205" t="s">
        <v>195</v>
      </c>
      <c r="AU188" s="205" t="s">
        <v>87</v>
      </c>
      <c r="AY188" s="18" t="s">
        <v>193</v>
      </c>
      <c r="BE188" s="206">
        <f t="shared" si="4"/>
        <v>0</v>
      </c>
      <c r="BF188" s="206">
        <f t="shared" si="5"/>
        <v>0</v>
      </c>
      <c r="BG188" s="206">
        <f t="shared" si="6"/>
        <v>0</v>
      </c>
      <c r="BH188" s="206">
        <f t="shared" si="7"/>
        <v>0</v>
      </c>
      <c r="BI188" s="206">
        <f t="shared" si="8"/>
        <v>0</v>
      </c>
      <c r="BJ188" s="18" t="s">
        <v>87</v>
      </c>
      <c r="BK188" s="206">
        <f t="shared" si="9"/>
        <v>0</v>
      </c>
      <c r="BL188" s="18" t="s">
        <v>348</v>
      </c>
      <c r="BM188" s="205" t="s">
        <v>661</v>
      </c>
    </row>
    <row r="189" spans="1:65" s="2" customFormat="1" ht="16.5" customHeight="1">
      <c r="A189" s="35"/>
      <c r="B189" s="36"/>
      <c r="C189" s="193" t="s">
        <v>467</v>
      </c>
      <c r="D189" s="193" t="s">
        <v>195</v>
      </c>
      <c r="E189" s="194" t="s">
        <v>3113</v>
      </c>
      <c r="F189" s="195" t="s">
        <v>3114</v>
      </c>
      <c r="G189" s="196" t="s">
        <v>216</v>
      </c>
      <c r="H189" s="197">
        <v>0.015</v>
      </c>
      <c r="I189" s="198"/>
      <c r="J189" s="199">
        <f t="shared" si="0"/>
        <v>0</v>
      </c>
      <c r="K189" s="200"/>
      <c r="L189" s="40"/>
      <c r="M189" s="201" t="s">
        <v>1</v>
      </c>
      <c r="N189" s="202" t="s">
        <v>45</v>
      </c>
      <c r="O189" s="72"/>
      <c r="P189" s="203">
        <f t="shared" si="1"/>
        <v>0</v>
      </c>
      <c r="Q189" s="203">
        <v>0</v>
      </c>
      <c r="R189" s="203">
        <f t="shared" si="2"/>
        <v>0</v>
      </c>
      <c r="S189" s="203">
        <v>0</v>
      </c>
      <c r="T189" s="204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5" t="s">
        <v>348</v>
      </c>
      <c r="AT189" s="205" t="s">
        <v>195</v>
      </c>
      <c r="AU189" s="205" t="s">
        <v>87</v>
      </c>
      <c r="AY189" s="18" t="s">
        <v>193</v>
      </c>
      <c r="BE189" s="206">
        <f t="shared" si="4"/>
        <v>0</v>
      </c>
      <c r="BF189" s="206">
        <f t="shared" si="5"/>
        <v>0</v>
      </c>
      <c r="BG189" s="206">
        <f t="shared" si="6"/>
        <v>0</v>
      </c>
      <c r="BH189" s="206">
        <f t="shared" si="7"/>
        <v>0</v>
      </c>
      <c r="BI189" s="206">
        <f t="shared" si="8"/>
        <v>0</v>
      </c>
      <c r="BJ189" s="18" t="s">
        <v>87</v>
      </c>
      <c r="BK189" s="206">
        <f t="shared" si="9"/>
        <v>0</v>
      </c>
      <c r="BL189" s="18" t="s">
        <v>348</v>
      </c>
      <c r="BM189" s="205" t="s">
        <v>671</v>
      </c>
    </row>
    <row r="190" spans="2:63" s="12" customFormat="1" ht="25.9" customHeight="1">
      <c r="B190" s="177"/>
      <c r="C190" s="178"/>
      <c r="D190" s="179" t="s">
        <v>79</v>
      </c>
      <c r="E190" s="180" t="s">
        <v>1713</v>
      </c>
      <c r="F190" s="180" t="s">
        <v>1714</v>
      </c>
      <c r="G190" s="178"/>
      <c r="H190" s="178"/>
      <c r="I190" s="181"/>
      <c r="J190" s="182">
        <f>BK190</f>
        <v>0</v>
      </c>
      <c r="K190" s="178"/>
      <c r="L190" s="183"/>
      <c r="M190" s="184"/>
      <c r="N190" s="185"/>
      <c r="O190" s="185"/>
      <c r="P190" s="186">
        <f>SUM(P191:P197)</f>
        <v>0</v>
      </c>
      <c r="Q190" s="185"/>
      <c r="R190" s="186">
        <f>SUM(R191:R197)</f>
        <v>0.40098999999999996</v>
      </c>
      <c r="S190" s="185"/>
      <c r="T190" s="187">
        <f>SUM(T191:T197)</f>
        <v>0</v>
      </c>
      <c r="AR190" s="188" t="s">
        <v>89</v>
      </c>
      <c r="AT190" s="189" t="s">
        <v>79</v>
      </c>
      <c r="AU190" s="189" t="s">
        <v>80</v>
      </c>
      <c r="AY190" s="188" t="s">
        <v>193</v>
      </c>
      <c r="BK190" s="190">
        <f>SUM(BK191:BK197)</f>
        <v>0</v>
      </c>
    </row>
    <row r="191" spans="1:65" s="2" customFormat="1" ht="24.2" customHeight="1">
      <c r="A191" s="35"/>
      <c r="B191" s="36"/>
      <c r="C191" s="193" t="s">
        <v>478</v>
      </c>
      <c r="D191" s="193" t="s">
        <v>195</v>
      </c>
      <c r="E191" s="194" t="s">
        <v>3115</v>
      </c>
      <c r="F191" s="195" t="s">
        <v>3116</v>
      </c>
      <c r="G191" s="196" t="s">
        <v>367</v>
      </c>
      <c r="H191" s="197">
        <v>1</v>
      </c>
      <c r="I191" s="198"/>
      <c r="J191" s="199">
        <f aca="true" t="shared" si="10" ref="J191:J197">ROUND(I191*H191,2)</f>
        <v>0</v>
      </c>
      <c r="K191" s="200"/>
      <c r="L191" s="40"/>
      <c r="M191" s="201" t="s">
        <v>1</v>
      </c>
      <c r="N191" s="202" t="s">
        <v>45</v>
      </c>
      <c r="O191" s="72"/>
      <c r="P191" s="203">
        <f aca="true" t="shared" si="11" ref="P191:P197">O191*H191</f>
        <v>0</v>
      </c>
      <c r="Q191" s="203">
        <v>0.00464</v>
      </c>
      <c r="R191" s="203">
        <f aca="true" t="shared" si="12" ref="R191:R197">Q191*H191</f>
        <v>0.00464</v>
      </c>
      <c r="S191" s="203">
        <v>0</v>
      </c>
      <c r="T191" s="204">
        <f aca="true" t="shared" si="13" ref="T191:T197"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5" t="s">
        <v>348</v>
      </c>
      <c r="AT191" s="205" t="s">
        <v>195</v>
      </c>
      <c r="AU191" s="205" t="s">
        <v>87</v>
      </c>
      <c r="AY191" s="18" t="s">
        <v>193</v>
      </c>
      <c r="BE191" s="206">
        <f aca="true" t="shared" si="14" ref="BE191:BE197">IF(N191="základní",J191,0)</f>
        <v>0</v>
      </c>
      <c r="BF191" s="206">
        <f aca="true" t="shared" si="15" ref="BF191:BF197">IF(N191="snížená",J191,0)</f>
        <v>0</v>
      </c>
      <c r="BG191" s="206">
        <f aca="true" t="shared" si="16" ref="BG191:BG197">IF(N191="zákl. přenesená",J191,0)</f>
        <v>0</v>
      </c>
      <c r="BH191" s="206">
        <f aca="true" t="shared" si="17" ref="BH191:BH197">IF(N191="sníž. přenesená",J191,0)</f>
        <v>0</v>
      </c>
      <c r="BI191" s="206">
        <f aca="true" t="shared" si="18" ref="BI191:BI197">IF(N191="nulová",J191,0)</f>
        <v>0</v>
      </c>
      <c r="BJ191" s="18" t="s">
        <v>87</v>
      </c>
      <c r="BK191" s="206">
        <f aca="true" t="shared" si="19" ref="BK191:BK197">ROUND(I191*H191,2)</f>
        <v>0</v>
      </c>
      <c r="BL191" s="18" t="s">
        <v>348</v>
      </c>
      <c r="BM191" s="205" t="s">
        <v>680</v>
      </c>
    </row>
    <row r="192" spans="1:65" s="2" customFormat="1" ht="24.2" customHeight="1">
      <c r="A192" s="35"/>
      <c r="B192" s="36"/>
      <c r="C192" s="193" t="s">
        <v>483</v>
      </c>
      <c r="D192" s="193" t="s">
        <v>195</v>
      </c>
      <c r="E192" s="194" t="s">
        <v>3117</v>
      </c>
      <c r="F192" s="195" t="s">
        <v>3118</v>
      </c>
      <c r="G192" s="196" t="s">
        <v>367</v>
      </c>
      <c r="H192" s="197">
        <v>1</v>
      </c>
      <c r="I192" s="198"/>
      <c r="J192" s="199">
        <f t="shared" si="10"/>
        <v>0</v>
      </c>
      <c r="K192" s="200"/>
      <c r="L192" s="40"/>
      <c r="M192" s="201" t="s">
        <v>1</v>
      </c>
      <c r="N192" s="202" t="s">
        <v>45</v>
      </c>
      <c r="O192" s="72"/>
      <c r="P192" s="203">
        <f t="shared" si="11"/>
        <v>0</v>
      </c>
      <c r="Q192" s="203">
        <v>0.01072</v>
      </c>
      <c r="R192" s="203">
        <f t="shared" si="12"/>
        <v>0.01072</v>
      </c>
      <c r="S192" s="203">
        <v>0</v>
      </c>
      <c r="T192" s="204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5" t="s">
        <v>348</v>
      </c>
      <c r="AT192" s="205" t="s">
        <v>195</v>
      </c>
      <c r="AU192" s="205" t="s">
        <v>87</v>
      </c>
      <c r="AY192" s="18" t="s">
        <v>193</v>
      </c>
      <c r="BE192" s="206">
        <f t="shared" si="14"/>
        <v>0</v>
      </c>
      <c r="BF192" s="206">
        <f t="shared" si="15"/>
        <v>0</v>
      </c>
      <c r="BG192" s="206">
        <f t="shared" si="16"/>
        <v>0</v>
      </c>
      <c r="BH192" s="206">
        <f t="shared" si="17"/>
        <v>0</v>
      </c>
      <c r="BI192" s="206">
        <f t="shared" si="18"/>
        <v>0</v>
      </c>
      <c r="BJ192" s="18" t="s">
        <v>87</v>
      </c>
      <c r="BK192" s="206">
        <f t="shared" si="19"/>
        <v>0</v>
      </c>
      <c r="BL192" s="18" t="s">
        <v>348</v>
      </c>
      <c r="BM192" s="205" t="s">
        <v>688</v>
      </c>
    </row>
    <row r="193" spans="1:65" s="2" customFormat="1" ht="24.2" customHeight="1">
      <c r="A193" s="35"/>
      <c r="B193" s="36"/>
      <c r="C193" s="193" t="s">
        <v>493</v>
      </c>
      <c r="D193" s="193" t="s">
        <v>195</v>
      </c>
      <c r="E193" s="194" t="s">
        <v>3119</v>
      </c>
      <c r="F193" s="195" t="s">
        <v>3120</v>
      </c>
      <c r="G193" s="196" t="s">
        <v>367</v>
      </c>
      <c r="H193" s="197">
        <v>1</v>
      </c>
      <c r="I193" s="198"/>
      <c r="J193" s="199">
        <f t="shared" si="10"/>
        <v>0</v>
      </c>
      <c r="K193" s="200"/>
      <c r="L193" s="40"/>
      <c r="M193" s="201" t="s">
        <v>1</v>
      </c>
      <c r="N193" s="202" t="s">
        <v>45</v>
      </c>
      <c r="O193" s="72"/>
      <c r="P193" s="203">
        <f t="shared" si="11"/>
        <v>0</v>
      </c>
      <c r="Q193" s="203">
        <v>0.01787</v>
      </c>
      <c r="R193" s="203">
        <f t="shared" si="12"/>
        <v>0.01787</v>
      </c>
      <c r="S193" s="203">
        <v>0</v>
      </c>
      <c r="T193" s="204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5" t="s">
        <v>348</v>
      </c>
      <c r="AT193" s="205" t="s">
        <v>195</v>
      </c>
      <c r="AU193" s="205" t="s">
        <v>87</v>
      </c>
      <c r="AY193" s="18" t="s">
        <v>193</v>
      </c>
      <c r="BE193" s="206">
        <f t="shared" si="14"/>
        <v>0</v>
      </c>
      <c r="BF193" s="206">
        <f t="shared" si="15"/>
        <v>0</v>
      </c>
      <c r="BG193" s="206">
        <f t="shared" si="16"/>
        <v>0</v>
      </c>
      <c r="BH193" s="206">
        <f t="shared" si="17"/>
        <v>0</v>
      </c>
      <c r="BI193" s="206">
        <f t="shared" si="18"/>
        <v>0</v>
      </c>
      <c r="BJ193" s="18" t="s">
        <v>87</v>
      </c>
      <c r="BK193" s="206">
        <f t="shared" si="19"/>
        <v>0</v>
      </c>
      <c r="BL193" s="18" t="s">
        <v>348</v>
      </c>
      <c r="BM193" s="205" t="s">
        <v>698</v>
      </c>
    </row>
    <row r="194" spans="1:65" s="2" customFormat="1" ht="24.2" customHeight="1">
      <c r="A194" s="35"/>
      <c r="B194" s="36"/>
      <c r="C194" s="193" t="s">
        <v>499</v>
      </c>
      <c r="D194" s="193" t="s">
        <v>195</v>
      </c>
      <c r="E194" s="194" t="s">
        <v>3121</v>
      </c>
      <c r="F194" s="195" t="s">
        <v>3122</v>
      </c>
      <c r="G194" s="196" t="s">
        <v>367</v>
      </c>
      <c r="H194" s="197">
        <v>1</v>
      </c>
      <c r="I194" s="198"/>
      <c r="J194" s="199">
        <f t="shared" si="10"/>
        <v>0</v>
      </c>
      <c r="K194" s="200"/>
      <c r="L194" s="40"/>
      <c r="M194" s="201" t="s">
        <v>1</v>
      </c>
      <c r="N194" s="202" t="s">
        <v>45</v>
      </c>
      <c r="O194" s="72"/>
      <c r="P194" s="203">
        <f t="shared" si="11"/>
        <v>0</v>
      </c>
      <c r="Q194" s="203">
        <v>0.02808</v>
      </c>
      <c r="R194" s="203">
        <f t="shared" si="12"/>
        <v>0.02808</v>
      </c>
      <c r="S194" s="203">
        <v>0</v>
      </c>
      <c r="T194" s="204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5" t="s">
        <v>348</v>
      </c>
      <c r="AT194" s="205" t="s">
        <v>195</v>
      </c>
      <c r="AU194" s="205" t="s">
        <v>87</v>
      </c>
      <c r="AY194" s="18" t="s">
        <v>193</v>
      </c>
      <c r="BE194" s="206">
        <f t="shared" si="14"/>
        <v>0</v>
      </c>
      <c r="BF194" s="206">
        <f t="shared" si="15"/>
        <v>0</v>
      </c>
      <c r="BG194" s="206">
        <f t="shared" si="16"/>
        <v>0</v>
      </c>
      <c r="BH194" s="206">
        <f t="shared" si="17"/>
        <v>0</v>
      </c>
      <c r="BI194" s="206">
        <f t="shared" si="18"/>
        <v>0</v>
      </c>
      <c r="BJ194" s="18" t="s">
        <v>87</v>
      </c>
      <c r="BK194" s="206">
        <f t="shared" si="19"/>
        <v>0</v>
      </c>
      <c r="BL194" s="18" t="s">
        <v>348</v>
      </c>
      <c r="BM194" s="205" t="s">
        <v>708</v>
      </c>
    </row>
    <row r="195" spans="1:65" s="2" customFormat="1" ht="24.2" customHeight="1">
      <c r="A195" s="35"/>
      <c r="B195" s="36"/>
      <c r="C195" s="193" t="s">
        <v>511</v>
      </c>
      <c r="D195" s="193" t="s">
        <v>195</v>
      </c>
      <c r="E195" s="194" t="s">
        <v>3123</v>
      </c>
      <c r="F195" s="195" t="s">
        <v>3124</v>
      </c>
      <c r="G195" s="196" t="s">
        <v>367</v>
      </c>
      <c r="H195" s="197">
        <v>8</v>
      </c>
      <c r="I195" s="198"/>
      <c r="J195" s="199">
        <f t="shared" si="10"/>
        <v>0</v>
      </c>
      <c r="K195" s="200"/>
      <c r="L195" s="40"/>
      <c r="M195" s="201" t="s">
        <v>1</v>
      </c>
      <c r="N195" s="202" t="s">
        <v>45</v>
      </c>
      <c r="O195" s="72"/>
      <c r="P195" s="203">
        <f t="shared" si="11"/>
        <v>0</v>
      </c>
      <c r="Q195" s="203">
        <v>0.04246</v>
      </c>
      <c r="R195" s="203">
        <f t="shared" si="12"/>
        <v>0.33968</v>
      </c>
      <c r="S195" s="203">
        <v>0</v>
      </c>
      <c r="T195" s="204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5" t="s">
        <v>348</v>
      </c>
      <c r="AT195" s="205" t="s">
        <v>195</v>
      </c>
      <c r="AU195" s="205" t="s">
        <v>87</v>
      </c>
      <c r="AY195" s="18" t="s">
        <v>193</v>
      </c>
      <c r="BE195" s="206">
        <f t="shared" si="14"/>
        <v>0</v>
      </c>
      <c r="BF195" s="206">
        <f t="shared" si="15"/>
        <v>0</v>
      </c>
      <c r="BG195" s="206">
        <f t="shared" si="16"/>
        <v>0</v>
      </c>
      <c r="BH195" s="206">
        <f t="shared" si="17"/>
        <v>0</v>
      </c>
      <c r="BI195" s="206">
        <f t="shared" si="18"/>
        <v>0</v>
      </c>
      <c r="BJ195" s="18" t="s">
        <v>87</v>
      </c>
      <c r="BK195" s="206">
        <f t="shared" si="19"/>
        <v>0</v>
      </c>
      <c r="BL195" s="18" t="s">
        <v>348</v>
      </c>
      <c r="BM195" s="205" t="s">
        <v>721</v>
      </c>
    </row>
    <row r="196" spans="1:65" s="2" customFormat="1" ht="16.5" customHeight="1">
      <c r="A196" s="35"/>
      <c r="B196" s="36"/>
      <c r="C196" s="193" t="s">
        <v>515</v>
      </c>
      <c r="D196" s="193" t="s">
        <v>195</v>
      </c>
      <c r="E196" s="194" t="s">
        <v>3125</v>
      </c>
      <c r="F196" s="195" t="s">
        <v>3126</v>
      </c>
      <c r="G196" s="196" t="s">
        <v>367</v>
      </c>
      <c r="H196" s="197">
        <v>12</v>
      </c>
      <c r="I196" s="198"/>
      <c r="J196" s="199">
        <f t="shared" si="10"/>
        <v>0</v>
      </c>
      <c r="K196" s="200"/>
      <c r="L196" s="40"/>
      <c r="M196" s="201" t="s">
        <v>1</v>
      </c>
      <c r="N196" s="202" t="s">
        <v>45</v>
      </c>
      <c r="O196" s="72"/>
      <c r="P196" s="203">
        <f t="shared" si="11"/>
        <v>0</v>
      </c>
      <c r="Q196" s="203">
        <v>0</v>
      </c>
      <c r="R196" s="203">
        <f t="shared" si="12"/>
        <v>0</v>
      </c>
      <c r="S196" s="203">
        <v>0</v>
      </c>
      <c r="T196" s="204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5" t="s">
        <v>348</v>
      </c>
      <c r="AT196" s="205" t="s">
        <v>195</v>
      </c>
      <c r="AU196" s="205" t="s">
        <v>87</v>
      </c>
      <c r="AY196" s="18" t="s">
        <v>193</v>
      </c>
      <c r="BE196" s="206">
        <f t="shared" si="14"/>
        <v>0</v>
      </c>
      <c r="BF196" s="206">
        <f t="shared" si="15"/>
        <v>0</v>
      </c>
      <c r="BG196" s="206">
        <f t="shared" si="16"/>
        <v>0</v>
      </c>
      <c r="BH196" s="206">
        <f t="shared" si="17"/>
        <v>0</v>
      </c>
      <c r="BI196" s="206">
        <f t="shared" si="18"/>
        <v>0</v>
      </c>
      <c r="BJ196" s="18" t="s">
        <v>87</v>
      </c>
      <c r="BK196" s="206">
        <f t="shared" si="19"/>
        <v>0</v>
      </c>
      <c r="BL196" s="18" t="s">
        <v>348</v>
      </c>
      <c r="BM196" s="205" t="s">
        <v>738</v>
      </c>
    </row>
    <row r="197" spans="1:65" s="2" customFormat="1" ht="16.5" customHeight="1">
      <c r="A197" s="35"/>
      <c r="B197" s="36"/>
      <c r="C197" s="193" t="s">
        <v>523</v>
      </c>
      <c r="D197" s="193" t="s">
        <v>195</v>
      </c>
      <c r="E197" s="194" t="s">
        <v>3127</v>
      </c>
      <c r="F197" s="195" t="s">
        <v>3128</v>
      </c>
      <c r="G197" s="196" t="s">
        <v>216</v>
      </c>
      <c r="H197" s="197">
        <v>0.401</v>
      </c>
      <c r="I197" s="198"/>
      <c r="J197" s="199">
        <f t="shared" si="10"/>
        <v>0</v>
      </c>
      <c r="K197" s="200"/>
      <c r="L197" s="40"/>
      <c r="M197" s="201" t="s">
        <v>1</v>
      </c>
      <c r="N197" s="202" t="s">
        <v>45</v>
      </c>
      <c r="O197" s="72"/>
      <c r="P197" s="203">
        <f t="shared" si="11"/>
        <v>0</v>
      </c>
      <c r="Q197" s="203">
        <v>0</v>
      </c>
      <c r="R197" s="203">
        <f t="shared" si="12"/>
        <v>0</v>
      </c>
      <c r="S197" s="203">
        <v>0</v>
      </c>
      <c r="T197" s="204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5" t="s">
        <v>348</v>
      </c>
      <c r="AT197" s="205" t="s">
        <v>195</v>
      </c>
      <c r="AU197" s="205" t="s">
        <v>87</v>
      </c>
      <c r="AY197" s="18" t="s">
        <v>193</v>
      </c>
      <c r="BE197" s="206">
        <f t="shared" si="14"/>
        <v>0</v>
      </c>
      <c r="BF197" s="206">
        <f t="shared" si="15"/>
        <v>0</v>
      </c>
      <c r="BG197" s="206">
        <f t="shared" si="16"/>
        <v>0</v>
      </c>
      <c r="BH197" s="206">
        <f t="shared" si="17"/>
        <v>0</v>
      </c>
      <c r="BI197" s="206">
        <f t="shared" si="18"/>
        <v>0</v>
      </c>
      <c r="BJ197" s="18" t="s">
        <v>87</v>
      </c>
      <c r="BK197" s="206">
        <f t="shared" si="19"/>
        <v>0</v>
      </c>
      <c r="BL197" s="18" t="s">
        <v>348</v>
      </c>
      <c r="BM197" s="205" t="s">
        <v>754</v>
      </c>
    </row>
    <row r="198" spans="2:63" s="12" customFormat="1" ht="25.9" customHeight="1">
      <c r="B198" s="177"/>
      <c r="C198" s="178"/>
      <c r="D198" s="179" t="s">
        <v>79</v>
      </c>
      <c r="E198" s="180" t="s">
        <v>1040</v>
      </c>
      <c r="F198" s="180" t="s">
        <v>1725</v>
      </c>
      <c r="G198" s="178"/>
      <c r="H198" s="178"/>
      <c r="I198" s="181"/>
      <c r="J198" s="182">
        <f>BK198</f>
        <v>0</v>
      </c>
      <c r="K198" s="178"/>
      <c r="L198" s="183"/>
      <c r="M198" s="184"/>
      <c r="N198" s="185"/>
      <c r="O198" s="185"/>
      <c r="P198" s="186">
        <f>P199</f>
        <v>0</v>
      </c>
      <c r="Q198" s="185"/>
      <c r="R198" s="186">
        <f>R199</f>
        <v>7E-05</v>
      </c>
      <c r="S198" s="185"/>
      <c r="T198" s="187">
        <f>T199</f>
        <v>0</v>
      </c>
      <c r="AR198" s="188" t="s">
        <v>89</v>
      </c>
      <c r="AT198" s="189" t="s">
        <v>79</v>
      </c>
      <c r="AU198" s="189" t="s">
        <v>80</v>
      </c>
      <c r="AY198" s="188" t="s">
        <v>193</v>
      </c>
      <c r="BK198" s="190">
        <f>BK199</f>
        <v>0</v>
      </c>
    </row>
    <row r="199" spans="1:65" s="2" customFormat="1" ht="21.75" customHeight="1">
      <c r="A199" s="35"/>
      <c r="B199" s="36"/>
      <c r="C199" s="193" t="s">
        <v>529</v>
      </c>
      <c r="D199" s="193" t="s">
        <v>195</v>
      </c>
      <c r="E199" s="194" t="s">
        <v>1726</v>
      </c>
      <c r="F199" s="195" t="s">
        <v>1727</v>
      </c>
      <c r="G199" s="196" t="s">
        <v>496</v>
      </c>
      <c r="H199" s="197">
        <v>1</v>
      </c>
      <c r="I199" s="198"/>
      <c r="J199" s="199">
        <f>ROUND(I199*H199,2)</f>
        <v>0</v>
      </c>
      <c r="K199" s="200"/>
      <c r="L199" s="40"/>
      <c r="M199" s="201" t="s">
        <v>1</v>
      </c>
      <c r="N199" s="202" t="s">
        <v>45</v>
      </c>
      <c r="O199" s="72"/>
      <c r="P199" s="203">
        <f>O199*H199</f>
        <v>0</v>
      </c>
      <c r="Q199" s="203">
        <v>7E-05</v>
      </c>
      <c r="R199" s="203">
        <f>Q199*H199</f>
        <v>7E-05</v>
      </c>
      <c r="S199" s="203">
        <v>0</v>
      </c>
      <c r="T199" s="20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5" t="s">
        <v>348</v>
      </c>
      <c r="AT199" s="205" t="s">
        <v>195</v>
      </c>
      <c r="AU199" s="205" t="s">
        <v>87</v>
      </c>
      <c r="AY199" s="18" t="s">
        <v>193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8" t="s">
        <v>87</v>
      </c>
      <c r="BK199" s="206">
        <f>ROUND(I199*H199,2)</f>
        <v>0</v>
      </c>
      <c r="BL199" s="18" t="s">
        <v>348</v>
      </c>
      <c r="BM199" s="205" t="s">
        <v>763</v>
      </c>
    </row>
    <row r="200" spans="2:63" s="12" customFormat="1" ht="25.9" customHeight="1">
      <c r="B200" s="177"/>
      <c r="C200" s="178"/>
      <c r="D200" s="179" t="s">
        <v>79</v>
      </c>
      <c r="E200" s="180" t="s">
        <v>1362</v>
      </c>
      <c r="F200" s="180" t="s">
        <v>1363</v>
      </c>
      <c r="G200" s="178"/>
      <c r="H200" s="178"/>
      <c r="I200" s="181"/>
      <c r="J200" s="182">
        <f>BK200</f>
        <v>0</v>
      </c>
      <c r="K200" s="178"/>
      <c r="L200" s="183"/>
      <c r="M200" s="184"/>
      <c r="N200" s="185"/>
      <c r="O200" s="185"/>
      <c r="P200" s="186">
        <f>SUM(P201:P204)</f>
        <v>0</v>
      </c>
      <c r="Q200" s="185"/>
      <c r="R200" s="186">
        <f>SUM(R201:R204)</f>
        <v>0</v>
      </c>
      <c r="S200" s="185"/>
      <c r="T200" s="187">
        <f>SUM(T201:T204)</f>
        <v>0</v>
      </c>
      <c r="AR200" s="188" t="s">
        <v>87</v>
      </c>
      <c r="AT200" s="189" t="s">
        <v>79</v>
      </c>
      <c r="AU200" s="189" t="s">
        <v>80</v>
      </c>
      <c r="AY200" s="188" t="s">
        <v>193</v>
      </c>
      <c r="BK200" s="190">
        <f>SUM(BK201:BK204)</f>
        <v>0</v>
      </c>
    </row>
    <row r="201" spans="1:65" s="2" customFormat="1" ht="16.5" customHeight="1">
      <c r="A201" s="35"/>
      <c r="B201" s="36"/>
      <c r="C201" s="193" t="s">
        <v>544</v>
      </c>
      <c r="D201" s="193" t="s">
        <v>195</v>
      </c>
      <c r="E201" s="194" t="s">
        <v>1364</v>
      </c>
      <c r="F201" s="195" t="s">
        <v>1365</v>
      </c>
      <c r="G201" s="196" t="s">
        <v>1366</v>
      </c>
      <c r="H201" s="197">
        <v>1</v>
      </c>
      <c r="I201" s="198"/>
      <c r="J201" s="199">
        <f>ROUND(I201*H201,2)</f>
        <v>0</v>
      </c>
      <c r="K201" s="200"/>
      <c r="L201" s="40"/>
      <c r="M201" s="201" t="s">
        <v>1</v>
      </c>
      <c r="N201" s="202" t="s">
        <v>45</v>
      </c>
      <c r="O201" s="72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5" t="s">
        <v>199</v>
      </c>
      <c r="AT201" s="205" t="s">
        <v>195</v>
      </c>
      <c r="AU201" s="205" t="s">
        <v>87</v>
      </c>
      <c r="AY201" s="18" t="s">
        <v>193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87</v>
      </c>
      <c r="BK201" s="206">
        <f>ROUND(I201*H201,2)</f>
        <v>0</v>
      </c>
      <c r="BL201" s="18" t="s">
        <v>199</v>
      </c>
      <c r="BM201" s="205" t="s">
        <v>783</v>
      </c>
    </row>
    <row r="202" spans="1:65" s="2" customFormat="1" ht="16.5" customHeight="1">
      <c r="A202" s="35"/>
      <c r="B202" s="36"/>
      <c r="C202" s="193" t="s">
        <v>548</v>
      </c>
      <c r="D202" s="193" t="s">
        <v>195</v>
      </c>
      <c r="E202" s="194" t="s">
        <v>1372</v>
      </c>
      <c r="F202" s="195" t="s">
        <v>1373</v>
      </c>
      <c r="G202" s="196" t="s">
        <v>1370</v>
      </c>
      <c r="H202" s="197">
        <v>1</v>
      </c>
      <c r="I202" s="198"/>
      <c r="J202" s="199">
        <f>ROUND(I202*H202,2)</f>
        <v>0</v>
      </c>
      <c r="K202" s="200"/>
      <c r="L202" s="40"/>
      <c r="M202" s="201" t="s">
        <v>1</v>
      </c>
      <c r="N202" s="202" t="s">
        <v>45</v>
      </c>
      <c r="O202" s="72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5" t="s">
        <v>199</v>
      </c>
      <c r="AT202" s="205" t="s">
        <v>195</v>
      </c>
      <c r="AU202" s="205" t="s">
        <v>87</v>
      </c>
      <c r="AY202" s="18" t="s">
        <v>193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87</v>
      </c>
      <c r="BK202" s="206">
        <f>ROUND(I202*H202,2)</f>
        <v>0</v>
      </c>
      <c r="BL202" s="18" t="s">
        <v>199</v>
      </c>
      <c r="BM202" s="205" t="s">
        <v>801</v>
      </c>
    </row>
    <row r="203" spans="1:65" s="2" customFormat="1" ht="24.2" customHeight="1">
      <c r="A203" s="35"/>
      <c r="B203" s="36"/>
      <c r="C203" s="193" t="s">
        <v>552</v>
      </c>
      <c r="D203" s="193" t="s">
        <v>195</v>
      </c>
      <c r="E203" s="194" t="s">
        <v>1375</v>
      </c>
      <c r="F203" s="195" t="s">
        <v>1376</v>
      </c>
      <c r="G203" s="196" t="s">
        <v>1377</v>
      </c>
      <c r="H203" s="197">
        <v>1</v>
      </c>
      <c r="I203" s="198"/>
      <c r="J203" s="199">
        <f>ROUND(I203*H203,2)</f>
        <v>0</v>
      </c>
      <c r="K203" s="200"/>
      <c r="L203" s="40"/>
      <c r="M203" s="201" t="s">
        <v>1</v>
      </c>
      <c r="N203" s="202" t="s">
        <v>45</v>
      </c>
      <c r="O203" s="7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5" t="s">
        <v>199</v>
      </c>
      <c r="AT203" s="205" t="s">
        <v>195</v>
      </c>
      <c r="AU203" s="205" t="s">
        <v>87</v>
      </c>
      <c r="AY203" s="18" t="s">
        <v>193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87</v>
      </c>
      <c r="BK203" s="206">
        <f>ROUND(I203*H203,2)</f>
        <v>0</v>
      </c>
      <c r="BL203" s="18" t="s">
        <v>199</v>
      </c>
      <c r="BM203" s="205" t="s">
        <v>816</v>
      </c>
    </row>
    <row r="204" spans="1:65" s="2" customFormat="1" ht="16.5" customHeight="1">
      <c r="A204" s="35"/>
      <c r="B204" s="36"/>
      <c r="C204" s="193" t="s">
        <v>557</v>
      </c>
      <c r="D204" s="193" t="s">
        <v>195</v>
      </c>
      <c r="E204" s="194" t="s">
        <v>1379</v>
      </c>
      <c r="F204" s="195" t="s">
        <v>1380</v>
      </c>
      <c r="G204" s="196" t="s">
        <v>1366</v>
      </c>
      <c r="H204" s="197">
        <v>1</v>
      </c>
      <c r="I204" s="198"/>
      <c r="J204" s="199">
        <f>ROUND(I204*H204,2)</f>
        <v>0</v>
      </c>
      <c r="K204" s="200"/>
      <c r="L204" s="40"/>
      <c r="M204" s="201" t="s">
        <v>1</v>
      </c>
      <c r="N204" s="202" t="s">
        <v>45</v>
      </c>
      <c r="O204" s="72"/>
      <c r="P204" s="203">
        <f>O204*H204</f>
        <v>0</v>
      </c>
      <c r="Q204" s="203">
        <v>0</v>
      </c>
      <c r="R204" s="203">
        <f>Q204*H204</f>
        <v>0</v>
      </c>
      <c r="S204" s="203">
        <v>0</v>
      </c>
      <c r="T204" s="20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5" t="s">
        <v>199</v>
      </c>
      <c r="AT204" s="205" t="s">
        <v>195</v>
      </c>
      <c r="AU204" s="205" t="s">
        <v>87</v>
      </c>
      <c r="AY204" s="18" t="s">
        <v>193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18" t="s">
        <v>87</v>
      </c>
      <c r="BK204" s="206">
        <f>ROUND(I204*H204,2)</f>
        <v>0</v>
      </c>
      <c r="BL204" s="18" t="s">
        <v>199</v>
      </c>
      <c r="BM204" s="205" t="s">
        <v>830</v>
      </c>
    </row>
    <row r="205" spans="2:63" s="12" customFormat="1" ht="25.9" customHeight="1">
      <c r="B205" s="177"/>
      <c r="C205" s="178"/>
      <c r="D205" s="179" t="s">
        <v>79</v>
      </c>
      <c r="E205" s="180" t="s">
        <v>1729</v>
      </c>
      <c r="F205" s="180" t="s">
        <v>1730</v>
      </c>
      <c r="G205" s="178"/>
      <c r="H205" s="178"/>
      <c r="I205" s="181"/>
      <c r="J205" s="182">
        <f>BK205</f>
        <v>0</v>
      </c>
      <c r="K205" s="178"/>
      <c r="L205" s="183"/>
      <c r="M205" s="184"/>
      <c r="N205" s="185"/>
      <c r="O205" s="185"/>
      <c r="P205" s="186">
        <f>SUM(P206:P214)</f>
        <v>0</v>
      </c>
      <c r="Q205" s="185"/>
      <c r="R205" s="186">
        <f>SUM(R206:R214)</f>
        <v>0.0056700000000000006</v>
      </c>
      <c r="S205" s="185"/>
      <c r="T205" s="187">
        <f>SUM(T206:T214)</f>
        <v>0.52884</v>
      </c>
      <c r="AR205" s="188" t="s">
        <v>87</v>
      </c>
      <c r="AT205" s="189" t="s">
        <v>79</v>
      </c>
      <c r="AU205" s="189" t="s">
        <v>80</v>
      </c>
      <c r="AY205" s="188" t="s">
        <v>193</v>
      </c>
      <c r="BK205" s="190">
        <f>SUM(BK206:BK214)</f>
        <v>0</v>
      </c>
    </row>
    <row r="206" spans="1:65" s="2" customFormat="1" ht="21.75" customHeight="1">
      <c r="A206" s="35"/>
      <c r="B206" s="36"/>
      <c r="C206" s="193" t="s">
        <v>561</v>
      </c>
      <c r="D206" s="193" t="s">
        <v>195</v>
      </c>
      <c r="E206" s="194" t="s">
        <v>3129</v>
      </c>
      <c r="F206" s="195" t="s">
        <v>3130</v>
      </c>
      <c r="G206" s="196" t="s">
        <v>496</v>
      </c>
      <c r="H206" s="197">
        <v>66</v>
      </c>
      <c r="I206" s="198"/>
      <c r="J206" s="199">
        <f>ROUND(I206*H206,2)</f>
        <v>0</v>
      </c>
      <c r="K206" s="200"/>
      <c r="L206" s="40"/>
      <c r="M206" s="201" t="s">
        <v>1</v>
      </c>
      <c r="N206" s="202" t="s">
        <v>45</v>
      </c>
      <c r="O206" s="72"/>
      <c r="P206" s="203">
        <f>O206*H206</f>
        <v>0</v>
      </c>
      <c r="Q206" s="203">
        <v>2E-05</v>
      </c>
      <c r="R206" s="203">
        <f>Q206*H206</f>
        <v>0.0013200000000000002</v>
      </c>
      <c r="S206" s="203">
        <v>0.001</v>
      </c>
      <c r="T206" s="204">
        <f>S206*H206</f>
        <v>0.066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5" t="s">
        <v>199</v>
      </c>
      <c r="AT206" s="205" t="s">
        <v>195</v>
      </c>
      <c r="AU206" s="205" t="s">
        <v>87</v>
      </c>
      <c r="AY206" s="18" t="s">
        <v>193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87</v>
      </c>
      <c r="BK206" s="206">
        <f>ROUND(I206*H206,2)</f>
        <v>0</v>
      </c>
      <c r="BL206" s="18" t="s">
        <v>199</v>
      </c>
      <c r="BM206" s="205" t="s">
        <v>861</v>
      </c>
    </row>
    <row r="207" spans="2:51" s="13" customFormat="1" ht="12">
      <c r="B207" s="207"/>
      <c r="C207" s="208"/>
      <c r="D207" s="209" t="s">
        <v>201</v>
      </c>
      <c r="E207" s="210" t="s">
        <v>1</v>
      </c>
      <c r="F207" s="211" t="s">
        <v>3131</v>
      </c>
      <c r="G207" s="208"/>
      <c r="H207" s="212">
        <v>66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201</v>
      </c>
      <c r="AU207" s="218" t="s">
        <v>87</v>
      </c>
      <c r="AV207" s="13" t="s">
        <v>89</v>
      </c>
      <c r="AW207" s="13" t="s">
        <v>36</v>
      </c>
      <c r="AX207" s="13" t="s">
        <v>80</v>
      </c>
      <c r="AY207" s="218" t="s">
        <v>193</v>
      </c>
    </row>
    <row r="208" spans="2:51" s="14" customFormat="1" ht="12">
      <c r="B208" s="219"/>
      <c r="C208" s="220"/>
      <c r="D208" s="209" t="s">
        <v>201</v>
      </c>
      <c r="E208" s="221" t="s">
        <v>1</v>
      </c>
      <c r="F208" s="222" t="s">
        <v>203</v>
      </c>
      <c r="G208" s="220"/>
      <c r="H208" s="223">
        <v>66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201</v>
      </c>
      <c r="AU208" s="229" t="s">
        <v>87</v>
      </c>
      <c r="AV208" s="14" t="s">
        <v>199</v>
      </c>
      <c r="AW208" s="14" t="s">
        <v>36</v>
      </c>
      <c r="AX208" s="14" t="s">
        <v>87</v>
      </c>
      <c r="AY208" s="229" t="s">
        <v>193</v>
      </c>
    </row>
    <row r="209" spans="1:65" s="2" customFormat="1" ht="21.75" customHeight="1">
      <c r="A209" s="35"/>
      <c r="B209" s="36"/>
      <c r="C209" s="193" t="s">
        <v>566</v>
      </c>
      <c r="D209" s="193" t="s">
        <v>195</v>
      </c>
      <c r="E209" s="194" t="s">
        <v>3132</v>
      </c>
      <c r="F209" s="195" t="s">
        <v>3133</v>
      </c>
      <c r="G209" s="196" t="s">
        <v>496</v>
      </c>
      <c r="H209" s="197">
        <v>87</v>
      </c>
      <c r="I209" s="198"/>
      <c r="J209" s="199">
        <f>ROUND(I209*H209,2)</f>
        <v>0</v>
      </c>
      <c r="K209" s="200"/>
      <c r="L209" s="40"/>
      <c r="M209" s="201" t="s">
        <v>1</v>
      </c>
      <c r="N209" s="202" t="s">
        <v>45</v>
      </c>
      <c r="O209" s="72"/>
      <c r="P209" s="203">
        <f>O209*H209</f>
        <v>0</v>
      </c>
      <c r="Q209" s="203">
        <v>5E-05</v>
      </c>
      <c r="R209" s="203">
        <f>Q209*H209</f>
        <v>0.004350000000000001</v>
      </c>
      <c r="S209" s="203">
        <v>0.00532</v>
      </c>
      <c r="T209" s="204">
        <f>S209*H209</f>
        <v>0.46284000000000003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5" t="s">
        <v>199</v>
      </c>
      <c r="AT209" s="205" t="s">
        <v>195</v>
      </c>
      <c r="AU209" s="205" t="s">
        <v>87</v>
      </c>
      <c r="AY209" s="18" t="s">
        <v>193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18" t="s">
        <v>87</v>
      </c>
      <c r="BK209" s="206">
        <f>ROUND(I209*H209,2)</f>
        <v>0</v>
      </c>
      <c r="BL209" s="18" t="s">
        <v>199</v>
      </c>
      <c r="BM209" s="205" t="s">
        <v>873</v>
      </c>
    </row>
    <row r="210" spans="2:51" s="13" customFormat="1" ht="12">
      <c r="B210" s="207"/>
      <c r="C210" s="208"/>
      <c r="D210" s="209" t="s">
        <v>201</v>
      </c>
      <c r="E210" s="210" t="s">
        <v>1</v>
      </c>
      <c r="F210" s="211" t="s">
        <v>3134</v>
      </c>
      <c r="G210" s="208"/>
      <c r="H210" s="212">
        <v>87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201</v>
      </c>
      <c r="AU210" s="218" t="s">
        <v>87</v>
      </c>
      <c r="AV210" s="13" t="s">
        <v>89</v>
      </c>
      <c r="AW210" s="13" t="s">
        <v>36</v>
      </c>
      <c r="AX210" s="13" t="s">
        <v>80</v>
      </c>
      <c r="AY210" s="218" t="s">
        <v>193</v>
      </c>
    </row>
    <row r="211" spans="2:51" s="14" customFormat="1" ht="12">
      <c r="B211" s="219"/>
      <c r="C211" s="220"/>
      <c r="D211" s="209" t="s">
        <v>201</v>
      </c>
      <c r="E211" s="221" t="s">
        <v>1</v>
      </c>
      <c r="F211" s="222" t="s">
        <v>203</v>
      </c>
      <c r="G211" s="220"/>
      <c r="H211" s="223">
        <v>87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201</v>
      </c>
      <c r="AU211" s="229" t="s">
        <v>87</v>
      </c>
      <c r="AV211" s="14" t="s">
        <v>199</v>
      </c>
      <c r="AW211" s="14" t="s">
        <v>36</v>
      </c>
      <c r="AX211" s="14" t="s">
        <v>87</v>
      </c>
      <c r="AY211" s="229" t="s">
        <v>193</v>
      </c>
    </row>
    <row r="212" spans="1:65" s="2" customFormat="1" ht="16.5" customHeight="1">
      <c r="A212" s="35"/>
      <c r="B212" s="36"/>
      <c r="C212" s="193" t="s">
        <v>570</v>
      </c>
      <c r="D212" s="193" t="s">
        <v>195</v>
      </c>
      <c r="E212" s="194" t="s">
        <v>1733</v>
      </c>
      <c r="F212" s="195" t="s">
        <v>1734</v>
      </c>
      <c r="G212" s="196" t="s">
        <v>367</v>
      </c>
      <c r="H212" s="197">
        <v>2</v>
      </c>
      <c r="I212" s="198"/>
      <c r="J212" s="199">
        <f>ROUND(I212*H212,2)</f>
        <v>0</v>
      </c>
      <c r="K212" s="200"/>
      <c r="L212" s="40"/>
      <c r="M212" s="201" t="s">
        <v>1</v>
      </c>
      <c r="N212" s="202" t="s">
        <v>45</v>
      </c>
      <c r="O212" s="72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5" t="s">
        <v>199</v>
      </c>
      <c r="AT212" s="205" t="s">
        <v>195</v>
      </c>
      <c r="AU212" s="205" t="s">
        <v>87</v>
      </c>
      <c r="AY212" s="18" t="s">
        <v>193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8" t="s">
        <v>87</v>
      </c>
      <c r="BK212" s="206">
        <f>ROUND(I212*H212,2)</f>
        <v>0</v>
      </c>
      <c r="BL212" s="18" t="s">
        <v>199</v>
      </c>
      <c r="BM212" s="205" t="s">
        <v>883</v>
      </c>
    </row>
    <row r="213" spans="1:65" s="2" customFormat="1" ht="16.5" customHeight="1">
      <c r="A213" s="35"/>
      <c r="B213" s="36"/>
      <c r="C213" s="193" t="s">
        <v>576</v>
      </c>
      <c r="D213" s="193" t="s">
        <v>195</v>
      </c>
      <c r="E213" s="194" t="s">
        <v>3135</v>
      </c>
      <c r="F213" s="195" t="s">
        <v>3136</v>
      </c>
      <c r="G213" s="196" t="s">
        <v>1348</v>
      </c>
      <c r="H213" s="197">
        <v>2</v>
      </c>
      <c r="I213" s="198"/>
      <c r="J213" s="199">
        <f>ROUND(I213*H213,2)</f>
        <v>0</v>
      </c>
      <c r="K213" s="200"/>
      <c r="L213" s="40"/>
      <c r="M213" s="201" t="s">
        <v>1</v>
      </c>
      <c r="N213" s="202" t="s">
        <v>45</v>
      </c>
      <c r="O213" s="72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5" t="s">
        <v>199</v>
      </c>
      <c r="AT213" s="205" t="s">
        <v>195</v>
      </c>
      <c r="AU213" s="205" t="s">
        <v>87</v>
      </c>
      <c r="AY213" s="18" t="s">
        <v>193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8" t="s">
        <v>87</v>
      </c>
      <c r="BK213" s="206">
        <f>ROUND(I213*H213,2)</f>
        <v>0</v>
      </c>
      <c r="BL213" s="18" t="s">
        <v>199</v>
      </c>
      <c r="BM213" s="205" t="s">
        <v>893</v>
      </c>
    </row>
    <row r="214" spans="1:65" s="2" customFormat="1" ht="21.75" customHeight="1">
      <c r="A214" s="35"/>
      <c r="B214" s="36"/>
      <c r="C214" s="193" t="s">
        <v>584</v>
      </c>
      <c r="D214" s="193" t="s">
        <v>195</v>
      </c>
      <c r="E214" s="194" t="s">
        <v>1737</v>
      </c>
      <c r="F214" s="195" t="s">
        <v>1738</v>
      </c>
      <c r="G214" s="196" t="s">
        <v>216</v>
      </c>
      <c r="H214" s="197">
        <v>0.529</v>
      </c>
      <c r="I214" s="198"/>
      <c r="J214" s="199">
        <f>ROUND(I214*H214,2)</f>
        <v>0</v>
      </c>
      <c r="K214" s="200"/>
      <c r="L214" s="40"/>
      <c r="M214" s="201" t="s">
        <v>1</v>
      </c>
      <c r="N214" s="202" t="s">
        <v>45</v>
      </c>
      <c r="O214" s="72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5" t="s">
        <v>199</v>
      </c>
      <c r="AT214" s="205" t="s">
        <v>195</v>
      </c>
      <c r="AU214" s="205" t="s">
        <v>87</v>
      </c>
      <c r="AY214" s="18" t="s">
        <v>193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87</v>
      </c>
      <c r="BK214" s="206">
        <f>ROUND(I214*H214,2)</f>
        <v>0</v>
      </c>
      <c r="BL214" s="18" t="s">
        <v>199</v>
      </c>
      <c r="BM214" s="205" t="s">
        <v>901</v>
      </c>
    </row>
    <row r="215" spans="2:63" s="12" customFormat="1" ht="25.9" customHeight="1">
      <c r="B215" s="177"/>
      <c r="C215" s="178"/>
      <c r="D215" s="179" t="s">
        <v>79</v>
      </c>
      <c r="E215" s="180" t="s">
        <v>3137</v>
      </c>
      <c r="F215" s="180" t="s">
        <v>3138</v>
      </c>
      <c r="G215" s="178"/>
      <c r="H215" s="178"/>
      <c r="I215" s="181"/>
      <c r="J215" s="182">
        <f>BK215</f>
        <v>0</v>
      </c>
      <c r="K215" s="178"/>
      <c r="L215" s="183"/>
      <c r="M215" s="184"/>
      <c r="N215" s="185"/>
      <c r="O215" s="185"/>
      <c r="P215" s="186">
        <f>SUM(P216:P220)</f>
        <v>0</v>
      </c>
      <c r="Q215" s="185"/>
      <c r="R215" s="186">
        <f>SUM(R216:R220)</f>
        <v>0.00153</v>
      </c>
      <c r="S215" s="185"/>
      <c r="T215" s="187">
        <f>SUM(T216:T220)</f>
        <v>0.0507</v>
      </c>
      <c r="AR215" s="188" t="s">
        <v>87</v>
      </c>
      <c r="AT215" s="189" t="s">
        <v>79</v>
      </c>
      <c r="AU215" s="189" t="s">
        <v>80</v>
      </c>
      <c r="AY215" s="188" t="s">
        <v>193</v>
      </c>
      <c r="BK215" s="190">
        <f>SUM(BK216:BK220)</f>
        <v>0</v>
      </c>
    </row>
    <row r="216" spans="1:65" s="2" customFormat="1" ht="16.5" customHeight="1">
      <c r="A216" s="35"/>
      <c r="B216" s="36"/>
      <c r="C216" s="193" t="s">
        <v>588</v>
      </c>
      <c r="D216" s="193" t="s">
        <v>195</v>
      </c>
      <c r="E216" s="194" t="s">
        <v>3139</v>
      </c>
      <c r="F216" s="195" t="s">
        <v>3140</v>
      </c>
      <c r="G216" s="196" t="s">
        <v>367</v>
      </c>
      <c r="H216" s="197">
        <v>12</v>
      </c>
      <c r="I216" s="198"/>
      <c r="J216" s="199">
        <f>ROUND(I216*H216,2)</f>
        <v>0</v>
      </c>
      <c r="K216" s="200"/>
      <c r="L216" s="40"/>
      <c r="M216" s="201" t="s">
        <v>1</v>
      </c>
      <c r="N216" s="202" t="s">
        <v>45</v>
      </c>
      <c r="O216" s="72"/>
      <c r="P216" s="203">
        <f>O216*H216</f>
        <v>0</v>
      </c>
      <c r="Q216" s="203">
        <v>9E-05</v>
      </c>
      <c r="R216" s="203">
        <f>Q216*H216</f>
        <v>0.00108</v>
      </c>
      <c r="S216" s="203">
        <v>0.00045</v>
      </c>
      <c r="T216" s="204">
        <f>S216*H216</f>
        <v>0.0054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5" t="s">
        <v>199</v>
      </c>
      <c r="AT216" s="205" t="s">
        <v>195</v>
      </c>
      <c r="AU216" s="205" t="s">
        <v>87</v>
      </c>
      <c r="AY216" s="18" t="s">
        <v>193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18" t="s">
        <v>87</v>
      </c>
      <c r="BK216" s="206">
        <f>ROUND(I216*H216,2)</f>
        <v>0</v>
      </c>
      <c r="BL216" s="18" t="s">
        <v>199</v>
      </c>
      <c r="BM216" s="205" t="s">
        <v>909</v>
      </c>
    </row>
    <row r="217" spans="1:65" s="2" customFormat="1" ht="24.2" customHeight="1">
      <c r="A217" s="35"/>
      <c r="B217" s="36"/>
      <c r="C217" s="193" t="s">
        <v>594</v>
      </c>
      <c r="D217" s="193" t="s">
        <v>195</v>
      </c>
      <c r="E217" s="194" t="s">
        <v>3141</v>
      </c>
      <c r="F217" s="195" t="s">
        <v>3142</v>
      </c>
      <c r="G217" s="196" t="s">
        <v>367</v>
      </c>
      <c r="H217" s="197">
        <v>1</v>
      </c>
      <c r="I217" s="198"/>
      <c r="J217" s="199">
        <f>ROUND(I217*H217,2)</f>
        <v>0</v>
      </c>
      <c r="K217" s="200"/>
      <c r="L217" s="40"/>
      <c r="M217" s="201" t="s">
        <v>1</v>
      </c>
      <c r="N217" s="202" t="s">
        <v>45</v>
      </c>
      <c r="O217" s="72"/>
      <c r="P217" s="203">
        <f>O217*H217</f>
        <v>0</v>
      </c>
      <c r="Q217" s="203">
        <v>0.00013</v>
      </c>
      <c r="R217" s="203">
        <f>Q217*H217</f>
        <v>0.00013</v>
      </c>
      <c r="S217" s="203">
        <v>0.0011</v>
      </c>
      <c r="T217" s="204">
        <f>S217*H217</f>
        <v>0.0011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5" t="s">
        <v>199</v>
      </c>
      <c r="AT217" s="205" t="s">
        <v>195</v>
      </c>
      <c r="AU217" s="205" t="s">
        <v>87</v>
      </c>
      <c r="AY217" s="18" t="s">
        <v>193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8" t="s">
        <v>87</v>
      </c>
      <c r="BK217" s="206">
        <f>ROUND(I217*H217,2)</f>
        <v>0</v>
      </c>
      <c r="BL217" s="18" t="s">
        <v>199</v>
      </c>
      <c r="BM217" s="205" t="s">
        <v>917</v>
      </c>
    </row>
    <row r="218" spans="1:65" s="2" customFormat="1" ht="16.5" customHeight="1">
      <c r="A218" s="35"/>
      <c r="B218" s="36"/>
      <c r="C218" s="193" t="s">
        <v>599</v>
      </c>
      <c r="D218" s="193" t="s">
        <v>195</v>
      </c>
      <c r="E218" s="194" t="s">
        <v>3143</v>
      </c>
      <c r="F218" s="195" t="s">
        <v>3144</v>
      </c>
      <c r="G218" s="196" t="s">
        <v>367</v>
      </c>
      <c r="H218" s="197">
        <v>2</v>
      </c>
      <c r="I218" s="198"/>
      <c r="J218" s="199">
        <f>ROUND(I218*H218,2)</f>
        <v>0</v>
      </c>
      <c r="K218" s="200"/>
      <c r="L218" s="40"/>
      <c r="M218" s="201" t="s">
        <v>1</v>
      </c>
      <c r="N218" s="202" t="s">
        <v>45</v>
      </c>
      <c r="O218" s="72"/>
      <c r="P218" s="203">
        <f>O218*H218</f>
        <v>0</v>
      </c>
      <c r="Q218" s="203">
        <v>0.00013</v>
      </c>
      <c r="R218" s="203">
        <f>Q218*H218</f>
        <v>0.00026</v>
      </c>
      <c r="S218" s="203">
        <v>0.0011</v>
      </c>
      <c r="T218" s="204">
        <f>S218*H218</f>
        <v>0.0022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5" t="s">
        <v>199</v>
      </c>
      <c r="AT218" s="205" t="s">
        <v>195</v>
      </c>
      <c r="AU218" s="205" t="s">
        <v>87</v>
      </c>
      <c r="AY218" s="18" t="s">
        <v>193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8" t="s">
        <v>87</v>
      </c>
      <c r="BK218" s="206">
        <f>ROUND(I218*H218,2)</f>
        <v>0</v>
      </c>
      <c r="BL218" s="18" t="s">
        <v>199</v>
      </c>
      <c r="BM218" s="205" t="s">
        <v>927</v>
      </c>
    </row>
    <row r="219" spans="1:65" s="2" customFormat="1" ht="21.75" customHeight="1">
      <c r="A219" s="35"/>
      <c r="B219" s="36"/>
      <c r="C219" s="193" t="s">
        <v>604</v>
      </c>
      <c r="D219" s="193" t="s">
        <v>195</v>
      </c>
      <c r="E219" s="194" t="s">
        <v>3145</v>
      </c>
      <c r="F219" s="195" t="s">
        <v>3146</v>
      </c>
      <c r="G219" s="196" t="s">
        <v>367</v>
      </c>
      <c r="H219" s="197">
        <v>3</v>
      </c>
      <c r="I219" s="198"/>
      <c r="J219" s="199">
        <f>ROUND(I219*H219,2)</f>
        <v>0</v>
      </c>
      <c r="K219" s="200"/>
      <c r="L219" s="40"/>
      <c r="M219" s="201" t="s">
        <v>1</v>
      </c>
      <c r="N219" s="202" t="s">
        <v>45</v>
      </c>
      <c r="O219" s="72"/>
      <c r="P219" s="203">
        <f>O219*H219</f>
        <v>0</v>
      </c>
      <c r="Q219" s="203">
        <v>2E-05</v>
      </c>
      <c r="R219" s="203">
        <f>Q219*H219</f>
        <v>6.000000000000001E-05</v>
      </c>
      <c r="S219" s="203">
        <v>0.014</v>
      </c>
      <c r="T219" s="204">
        <f>S219*H219</f>
        <v>0.042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5" t="s">
        <v>199</v>
      </c>
      <c r="AT219" s="205" t="s">
        <v>195</v>
      </c>
      <c r="AU219" s="205" t="s">
        <v>87</v>
      </c>
      <c r="AY219" s="18" t="s">
        <v>193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18" t="s">
        <v>87</v>
      </c>
      <c r="BK219" s="206">
        <f>ROUND(I219*H219,2)</f>
        <v>0</v>
      </c>
      <c r="BL219" s="18" t="s">
        <v>199</v>
      </c>
      <c r="BM219" s="205" t="s">
        <v>935</v>
      </c>
    </row>
    <row r="220" spans="1:65" s="2" customFormat="1" ht="21.75" customHeight="1">
      <c r="A220" s="35"/>
      <c r="B220" s="36"/>
      <c r="C220" s="193" t="s">
        <v>611</v>
      </c>
      <c r="D220" s="193" t="s">
        <v>195</v>
      </c>
      <c r="E220" s="194" t="s">
        <v>3147</v>
      </c>
      <c r="F220" s="195" t="s">
        <v>3148</v>
      </c>
      <c r="G220" s="196" t="s">
        <v>216</v>
      </c>
      <c r="H220" s="197">
        <v>0.051</v>
      </c>
      <c r="I220" s="198"/>
      <c r="J220" s="199">
        <f>ROUND(I220*H220,2)</f>
        <v>0</v>
      </c>
      <c r="K220" s="200"/>
      <c r="L220" s="40"/>
      <c r="M220" s="201" t="s">
        <v>1</v>
      </c>
      <c r="N220" s="202" t="s">
        <v>45</v>
      </c>
      <c r="O220" s="72"/>
      <c r="P220" s="203">
        <f>O220*H220</f>
        <v>0</v>
      </c>
      <c r="Q220" s="203">
        <v>0</v>
      </c>
      <c r="R220" s="203">
        <f>Q220*H220</f>
        <v>0</v>
      </c>
      <c r="S220" s="203">
        <v>0</v>
      </c>
      <c r="T220" s="20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5" t="s">
        <v>199</v>
      </c>
      <c r="AT220" s="205" t="s">
        <v>195</v>
      </c>
      <c r="AU220" s="205" t="s">
        <v>87</v>
      </c>
      <c r="AY220" s="18" t="s">
        <v>193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87</v>
      </c>
      <c r="BK220" s="206">
        <f>ROUND(I220*H220,2)</f>
        <v>0</v>
      </c>
      <c r="BL220" s="18" t="s">
        <v>199</v>
      </c>
      <c r="BM220" s="205" t="s">
        <v>947</v>
      </c>
    </row>
    <row r="221" spans="2:63" s="12" customFormat="1" ht="25.9" customHeight="1">
      <c r="B221" s="177"/>
      <c r="C221" s="178"/>
      <c r="D221" s="179" t="s">
        <v>79</v>
      </c>
      <c r="E221" s="180" t="s">
        <v>1739</v>
      </c>
      <c r="F221" s="180" t="s">
        <v>1740</v>
      </c>
      <c r="G221" s="178"/>
      <c r="H221" s="178"/>
      <c r="I221" s="181"/>
      <c r="J221" s="182">
        <f>BK221</f>
        <v>0</v>
      </c>
      <c r="K221" s="178"/>
      <c r="L221" s="183"/>
      <c r="M221" s="184"/>
      <c r="N221" s="185"/>
      <c r="O221" s="185"/>
      <c r="P221" s="186">
        <f>SUM(P222:P226)</f>
        <v>0</v>
      </c>
      <c r="Q221" s="185"/>
      <c r="R221" s="186">
        <f>SUM(R222:R226)</f>
        <v>0</v>
      </c>
      <c r="S221" s="185"/>
      <c r="T221" s="187">
        <f>SUM(T222:T226)</f>
        <v>1.650768</v>
      </c>
      <c r="AR221" s="188" t="s">
        <v>87</v>
      </c>
      <c r="AT221" s="189" t="s">
        <v>79</v>
      </c>
      <c r="AU221" s="189" t="s">
        <v>80</v>
      </c>
      <c r="AY221" s="188" t="s">
        <v>193</v>
      </c>
      <c r="BK221" s="190">
        <f>SUM(BK222:BK226)</f>
        <v>0</v>
      </c>
    </row>
    <row r="222" spans="1:65" s="2" customFormat="1" ht="16.5" customHeight="1">
      <c r="A222" s="35"/>
      <c r="B222" s="36"/>
      <c r="C222" s="193" t="s">
        <v>618</v>
      </c>
      <c r="D222" s="193" t="s">
        <v>195</v>
      </c>
      <c r="E222" s="194" t="s">
        <v>1741</v>
      </c>
      <c r="F222" s="195" t="s">
        <v>1742</v>
      </c>
      <c r="G222" s="196" t="s">
        <v>231</v>
      </c>
      <c r="H222" s="197">
        <v>69.36</v>
      </c>
      <c r="I222" s="198"/>
      <c r="J222" s="199">
        <f>ROUND(I222*H222,2)</f>
        <v>0</v>
      </c>
      <c r="K222" s="200"/>
      <c r="L222" s="40"/>
      <c r="M222" s="201" t="s">
        <v>1</v>
      </c>
      <c r="N222" s="202" t="s">
        <v>45</v>
      </c>
      <c r="O222" s="72"/>
      <c r="P222" s="203">
        <f>O222*H222</f>
        <v>0</v>
      </c>
      <c r="Q222" s="203">
        <v>0</v>
      </c>
      <c r="R222" s="203">
        <f>Q222*H222</f>
        <v>0</v>
      </c>
      <c r="S222" s="203">
        <v>0.0238</v>
      </c>
      <c r="T222" s="204">
        <f>S222*H222</f>
        <v>1.650768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5" t="s">
        <v>199</v>
      </c>
      <c r="AT222" s="205" t="s">
        <v>195</v>
      </c>
      <c r="AU222" s="205" t="s">
        <v>87</v>
      </c>
      <c r="AY222" s="18" t="s">
        <v>193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18" t="s">
        <v>87</v>
      </c>
      <c r="BK222" s="206">
        <f>ROUND(I222*H222,2)</f>
        <v>0</v>
      </c>
      <c r="BL222" s="18" t="s">
        <v>199</v>
      </c>
      <c r="BM222" s="205" t="s">
        <v>963</v>
      </c>
    </row>
    <row r="223" spans="2:51" s="13" customFormat="1" ht="12">
      <c r="B223" s="207"/>
      <c r="C223" s="208"/>
      <c r="D223" s="209" t="s">
        <v>201</v>
      </c>
      <c r="E223" s="210" t="s">
        <v>1</v>
      </c>
      <c r="F223" s="211" t="s">
        <v>3149</v>
      </c>
      <c r="G223" s="208"/>
      <c r="H223" s="212">
        <v>69.36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201</v>
      </c>
      <c r="AU223" s="218" t="s">
        <v>87</v>
      </c>
      <c r="AV223" s="13" t="s">
        <v>89</v>
      </c>
      <c r="AW223" s="13" t="s">
        <v>36</v>
      </c>
      <c r="AX223" s="13" t="s">
        <v>80</v>
      </c>
      <c r="AY223" s="218" t="s">
        <v>193</v>
      </c>
    </row>
    <row r="224" spans="2:51" s="14" customFormat="1" ht="12">
      <c r="B224" s="219"/>
      <c r="C224" s="220"/>
      <c r="D224" s="209" t="s">
        <v>201</v>
      </c>
      <c r="E224" s="221" t="s">
        <v>1</v>
      </c>
      <c r="F224" s="222" t="s">
        <v>203</v>
      </c>
      <c r="G224" s="220"/>
      <c r="H224" s="223">
        <v>69.36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201</v>
      </c>
      <c r="AU224" s="229" t="s">
        <v>87</v>
      </c>
      <c r="AV224" s="14" t="s">
        <v>199</v>
      </c>
      <c r="AW224" s="14" t="s">
        <v>36</v>
      </c>
      <c r="AX224" s="14" t="s">
        <v>87</v>
      </c>
      <c r="AY224" s="229" t="s">
        <v>193</v>
      </c>
    </row>
    <row r="225" spans="1:65" s="2" customFormat="1" ht="16.5" customHeight="1">
      <c r="A225" s="35"/>
      <c r="B225" s="36"/>
      <c r="C225" s="193" t="s">
        <v>624</v>
      </c>
      <c r="D225" s="193" t="s">
        <v>195</v>
      </c>
      <c r="E225" s="194" t="s">
        <v>3150</v>
      </c>
      <c r="F225" s="195" t="s">
        <v>3151</v>
      </c>
      <c r="G225" s="196" t="s">
        <v>231</v>
      </c>
      <c r="H225" s="197">
        <v>69.36</v>
      </c>
      <c r="I225" s="198"/>
      <c r="J225" s="199">
        <f>ROUND(I225*H225,2)</f>
        <v>0</v>
      </c>
      <c r="K225" s="200"/>
      <c r="L225" s="40"/>
      <c r="M225" s="201" t="s">
        <v>1</v>
      </c>
      <c r="N225" s="202" t="s">
        <v>45</v>
      </c>
      <c r="O225" s="72"/>
      <c r="P225" s="203">
        <f>O225*H225</f>
        <v>0</v>
      </c>
      <c r="Q225" s="203">
        <v>0</v>
      </c>
      <c r="R225" s="203">
        <f>Q225*H225</f>
        <v>0</v>
      </c>
      <c r="S225" s="203">
        <v>0</v>
      </c>
      <c r="T225" s="20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5" t="s">
        <v>199</v>
      </c>
      <c r="AT225" s="205" t="s">
        <v>195</v>
      </c>
      <c r="AU225" s="205" t="s">
        <v>87</v>
      </c>
      <c r="AY225" s="18" t="s">
        <v>193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8" t="s">
        <v>87</v>
      </c>
      <c r="BK225" s="206">
        <f>ROUND(I225*H225,2)</f>
        <v>0</v>
      </c>
      <c r="BL225" s="18" t="s">
        <v>199</v>
      </c>
      <c r="BM225" s="205" t="s">
        <v>973</v>
      </c>
    </row>
    <row r="226" spans="1:65" s="2" customFormat="1" ht="21.75" customHeight="1">
      <c r="A226" s="35"/>
      <c r="B226" s="36"/>
      <c r="C226" s="193" t="s">
        <v>629</v>
      </c>
      <c r="D226" s="193" t="s">
        <v>195</v>
      </c>
      <c r="E226" s="194" t="s">
        <v>3152</v>
      </c>
      <c r="F226" s="195" t="s">
        <v>3153</v>
      </c>
      <c r="G226" s="196" t="s">
        <v>216</v>
      </c>
      <c r="H226" s="197">
        <v>1.651</v>
      </c>
      <c r="I226" s="198"/>
      <c r="J226" s="199">
        <f>ROUND(I226*H226,2)</f>
        <v>0</v>
      </c>
      <c r="K226" s="200"/>
      <c r="L226" s="40"/>
      <c r="M226" s="267" t="s">
        <v>1</v>
      </c>
      <c r="N226" s="268" t="s">
        <v>45</v>
      </c>
      <c r="O226" s="269"/>
      <c r="P226" s="270">
        <f>O226*H226</f>
        <v>0</v>
      </c>
      <c r="Q226" s="270">
        <v>0</v>
      </c>
      <c r="R226" s="270">
        <f>Q226*H226</f>
        <v>0</v>
      </c>
      <c r="S226" s="270">
        <v>0</v>
      </c>
      <c r="T226" s="27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5" t="s">
        <v>199</v>
      </c>
      <c r="AT226" s="205" t="s">
        <v>195</v>
      </c>
      <c r="AU226" s="205" t="s">
        <v>87</v>
      </c>
      <c r="AY226" s="18" t="s">
        <v>193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8" t="s">
        <v>87</v>
      </c>
      <c r="BK226" s="206">
        <f>ROUND(I226*H226,2)</f>
        <v>0</v>
      </c>
      <c r="BL226" s="18" t="s">
        <v>199</v>
      </c>
      <c r="BM226" s="205" t="s">
        <v>983</v>
      </c>
    </row>
    <row r="227" spans="1:31" s="2" customFormat="1" ht="6.95" customHeight="1">
      <c r="A227" s="35"/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40"/>
      <c r="M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</row>
  </sheetData>
  <sheetProtection algorithmName="SHA-512" hashValue="soeF0CGCWJN5iH1nuiUu5Lea8JfE7cgZ1IZGp2wPSW/gwp/dmD9jcL8YXMz2gH9ekFkTo1eRhwPMbOuuzZFIoA==" saltValue="4qi2HlCizmT+OMxXgV3DLIhu+VyjvMl1RoJxGKPp15jxX+f2jsH94cFEeW/15HU5rsFz39O5Vq07uuuMrf+5eQ==" spinCount="100000" sheet="1" objects="1" scenarios="1" formatColumns="0" formatRows="0" autoFilter="0"/>
  <autoFilter ref="C132:K226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134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1:31" s="2" customFormat="1" ht="12" customHeight="1">
      <c r="A8" s="35"/>
      <c r="B8" s="40"/>
      <c r="C8" s="35"/>
      <c r="D8" s="120" t="s">
        <v>148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3154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7. 7. 2022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tr">
        <f>IF('Rekapitulace stavby'!AN10="","",'Rekapitulace stavby'!AN10)</f>
        <v>00278653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tr">
        <f>IF('Rekapitulace stavby'!E11="","",'Rekapitulace stavby'!E11)</f>
        <v>MĚSTO ČESKÁ TŘEBOVÁ</v>
      </c>
      <c r="F15" s="35"/>
      <c r="G15" s="35"/>
      <c r="H15" s="35"/>
      <c r="I15" s="120" t="s">
        <v>28</v>
      </c>
      <c r="J15" s="111" t="str">
        <f>IF('Rekapitulace stavby'!AN11="","",'Rekapitulace stavby'!AN11)</f>
        <v>CZ00278653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'Rekapitulace stavby'!E14</f>
        <v>Vyplň údaj</v>
      </c>
      <c r="F18" s="331"/>
      <c r="G18" s="331"/>
      <c r="H18" s="331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tr">
        <f>IF('Rekapitulace stavby'!AN16="","",'Rekapitulace stavby'!AN16)</f>
        <v>15036499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tr">
        <f>IF('Rekapitulace stavby'!E17="","",'Rekapitulace stavby'!E17)</f>
        <v>K I P spol. s r. o.</v>
      </c>
      <c r="F21" s="35"/>
      <c r="G21" s="35"/>
      <c r="H21" s="35"/>
      <c r="I21" s="120" t="s">
        <v>28</v>
      </c>
      <c r="J21" s="111" t="str">
        <f>IF('Rekapitulace stavby'!AN17="","",'Rekapitulace stavby'!AN17)</f>
        <v>CZ15036499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>Pavel Rinn</v>
      </c>
      <c r="F24" s="35"/>
      <c r="G24" s="35"/>
      <c r="H24" s="35"/>
      <c r="I24" s="120" t="s">
        <v>28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32" t="s">
        <v>1</v>
      </c>
      <c r="F27" s="332"/>
      <c r="G27" s="332"/>
      <c r="H27" s="33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40</v>
      </c>
      <c r="E30" s="35"/>
      <c r="F30" s="35"/>
      <c r="G30" s="35"/>
      <c r="H30" s="35"/>
      <c r="I30" s="35"/>
      <c r="J30" s="127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42</v>
      </c>
      <c r="G32" s="35"/>
      <c r="H32" s="35"/>
      <c r="I32" s="128" t="s">
        <v>41</v>
      </c>
      <c r="J32" s="128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44</v>
      </c>
      <c r="E33" s="120" t="s">
        <v>45</v>
      </c>
      <c r="F33" s="130">
        <f>ROUND((SUM(BE120:BE176)),2)</f>
        <v>0</v>
      </c>
      <c r="G33" s="35"/>
      <c r="H33" s="35"/>
      <c r="I33" s="131">
        <v>0.21</v>
      </c>
      <c r="J33" s="130">
        <f>ROUND(((SUM(BE120:BE176))*I33),2)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46</v>
      </c>
      <c r="F34" s="130">
        <f>ROUND((SUM(BF120:BF176)),2)</f>
        <v>0</v>
      </c>
      <c r="G34" s="35"/>
      <c r="H34" s="35"/>
      <c r="I34" s="131">
        <v>0.15</v>
      </c>
      <c r="J34" s="130">
        <f>ROUND(((SUM(BF120:BF176))*I34),2)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47</v>
      </c>
      <c r="F35" s="130">
        <f>ROUND((SUM(BG120:BG176)),2)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48</v>
      </c>
      <c r="F36" s="130">
        <f>ROUND((SUM(BH120:BH176)),2)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49</v>
      </c>
      <c r="F37" s="130">
        <f>ROUND((SUM(BI120:BI176)),2)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148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6" t="str">
        <f>E9</f>
        <v>SO 03 - Přípojka kanalizace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7. 7. 2022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ČESKÁ TŘEBOVÁ</v>
      </c>
      <c r="G91" s="37"/>
      <c r="H91" s="37"/>
      <c r="I91" s="30" t="s">
        <v>32</v>
      </c>
      <c r="J91" s="33" t="str">
        <f>E21</f>
        <v>K I P spol. s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>Pavel Rinn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153</v>
      </c>
      <c r="D94" s="151"/>
      <c r="E94" s="151"/>
      <c r="F94" s="151"/>
      <c r="G94" s="151"/>
      <c r="H94" s="151"/>
      <c r="I94" s="151"/>
      <c r="J94" s="152" t="s">
        <v>154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155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156</v>
      </c>
    </row>
    <row r="97" spans="2:12" s="9" customFormat="1" ht="24.95" customHeight="1">
      <c r="B97" s="154"/>
      <c r="C97" s="155"/>
      <c r="D97" s="156" t="s">
        <v>1093</v>
      </c>
      <c r="E97" s="157"/>
      <c r="F97" s="157"/>
      <c r="G97" s="157"/>
      <c r="H97" s="157"/>
      <c r="I97" s="157"/>
      <c r="J97" s="158">
        <f>J121</f>
        <v>0</v>
      </c>
      <c r="K97" s="155"/>
      <c r="L97" s="159"/>
    </row>
    <row r="98" spans="2:12" s="9" customFormat="1" ht="24.95" customHeight="1">
      <c r="B98" s="154"/>
      <c r="C98" s="155"/>
      <c r="D98" s="156" t="s">
        <v>3155</v>
      </c>
      <c r="E98" s="157"/>
      <c r="F98" s="157"/>
      <c r="G98" s="157"/>
      <c r="H98" s="157"/>
      <c r="I98" s="157"/>
      <c r="J98" s="158">
        <f>J147</f>
        <v>0</v>
      </c>
      <c r="K98" s="155"/>
      <c r="L98" s="159"/>
    </row>
    <row r="99" spans="2:12" s="9" customFormat="1" ht="24.95" customHeight="1">
      <c r="B99" s="154"/>
      <c r="C99" s="155"/>
      <c r="D99" s="156" t="s">
        <v>3156</v>
      </c>
      <c r="E99" s="157"/>
      <c r="F99" s="157"/>
      <c r="G99" s="157"/>
      <c r="H99" s="157"/>
      <c r="I99" s="157"/>
      <c r="J99" s="158">
        <f>J149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3157</v>
      </c>
      <c r="E100" s="157"/>
      <c r="F100" s="157"/>
      <c r="G100" s="157"/>
      <c r="H100" s="157"/>
      <c r="I100" s="157"/>
      <c r="J100" s="158">
        <f>J161</f>
        <v>0</v>
      </c>
      <c r="K100" s="155"/>
      <c r="L100" s="159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178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24" t="str">
        <f>E7</f>
        <v>REKONSTRUKCE HYGIENICKÉHO ZAŘÍZENÍ ZŠ-ÚSTECKÁ Č.P. 500 A 598 - II. etapa</v>
      </c>
      <c r="F110" s="325"/>
      <c r="G110" s="325"/>
      <c r="H110" s="325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6" t="str">
        <f>E9</f>
        <v>SO 03 - Přípojka kanalizace</v>
      </c>
      <c r="F112" s="323"/>
      <c r="G112" s="323"/>
      <c r="H112" s="323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 xml:space="preserve"> </v>
      </c>
      <c r="G114" s="37"/>
      <c r="H114" s="37"/>
      <c r="I114" s="30" t="s">
        <v>22</v>
      </c>
      <c r="J114" s="67" t="str">
        <f>IF(J12="","",J12)</f>
        <v>7. 7. 2022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24</v>
      </c>
      <c r="D116" s="37"/>
      <c r="E116" s="37"/>
      <c r="F116" s="28" t="str">
        <f>E15</f>
        <v>MĚSTO ČESKÁ TŘEBOVÁ</v>
      </c>
      <c r="G116" s="37"/>
      <c r="H116" s="37"/>
      <c r="I116" s="30" t="s">
        <v>32</v>
      </c>
      <c r="J116" s="33" t="str">
        <f>E21</f>
        <v>K I P spol. s r. o.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30</v>
      </c>
      <c r="D117" s="37"/>
      <c r="E117" s="37"/>
      <c r="F117" s="28" t="str">
        <f>IF(E18="","",E18)</f>
        <v>Vyplň údaj</v>
      </c>
      <c r="G117" s="37"/>
      <c r="H117" s="37"/>
      <c r="I117" s="30" t="s">
        <v>37</v>
      </c>
      <c r="J117" s="33" t="str">
        <f>E24</f>
        <v>Pavel Rinn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5"/>
      <c r="B119" s="166"/>
      <c r="C119" s="167" t="s">
        <v>179</v>
      </c>
      <c r="D119" s="168" t="s">
        <v>65</v>
      </c>
      <c r="E119" s="168" t="s">
        <v>61</v>
      </c>
      <c r="F119" s="168" t="s">
        <v>62</v>
      </c>
      <c r="G119" s="168" t="s">
        <v>180</v>
      </c>
      <c r="H119" s="168" t="s">
        <v>181</v>
      </c>
      <c r="I119" s="168" t="s">
        <v>182</v>
      </c>
      <c r="J119" s="169" t="s">
        <v>154</v>
      </c>
      <c r="K119" s="170" t="s">
        <v>183</v>
      </c>
      <c r="L119" s="171"/>
      <c r="M119" s="76" t="s">
        <v>1</v>
      </c>
      <c r="N119" s="77" t="s">
        <v>44</v>
      </c>
      <c r="O119" s="77" t="s">
        <v>184</v>
      </c>
      <c r="P119" s="77" t="s">
        <v>185</v>
      </c>
      <c r="Q119" s="77" t="s">
        <v>186</v>
      </c>
      <c r="R119" s="77" t="s">
        <v>187</v>
      </c>
      <c r="S119" s="77" t="s">
        <v>188</v>
      </c>
      <c r="T119" s="78" t="s">
        <v>189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3" s="2" customFormat="1" ht="22.9" customHeight="1">
      <c r="A120" s="35"/>
      <c r="B120" s="36"/>
      <c r="C120" s="83" t="s">
        <v>190</v>
      </c>
      <c r="D120" s="37"/>
      <c r="E120" s="37"/>
      <c r="F120" s="37"/>
      <c r="G120" s="37"/>
      <c r="H120" s="37"/>
      <c r="I120" s="37"/>
      <c r="J120" s="172">
        <f>BK120</f>
        <v>0</v>
      </c>
      <c r="K120" s="37"/>
      <c r="L120" s="40"/>
      <c r="M120" s="79"/>
      <c r="N120" s="173"/>
      <c r="O120" s="80"/>
      <c r="P120" s="174">
        <f>P121+P147+P149+P161</f>
        <v>0</v>
      </c>
      <c r="Q120" s="80"/>
      <c r="R120" s="174">
        <f>R121+R147+R149+R161</f>
        <v>40.076248</v>
      </c>
      <c r="S120" s="80"/>
      <c r="T120" s="175">
        <f>T121+T147+T149+T161</f>
        <v>8.55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79</v>
      </c>
      <c r="AU120" s="18" t="s">
        <v>156</v>
      </c>
      <c r="BK120" s="176">
        <f>BK121+BK147+BK149+BK161</f>
        <v>0</v>
      </c>
    </row>
    <row r="121" spans="2:63" s="12" customFormat="1" ht="25.9" customHeight="1">
      <c r="B121" s="177"/>
      <c r="C121" s="178"/>
      <c r="D121" s="179" t="s">
        <v>79</v>
      </c>
      <c r="E121" s="180" t="s">
        <v>87</v>
      </c>
      <c r="F121" s="180" t="s">
        <v>194</v>
      </c>
      <c r="G121" s="178"/>
      <c r="H121" s="178"/>
      <c r="I121" s="181"/>
      <c r="J121" s="182">
        <f>BK121</f>
        <v>0</v>
      </c>
      <c r="K121" s="178"/>
      <c r="L121" s="183"/>
      <c r="M121" s="184"/>
      <c r="N121" s="185"/>
      <c r="O121" s="185"/>
      <c r="P121" s="186">
        <f>SUM(P122:P146)</f>
        <v>0</v>
      </c>
      <c r="Q121" s="185"/>
      <c r="R121" s="186">
        <f>SUM(R122:R146)</f>
        <v>15.946032200000001</v>
      </c>
      <c r="S121" s="185"/>
      <c r="T121" s="187">
        <f>SUM(T122:T146)</f>
        <v>0</v>
      </c>
      <c r="AR121" s="188" t="s">
        <v>87</v>
      </c>
      <c r="AT121" s="189" t="s">
        <v>79</v>
      </c>
      <c r="AU121" s="189" t="s">
        <v>80</v>
      </c>
      <c r="AY121" s="188" t="s">
        <v>193</v>
      </c>
      <c r="BK121" s="190">
        <f>SUM(BK122:BK146)</f>
        <v>0</v>
      </c>
    </row>
    <row r="122" spans="1:65" s="2" customFormat="1" ht="16.5" customHeight="1">
      <c r="A122" s="35"/>
      <c r="B122" s="36"/>
      <c r="C122" s="193" t="s">
        <v>87</v>
      </c>
      <c r="D122" s="193" t="s">
        <v>195</v>
      </c>
      <c r="E122" s="194" t="s">
        <v>1130</v>
      </c>
      <c r="F122" s="195" t="s">
        <v>1131</v>
      </c>
      <c r="G122" s="196" t="s">
        <v>198</v>
      </c>
      <c r="H122" s="197">
        <v>0.322</v>
      </c>
      <c r="I122" s="198"/>
      <c r="J122" s="199">
        <f>ROUND(I122*H122,2)</f>
        <v>0</v>
      </c>
      <c r="K122" s="200"/>
      <c r="L122" s="40"/>
      <c r="M122" s="201" t="s">
        <v>1</v>
      </c>
      <c r="N122" s="202" t="s">
        <v>45</v>
      </c>
      <c r="O122" s="72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5" t="s">
        <v>199</v>
      </c>
      <c r="AT122" s="205" t="s">
        <v>195</v>
      </c>
      <c r="AU122" s="205" t="s">
        <v>87</v>
      </c>
      <c r="AY122" s="18" t="s">
        <v>193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87</v>
      </c>
      <c r="BK122" s="206">
        <f>ROUND(I122*H122,2)</f>
        <v>0</v>
      </c>
      <c r="BL122" s="18" t="s">
        <v>199</v>
      </c>
      <c r="BM122" s="205" t="s">
        <v>89</v>
      </c>
    </row>
    <row r="123" spans="2:51" s="13" customFormat="1" ht="12">
      <c r="B123" s="207"/>
      <c r="C123" s="208"/>
      <c r="D123" s="209" t="s">
        <v>201</v>
      </c>
      <c r="E123" s="210" t="s">
        <v>1</v>
      </c>
      <c r="F123" s="211" t="s">
        <v>3158</v>
      </c>
      <c r="G123" s="208"/>
      <c r="H123" s="212">
        <v>0.322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201</v>
      </c>
      <c r="AU123" s="218" t="s">
        <v>87</v>
      </c>
      <c r="AV123" s="13" t="s">
        <v>89</v>
      </c>
      <c r="AW123" s="13" t="s">
        <v>36</v>
      </c>
      <c r="AX123" s="13" t="s">
        <v>80</v>
      </c>
      <c r="AY123" s="218" t="s">
        <v>193</v>
      </c>
    </row>
    <row r="124" spans="2:51" s="14" customFormat="1" ht="12">
      <c r="B124" s="219"/>
      <c r="C124" s="220"/>
      <c r="D124" s="209" t="s">
        <v>201</v>
      </c>
      <c r="E124" s="221" t="s">
        <v>1</v>
      </c>
      <c r="F124" s="222" t="s">
        <v>203</v>
      </c>
      <c r="G124" s="220"/>
      <c r="H124" s="223">
        <v>0.322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201</v>
      </c>
      <c r="AU124" s="229" t="s">
        <v>87</v>
      </c>
      <c r="AV124" s="14" t="s">
        <v>199</v>
      </c>
      <c r="AW124" s="14" t="s">
        <v>36</v>
      </c>
      <c r="AX124" s="14" t="s">
        <v>87</v>
      </c>
      <c r="AY124" s="229" t="s">
        <v>193</v>
      </c>
    </row>
    <row r="125" spans="1:65" s="2" customFormat="1" ht="24.2" customHeight="1">
      <c r="A125" s="35"/>
      <c r="B125" s="36"/>
      <c r="C125" s="193" t="s">
        <v>89</v>
      </c>
      <c r="D125" s="193" t="s">
        <v>195</v>
      </c>
      <c r="E125" s="194" t="s">
        <v>1106</v>
      </c>
      <c r="F125" s="195" t="s">
        <v>1107</v>
      </c>
      <c r="G125" s="196" t="s">
        <v>198</v>
      </c>
      <c r="H125" s="197">
        <v>9.38</v>
      </c>
      <c r="I125" s="198"/>
      <c r="J125" s="199">
        <f>ROUND(I125*H125,2)</f>
        <v>0</v>
      </c>
      <c r="K125" s="200"/>
      <c r="L125" s="40"/>
      <c r="M125" s="201" t="s">
        <v>1</v>
      </c>
      <c r="N125" s="202" t="s">
        <v>45</v>
      </c>
      <c r="O125" s="72"/>
      <c r="P125" s="203">
        <f>O125*H125</f>
        <v>0</v>
      </c>
      <c r="Q125" s="203">
        <v>1.7</v>
      </c>
      <c r="R125" s="203">
        <f>Q125*H125</f>
        <v>15.946000000000002</v>
      </c>
      <c r="S125" s="203">
        <v>0</v>
      </c>
      <c r="T125" s="20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5" t="s">
        <v>199</v>
      </c>
      <c r="AT125" s="205" t="s">
        <v>195</v>
      </c>
      <c r="AU125" s="205" t="s">
        <v>87</v>
      </c>
      <c r="AY125" s="18" t="s">
        <v>193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87</v>
      </c>
      <c r="BK125" s="206">
        <f>ROUND(I125*H125,2)</f>
        <v>0</v>
      </c>
      <c r="BL125" s="18" t="s">
        <v>199</v>
      </c>
      <c r="BM125" s="205" t="s">
        <v>199</v>
      </c>
    </row>
    <row r="126" spans="1:65" s="2" customFormat="1" ht="21.75" customHeight="1">
      <c r="A126" s="35"/>
      <c r="B126" s="36"/>
      <c r="C126" s="193" t="s">
        <v>100</v>
      </c>
      <c r="D126" s="193" t="s">
        <v>195</v>
      </c>
      <c r="E126" s="194" t="s">
        <v>3159</v>
      </c>
      <c r="F126" s="195" t="s">
        <v>3160</v>
      </c>
      <c r="G126" s="196" t="s">
        <v>198</v>
      </c>
      <c r="H126" s="197">
        <v>16.07</v>
      </c>
      <c r="I126" s="198"/>
      <c r="J126" s="199">
        <f>ROUND(I126*H126,2)</f>
        <v>0</v>
      </c>
      <c r="K126" s="200"/>
      <c r="L126" s="40"/>
      <c r="M126" s="201" t="s">
        <v>1</v>
      </c>
      <c r="N126" s="202" t="s">
        <v>45</v>
      </c>
      <c r="O126" s="7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5" t="s">
        <v>199</v>
      </c>
      <c r="AT126" s="205" t="s">
        <v>195</v>
      </c>
      <c r="AU126" s="205" t="s">
        <v>87</v>
      </c>
      <c r="AY126" s="18" t="s">
        <v>193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8" t="s">
        <v>87</v>
      </c>
      <c r="BK126" s="206">
        <f>ROUND(I126*H126,2)</f>
        <v>0</v>
      </c>
      <c r="BL126" s="18" t="s">
        <v>199</v>
      </c>
      <c r="BM126" s="205" t="s">
        <v>228</v>
      </c>
    </row>
    <row r="127" spans="1:65" s="2" customFormat="1" ht="21.75" customHeight="1">
      <c r="A127" s="35"/>
      <c r="B127" s="36"/>
      <c r="C127" s="193" t="s">
        <v>199</v>
      </c>
      <c r="D127" s="193" t="s">
        <v>195</v>
      </c>
      <c r="E127" s="194" t="s">
        <v>3161</v>
      </c>
      <c r="F127" s="195" t="s">
        <v>3162</v>
      </c>
      <c r="G127" s="196" t="s">
        <v>198</v>
      </c>
      <c r="H127" s="197">
        <v>16.07</v>
      </c>
      <c r="I127" s="198"/>
      <c r="J127" s="199">
        <f>ROUND(I127*H127,2)</f>
        <v>0</v>
      </c>
      <c r="K127" s="200"/>
      <c r="L127" s="40"/>
      <c r="M127" s="201" t="s">
        <v>1</v>
      </c>
      <c r="N127" s="202" t="s">
        <v>45</v>
      </c>
      <c r="O127" s="72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5" t="s">
        <v>199</v>
      </c>
      <c r="AT127" s="205" t="s">
        <v>195</v>
      </c>
      <c r="AU127" s="205" t="s">
        <v>87</v>
      </c>
      <c r="AY127" s="18" t="s">
        <v>193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87</v>
      </c>
      <c r="BK127" s="206">
        <f>ROUND(I127*H127,2)</f>
        <v>0</v>
      </c>
      <c r="BL127" s="18" t="s">
        <v>199</v>
      </c>
      <c r="BM127" s="205" t="s">
        <v>259</v>
      </c>
    </row>
    <row r="128" spans="1:65" s="2" customFormat="1" ht="16.5" customHeight="1">
      <c r="A128" s="35"/>
      <c r="B128" s="36"/>
      <c r="C128" s="193" t="s">
        <v>221</v>
      </c>
      <c r="D128" s="193" t="s">
        <v>195</v>
      </c>
      <c r="E128" s="194" t="s">
        <v>1114</v>
      </c>
      <c r="F128" s="195" t="s">
        <v>1115</v>
      </c>
      <c r="G128" s="196" t="s">
        <v>198</v>
      </c>
      <c r="H128" s="197">
        <v>16.07</v>
      </c>
      <c r="I128" s="198"/>
      <c r="J128" s="199">
        <f>ROUND(I128*H128,2)</f>
        <v>0</v>
      </c>
      <c r="K128" s="200"/>
      <c r="L128" s="40"/>
      <c r="M128" s="201" t="s">
        <v>1</v>
      </c>
      <c r="N128" s="202" t="s">
        <v>45</v>
      </c>
      <c r="O128" s="7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5" t="s">
        <v>199</v>
      </c>
      <c r="AT128" s="205" t="s">
        <v>195</v>
      </c>
      <c r="AU128" s="205" t="s">
        <v>87</v>
      </c>
      <c r="AY128" s="18" t="s">
        <v>193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8" t="s">
        <v>87</v>
      </c>
      <c r="BK128" s="206">
        <f>ROUND(I128*H128,2)</f>
        <v>0</v>
      </c>
      <c r="BL128" s="18" t="s">
        <v>199</v>
      </c>
      <c r="BM128" s="205" t="s">
        <v>276</v>
      </c>
    </row>
    <row r="129" spans="1:65" s="2" customFormat="1" ht="16.5" customHeight="1">
      <c r="A129" s="35"/>
      <c r="B129" s="36"/>
      <c r="C129" s="193" t="s">
        <v>228</v>
      </c>
      <c r="D129" s="193" t="s">
        <v>195</v>
      </c>
      <c r="E129" s="194" t="s">
        <v>1116</v>
      </c>
      <c r="F129" s="195" t="s">
        <v>1117</v>
      </c>
      <c r="G129" s="196" t="s">
        <v>198</v>
      </c>
      <c r="H129" s="197">
        <v>0</v>
      </c>
      <c r="I129" s="198"/>
      <c r="J129" s="199">
        <f>ROUND(I129*H129,2)</f>
        <v>0</v>
      </c>
      <c r="K129" s="200"/>
      <c r="L129" s="40"/>
      <c r="M129" s="201" t="s">
        <v>1</v>
      </c>
      <c r="N129" s="202" t="s">
        <v>45</v>
      </c>
      <c r="O129" s="72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5" t="s">
        <v>199</v>
      </c>
      <c r="AT129" s="205" t="s">
        <v>195</v>
      </c>
      <c r="AU129" s="205" t="s">
        <v>87</v>
      </c>
      <c r="AY129" s="18" t="s">
        <v>193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87</v>
      </c>
      <c r="BK129" s="206">
        <f>ROUND(I129*H129,2)</f>
        <v>0</v>
      </c>
      <c r="BL129" s="18" t="s">
        <v>199</v>
      </c>
      <c r="BM129" s="205" t="s">
        <v>312</v>
      </c>
    </row>
    <row r="130" spans="2:51" s="15" customFormat="1" ht="12">
      <c r="B130" s="230"/>
      <c r="C130" s="231"/>
      <c r="D130" s="209" t="s">
        <v>201</v>
      </c>
      <c r="E130" s="232" t="s">
        <v>1</v>
      </c>
      <c r="F130" s="233" t="s">
        <v>3163</v>
      </c>
      <c r="G130" s="231"/>
      <c r="H130" s="232" t="s">
        <v>1</v>
      </c>
      <c r="I130" s="234"/>
      <c r="J130" s="231"/>
      <c r="K130" s="231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201</v>
      </c>
      <c r="AU130" s="239" t="s">
        <v>87</v>
      </c>
      <c r="AV130" s="15" t="s">
        <v>87</v>
      </c>
      <c r="AW130" s="15" t="s">
        <v>36</v>
      </c>
      <c r="AX130" s="15" t="s">
        <v>80</v>
      </c>
      <c r="AY130" s="239" t="s">
        <v>193</v>
      </c>
    </row>
    <row r="131" spans="2:51" s="13" customFormat="1" ht="12">
      <c r="B131" s="207"/>
      <c r="C131" s="208"/>
      <c r="D131" s="209" t="s">
        <v>201</v>
      </c>
      <c r="E131" s="210" t="s">
        <v>1</v>
      </c>
      <c r="F131" s="211" t="s">
        <v>80</v>
      </c>
      <c r="G131" s="208"/>
      <c r="H131" s="212">
        <v>0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201</v>
      </c>
      <c r="AU131" s="218" t="s">
        <v>87</v>
      </c>
      <c r="AV131" s="13" t="s">
        <v>89</v>
      </c>
      <c r="AW131" s="13" t="s">
        <v>36</v>
      </c>
      <c r="AX131" s="13" t="s">
        <v>80</v>
      </c>
      <c r="AY131" s="218" t="s">
        <v>193</v>
      </c>
    </row>
    <row r="132" spans="2:51" s="14" customFormat="1" ht="12">
      <c r="B132" s="219"/>
      <c r="C132" s="220"/>
      <c r="D132" s="209" t="s">
        <v>201</v>
      </c>
      <c r="E132" s="221" t="s">
        <v>1</v>
      </c>
      <c r="F132" s="222" t="s">
        <v>203</v>
      </c>
      <c r="G132" s="220"/>
      <c r="H132" s="223">
        <v>0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201</v>
      </c>
      <c r="AU132" s="229" t="s">
        <v>87</v>
      </c>
      <c r="AV132" s="14" t="s">
        <v>199</v>
      </c>
      <c r="AW132" s="14" t="s">
        <v>36</v>
      </c>
      <c r="AX132" s="14" t="s">
        <v>87</v>
      </c>
      <c r="AY132" s="229" t="s">
        <v>193</v>
      </c>
    </row>
    <row r="133" spans="1:65" s="2" customFormat="1" ht="21.75" customHeight="1">
      <c r="A133" s="35"/>
      <c r="B133" s="36"/>
      <c r="C133" s="193" t="s">
        <v>241</v>
      </c>
      <c r="D133" s="193" t="s">
        <v>195</v>
      </c>
      <c r="E133" s="194" t="s">
        <v>1119</v>
      </c>
      <c r="F133" s="195" t="s">
        <v>1120</v>
      </c>
      <c r="G133" s="196" t="s">
        <v>198</v>
      </c>
      <c r="H133" s="197">
        <v>13.92</v>
      </c>
      <c r="I133" s="198"/>
      <c r="J133" s="199">
        <f>ROUND(I133*H133,2)</f>
        <v>0</v>
      </c>
      <c r="K133" s="200"/>
      <c r="L133" s="40"/>
      <c r="M133" s="201" t="s">
        <v>1</v>
      </c>
      <c r="N133" s="202" t="s">
        <v>45</v>
      </c>
      <c r="O133" s="72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5" t="s">
        <v>199</v>
      </c>
      <c r="AT133" s="205" t="s">
        <v>195</v>
      </c>
      <c r="AU133" s="205" t="s">
        <v>87</v>
      </c>
      <c r="AY133" s="18" t="s">
        <v>193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87</v>
      </c>
      <c r="BK133" s="206">
        <f>ROUND(I133*H133,2)</f>
        <v>0</v>
      </c>
      <c r="BL133" s="18" t="s">
        <v>199</v>
      </c>
      <c r="BM133" s="205" t="s">
        <v>333</v>
      </c>
    </row>
    <row r="134" spans="2:51" s="13" customFormat="1" ht="12">
      <c r="B134" s="207"/>
      <c r="C134" s="208"/>
      <c r="D134" s="209" t="s">
        <v>201</v>
      </c>
      <c r="E134" s="210" t="s">
        <v>1</v>
      </c>
      <c r="F134" s="211" t="s">
        <v>3164</v>
      </c>
      <c r="G134" s="208"/>
      <c r="H134" s="212">
        <v>13.92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201</v>
      </c>
      <c r="AU134" s="218" t="s">
        <v>87</v>
      </c>
      <c r="AV134" s="13" t="s">
        <v>89</v>
      </c>
      <c r="AW134" s="13" t="s">
        <v>36</v>
      </c>
      <c r="AX134" s="13" t="s">
        <v>80</v>
      </c>
      <c r="AY134" s="218" t="s">
        <v>193</v>
      </c>
    </row>
    <row r="135" spans="2:51" s="14" customFormat="1" ht="12">
      <c r="B135" s="219"/>
      <c r="C135" s="220"/>
      <c r="D135" s="209" t="s">
        <v>201</v>
      </c>
      <c r="E135" s="221" t="s">
        <v>1</v>
      </c>
      <c r="F135" s="222" t="s">
        <v>203</v>
      </c>
      <c r="G135" s="220"/>
      <c r="H135" s="223">
        <v>13.92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201</v>
      </c>
      <c r="AU135" s="229" t="s">
        <v>87</v>
      </c>
      <c r="AV135" s="14" t="s">
        <v>199</v>
      </c>
      <c r="AW135" s="14" t="s">
        <v>36</v>
      </c>
      <c r="AX135" s="14" t="s">
        <v>87</v>
      </c>
      <c r="AY135" s="229" t="s">
        <v>193</v>
      </c>
    </row>
    <row r="136" spans="1:65" s="2" customFormat="1" ht="21.75" customHeight="1">
      <c r="A136" s="35"/>
      <c r="B136" s="36"/>
      <c r="C136" s="193" t="s">
        <v>259</v>
      </c>
      <c r="D136" s="193" t="s">
        <v>195</v>
      </c>
      <c r="E136" s="194" t="s">
        <v>1122</v>
      </c>
      <c r="F136" s="195" t="s">
        <v>1123</v>
      </c>
      <c r="G136" s="196" t="s">
        <v>198</v>
      </c>
      <c r="H136" s="197">
        <v>13.92</v>
      </c>
      <c r="I136" s="198"/>
      <c r="J136" s="199">
        <f>ROUND(I136*H136,2)</f>
        <v>0</v>
      </c>
      <c r="K136" s="200"/>
      <c r="L136" s="40"/>
      <c r="M136" s="201" t="s">
        <v>1</v>
      </c>
      <c r="N136" s="202" t="s">
        <v>45</v>
      </c>
      <c r="O136" s="72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87</v>
      </c>
      <c r="BK136" s="206">
        <f>ROUND(I136*H136,2)</f>
        <v>0</v>
      </c>
      <c r="BL136" s="18" t="s">
        <v>199</v>
      </c>
      <c r="BM136" s="205" t="s">
        <v>348</v>
      </c>
    </row>
    <row r="137" spans="1:65" s="2" customFormat="1" ht="21.75" customHeight="1">
      <c r="A137" s="35"/>
      <c r="B137" s="36"/>
      <c r="C137" s="193" t="s">
        <v>265</v>
      </c>
      <c r="D137" s="193" t="s">
        <v>195</v>
      </c>
      <c r="E137" s="194" t="s">
        <v>1124</v>
      </c>
      <c r="F137" s="195" t="s">
        <v>1125</v>
      </c>
      <c r="G137" s="196" t="s">
        <v>198</v>
      </c>
      <c r="H137" s="197">
        <v>139.2</v>
      </c>
      <c r="I137" s="198"/>
      <c r="J137" s="199">
        <f>ROUND(I137*H137,2)</f>
        <v>0</v>
      </c>
      <c r="K137" s="200"/>
      <c r="L137" s="40"/>
      <c r="M137" s="201" t="s">
        <v>1</v>
      </c>
      <c r="N137" s="202" t="s">
        <v>45</v>
      </c>
      <c r="O137" s="7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5" t="s">
        <v>199</v>
      </c>
      <c r="AT137" s="205" t="s">
        <v>195</v>
      </c>
      <c r="AU137" s="205" t="s">
        <v>87</v>
      </c>
      <c r="AY137" s="18" t="s">
        <v>193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87</v>
      </c>
      <c r="BK137" s="206">
        <f>ROUND(I137*H137,2)</f>
        <v>0</v>
      </c>
      <c r="BL137" s="18" t="s">
        <v>199</v>
      </c>
      <c r="BM137" s="205" t="s">
        <v>364</v>
      </c>
    </row>
    <row r="138" spans="2:51" s="13" customFormat="1" ht="12">
      <c r="B138" s="207"/>
      <c r="C138" s="208"/>
      <c r="D138" s="209" t="s">
        <v>201</v>
      </c>
      <c r="E138" s="210" t="s">
        <v>1</v>
      </c>
      <c r="F138" s="211" t="s">
        <v>3165</v>
      </c>
      <c r="G138" s="208"/>
      <c r="H138" s="212">
        <v>139.2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201</v>
      </c>
      <c r="AU138" s="218" t="s">
        <v>87</v>
      </c>
      <c r="AV138" s="13" t="s">
        <v>89</v>
      </c>
      <c r="AW138" s="13" t="s">
        <v>36</v>
      </c>
      <c r="AX138" s="13" t="s">
        <v>80</v>
      </c>
      <c r="AY138" s="218" t="s">
        <v>193</v>
      </c>
    </row>
    <row r="139" spans="2:51" s="14" customFormat="1" ht="12">
      <c r="B139" s="219"/>
      <c r="C139" s="220"/>
      <c r="D139" s="209" t="s">
        <v>201</v>
      </c>
      <c r="E139" s="221" t="s">
        <v>1</v>
      </c>
      <c r="F139" s="222" t="s">
        <v>203</v>
      </c>
      <c r="G139" s="220"/>
      <c r="H139" s="223">
        <v>139.2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201</v>
      </c>
      <c r="AU139" s="229" t="s">
        <v>87</v>
      </c>
      <c r="AV139" s="14" t="s">
        <v>199</v>
      </c>
      <c r="AW139" s="14" t="s">
        <v>36</v>
      </c>
      <c r="AX139" s="14" t="s">
        <v>87</v>
      </c>
      <c r="AY139" s="229" t="s">
        <v>193</v>
      </c>
    </row>
    <row r="140" spans="1:65" s="2" customFormat="1" ht="16.5" customHeight="1">
      <c r="A140" s="35"/>
      <c r="B140" s="36"/>
      <c r="C140" s="193" t="s">
        <v>276</v>
      </c>
      <c r="D140" s="193" t="s">
        <v>195</v>
      </c>
      <c r="E140" s="194" t="s">
        <v>1127</v>
      </c>
      <c r="F140" s="195" t="s">
        <v>1128</v>
      </c>
      <c r="G140" s="196" t="s">
        <v>216</v>
      </c>
      <c r="H140" s="197">
        <v>21.576</v>
      </c>
      <c r="I140" s="198"/>
      <c r="J140" s="199">
        <f>ROUND(I140*H140,2)</f>
        <v>0</v>
      </c>
      <c r="K140" s="200"/>
      <c r="L140" s="40"/>
      <c r="M140" s="201" t="s">
        <v>1</v>
      </c>
      <c r="N140" s="202" t="s">
        <v>45</v>
      </c>
      <c r="O140" s="7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87</v>
      </c>
      <c r="BK140" s="206">
        <f>ROUND(I140*H140,2)</f>
        <v>0</v>
      </c>
      <c r="BL140" s="18" t="s">
        <v>199</v>
      </c>
      <c r="BM140" s="205" t="s">
        <v>378</v>
      </c>
    </row>
    <row r="141" spans="2:51" s="13" customFormat="1" ht="12">
      <c r="B141" s="207"/>
      <c r="C141" s="208"/>
      <c r="D141" s="209" t="s">
        <v>201</v>
      </c>
      <c r="E141" s="210" t="s">
        <v>1</v>
      </c>
      <c r="F141" s="211" t="s">
        <v>3166</v>
      </c>
      <c r="G141" s="208"/>
      <c r="H141" s="212">
        <v>21.576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201</v>
      </c>
      <c r="AU141" s="218" t="s">
        <v>87</v>
      </c>
      <c r="AV141" s="13" t="s">
        <v>89</v>
      </c>
      <c r="AW141" s="13" t="s">
        <v>36</v>
      </c>
      <c r="AX141" s="13" t="s">
        <v>80</v>
      </c>
      <c r="AY141" s="218" t="s">
        <v>193</v>
      </c>
    </row>
    <row r="142" spans="2:51" s="14" customFormat="1" ht="12">
      <c r="B142" s="219"/>
      <c r="C142" s="220"/>
      <c r="D142" s="209" t="s">
        <v>201</v>
      </c>
      <c r="E142" s="221" t="s">
        <v>1</v>
      </c>
      <c r="F142" s="222" t="s">
        <v>203</v>
      </c>
      <c r="G142" s="220"/>
      <c r="H142" s="223">
        <v>21.576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201</v>
      </c>
      <c r="AU142" s="229" t="s">
        <v>87</v>
      </c>
      <c r="AV142" s="14" t="s">
        <v>199</v>
      </c>
      <c r="AW142" s="14" t="s">
        <v>36</v>
      </c>
      <c r="AX142" s="14" t="s">
        <v>87</v>
      </c>
      <c r="AY142" s="229" t="s">
        <v>193</v>
      </c>
    </row>
    <row r="143" spans="1:65" s="2" customFormat="1" ht="21.75" customHeight="1">
      <c r="A143" s="35"/>
      <c r="B143" s="36"/>
      <c r="C143" s="193" t="s">
        <v>294</v>
      </c>
      <c r="D143" s="193" t="s">
        <v>195</v>
      </c>
      <c r="E143" s="194" t="s">
        <v>1133</v>
      </c>
      <c r="F143" s="195" t="s">
        <v>1134</v>
      </c>
      <c r="G143" s="196" t="s">
        <v>231</v>
      </c>
      <c r="H143" s="197">
        <v>1.61</v>
      </c>
      <c r="I143" s="198"/>
      <c r="J143" s="199">
        <f>ROUND(I143*H143,2)</f>
        <v>0</v>
      </c>
      <c r="K143" s="200"/>
      <c r="L143" s="40"/>
      <c r="M143" s="201" t="s">
        <v>1</v>
      </c>
      <c r="N143" s="202" t="s">
        <v>45</v>
      </c>
      <c r="O143" s="7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87</v>
      </c>
      <c r="BK143" s="206">
        <f>ROUND(I143*H143,2)</f>
        <v>0</v>
      </c>
      <c r="BL143" s="18" t="s">
        <v>199</v>
      </c>
      <c r="BM143" s="205" t="s">
        <v>389</v>
      </c>
    </row>
    <row r="144" spans="2:51" s="13" customFormat="1" ht="12">
      <c r="B144" s="207"/>
      <c r="C144" s="208"/>
      <c r="D144" s="209" t="s">
        <v>201</v>
      </c>
      <c r="E144" s="210" t="s">
        <v>1</v>
      </c>
      <c r="F144" s="211" t="s">
        <v>3167</v>
      </c>
      <c r="G144" s="208"/>
      <c r="H144" s="212">
        <v>1.61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201</v>
      </c>
      <c r="AU144" s="218" t="s">
        <v>87</v>
      </c>
      <c r="AV144" s="13" t="s">
        <v>89</v>
      </c>
      <c r="AW144" s="13" t="s">
        <v>36</v>
      </c>
      <c r="AX144" s="13" t="s">
        <v>80</v>
      </c>
      <c r="AY144" s="218" t="s">
        <v>193</v>
      </c>
    </row>
    <row r="145" spans="2:51" s="14" customFormat="1" ht="12">
      <c r="B145" s="219"/>
      <c r="C145" s="220"/>
      <c r="D145" s="209" t="s">
        <v>201</v>
      </c>
      <c r="E145" s="221" t="s">
        <v>1</v>
      </c>
      <c r="F145" s="222" t="s">
        <v>203</v>
      </c>
      <c r="G145" s="220"/>
      <c r="H145" s="223">
        <v>1.61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201</v>
      </c>
      <c r="AU145" s="229" t="s">
        <v>87</v>
      </c>
      <c r="AV145" s="14" t="s">
        <v>199</v>
      </c>
      <c r="AW145" s="14" t="s">
        <v>36</v>
      </c>
      <c r="AX145" s="14" t="s">
        <v>87</v>
      </c>
      <c r="AY145" s="229" t="s">
        <v>193</v>
      </c>
    </row>
    <row r="146" spans="1:65" s="2" customFormat="1" ht="16.5" customHeight="1">
      <c r="A146" s="35"/>
      <c r="B146" s="36"/>
      <c r="C146" s="193" t="s">
        <v>312</v>
      </c>
      <c r="D146" s="193" t="s">
        <v>195</v>
      </c>
      <c r="E146" s="194" t="s">
        <v>1136</v>
      </c>
      <c r="F146" s="195" t="s">
        <v>1137</v>
      </c>
      <c r="G146" s="196" t="s">
        <v>231</v>
      </c>
      <c r="H146" s="197">
        <v>1.61</v>
      </c>
      <c r="I146" s="198"/>
      <c r="J146" s="199">
        <f>ROUND(I146*H146,2)</f>
        <v>0</v>
      </c>
      <c r="K146" s="200"/>
      <c r="L146" s="40"/>
      <c r="M146" s="201" t="s">
        <v>1</v>
      </c>
      <c r="N146" s="202" t="s">
        <v>45</v>
      </c>
      <c r="O146" s="72"/>
      <c r="P146" s="203">
        <f>O146*H146</f>
        <v>0</v>
      </c>
      <c r="Q146" s="203">
        <v>2E-05</v>
      </c>
      <c r="R146" s="203">
        <f>Q146*H146</f>
        <v>3.2200000000000003E-05</v>
      </c>
      <c r="S146" s="203">
        <v>0</v>
      </c>
      <c r="T146" s="20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199</v>
      </c>
      <c r="AT146" s="205" t="s">
        <v>195</v>
      </c>
      <c r="AU146" s="205" t="s">
        <v>87</v>
      </c>
      <c r="AY146" s="18" t="s">
        <v>193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87</v>
      </c>
      <c r="BK146" s="206">
        <f>ROUND(I146*H146,2)</f>
        <v>0</v>
      </c>
      <c r="BL146" s="18" t="s">
        <v>199</v>
      </c>
      <c r="BM146" s="205" t="s">
        <v>399</v>
      </c>
    </row>
    <row r="147" spans="2:63" s="12" customFormat="1" ht="25.9" customHeight="1">
      <c r="B147" s="177"/>
      <c r="C147" s="178"/>
      <c r="D147" s="179" t="s">
        <v>79</v>
      </c>
      <c r="E147" s="180" t="s">
        <v>199</v>
      </c>
      <c r="F147" s="180" t="s">
        <v>1836</v>
      </c>
      <c r="G147" s="178"/>
      <c r="H147" s="178"/>
      <c r="I147" s="181"/>
      <c r="J147" s="182">
        <f>BK147</f>
        <v>0</v>
      </c>
      <c r="K147" s="178"/>
      <c r="L147" s="183"/>
      <c r="M147" s="184"/>
      <c r="N147" s="185"/>
      <c r="O147" s="185"/>
      <c r="P147" s="186">
        <f>P148</f>
        <v>0</v>
      </c>
      <c r="Q147" s="185"/>
      <c r="R147" s="186">
        <f>R148</f>
        <v>8.5840958</v>
      </c>
      <c r="S147" s="185"/>
      <c r="T147" s="187">
        <f>T148</f>
        <v>0</v>
      </c>
      <c r="AR147" s="188" t="s">
        <v>87</v>
      </c>
      <c r="AT147" s="189" t="s">
        <v>79</v>
      </c>
      <c r="AU147" s="189" t="s">
        <v>80</v>
      </c>
      <c r="AY147" s="188" t="s">
        <v>193</v>
      </c>
      <c r="BK147" s="190">
        <f>BK148</f>
        <v>0</v>
      </c>
    </row>
    <row r="148" spans="1:65" s="2" customFormat="1" ht="21.75" customHeight="1">
      <c r="A148" s="35"/>
      <c r="B148" s="36"/>
      <c r="C148" s="193" t="s">
        <v>316</v>
      </c>
      <c r="D148" s="193" t="s">
        <v>195</v>
      </c>
      <c r="E148" s="194" t="s">
        <v>1103</v>
      </c>
      <c r="F148" s="195" t="s">
        <v>1104</v>
      </c>
      <c r="G148" s="196" t="s">
        <v>198</v>
      </c>
      <c r="H148" s="197">
        <v>4.54</v>
      </c>
      <c r="I148" s="198"/>
      <c r="J148" s="199">
        <f>ROUND(I148*H148,2)</f>
        <v>0</v>
      </c>
      <c r="K148" s="200"/>
      <c r="L148" s="40"/>
      <c r="M148" s="201" t="s">
        <v>1</v>
      </c>
      <c r="N148" s="202" t="s">
        <v>45</v>
      </c>
      <c r="O148" s="72"/>
      <c r="P148" s="203">
        <f>O148*H148</f>
        <v>0</v>
      </c>
      <c r="Q148" s="203">
        <v>1.89077</v>
      </c>
      <c r="R148" s="203">
        <f>Q148*H148</f>
        <v>8.5840958</v>
      </c>
      <c r="S148" s="203">
        <v>0</v>
      </c>
      <c r="T148" s="20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5" t="s">
        <v>199</v>
      </c>
      <c r="AT148" s="205" t="s">
        <v>195</v>
      </c>
      <c r="AU148" s="205" t="s">
        <v>87</v>
      </c>
      <c r="AY148" s="18" t="s">
        <v>193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87</v>
      </c>
      <c r="BK148" s="206">
        <f>ROUND(I148*H148,2)</f>
        <v>0</v>
      </c>
      <c r="BL148" s="18" t="s">
        <v>199</v>
      </c>
      <c r="BM148" s="205" t="s">
        <v>408</v>
      </c>
    </row>
    <row r="149" spans="2:63" s="12" customFormat="1" ht="25.9" customHeight="1">
      <c r="B149" s="177"/>
      <c r="C149" s="178"/>
      <c r="D149" s="179" t="s">
        <v>79</v>
      </c>
      <c r="E149" s="180" t="s">
        <v>221</v>
      </c>
      <c r="F149" s="180" t="s">
        <v>3168</v>
      </c>
      <c r="G149" s="178"/>
      <c r="H149" s="178"/>
      <c r="I149" s="181"/>
      <c r="J149" s="182">
        <f>BK149</f>
        <v>0</v>
      </c>
      <c r="K149" s="178"/>
      <c r="L149" s="183"/>
      <c r="M149" s="184"/>
      <c r="N149" s="185"/>
      <c r="O149" s="185"/>
      <c r="P149" s="186">
        <f>SUM(P150:P160)</f>
        <v>0</v>
      </c>
      <c r="Q149" s="185"/>
      <c r="R149" s="186">
        <f>SUM(R150:R160)</f>
        <v>11.67172</v>
      </c>
      <c r="S149" s="185"/>
      <c r="T149" s="187">
        <f>SUM(T150:T160)</f>
        <v>8.55</v>
      </c>
      <c r="AR149" s="188" t="s">
        <v>87</v>
      </c>
      <c r="AT149" s="189" t="s">
        <v>79</v>
      </c>
      <c r="AU149" s="189" t="s">
        <v>80</v>
      </c>
      <c r="AY149" s="188" t="s">
        <v>193</v>
      </c>
      <c r="BK149" s="190">
        <f>SUM(BK150:BK160)</f>
        <v>0</v>
      </c>
    </row>
    <row r="150" spans="1:65" s="2" customFormat="1" ht="16.5" customHeight="1">
      <c r="A150" s="35"/>
      <c r="B150" s="36"/>
      <c r="C150" s="193" t="s">
        <v>333</v>
      </c>
      <c r="D150" s="193" t="s">
        <v>195</v>
      </c>
      <c r="E150" s="194" t="s">
        <v>3169</v>
      </c>
      <c r="F150" s="195" t="s">
        <v>3170</v>
      </c>
      <c r="G150" s="196" t="s">
        <v>231</v>
      </c>
      <c r="H150" s="197">
        <v>38</v>
      </c>
      <c r="I150" s="198"/>
      <c r="J150" s="199">
        <f>ROUND(I150*H150,2)</f>
        <v>0</v>
      </c>
      <c r="K150" s="200"/>
      <c r="L150" s="40"/>
      <c r="M150" s="201" t="s">
        <v>1</v>
      </c>
      <c r="N150" s="202" t="s">
        <v>45</v>
      </c>
      <c r="O150" s="72"/>
      <c r="P150" s="203">
        <f>O150*H150</f>
        <v>0</v>
      </c>
      <c r="Q150" s="203">
        <v>0</v>
      </c>
      <c r="R150" s="203">
        <f>Q150*H150</f>
        <v>0</v>
      </c>
      <c r="S150" s="203">
        <v>0.225</v>
      </c>
      <c r="T150" s="204">
        <f>S150*H150</f>
        <v>8.55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5" t="s">
        <v>199</v>
      </c>
      <c r="AT150" s="205" t="s">
        <v>195</v>
      </c>
      <c r="AU150" s="205" t="s">
        <v>87</v>
      </c>
      <c r="AY150" s="18" t="s">
        <v>193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87</v>
      </c>
      <c r="BK150" s="206">
        <f>ROUND(I150*H150,2)</f>
        <v>0</v>
      </c>
      <c r="BL150" s="18" t="s">
        <v>199</v>
      </c>
      <c r="BM150" s="205" t="s">
        <v>417</v>
      </c>
    </row>
    <row r="151" spans="2:51" s="13" customFormat="1" ht="12">
      <c r="B151" s="207"/>
      <c r="C151" s="208"/>
      <c r="D151" s="209" t="s">
        <v>201</v>
      </c>
      <c r="E151" s="210" t="s">
        <v>1</v>
      </c>
      <c r="F151" s="211" t="s">
        <v>3171</v>
      </c>
      <c r="G151" s="208"/>
      <c r="H151" s="212">
        <v>38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201</v>
      </c>
      <c r="AU151" s="218" t="s">
        <v>87</v>
      </c>
      <c r="AV151" s="13" t="s">
        <v>89</v>
      </c>
      <c r="AW151" s="13" t="s">
        <v>36</v>
      </c>
      <c r="AX151" s="13" t="s">
        <v>80</v>
      </c>
      <c r="AY151" s="218" t="s">
        <v>193</v>
      </c>
    </row>
    <row r="152" spans="2:51" s="14" customFormat="1" ht="12">
      <c r="B152" s="219"/>
      <c r="C152" s="220"/>
      <c r="D152" s="209" t="s">
        <v>201</v>
      </c>
      <c r="E152" s="221" t="s">
        <v>1</v>
      </c>
      <c r="F152" s="222" t="s">
        <v>203</v>
      </c>
      <c r="G152" s="220"/>
      <c r="H152" s="223">
        <v>38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201</v>
      </c>
      <c r="AU152" s="229" t="s">
        <v>87</v>
      </c>
      <c r="AV152" s="14" t="s">
        <v>199</v>
      </c>
      <c r="AW152" s="14" t="s">
        <v>36</v>
      </c>
      <c r="AX152" s="14" t="s">
        <v>87</v>
      </c>
      <c r="AY152" s="229" t="s">
        <v>193</v>
      </c>
    </row>
    <row r="153" spans="1:65" s="2" customFormat="1" ht="24.2" customHeight="1">
      <c r="A153" s="35"/>
      <c r="B153" s="36"/>
      <c r="C153" s="193" t="s">
        <v>8</v>
      </c>
      <c r="D153" s="193" t="s">
        <v>195</v>
      </c>
      <c r="E153" s="194" t="s">
        <v>3172</v>
      </c>
      <c r="F153" s="195" t="s">
        <v>3173</v>
      </c>
      <c r="G153" s="196" t="s">
        <v>231</v>
      </c>
      <c r="H153" s="197">
        <v>3.8</v>
      </c>
      <c r="I153" s="198"/>
      <c r="J153" s="199">
        <f>ROUND(I153*H153,2)</f>
        <v>0</v>
      </c>
      <c r="K153" s="200"/>
      <c r="L153" s="40"/>
      <c r="M153" s="201" t="s">
        <v>1</v>
      </c>
      <c r="N153" s="202" t="s">
        <v>45</v>
      </c>
      <c r="O153" s="72"/>
      <c r="P153" s="203">
        <f>O153*H153</f>
        <v>0</v>
      </c>
      <c r="Q153" s="203">
        <v>1.1893</v>
      </c>
      <c r="R153" s="203">
        <f>Q153*H153</f>
        <v>4.51934</v>
      </c>
      <c r="S153" s="203">
        <v>0</v>
      </c>
      <c r="T153" s="20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87</v>
      </c>
      <c r="AY153" s="18" t="s">
        <v>193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87</v>
      </c>
      <c r="BK153" s="206">
        <f>ROUND(I153*H153,2)</f>
        <v>0</v>
      </c>
      <c r="BL153" s="18" t="s">
        <v>199</v>
      </c>
      <c r="BM153" s="205" t="s">
        <v>425</v>
      </c>
    </row>
    <row r="154" spans="2:51" s="13" customFormat="1" ht="12">
      <c r="B154" s="207"/>
      <c r="C154" s="208"/>
      <c r="D154" s="209" t="s">
        <v>201</v>
      </c>
      <c r="E154" s="210" t="s">
        <v>1</v>
      </c>
      <c r="F154" s="211" t="s">
        <v>3174</v>
      </c>
      <c r="G154" s="208"/>
      <c r="H154" s="212">
        <v>3.8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201</v>
      </c>
      <c r="AU154" s="218" t="s">
        <v>87</v>
      </c>
      <c r="AV154" s="13" t="s">
        <v>89</v>
      </c>
      <c r="AW154" s="13" t="s">
        <v>36</v>
      </c>
      <c r="AX154" s="13" t="s">
        <v>80</v>
      </c>
      <c r="AY154" s="218" t="s">
        <v>193</v>
      </c>
    </row>
    <row r="155" spans="2:51" s="14" customFormat="1" ht="12">
      <c r="B155" s="219"/>
      <c r="C155" s="220"/>
      <c r="D155" s="209" t="s">
        <v>201</v>
      </c>
      <c r="E155" s="221" t="s">
        <v>1</v>
      </c>
      <c r="F155" s="222" t="s">
        <v>203</v>
      </c>
      <c r="G155" s="220"/>
      <c r="H155" s="223">
        <v>3.8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201</v>
      </c>
      <c r="AU155" s="229" t="s">
        <v>87</v>
      </c>
      <c r="AV155" s="14" t="s">
        <v>199</v>
      </c>
      <c r="AW155" s="14" t="s">
        <v>36</v>
      </c>
      <c r="AX155" s="14" t="s">
        <v>87</v>
      </c>
      <c r="AY155" s="229" t="s">
        <v>193</v>
      </c>
    </row>
    <row r="156" spans="1:65" s="2" customFormat="1" ht="21.75" customHeight="1">
      <c r="A156" s="35"/>
      <c r="B156" s="36"/>
      <c r="C156" s="193" t="s">
        <v>348</v>
      </c>
      <c r="D156" s="193" t="s">
        <v>195</v>
      </c>
      <c r="E156" s="194" t="s">
        <v>3175</v>
      </c>
      <c r="F156" s="195" t="s">
        <v>3176</v>
      </c>
      <c r="G156" s="196" t="s">
        <v>231</v>
      </c>
      <c r="H156" s="197">
        <v>34.2</v>
      </c>
      <c r="I156" s="198"/>
      <c r="J156" s="199">
        <f>ROUND(I156*H156,2)</f>
        <v>0</v>
      </c>
      <c r="K156" s="200"/>
      <c r="L156" s="40"/>
      <c r="M156" s="201" t="s">
        <v>1</v>
      </c>
      <c r="N156" s="202" t="s">
        <v>45</v>
      </c>
      <c r="O156" s="72"/>
      <c r="P156" s="203">
        <f>O156*H156</f>
        <v>0</v>
      </c>
      <c r="Q156" s="203">
        <v>0.0739</v>
      </c>
      <c r="R156" s="203">
        <f>Q156*H156</f>
        <v>2.52738</v>
      </c>
      <c r="S156" s="203">
        <v>0</v>
      </c>
      <c r="T156" s="20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5" t="s">
        <v>199</v>
      </c>
      <c r="AT156" s="205" t="s">
        <v>195</v>
      </c>
      <c r="AU156" s="205" t="s">
        <v>87</v>
      </c>
      <c r="AY156" s="18" t="s">
        <v>193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87</v>
      </c>
      <c r="BK156" s="206">
        <f>ROUND(I156*H156,2)</f>
        <v>0</v>
      </c>
      <c r="BL156" s="18" t="s">
        <v>199</v>
      </c>
      <c r="BM156" s="205" t="s">
        <v>457</v>
      </c>
    </row>
    <row r="157" spans="2:51" s="13" customFormat="1" ht="12">
      <c r="B157" s="207"/>
      <c r="C157" s="208"/>
      <c r="D157" s="209" t="s">
        <v>201</v>
      </c>
      <c r="E157" s="210" t="s">
        <v>1</v>
      </c>
      <c r="F157" s="211" t="s">
        <v>3177</v>
      </c>
      <c r="G157" s="208"/>
      <c r="H157" s="212">
        <v>34.2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201</v>
      </c>
      <c r="AU157" s="218" t="s">
        <v>87</v>
      </c>
      <c r="AV157" s="13" t="s">
        <v>89</v>
      </c>
      <c r="AW157" s="13" t="s">
        <v>36</v>
      </c>
      <c r="AX157" s="13" t="s">
        <v>80</v>
      </c>
      <c r="AY157" s="218" t="s">
        <v>193</v>
      </c>
    </row>
    <row r="158" spans="2:51" s="14" customFormat="1" ht="12">
      <c r="B158" s="219"/>
      <c r="C158" s="220"/>
      <c r="D158" s="209" t="s">
        <v>201</v>
      </c>
      <c r="E158" s="221" t="s">
        <v>1</v>
      </c>
      <c r="F158" s="222" t="s">
        <v>203</v>
      </c>
      <c r="G158" s="220"/>
      <c r="H158" s="223">
        <v>34.2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201</v>
      </c>
      <c r="AU158" s="229" t="s">
        <v>87</v>
      </c>
      <c r="AV158" s="14" t="s">
        <v>199</v>
      </c>
      <c r="AW158" s="14" t="s">
        <v>36</v>
      </c>
      <c r="AX158" s="14" t="s">
        <v>87</v>
      </c>
      <c r="AY158" s="229" t="s">
        <v>193</v>
      </c>
    </row>
    <row r="159" spans="1:65" s="2" customFormat="1" ht="24.2" customHeight="1">
      <c r="A159" s="35"/>
      <c r="B159" s="36"/>
      <c r="C159" s="193" t="s">
        <v>353</v>
      </c>
      <c r="D159" s="193" t="s">
        <v>195</v>
      </c>
      <c r="E159" s="194" t="s">
        <v>3178</v>
      </c>
      <c r="F159" s="195" t="s">
        <v>3179</v>
      </c>
      <c r="G159" s="196" t="s">
        <v>496</v>
      </c>
      <c r="H159" s="197">
        <v>25</v>
      </c>
      <c r="I159" s="198"/>
      <c r="J159" s="199">
        <f>ROUND(I159*H159,2)</f>
        <v>0</v>
      </c>
      <c r="K159" s="200"/>
      <c r="L159" s="40"/>
      <c r="M159" s="201" t="s">
        <v>1</v>
      </c>
      <c r="N159" s="202" t="s">
        <v>45</v>
      </c>
      <c r="O159" s="7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199</v>
      </c>
      <c r="AT159" s="205" t="s">
        <v>195</v>
      </c>
      <c r="AU159" s="205" t="s">
        <v>87</v>
      </c>
      <c r="AY159" s="18" t="s">
        <v>193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87</v>
      </c>
      <c r="BK159" s="206">
        <f>ROUND(I159*H159,2)</f>
        <v>0</v>
      </c>
      <c r="BL159" s="18" t="s">
        <v>199</v>
      </c>
      <c r="BM159" s="205" t="s">
        <v>478</v>
      </c>
    </row>
    <row r="160" spans="1:65" s="2" customFormat="1" ht="21.75" customHeight="1">
      <c r="A160" s="35"/>
      <c r="B160" s="36"/>
      <c r="C160" s="193" t="s">
        <v>364</v>
      </c>
      <c r="D160" s="193" t="s">
        <v>195</v>
      </c>
      <c r="E160" s="194" t="s">
        <v>3180</v>
      </c>
      <c r="F160" s="195" t="s">
        <v>3181</v>
      </c>
      <c r="G160" s="196" t="s">
        <v>496</v>
      </c>
      <c r="H160" s="197">
        <v>25</v>
      </c>
      <c r="I160" s="198"/>
      <c r="J160" s="199">
        <f>ROUND(I160*H160,2)</f>
        <v>0</v>
      </c>
      <c r="K160" s="200"/>
      <c r="L160" s="40"/>
      <c r="M160" s="201" t="s">
        <v>1</v>
      </c>
      <c r="N160" s="202" t="s">
        <v>45</v>
      </c>
      <c r="O160" s="72"/>
      <c r="P160" s="203">
        <f>O160*H160</f>
        <v>0</v>
      </c>
      <c r="Q160" s="203">
        <v>0.185</v>
      </c>
      <c r="R160" s="203">
        <f>Q160*H160</f>
        <v>4.625</v>
      </c>
      <c r="S160" s="203">
        <v>0</v>
      </c>
      <c r="T160" s="20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199</v>
      </c>
      <c r="AT160" s="205" t="s">
        <v>195</v>
      </c>
      <c r="AU160" s="205" t="s">
        <v>87</v>
      </c>
      <c r="AY160" s="18" t="s">
        <v>193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8" t="s">
        <v>87</v>
      </c>
      <c r="BK160" s="206">
        <f>ROUND(I160*H160,2)</f>
        <v>0</v>
      </c>
      <c r="BL160" s="18" t="s">
        <v>199</v>
      </c>
      <c r="BM160" s="205" t="s">
        <v>493</v>
      </c>
    </row>
    <row r="161" spans="2:63" s="12" customFormat="1" ht="25.9" customHeight="1">
      <c r="B161" s="177"/>
      <c r="C161" s="178"/>
      <c r="D161" s="179" t="s">
        <v>79</v>
      </c>
      <c r="E161" s="180" t="s">
        <v>259</v>
      </c>
      <c r="F161" s="180" t="s">
        <v>2084</v>
      </c>
      <c r="G161" s="178"/>
      <c r="H161" s="178"/>
      <c r="I161" s="181"/>
      <c r="J161" s="182">
        <f>BK161</f>
        <v>0</v>
      </c>
      <c r="K161" s="178"/>
      <c r="L161" s="183"/>
      <c r="M161" s="184"/>
      <c r="N161" s="185"/>
      <c r="O161" s="185"/>
      <c r="P161" s="186">
        <f>SUM(P162:P176)</f>
        <v>0</v>
      </c>
      <c r="Q161" s="185"/>
      <c r="R161" s="186">
        <f>SUM(R162:R176)</f>
        <v>3.8744</v>
      </c>
      <c r="S161" s="185"/>
      <c r="T161" s="187">
        <f>SUM(T162:T176)</f>
        <v>0</v>
      </c>
      <c r="AR161" s="188" t="s">
        <v>87</v>
      </c>
      <c r="AT161" s="189" t="s">
        <v>79</v>
      </c>
      <c r="AU161" s="189" t="s">
        <v>80</v>
      </c>
      <c r="AY161" s="188" t="s">
        <v>193</v>
      </c>
      <c r="BK161" s="190">
        <f>SUM(BK162:BK176)</f>
        <v>0</v>
      </c>
    </row>
    <row r="162" spans="1:65" s="2" customFormat="1" ht="24.2" customHeight="1">
      <c r="A162" s="35"/>
      <c r="B162" s="36"/>
      <c r="C162" s="193" t="s">
        <v>369</v>
      </c>
      <c r="D162" s="193" t="s">
        <v>195</v>
      </c>
      <c r="E162" s="194" t="s">
        <v>3182</v>
      </c>
      <c r="F162" s="195" t="s">
        <v>3183</v>
      </c>
      <c r="G162" s="196" t="s">
        <v>367</v>
      </c>
      <c r="H162" s="197">
        <v>1</v>
      </c>
      <c r="I162" s="198"/>
      <c r="J162" s="199">
        <f aca="true" t="shared" si="0" ref="J162:J176">ROUND(I162*H162,2)</f>
        <v>0</v>
      </c>
      <c r="K162" s="200"/>
      <c r="L162" s="40"/>
      <c r="M162" s="201" t="s">
        <v>1</v>
      </c>
      <c r="N162" s="202" t="s">
        <v>45</v>
      </c>
      <c r="O162" s="72"/>
      <c r="P162" s="203">
        <f aca="true" t="shared" si="1" ref="P162:P176">O162*H162</f>
        <v>0</v>
      </c>
      <c r="Q162" s="203">
        <v>0.0165</v>
      </c>
      <c r="R162" s="203">
        <f aca="true" t="shared" si="2" ref="R162:R176">Q162*H162</f>
        <v>0.0165</v>
      </c>
      <c r="S162" s="203">
        <v>0</v>
      </c>
      <c r="T162" s="204">
        <f aca="true" t="shared" si="3" ref="T162:T176"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5" t="s">
        <v>199</v>
      </c>
      <c r="AT162" s="205" t="s">
        <v>195</v>
      </c>
      <c r="AU162" s="205" t="s">
        <v>87</v>
      </c>
      <c r="AY162" s="18" t="s">
        <v>193</v>
      </c>
      <c r="BE162" s="206">
        <f aca="true" t="shared" si="4" ref="BE162:BE176">IF(N162="základní",J162,0)</f>
        <v>0</v>
      </c>
      <c r="BF162" s="206">
        <f aca="true" t="shared" si="5" ref="BF162:BF176">IF(N162="snížená",J162,0)</f>
        <v>0</v>
      </c>
      <c r="BG162" s="206">
        <f aca="true" t="shared" si="6" ref="BG162:BG176">IF(N162="zákl. přenesená",J162,0)</f>
        <v>0</v>
      </c>
      <c r="BH162" s="206">
        <f aca="true" t="shared" si="7" ref="BH162:BH176">IF(N162="sníž. přenesená",J162,0)</f>
        <v>0</v>
      </c>
      <c r="BI162" s="206">
        <f aca="true" t="shared" si="8" ref="BI162:BI176">IF(N162="nulová",J162,0)</f>
        <v>0</v>
      </c>
      <c r="BJ162" s="18" t="s">
        <v>87</v>
      </c>
      <c r="BK162" s="206">
        <f aca="true" t="shared" si="9" ref="BK162:BK176">ROUND(I162*H162,2)</f>
        <v>0</v>
      </c>
      <c r="BL162" s="18" t="s">
        <v>199</v>
      </c>
      <c r="BM162" s="205" t="s">
        <v>511</v>
      </c>
    </row>
    <row r="163" spans="1:65" s="2" customFormat="1" ht="24.2" customHeight="1">
      <c r="A163" s="35"/>
      <c r="B163" s="36"/>
      <c r="C163" s="193" t="s">
        <v>378</v>
      </c>
      <c r="D163" s="193" t="s">
        <v>195</v>
      </c>
      <c r="E163" s="194" t="s">
        <v>3184</v>
      </c>
      <c r="F163" s="195" t="s">
        <v>3185</v>
      </c>
      <c r="G163" s="196" t="s">
        <v>367</v>
      </c>
      <c r="H163" s="197">
        <v>3</v>
      </c>
      <c r="I163" s="198"/>
      <c r="J163" s="199">
        <f t="shared" si="0"/>
        <v>0</v>
      </c>
      <c r="K163" s="200"/>
      <c r="L163" s="40"/>
      <c r="M163" s="201" t="s">
        <v>1</v>
      </c>
      <c r="N163" s="202" t="s">
        <v>45</v>
      </c>
      <c r="O163" s="72"/>
      <c r="P163" s="203">
        <f t="shared" si="1"/>
        <v>0</v>
      </c>
      <c r="Q163" s="203">
        <v>0.033</v>
      </c>
      <c r="R163" s="203">
        <f t="shared" si="2"/>
        <v>0.099</v>
      </c>
      <c r="S163" s="203">
        <v>0</v>
      </c>
      <c r="T163" s="204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87</v>
      </c>
      <c r="AY163" s="18" t="s">
        <v>193</v>
      </c>
      <c r="BE163" s="206">
        <f t="shared" si="4"/>
        <v>0</v>
      </c>
      <c r="BF163" s="206">
        <f t="shared" si="5"/>
        <v>0</v>
      </c>
      <c r="BG163" s="206">
        <f t="shared" si="6"/>
        <v>0</v>
      </c>
      <c r="BH163" s="206">
        <f t="shared" si="7"/>
        <v>0</v>
      </c>
      <c r="BI163" s="206">
        <f t="shared" si="8"/>
        <v>0</v>
      </c>
      <c r="BJ163" s="18" t="s">
        <v>87</v>
      </c>
      <c r="BK163" s="206">
        <f t="shared" si="9"/>
        <v>0</v>
      </c>
      <c r="BL163" s="18" t="s">
        <v>199</v>
      </c>
      <c r="BM163" s="205" t="s">
        <v>523</v>
      </c>
    </row>
    <row r="164" spans="1:65" s="2" customFormat="1" ht="16.5" customHeight="1">
      <c r="A164" s="35"/>
      <c r="B164" s="36"/>
      <c r="C164" s="193" t="s">
        <v>7</v>
      </c>
      <c r="D164" s="193" t="s">
        <v>195</v>
      </c>
      <c r="E164" s="194" t="s">
        <v>3186</v>
      </c>
      <c r="F164" s="195" t="s">
        <v>3187</v>
      </c>
      <c r="G164" s="196" t="s">
        <v>496</v>
      </c>
      <c r="H164" s="197">
        <v>19</v>
      </c>
      <c r="I164" s="198"/>
      <c r="J164" s="199">
        <f t="shared" si="0"/>
        <v>0</v>
      </c>
      <c r="K164" s="200"/>
      <c r="L164" s="40"/>
      <c r="M164" s="201" t="s">
        <v>1</v>
      </c>
      <c r="N164" s="202" t="s">
        <v>45</v>
      </c>
      <c r="O164" s="72"/>
      <c r="P164" s="203">
        <f t="shared" si="1"/>
        <v>0</v>
      </c>
      <c r="Q164" s="203">
        <v>1E-05</v>
      </c>
      <c r="R164" s="203">
        <f t="shared" si="2"/>
        <v>0.00019</v>
      </c>
      <c r="S164" s="203">
        <v>0</v>
      </c>
      <c r="T164" s="204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5" t="s">
        <v>199</v>
      </c>
      <c r="AT164" s="205" t="s">
        <v>195</v>
      </c>
      <c r="AU164" s="205" t="s">
        <v>87</v>
      </c>
      <c r="AY164" s="18" t="s">
        <v>193</v>
      </c>
      <c r="BE164" s="206">
        <f t="shared" si="4"/>
        <v>0</v>
      </c>
      <c r="BF164" s="206">
        <f t="shared" si="5"/>
        <v>0</v>
      </c>
      <c r="BG164" s="206">
        <f t="shared" si="6"/>
        <v>0</v>
      </c>
      <c r="BH164" s="206">
        <f t="shared" si="7"/>
        <v>0</v>
      </c>
      <c r="BI164" s="206">
        <f t="shared" si="8"/>
        <v>0</v>
      </c>
      <c r="BJ164" s="18" t="s">
        <v>87</v>
      </c>
      <c r="BK164" s="206">
        <f t="shared" si="9"/>
        <v>0</v>
      </c>
      <c r="BL164" s="18" t="s">
        <v>199</v>
      </c>
      <c r="BM164" s="205" t="s">
        <v>544</v>
      </c>
    </row>
    <row r="165" spans="1:65" s="2" customFormat="1" ht="21.75" customHeight="1">
      <c r="A165" s="35"/>
      <c r="B165" s="36"/>
      <c r="C165" s="193" t="s">
        <v>389</v>
      </c>
      <c r="D165" s="193" t="s">
        <v>195</v>
      </c>
      <c r="E165" s="194" t="s">
        <v>3188</v>
      </c>
      <c r="F165" s="195" t="s">
        <v>3189</v>
      </c>
      <c r="G165" s="196" t="s">
        <v>367</v>
      </c>
      <c r="H165" s="197">
        <v>1</v>
      </c>
      <c r="I165" s="198"/>
      <c r="J165" s="199">
        <f t="shared" si="0"/>
        <v>0</v>
      </c>
      <c r="K165" s="200"/>
      <c r="L165" s="40"/>
      <c r="M165" s="201" t="s">
        <v>1</v>
      </c>
      <c r="N165" s="202" t="s">
        <v>45</v>
      </c>
      <c r="O165" s="72"/>
      <c r="P165" s="203">
        <f t="shared" si="1"/>
        <v>0</v>
      </c>
      <c r="Q165" s="203">
        <v>0.0068</v>
      </c>
      <c r="R165" s="203">
        <f t="shared" si="2"/>
        <v>0.0068</v>
      </c>
      <c r="S165" s="203">
        <v>0</v>
      </c>
      <c r="T165" s="204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5" t="s">
        <v>199</v>
      </c>
      <c r="AT165" s="205" t="s">
        <v>195</v>
      </c>
      <c r="AU165" s="205" t="s">
        <v>87</v>
      </c>
      <c r="AY165" s="18" t="s">
        <v>193</v>
      </c>
      <c r="BE165" s="206">
        <f t="shared" si="4"/>
        <v>0</v>
      </c>
      <c r="BF165" s="206">
        <f t="shared" si="5"/>
        <v>0</v>
      </c>
      <c r="BG165" s="206">
        <f t="shared" si="6"/>
        <v>0</v>
      </c>
      <c r="BH165" s="206">
        <f t="shared" si="7"/>
        <v>0</v>
      </c>
      <c r="BI165" s="206">
        <f t="shared" si="8"/>
        <v>0</v>
      </c>
      <c r="BJ165" s="18" t="s">
        <v>87</v>
      </c>
      <c r="BK165" s="206">
        <f t="shared" si="9"/>
        <v>0</v>
      </c>
      <c r="BL165" s="18" t="s">
        <v>199</v>
      </c>
      <c r="BM165" s="205" t="s">
        <v>552</v>
      </c>
    </row>
    <row r="166" spans="1:65" s="2" customFormat="1" ht="21.75" customHeight="1">
      <c r="A166" s="35"/>
      <c r="B166" s="36"/>
      <c r="C166" s="193" t="s">
        <v>394</v>
      </c>
      <c r="D166" s="193" t="s">
        <v>195</v>
      </c>
      <c r="E166" s="194" t="s">
        <v>1230</v>
      </c>
      <c r="F166" s="195" t="s">
        <v>1231</v>
      </c>
      <c r="G166" s="196" t="s">
        <v>367</v>
      </c>
      <c r="H166" s="197">
        <v>1</v>
      </c>
      <c r="I166" s="198"/>
      <c r="J166" s="199">
        <f t="shared" si="0"/>
        <v>0</v>
      </c>
      <c r="K166" s="200"/>
      <c r="L166" s="40"/>
      <c r="M166" s="201" t="s">
        <v>1</v>
      </c>
      <c r="N166" s="202" t="s">
        <v>45</v>
      </c>
      <c r="O166" s="72"/>
      <c r="P166" s="203">
        <f t="shared" si="1"/>
        <v>0</v>
      </c>
      <c r="Q166" s="203">
        <v>0.012</v>
      </c>
      <c r="R166" s="203">
        <f t="shared" si="2"/>
        <v>0.012</v>
      </c>
      <c r="S166" s="203">
        <v>0</v>
      </c>
      <c r="T166" s="20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87</v>
      </c>
      <c r="AY166" s="18" t="s">
        <v>193</v>
      </c>
      <c r="BE166" s="206">
        <f t="shared" si="4"/>
        <v>0</v>
      </c>
      <c r="BF166" s="206">
        <f t="shared" si="5"/>
        <v>0</v>
      </c>
      <c r="BG166" s="206">
        <f t="shared" si="6"/>
        <v>0</v>
      </c>
      <c r="BH166" s="206">
        <f t="shared" si="7"/>
        <v>0</v>
      </c>
      <c r="BI166" s="206">
        <f t="shared" si="8"/>
        <v>0</v>
      </c>
      <c r="BJ166" s="18" t="s">
        <v>87</v>
      </c>
      <c r="BK166" s="206">
        <f t="shared" si="9"/>
        <v>0</v>
      </c>
      <c r="BL166" s="18" t="s">
        <v>199</v>
      </c>
      <c r="BM166" s="205" t="s">
        <v>561</v>
      </c>
    </row>
    <row r="167" spans="1:65" s="2" customFormat="1" ht="16.5" customHeight="1">
      <c r="A167" s="35"/>
      <c r="B167" s="36"/>
      <c r="C167" s="193" t="s">
        <v>399</v>
      </c>
      <c r="D167" s="193" t="s">
        <v>195</v>
      </c>
      <c r="E167" s="194" t="s">
        <v>1232</v>
      </c>
      <c r="F167" s="195" t="s">
        <v>1233</v>
      </c>
      <c r="G167" s="196" t="s">
        <v>367</v>
      </c>
      <c r="H167" s="197">
        <v>1</v>
      </c>
      <c r="I167" s="198"/>
      <c r="J167" s="199">
        <f t="shared" si="0"/>
        <v>0</v>
      </c>
      <c r="K167" s="200"/>
      <c r="L167" s="40"/>
      <c r="M167" s="201" t="s">
        <v>1</v>
      </c>
      <c r="N167" s="202" t="s">
        <v>45</v>
      </c>
      <c r="O167" s="72"/>
      <c r="P167" s="203">
        <f t="shared" si="1"/>
        <v>0</v>
      </c>
      <c r="Q167" s="203">
        <v>0.00192</v>
      </c>
      <c r="R167" s="203">
        <f t="shared" si="2"/>
        <v>0.00192</v>
      </c>
      <c r="S167" s="203">
        <v>0</v>
      </c>
      <c r="T167" s="20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199</v>
      </c>
      <c r="AT167" s="205" t="s">
        <v>195</v>
      </c>
      <c r="AU167" s="205" t="s">
        <v>87</v>
      </c>
      <c r="AY167" s="18" t="s">
        <v>193</v>
      </c>
      <c r="BE167" s="206">
        <f t="shared" si="4"/>
        <v>0</v>
      </c>
      <c r="BF167" s="206">
        <f t="shared" si="5"/>
        <v>0</v>
      </c>
      <c r="BG167" s="206">
        <f t="shared" si="6"/>
        <v>0</v>
      </c>
      <c r="BH167" s="206">
        <f t="shared" si="7"/>
        <v>0</v>
      </c>
      <c r="BI167" s="206">
        <f t="shared" si="8"/>
        <v>0</v>
      </c>
      <c r="BJ167" s="18" t="s">
        <v>87</v>
      </c>
      <c r="BK167" s="206">
        <f t="shared" si="9"/>
        <v>0</v>
      </c>
      <c r="BL167" s="18" t="s">
        <v>199</v>
      </c>
      <c r="BM167" s="205" t="s">
        <v>570</v>
      </c>
    </row>
    <row r="168" spans="1:65" s="2" customFormat="1" ht="16.5" customHeight="1">
      <c r="A168" s="35"/>
      <c r="B168" s="36"/>
      <c r="C168" s="193" t="s">
        <v>403</v>
      </c>
      <c r="D168" s="193" t="s">
        <v>195</v>
      </c>
      <c r="E168" s="194" t="s">
        <v>1234</v>
      </c>
      <c r="F168" s="195" t="s">
        <v>1235</v>
      </c>
      <c r="G168" s="196" t="s">
        <v>367</v>
      </c>
      <c r="H168" s="197">
        <v>1</v>
      </c>
      <c r="I168" s="198"/>
      <c r="J168" s="199">
        <f t="shared" si="0"/>
        <v>0</v>
      </c>
      <c r="K168" s="200"/>
      <c r="L168" s="40"/>
      <c r="M168" s="201" t="s">
        <v>1</v>
      </c>
      <c r="N168" s="202" t="s">
        <v>45</v>
      </c>
      <c r="O168" s="72"/>
      <c r="P168" s="203">
        <f t="shared" si="1"/>
        <v>0</v>
      </c>
      <c r="Q168" s="203">
        <v>0.51066</v>
      </c>
      <c r="R168" s="203">
        <f t="shared" si="2"/>
        <v>0.51066</v>
      </c>
      <c r="S168" s="203">
        <v>0</v>
      </c>
      <c r="T168" s="20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199</v>
      </c>
      <c r="AT168" s="205" t="s">
        <v>195</v>
      </c>
      <c r="AU168" s="205" t="s">
        <v>87</v>
      </c>
      <c r="AY168" s="18" t="s">
        <v>193</v>
      </c>
      <c r="BE168" s="206">
        <f t="shared" si="4"/>
        <v>0</v>
      </c>
      <c r="BF168" s="206">
        <f t="shared" si="5"/>
        <v>0</v>
      </c>
      <c r="BG168" s="206">
        <f t="shared" si="6"/>
        <v>0</v>
      </c>
      <c r="BH168" s="206">
        <f t="shared" si="7"/>
        <v>0</v>
      </c>
      <c r="BI168" s="206">
        <f t="shared" si="8"/>
        <v>0</v>
      </c>
      <c r="BJ168" s="18" t="s">
        <v>87</v>
      </c>
      <c r="BK168" s="206">
        <f t="shared" si="9"/>
        <v>0</v>
      </c>
      <c r="BL168" s="18" t="s">
        <v>199</v>
      </c>
      <c r="BM168" s="205" t="s">
        <v>584</v>
      </c>
    </row>
    <row r="169" spans="1:65" s="2" customFormat="1" ht="21.75" customHeight="1">
      <c r="A169" s="35"/>
      <c r="B169" s="36"/>
      <c r="C169" s="193" t="s">
        <v>408</v>
      </c>
      <c r="D169" s="193" t="s">
        <v>195</v>
      </c>
      <c r="E169" s="194" t="s">
        <v>3190</v>
      </c>
      <c r="F169" s="195" t="s">
        <v>3191</v>
      </c>
      <c r="G169" s="196" t="s">
        <v>367</v>
      </c>
      <c r="H169" s="197">
        <v>1</v>
      </c>
      <c r="I169" s="198"/>
      <c r="J169" s="199">
        <f t="shared" si="0"/>
        <v>0</v>
      </c>
      <c r="K169" s="200"/>
      <c r="L169" s="40"/>
      <c r="M169" s="201" t="s">
        <v>1</v>
      </c>
      <c r="N169" s="202" t="s">
        <v>45</v>
      </c>
      <c r="O169" s="72"/>
      <c r="P169" s="203">
        <f t="shared" si="1"/>
        <v>0</v>
      </c>
      <c r="Q169" s="203">
        <v>2.01431</v>
      </c>
      <c r="R169" s="203">
        <f t="shared" si="2"/>
        <v>2.01431</v>
      </c>
      <c r="S169" s="203">
        <v>0</v>
      </c>
      <c r="T169" s="20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199</v>
      </c>
      <c r="AT169" s="205" t="s">
        <v>195</v>
      </c>
      <c r="AU169" s="205" t="s">
        <v>87</v>
      </c>
      <c r="AY169" s="18" t="s">
        <v>193</v>
      </c>
      <c r="BE169" s="206">
        <f t="shared" si="4"/>
        <v>0</v>
      </c>
      <c r="BF169" s="206">
        <f t="shared" si="5"/>
        <v>0</v>
      </c>
      <c r="BG169" s="206">
        <f t="shared" si="6"/>
        <v>0</v>
      </c>
      <c r="BH169" s="206">
        <f t="shared" si="7"/>
        <v>0</v>
      </c>
      <c r="BI169" s="206">
        <f t="shared" si="8"/>
        <v>0</v>
      </c>
      <c r="BJ169" s="18" t="s">
        <v>87</v>
      </c>
      <c r="BK169" s="206">
        <f t="shared" si="9"/>
        <v>0</v>
      </c>
      <c r="BL169" s="18" t="s">
        <v>199</v>
      </c>
      <c r="BM169" s="205" t="s">
        <v>594</v>
      </c>
    </row>
    <row r="170" spans="1:65" s="2" customFormat="1" ht="16.5" customHeight="1">
      <c r="A170" s="35"/>
      <c r="B170" s="36"/>
      <c r="C170" s="193" t="s">
        <v>413</v>
      </c>
      <c r="D170" s="193" t="s">
        <v>195</v>
      </c>
      <c r="E170" s="194" t="s">
        <v>3192</v>
      </c>
      <c r="F170" s="195" t="s">
        <v>3193</v>
      </c>
      <c r="G170" s="196" t="s">
        <v>367</v>
      </c>
      <c r="H170" s="197">
        <v>1</v>
      </c>
      <c r="I170" s="198"/>
      <c r="J170" s="199">
        <f t="shared" si="0"/>
        <v>0</v>
      </c>
      <c r="K170" s="200"/>
      <c r="L170" s="40"/>
      <c r="M170" s="201" t="s">
        <v>1</v>
      </c>
      <c r="N170" s="202" t="s">
        <v>45</v>
      </c>
      <c r="O170" s="72"/>
      <c r="P170" s="203">
        <f t="shared" si="1"/>
        <v>0</v>
      </c>
      <c r="Q170" s="203">
        <v>0.002</v>
      </c>
      <c r="R170" s="203">
        <f t="shared" si="2"/>
        <v>0.002</v>
      </c>
      <c r="S170" s="203">
        <v>0</v>
      </c>
      <c r="T170" s="20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5" t="s">
        <v>199</v>
      </c>
      <c r="AT170" s="205" t="s">
        <v>195</v>
      </c>
      <c r="AU170" s="205" t="s">
        <v>87</v>
      </c>
      <c r="AY170" s="18" t="s">
        <v>193</v>
      </c>
      <c r="BE170" s="206">
        <f t="shared" si="4"/>
        <v>0</v>
      </c>
      <c r="BF170" s="206">
        <f t="shared" si="5"/>
        <v>0</v>
      </c>
      <c r="BG170" s="206">
        <f t="shared" si="6"/>
        <v>0</v>
      </c>
      <c r="BH170" s="206">
        <f t="shared" si="7"/>
        <v>0</v>
      </c>
      <c r="BI170" s="206">
        <f t="shared" si="8"/>
        <v>0</v>
      </c>
      <c r="BJ170" s="18" t="s">
        <v>87</v>
      </c>
      <c r="BK170" s="206">
        <f t="shared" si="9"/>
        <v>0</v>
      </c>
      <c r="BL170" s="18" t="s">
        <v>199</v>
      </c>
      <c r="BM170" s="205" t="s">
        <v>604</v>
      </c>
    </row>
    <row r="171" spans="1:65" s="2" customFormat="1" ht="16.5" customHeight="1">
      <c r="A171" s="35"/>
      <c r="B171" s="36"/>
      <c r="C171" s="193" t="s">
        <v>417</v>
      </c>
      <c r="D171" s="193" t="s">
        <v>195</v>
      </c>
      <c r="E171" s="194" t="s">
        <v>3194</v>
      </c>
      <c r="F171" s="195" t="s">
        <v>3195</v>
      </c>
      <c r="G171" s="196" t="s">
        <v>367</v>
      </c>
      <c r="H171" s="197">
        <v>1</v>
      </c>
      <c r="I171" s="198"/>
      <c r="J171" s="199">
        <f t="shared" si="0"/>
        <v>0</v>
      </c>
      <c r="K171" s="200"/>
      <c r="L171" s="40"/>
      <c r="M171" s="201" t="s">
        <v>1</v>
      </c>
      <c r="N171" s="202" t="s">
        <v>45</v>
      </c>
      <c r="O171" s="72"/>
      <c r="P171" s="203">
        <f t="shared" si="1"/>
        <v>0</v>
      </c>
      <c r="Q171" s="203">
        <v>0.92</v>
      </c>
      <c r="R171" s="203">
        <f t="shared" si="2"/>
        <v>0.92</v>
      </c>
      <c r="S171" s="203">
        <v>0</v>
      </c>
      <c r="T171" s="20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 t="shared" si="4"/>
        <v>0</v>
      </c>
      <c r="BF171" s="206">
        <f t="shared" si="5"/>
        <v>0</v>
      </c>
      <c r="BG171" s="206">
        <f t="shared" si="6"/>
        <v>0</v>
      </c>
      <c r="BH171" s="206">
        <f t="shared" si="7"/>
        <v>0</v>
      </c>
      <c r="BI171" s="206">
        <f t="shared" si="8"/>
        <v>0</v>
      </c>
      <c r="BJ171" s="18" t="s">
        <v>87</v>
      </c>
      <c r="BK171" s="206">
        <f t="shared" si="9"/>
        <v>0</v>
      </c>
      <c r="BL171" s="18" t="s">
        <v>199</v>
      </c>
      <c r="BM171" s="205" t="s">
        <v>618</v>
      </c>
    </row>
    <row r="172" spans="1:65" s="2" customFormat="1" ht="16.5" customHeight="1">
      <c r="A172" s="35"/>
      <c r="B172" s="36"/>
      <c r="C172" s="193" t="s">
        <v>421</v>
      </c>
      <c r="D172" s="193" t="s">
        <v>195</v>
      </c>
      <c r="E172" s="194" t="s">
        <v>3196</v>
      </c>
      <c r="F172" s="195" t="s">
        <v>3197</v>
      </c>
      <c r="G172" s="196" t="s">
        <v>367</v>
      </c>
      <c r="H172" s="197">
        <v>1</v>
      </c>
      <c r="I172" s="198"/>
      <c r="J172" s="199">
        <f t="shared" si="0"/>
        <v>0</v>
      </c>
      <c r="K172" s="200"/>
      <c r="L172" s="40"/>
      <c r="M172" s="201" t="s">
        <v>1</v>
      </c>
      <c r="N172" s="202" t="s">
        <v>45</v>
      </c>
      <c r="O172" s="72"/>
      <c r="P172" s="203">
        <f t="shared" si="1"/>
        <v>0</v>
      </c>
      <c r="Q172" s="203">
        <v>0.051</v>
      </c>
      <c r="R172" s="203">
        <f t="shared" si="2"/>
        <v>0.051</v>
      </c>
      <c r="S172" s="203">
        <v>0</v>
      </c>
      <c r="T172" s="20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199</v>
      </c>
      <c r="AT172" s="205" t="s">
        <v>195</v>
      </c>
      <c r="AU172" s="205" t="s">
        <v>87</v>
      </c>
      <c r="AY172" s="18" t="s">
        <v>193</v>
      </c>
      <c r="BE172" s="206">
        <f t="shared" si="4"/>
        <v>0</v>
      </c>
      <c r="BF172" s="206">
        <f t="shared" si="5"/>
        <v>0</v>
      </c>
      <c r="BG172" s="206">
        <f t="shared" si="6"/>
        <v>0</v>
      </c>
      <c r="BH172" s="206">
        <f t="shared" si="7"/>
        <v>0</v>
      </c>
      <c r="BI172" s="206">
        <f t="shared" si="8"/>
        <v>0</v>
      </c>
      <c r="BJ172" s="18" t="s">
        <v>87</v>
      </c>
      <c r="BK172" s="206">
        <f t="shared" si="9"/>
        <v>0</v>
      </c>
      <c r="BL172" s="18" t="s">
        <v>199</v>
      </c>
      <c r="BM172" s="205" t="s">
        <v>629</v>
      </c>
    </row>
    <row r="173" spans="1:65" s="2" customFormat="1" ht="16.5" customHeight="1">
      <c r="A173" s="35"/>
      <c r="B173" s="36"/>
      <c r="C173" s="193" t="s">
        <v>425</v>
      </c>
      <c r="D173" s="193" t="s">
        <v>195</v>
      </c>
      <c r="E173" s="194" t="s">
        <v>3198</v>
      </c>
      <c r="F173" s="195" t="s">
        <v>3199</v>
      </c>
      <c r="G173" s="196" t="s">
        <v>367</v>
      </c>
      <c r="H173" s="197">
        <v>1</v>
      </c>
      <c r="I173" s="198"/>
      <c r="J173" s="199">
        <f t="shared" si="0"/>
        <v>0</v>
      </c>
      <c r="K173" s="200"/>
      <c r="L173" s="40"/>
      <c r="M173" s="201" t="s">
        <v>1</v>
      </c>
      <c r="N173" s="202" t="s">
        <v>45</v>
      </c>
      <c r="O173" s="72"/>
      <c r="P173" s="203">
        <f t="shared" si="1"/>
        <v>0</v>
      </c>
      <c r="Q173" s="203">
        <v>0.068</v>
      </c>
      <c r="R173" s="203">
        <f t="shared" si="2"/>
        <v>0.068</v>
      </c>
      <c r="S173" s="203">
        <v>0</v>
      </c>
      <c r="T173" s="20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5" t="s">
        <v>199</v>
      </c>
      <c r="AT173" s="205" t="s">
        <v>195</v>
      </c>
      <c r="AU173" s="205" t="s">
        <v>87</v>
      </c>
      <c r="AY173" s="18" t="s">
        <v>193</v>
      </c>
      <c r="BE173" s="206">
        <f t="shared" si="4"/>
        <v>0</v>
      </c>
      <c r="BF173" s="206">
        <f t="shared" si="5"/>
        <v>0</v>
      </c>
      <c r="BG173" s="206">
        <f t="shared" si="6"/>
        <v>0</v>
      </c>
      <c r="BH173" s="206">
        <f t="shared" si="7"/>
        <v>0</v>
      </c>
      <c r="BI173" s="206">
        <f t="shared" si="8"/>
        <v>0</v>
      </c>
      <c r="BJ173" s="18" t="s">
        <v>87</v>
      </c>
      <c r="BK173" s="206">
        <f t="shared" si="9"/>
        <v>0</v>
      </c>
      <c r="BL173" s="18" t="s">
        <v>199</v>
      </c>
      <c r="BM173" s="205" t="s">
        <v>640</v>
      </c>
    </row>
    <row r="174" spans="1:65" s="2" customFormat="1" ht="24.2" customHeight="1">
      <c r="A174" s="35"/>
      <c r="B174" s="36"/>
      <c r="C174" s="193" t="s">
        <v>442</v>
      </c>
      <c r="D174" s="193" t="s">
        <v>195</v>
      </c>
      <c r="E174" s="194" t="s">
        <v>3200</v>
      </c>
      <c r="F174" s="195" t="s">
        <v>3201</v>
      </c>
      <c r="G174" s="196" t="s">
        <v>367</v>
      </c>
      <c r="H174" s="197">
        <v>1</v>
      </c>
      <c r="I174" s="198"/>
      <c r="J174" s="199">
        <f t="shared" si="0"/>
        <v>0</v>
      </c>
      <c r="K174" s="200"/>
      <c r="L174" s="40"/>
      <c r="M174" s="201" t="s">
        <v>1</v>
      </c>
      <c r="N174" s="202" t="s">
        <v>45</v>
      </c>
      <c r="O174" s="72"/>
      <c r="P174" s="203">
        <f t="shared" si="1"/>
        <v>0</v>
      </c>
      <c r="Q174" s="203">
        <v>0.165</v>
      </c>
      <c r="R174" s="203">
        <f t="shared" si="2"/>
        <v>0.165</v>
      </c>
      <c r="S174" s="203">
        <v>0</v>
      </c>
      <c r="T174" s="20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199</v>
      </c>
      <c r="AT174" s="205" t="s">
        <v>195</v>
      </c>
      <c r="AU174" s="205" t="s">
        <v>87</v>
      </c>
      <c r="AY174" s="18" t="s">
        <v>193</v>
      </c>
      <c r="BE174" s="206">
        <f t="shared" si="4"/>
        <v>0</v>
      </c>
      <c r="BF174" s="206">
        <f t="shared" si="5"/>
        <v>0</v>
      </c>
      <c r="BG174" s="206">
        <f t="shared" si="6"/>
        <v>0</v>
      </c>
      <c r="BH174" s="206">
        <f t="shared" si="7"/>
        <v>0</v>
      </c>
      <c r="BI174" s="206">
        <f t="shared" si="8"/>
        <v>0</v>
      </c>
      <c r="BJ174" s="18" t="s">
        <v>87</v>
      </c>
      <c r="BK174" s="206">
        <f t="shared" si="9"/>
        <v>0</v>
      </c>
      <c r="BL174" s="18" t="s">
        <v>199</v>
      </c>
      <c r="BM174" s="205" t="s">
        <v>651</v>
      </c>
    </row>
    <row r="175" spans="1:65" s="2" customFormat="1" ht="16.5" customHeight="1">
      <c r="A175" s="35"/>
      <c r="B175" s="36"/>
      <c r="C175" s="193" t="s">
        <v>457</v>
      </c>
      <c r="D175" s="193" t="s">
        <v>195</v>
      </c>
      <c r="E175" s="194" t="s">
        <v>3202</v>
      </c>
      <c r="F175" s="195" t="s">
        <v>3203</v>
      </c>
      <c r="G175" s="196" t="s">
        <v>367</v>
      </c>
      <c r="H175" s="197">
        <v>1</v>
      </c>
      <c r="I175" s="198"/>
      <c r="J175" s="199">
        <f t="shared" si="0"/>
        <v>0</v>
      </c>
      <c r="K175" s="200"/>
      <c r="L175" s="40"/>
      <c r="M175" s="201" t="s">
        <v>1</v>
      </c>
      <c r="N175" s="202" t="s">
        <v>45</v>
      </c>
      <c r="O175" s="72"/>
      <c r="P175" s="203">
        <f t="shared" si="1"/>
        <v>0</v>
      </c>
      <c r="Q175" s="203">
        <v>0.00702</v>
      </c>
      <c r="R175" s="203">
        <f t="shared" si="2"/>
        <v>0.00702</v>
      </c>
      <c r="S175" s="203">
        <v>0</v>
      </c>
      <c r="T175" s="20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 t="shared" si="4"/>
        <v>0</v>
      </c>
      <c r="BF175" s="206">
        <f t="shared" si="5"/>
        <v>0</v>
      </c>
      <c r="BG175" s="206">
        <f t="shared" si="6"/>
        <v>0</v>
      </c>
      <c r="BH175" s="206">
        <f t="shared" si="7"/>
        <v>0</v>
      </c>
      <c r="BI175" s="206">
        <f t="shared" si="8"/>
        <v>0</v>
      </c>
      <c r="BJ175" s="18" t="s">
        <v>87</v>
      </c>
      <c r="BK175" s="206">
        <f t="shared" si="9"/>
        <v>0</v>
      </c>
      <c r="BL175" s="18" t="s">
        <v>199</v>
      </c>
      <c r="BM175" s="205" t="s">
        <v>661</v>
      </c>
    </row>
    <row r="176" spans="1:65" s="2" customFormat="1" ht="16.5" customHeight="1">
      <c r="A176" s="35"/>
      <c r="B176" s="36"/>
      <c r="C176" s="193" t="s">
        <v>467</v>
      </c>
      <c r="D176" s="193" t="s">
        <v>195</v>
      </c>
      <c r="E176" s="194" t="s">
        <v>3204</v>
      </c>
      <c r="F176" s="195" t="s">
        <v>3205</v>
      </c>
      <c r="G176" s="196" t="s">
        <v>216</v>
      </c>
      <c r="H176" s="197">
        <v>3.874</v>
      </c>
      <c r="I176" s="198"/>
      <c r="J176" s="199">
        <f t="shared" si="0"/>
        <v>0</v>
      </c>
      <c r="K176" s="200"/>
      <c r="L176" s="40"/>
      <c r="M176" s="267" t="s">
        <v>1</v>
      </c>
      <c r="N176" s="268" t="s">
        <v>45</v>
      </c>
      <c r="O176" s="269"/>
      <c r="P176" s="270">
        <f t="shared" si="1"/>
        <v>0</v>
      </c>
      <c r="Q176" s="270">
        <v>0</v>
      </c>
      <c r="R176" s="270">
        <f t="shared" si="2"/>
        <v>0</v>
      </c>
      <c r="S176" s="270">
        <v>0</v>
      </c>
      <c r="T176" s="271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5" t="s">
        <v>199</v>
      </c>
      <c r="AT176" s="205" t="s">
        <v>195</v>
      </c>
      <c r="AU176" s="205" t="s">
        <v>87</v>
      </c>
      <c r="AY176" s="18" t="s">
        <v>193</v>
      </c>
      <c r="BE176" s="206">
        <f t="shared" si="4"/>
        <v>0</v>
      </c>
      <c r="BF176" s="206">
        <f t="shared" si="5"/>
        <v>0</v>
      </c>
      <c r="BG176" s="206">
        <f t="shared" si="6"/>
        <v>0</v>
      </c>
      <c r="BH176" s="206">
        <f t="shared" si="7"/>
        <v>0</v>
      </c>
      <c r="BI176" s="206">
        <f t="shared" si="8"/>
        <v>0</v>
      </c>
      <c r="BJ176" s="18" t="s">
        <v>87</v>
      </c>
      <c r="BK176" s="206">
        <f t="shared" si="9"/>
        <v>0</v>
      </c>
      <c r="BL176" s="18" t="s">
        <v>199</v>
      </c>
      <c r="BM176" s="205" t="s">
        <v>671</v>
      </c>
    </row>
    <row r="177" spans="1:31" s="2" customFormat="1" ht="6.95" customHeight="1">
      <c r="A177" s="35"/>
      <c r="B177" s="55"/>
      <c r="C177" s="56"/>
      <c r="D177" s="56"/>
      <c r="E177" s="56"/>
      <c r="F177" s="56"/>
      <c r="G177" s="56"/>
      <c r="H177" s="56"/>
      <c r="I177" s="56"/>
      <c r="J177" s="56"/>
      <c r="K177" s="56"/>
      <c r="L177" s="40"/>
      <c r="M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</sheetData>
  <sheetProtection algorithmName="SHA-512" hashValue="WKNpwe1yXM/dyq/aosx33+HiCcm8jGZOGIF1H6Gvd51jULyklgCf6YYdnfE32eiAB7h7Su+JIA50iC/M4jv0bA==" saltValue="rdxss2OX9F3VaRTNIDDARy+XEPALhX8wipElPjZl3ugV364VJPtSpsfoVa/v26ZAbwYhG+jXOpYkZWkFPaPcFQ==" spinCount="100000" sheet="1" objects="1" scenarios="1" formatColumns="0" formatRows="0" autoFilter="0"/>
  <autoFilter ref="C119:K17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137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1:31" s="2" customFormat="1" ht="12" customHeight="1">
      <c r="A8" s="35"/>
      <c r="B8" s="40"/>
      <c r="C8" s="35"/>
      <c r="D8" s="120" t="s">
        <v>148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3206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7. 7. 2022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tr">
        <f>IF('Rekapitulace stavby'!AN10="","",'Rekapitulace stavby'!AN10)</f>
        <v>00278653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tr">
        <f>IF('Rekapitulace stavby'!E11="","",'Rekapitulace stavby'!E11)</f>
        <v>MĚSTO ČESKÁ TŘEBOVÁ</v>
      </c>
      <c r="F15" s="35"/>
      <c r="G15" s="35"/>
      <c r="H15" s="35"/>
      <c r="I15" s="120" t="s">
        <v>28</v>
      </c>
      <c r="J15" s="111" t="str">
        <f>IF('Rekapitulace stavby'!AN11="","",'Rekapitulace stavby'!AN11)</f>
        <v>CZ00278653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'Rekapitulace stavby'!E14</f>
        <v>Vyplň údaj</v>
      </c>
      <c r="F18" s="331"/>
      <c r="G18" s="331"/>
      <c r="H18" s="331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tr">
        <f>IF('Rekapitulace stavby'!AN16="","",'Rekapitulace stavby'!AN16)</f>
        <v>15036499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tr">
        <f>IF('Rekapitulace stavby'!E17="","",'Rekapitulace stavby'!E17)</f>
        <v>K I P spol. s r. o.</v>
      </c>
      <c r="F21" s="35"/>
      <c r="G21" s="35"/>
      <c r="H21" s="35"/>
      <c r="I21" s="120" t="s">
        <v>28</v>
      </c>
      <c r="J21" s="111" t="str">
        <f>IF('Rekapitulace stavby'!AN17="","",'Rekapitulace stavby'!AN17)</f>
        <v>CZ15036499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>Pavel Rinn</v>
      </c>
      <c r="F24" s="35"/>
      <c r="G24" s="35"/>
      <c r="H24" s="35"/>
      <c r="I24" s="120" t="s">
        <v>28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32" t="s">
        <v>1</v>
      </c>
      <c r="F27" s="332"/>
      <c r="G27" s="332"/>
      <c r="H27" s="33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40</v>
      </c>
      <c r="E30" s="35"/>
      <c r="F30" s="35"/>
      <c r="G30" s="35"/>
      <c r="H30" s="35"/>
      <c r="I30" s="35"/>
      <c r="J30" s="127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42</v>
      </c>
      <c r="G32" s="35"/>
      <c r="H32" s="35"/>
      <c r="I32" s="128" t="s">
        <v>41</v>
      </c>
      <c r="J32" s="128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44</v>
      </c>
      <c r="E33" s="120" t="s">
        <v>45</v>
      </c>
      <c r="F33" s="130">
        <f>ROUND((SUM(BE121:BE199)),2)</f>
        <v>0</v>
      </c>
      <c r="G33" s="35"/>
      <c r="H33" s="35"/>
      <c r="I33" s="131">
        <v>0.21</v>
      </c>
      <c r="J33" s="130">
        <f>ROUND(((SUM(BE121:BE199))*I33),2)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46</v>
      </c>
      <c r="F34" s="130">
        <f>ROUND((SUM(BF121:BF199)),2)</f>
        <v>0</v>
      </c>
      <c r="G34" s="35"/>
      <c r="H34" s="35"/>
      <c r="I34" s="131">
        <v>0.15</v>
      </c>
      <c r="J34" s="130">
        <f>ROUND(((SUM(BF121:BF199))*I34),2)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47</v>
      </c>
      <c r="F35" s="130">
        <f>ROUND((SUM(BG121:BG199)),2)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48</v>
      </c>
      <c r="F36" s="130">
        <f>ROUND((SUM(BH121:BH199)),2)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49</v>
      </c>
      <c r="F37" s="130">
        <f>ROUND((SUM(BI121:BI199)),2)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148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6" t="str">
        <f>E9</f>
        <v>SO 04 - Vodovodní přípojka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7. 7. 2022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ČESKÁ TŘEBOVÁ</v>
      </c>
      <c r="G91" s="37"/>
      <c r="H91" s="37"/>
      <c r="I91" s="30" t="s">
        <v>32</v>
      </c>
      <c r="J91" s="33" t="str">
        <f>E21</f>
        <v>K I P spol. s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>Pavel Rinn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153</v>
      </c>
      <c r="D94" s="151"/>
      <c r="E94" s="151"/>
      <c r="F94" s="151"/>
      <c r="G94" s="151"/>
      <c r="H94" s="151"/>
      <c r="I94" s="151"/>
      <c r="J94" s="152" t="s">
        <v>154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155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156</v>
      </c>
    </row>
    <row r="97" spans="2:12" s="9" customFormat="1" ht="24.95" customHeight="1">
      <c r="B97" s="154"/>
      <c r="C97" s="155"/>
      <c r="D97" s="156" t="s">
        <v>1093</v>
      </c>
      <c r="E97" s="157"/>
      <c r="F97" s="157"/>
      <c r="G97" s="157"/>
      <c r="H97" s="157"/>
      <c r="I97" s="157"/>
      <c r="J97" s="158">
        <f>J122</f>
        <v>0</v>
      </c>
      <c r="K97" s="155"/>
      <c r="L97" s="159"/>
    </row>
    <row r="98" spans="2:12" s="9" customFormat="1" ht="24.95" customHeight="1">
      <c r="B98" s="154"/>
      <c r="C98" s="155"/>
      <c r="D98" s="156" t="s">
        <v>3155</v>
      </c>
      <c r="E98" s="157"/>
      <c r="F98" s="157"/>
      <c r="G98" s="157"/>
      <c r="H98" s="157"/>
      <c r="I98" s="157"/>
      <c r="J98" s="158">
        <f>J154</f>
        <v>0</v>
      </c>
      <c r="K98" s="155"/>
      <c r="L98" s="159"/>
    </row>
    <row r="99" spans="2:12" s="9" customFormat="1" ht="24.95" customHeight="1">
      <c r="B99" s="154"/>
      <c r="C99" s="155"/>
      <c r="D99" s="156" t="s">
        <v>3157</v>
      </c>
      <c r="E99" s="157"/>
      <c r="F99" s="157"/>
      <c r="G99" s="157"/>
      <c r="H99" s="157"/>
      <c r="I99" s="157"/>
      <c r="J99" s="158">
        <f>J156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3207</v>
      </c>
      <c r="E100" s="157"/>
      <c r="F100" s="157"/>
      <c r="G100" s="157"/>
      <c r="H100" s="157"/>
      <c r="I100" s="157"/>
      <c r="J100" s="158">
        <f>J186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3208</v>
      </c>
      <c r="E101" s="157"/>
      <c r="F101" s="157"/>
      <c r="G101" s="157"/>
      <c r="H101" s="157"/>
      <c r="I101" s="157"/>
      <c r="J101" s="158">
        <f>J191</f>
        <v>0</v>
      </c>
      <c r="K101" s="155"/>
      <c r="L101" s="159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178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6.25" customHeight="1">
      <c r="A111" s="35"/>
      <c r="B111" s="36"/>
      <c r="C111" s="37"/>
      <c r="D111" s="37"/>
      <c r="E111" s="324" t="str">
        <f>E7</f>
        <v>REKONSTRUKCE HYGIENICKÉHO ZAŘÍZENÍ ZŠ-ÚSTECKÁ Č.P. 500 A 598 - II. etapa</v>
      </c>
      <c r="F111" s="325"/>
      <c r="G111" s="325"/>
      <c r="H111" s="325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148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16" t="str">
        <f>E9</f>
        <v>SO 04 - Vodovodní přípojka</v>
      </c>
      <c r="F113" s="323"/>
      <c r="G113" s="323"/>
      <c r="H113" s="323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 xml:space="preserve"> </v>
      </c>
      <c r="G115" s="37"/>
      <c r="H115" s="37"/>
      <c r="I115" s="30" t="s">
        <v>22</v>
      </c>
      <c r="J115" s="67" t="str">
        <f>IF(J12="","",J12)</f>
        <v>7. 7. 2022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24</v>
      </c>
      <c r="D117" s="37"/>
      <c r="E117" s="37"/>
      <c r="F117" s="28" t="str">
        <f>E15</f>
        <v>MĚSTO ČESKÁ TŘEBOVÁ</v>
      </c>
      <c r="G117" s="37"/>
      <c r="H117" s="37"/>
      <c r="I117" s="30" t="s">
        <v>32</v>
      </c>
      <c r="J117" s="33" t="str">
        <f>E21</f>
        <v>K I P spol. s r. o.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30</v>
      </c>
      <c r="D118" s="37"/>
      <c r="E118" s="37"/>
      <c r="F118" s="28" t="str">
        <f>IF(E18="","",E18)</f>
        <v>Vyplň údaj</v>
      </c>
      <c r="G118" s="37"/>
      <c r="H118" s="37"/>
      <c r="I118" s="30" t="s">
        <v>37</v>
      </c>
      <c r="J118" s="33" t="str">
        <f>E24</f>
        <v>Pavel Rinn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5"/>
      <c r="B120" s="166"/>
      <c r="C120" s="167" t="s">
        <v>179</v>
      </c>
      <c r="D120" s="168" t="s">
        <v>65</v>
      </c>
      <c r="E120" s="168" t="s">
        <v>61</v>
      </c>
      <c r="F120" s="168" t="s">
        <v>62</v>
      </c>
      <c r="G120" s="168" t="s">
        <v>180</v>
      </c>
      <c r="H120" s="168" t="s">
        <v>181</v>
      </c>
      <c r="I120" s="168" t="s">
        <v>182</v>
      </c>
      <c r="J120" s="169" t="s">
        <v>154</v>
      </c>
      <c r="K120" s="170" t="s">
        <v>183</v>
      </c>
      <c r="L120" s="171"/>
      <c r="M120" s="76" t="s">
        <v>1</v>
      </c>
      <c r="N120" s="77" t="s">
        <v>44</v>
      </c>
      <c r="O120" s="77" t="s">
        <v>184</v>
      </c>
      <c r="P120" s="77" t="s">
        <v>185</v>
      </c>
      <c r="Q120" s="77" t="s">
        <v>186</v>
      </c>
      <c r="R120" s="77" t="s">
        <v>187</v>
      </c>
      <c r="S120" s="77" t="s">
        <v>188</v>
      </c>
      <c r="T120" s="78" t="s">
        <v>189</v>
      </c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</row>
    <row r="121" spans="1:63" s="2" customFormat="1" ht="22.9" customHeight="1">
      <c r="A121" s="35"/>
      <c r="B121" s="36"/>
      <c r="C121" s="83" t="s">
        <v>190</v>
      </c>
      <c r="D121" s="37"/>
      <c r="E121" s="37"/>
      <c r="F121" s="37"/>
      <c r="G121" s="37"/>
      <c r="H121" s="37"/>
      <c r="I121" s="37"/>
      <c r="J121" s="172">
        <f>BK121</f>
        <v>0</v>
      </c>
      <c r="K121" s="37"/>
      <c r="L121" s="40"/>
      <c r="M121" s="79"/>
      <c r="N121" s="173"/>
      <c r="O121" s="80"/>
      <c r="P121" s="174">
        <f>P122+P154+P156+P186+P191</f>
        <v>0</v>
      </c>
      <c r="Q121" s="80"/>
      <c r="R121" s="174">
        <f>R122+R154+R156+R186+R191</f>
        <v>10.863209100000002</v>
      </c>
      <c r="S121" s="80"/>
      <c r="T121" s="175">
        <f>T122+T154+T156+T186+T191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79</v>
      </c>
      <c r="AU121" s="18" t="s">
        <v>156</v>
      </c>
      <c r="BK121" s="176">
        <f>BK122+BK154+BK156+BK186+BK191</f>
        <v>0</v>
      </c>
    </row>
    <row r="122" spans="2:63" s="12" customFormat="1" ht="25.9" customHeight="1">
      <c r="B122" s="177"/>
      <c r="C122" s="178"/>
      <c r="D122" s="179" t="s">
        <v>79</v>
      </c>
      <c r="E122" s="180" t="s">
        <v>87</v>
      </c>
      <c r="F122" s="180" t="s">
        <v>194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SUM(P123:P153)</f>
        <v>0</v>
      </c>
      <c r="Q122" s="185"/>
      <c r="R122" s="186">
        <f>SUM(R123:R153)</f>
        <v>6.1034</v>
      </c>
      <c r="S122" s="185"/>
      <c r="T122" s="187">
        <f>SUM(T123:T153)</f>
        <v>0</v>
      </c>
      <c r="AR122" s="188" t="s">
        <v>87</v>
      </c>
      <c r="AT122" s="189" t="s">
        <v>79</v>
      </c>
      <c r="AU122" s="189" t="s">
        <v>80</v>
      </c>
      <c r="AY122" s="188" t="s">
        <v>193</v>
      </c>
      <c r="BK122" s="190">
        <f>SUM(BK123:BK153)</f>
        <v>0</v>
      </c>
    </row>
    <row r="123" spans="1:65" s="2" customFormat="1" ht="16.5" customHeight="1">
      <c r="A123" s="35"/>
      <c r="B123" s="36"/>
      <c r="C123" s="193" t="s">
        <v>87</v>
      </c>
      <c r="D123" s="193" t="s">
        <v>195</v>
      </c>
      <c r="E123" s="194" t="s">
        <v>1130</v>
      </c>
      <c r="F123" s="195" t="s">
        <v>1131</v>
      </c>
      <c r="G123" s="196" t="s">
        <v>198</v>
      </c>
      <c r="H123" s="197">
        <v>4</v>
      </c>
      <c r="I123" s="198"/>
      <c r="J123" s="199">
        <f>ROUND(I123*H123,2)</f>
        <v>0</v>
      </c>
      <c r="K123" s="200"/>
      <c r="L123" s="40"/>
      <c r="M123" s="201" t="s">
        <v>1</v>
      </c>
      <c r="N123" s="202" t="s">
        <v>45</v>
      </c>
      <c r="O123" s="72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5" t="s">
        <v>199</v>
      </c>
      <c r="AT123" s="205" t="s">
        <v>195</v>
      </c>
      <c r="AU123" s="205" t="s">
        <v>87</v>
      </c>
      <c r="AY123" s="18" t="s">
        <v>193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87</v>
      </c>
      <c r="BK123" s="206">
        <f>ROUND(I123*H123,2)</f>
        <v>0</v>
      </c>
      <c r="BL123" s="18" t="s">
        <v>199</v>
      </c>
      <c r="BM123" s="205" t="s">
        <v>89</v>
      </c>
    </row>
    <row r="124" spans="2:51" s="13" customFormat="1" ht="12">
      <c r="B124" s="207"/>
      <c r="C124" s="208"/>
      <c r="D124" s="209" t="s">
        <v>201</v>
      </c>
      <c r="E124" s="210" t="s">
        <v>1</v>
      </c>
      <c r="F124" s="211" t="s">
        <v>3209</v>
      </c>
      <c r="G124" s="208"/>
      <c r="H124" s="212">
        <v>4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201</v>
      </c>
      <c r="AU124" s="218" t="s">
        <v>87</v>
      </c>
      <c r="AV124" s="13" t="s">
        <v>89</v>
      </c>
      <c r="AW124" s="13" t="s">
        <v>36</v>
      </c>
      <c r="AX124" s="13" t="s">
        <v>80</v>
      </c>
      <c r="AY124" s="218" t="s">
        <v>193</v>
      </c>
    </row>
    <row r="125" spans="2:51" s="14" customFormat="1" ht="12">
      <c r="B125" s="219"/>
      <c r="C125" s="220"/>
      <c r="D125" s="209" t="s">
        <v>201</v>
      </c>
      <c r="E125" s="221" t="s">
        <v>1</v>
      </c>
      <c r="F125" s="222" t="s">
        <v>203</v>
      </c>
      <c r="G125" s="220"/>
      <c r="H125" s="223">
        <v>4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201</v>
      </c>
      <c r="AU125" s="229" t="s">
        <v>87</v>
      </c>
      <c r="AV125" s="14" t="s">
        <v>199</v>
      </c>
      <c r="AW125" s="14" t="s">
        <v>36</v>
      </c>
      <c r="AX125" s="14" t="s">
        <v>87</v>
      </c>
      <c r="AY125" s="229" t="s">
        <v>193</v>
      </c>
    </row>
    <row r="126" spans="1:65" s="2" customFormat="1" ht="24.2" customHeight="1">
      <c r="A126" s="35"/>
      <c r="B126" s="36"/>
      <c r="C126" s="193" t="s">
        <v>89</v>
      </c>
      <c r="D126" s="193" t="s">
        <v>195</v>
      </c>
      <c r="E126" s="194" t="s">
        <v>1106</v>
      </c>
      <c r="F126" s="195" t="s">
        <v>1107</v>
      </c>
      <c r="G126" s="196" t="s">
        <v>198</v>
      </c>
      <c r="H126" s="197">
        <v>3.59</v>
      </c>
      <c r="I126" s="198"/>
      <c r="J126" s="199">
        <f aca="true" t="shared" si="0" ref="J126:J131">ROUND(I126*H126,2)</f>
        <v>0</v>
      </c>
      <c r="K126" s="200"/>
      <c r="L126" s="40"/>
      <c r="M126" s="201" t="s">
        <v>1</v>
      </c>
      <c r="N126" s="202" t="s">
        <v>45</v>
      </c>
      <c r="O126" s="72"/>
      <c r="P126" s="203">
        <f aca="true" t="shared" si="1" ref="P126:P131">O126*H126</f>
        <v>0</v>
      </c>
      <c r="Q126" s="203">
        <v>1.7</v>
      </c>
      <c r="R126" s="203">
        <f aca="true" t="shared" si="2" ref="R126:R131">Q126*H126</f>
        <v>6.103</v>
      </c>
      <c r="S126" s="203">
        <v>0</v>
      </c>
      <c r="T126" s="204">
        <f aca="true" t="shared" si="3" ref="T126:T131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5" t="s">
        <v>199</v>
      </c>
      <c r="AT126" s="205" t="s">
        <v>195</v>
      </c>
      <c r="AU126" s="205" t="s">
        <v>87</v>
      </c>
      <c r="AY126" s="18" t="s">
        <v>193</v>
      </c>
      <c r="BE126" s="206">
        <f aca="true" t="shared" si="4" ref="BE126:BE131">IF(N126="základní",J126,0)</f>
        <v>0</v>
      </c>
      <c r="BF126" s="206">
        <f aca="true" t="shared" si="5" ref="BF126:BF131">IF(N126="snížená",J126,0)</f>
        <v>0</v>
      </c>
      <c r="BG126" s="206">
        <f aca="true" t="shared" si="6" ref="BG126:BG131">IF(N126="zákl. přenesená",J126,0)</f>
        <v>0</v>
      </c>
      <c r="BH126" s="206">
        <f aca="true" t="shared" si="7" ref="BH126:BH131">IF(N126="sníž. přenesená",J126,0)</f>
        <v>0</v>
      </c>
      <c r="BI126" s="206">
        <f aca="true" t="shared" si="8" ref="BI126:BI131">IF(N126="nulová",J126,0)</f>
        <v>0</v>
      </c>
      <c r="BJ126" s="18" t="s">
        <v>87</v>
      </c>
      <c r="BK126" s="206">
        <f aca="true" t="shared" si="9" ref="BK126:BK131">ROUND(I126*H126,2)</f>
        <v>0</v>
      </c>
      <c r="BL126" s="18" t="s">
        <v>199</v>
      </c>
      <c r="BM126" s="205" t="s">
        <v>199</v>
      </c>
    </row>
    <row r="127" spans="1:65" s="2" customFormat="1" ht="21.75" customHeight="1">
      <c r="A127" s="35"/>
      <c r="B127" s="36"/>
      <c r="C127" s="193" t="s">
        <v>100</v>
      </c>
      <c r="D127" s="193" t="s">
        <v>195</v>
      </c>
      <c r="E127" s="194" t="s">
        <v>1109</v>
      </c>
      <c r="F127" s="195" t="s">
        <v>1110</v>
      </c>
      <c r="G127" s="196" t="s">
        <v>198</v>
      </c>
      <c r="H127" s="197">
        <v>13.67</v>
      </c>
      <c r="I127" s="198"/>
      <c r="J127" s="199">
        <f t="shared" si="0"/>
        <v>0</v>
      </c>
      <c r="K127" s="200"/>
      <c r="L127" s="40"/>
      <c r="M127" s="201" t="s">
        <v>1</v>
      </c>
      <c r="N127" s="202" t="s">
        <v>45</v>
      </c>
      <c r="O127" s="72"/>
      <c r="P127" s="203">
        <f t="shared" si="1"/>
        <v>0</v>
      </c>
      <c r="Q127" s="203">
        <v>0</v>
      </c>
      <c r="R127" s="203">
        <f t="shared" si="2"/>
        <v>0</v>
      </c>
      <c r="S127" s="203">
        <v>0</v>
      </c>
      <c r="T127" s="20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5" t="s">
        <v>199</v>
      </c>
      <c r="AT127" s="205" t="s">
        <v>195</v>
      </c>
      <c r="AU127" s="205" t="s">
        <v>87</v>
      </c>
      <c r="AY127" s="18" t="s">
        <v>193</v>
      </c>
      <c r="BE127" s="206">
        <f t="shared" si="4"/>
        <v>0</v>
      </c>
      <c r="BF127" s="206">
        <f t="shared" si="5"/>
        <v>0</v>
      </c>
      <c r="BG127" s="206">
        <f t="shared" si="6"/>
        <v>0</v>
      </c>
      <c r="BH127" s="206">
        <f t="shared" si="7"/>
        <v>0</v>
      </c>
      <c r="BI127" s="206">
        <f t="shared" si="8"/>
        <v>0</v>
      </c>
      <c r="BJ127" s="18" t="s">
        <v>87</v>
      </c>
      <c r="BK127" s="206">
        <f t="shared" si="9"/>
        <v>0</v>
      </c>
      <c r="BL127" s="18" t="s">
        <v>199</v>
      </c>
      <c r="BM127" s="205" t="s">
        <v>228</v>
      </c>
    </row>
    <row r="128" spans="1:65" s="2" customFormat="1" ht="21.75" customHeight="1">
      <c r="A128" s="35"/>
      <c r="B128" s="36"/>
      <c r="C128" s="193" t="s">
        <v>199</v>
      </c>
      <c r="D128" s="193" t="s">
        <v>195</v>
      </c>
      <c r="E128" s="194" t="s">
        <v>1112</v>
      </c>
      <c r="F128" s="195" t="s">
        <v>1113</v>
      </c>
      <c r="G128" s="196" t="s">
        <v>198</v>
      </c>
      <c r="H128" s="197">
        <v>13.67</v>
      </c>
      <c r="I128" s="198"/>
      <c r="J128" s="199">
        <f t="shared" si="0"/>
        <v>0</v>
      </c>
      <c r="K128" s="200"/>
      <c r="L128" s="40"/>
      <c r="M128" s="201" t="s">
        <v>1</v>
      </c>
      <c r="N128" s="202" t="s">
        <v>45</v>
      </c>
      <c r="O128" s="72"/>
      <c r="P128" s="203">
        <f t="shared" si="1"/>
        <v>0</v>
      </c>
      <c r="Q128" s="203">
        <v>0</v>
      </c>
      <c r="R128" s="203">
        <f t="shared" si="2"/>
        <v>0</v>
      </c>
      <c r="S128" s="203">
        <v>0</v>
      </c>
      <c r="T128" s="20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5" t="s">
        <v>199</v>
      </c>
      <c r="AT128" s="205" t="s">
        <v>195</v>
      </c>
      <c r="AU128" s="205" t="s">
        <v>87</v>
      </c>
      <c r="AY128" s="18" t="s">
        <v>193</v>
      </c>
      <c r="BE128" s="206">
        <f t="shared" si="4"/>
        <v>0</v>
      </c>
      <c r="BF128" s="206">
        <f t="shared" si="5"/>
        <v>0</v>
      </c>
      <c r="BG128" s="206">
        <f t="shared" si="6"/>
        <v>0</v>
      </c>
      <c r="BH128" s="206">
        <f t="shared" si="7"/>
        <v>0</v>
      </c>
      <c r="BI128" s="206">
        <f t="shared" si="8"/>
        <v>0</v>
      </c>
      <c r="BJ128" s="18" t="s">
        <v>87</v>
      </c>
      <c r="BK128" s="206">
        <f t="shared" si="9"/>
        <v>0</v>
      </c>
      <c r="BL128" s="18" t="s">
        <v>199</v>
      </c>
      <c r="BM128" s="205" t="s">
        <v>259</v>
      </c>
    </row>
    <row r="129" spans="1:65" s="2" customFormat="1" ht="16.5" customHeight="1">
      <c r="A129" s="35"/>
      <c r="B129" s="36"/>
      <c r="C129" s="193" t="s">
        <v>221</v>
      </c>
      <c r="D129" s="193" t="s">
        <v>195</v>
      </c>
      <c r="E129" s="194" t="s">
        <v>1114</v>
      </c>
      <c r="F129" s="195" t="s">
        <v>1115</v>
      </c>
      <c r="G129" s="196" t="s">
        <v>198</v>
      </c>
      <c r="H129" s="197">
        <v>13.67</v>
      </c>
      <c r="I129" s="198"/>
      <c r="J129" s="199">
        <f t="shared" si="0"/>
        <v>0</v>
      </c>
      <c r="K129" s="200"/>
      <c r="L129" s="40"/>
      <c r="M129" s="201" t="s">
        <v>1</v>
      </c>
      <c r="N129" s="202" t="s">
        <v>45</v>
      </c>
      <c r="O129" s="72"/>
      <c r="P129" s="203">
        <f t="shared" si="1"/>
        <v>0</v>
      </c>
      <c r="Q129" s="203">
        <v>0</v>
      </c>
      <c r="R129" s="203">
        <f t="shared" si="2"/>
        <v>0</v>
      </c>
      <c r="S129" s="203">
        <v>0</v>
      </c>
      <c r="T129" s="204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5" t="s">
        <v>199</v>
      </c>
      <c r="AT129" s="205" t="s">
        <v>195</v>
      </c>
      <c r="AU129" s="205" t="s">
        <v>87</v>
      </c>
      <c r="AY129" s="18" t="s">
        <v>193</v>
      </c>
      <c r="BE129" s="206">
        <f t="shared" si="4"/>
        <v>0</v>
      </c>
      <c r="BF129" s="206">
        <f t="shared" si="5"/>
        <v>0</v>
      </c>
      <c r="BG129" s="206">
        <f t="shared" si="6"/>
        <v>0</v>
      </c>
      <c r="BH129" s="206">
        <f t="shared" si="7"/>
        <v>0</v>
      </c>
      <c r="BI129" s="206">
        <f t="shared" si="8"/>
        <v>0</v>
      </c>
      <c r="BJ129" s="18" t="s">
        <v>87</v>
      </c>
      <c r="BK129" s="206">
        <f t="shared" si="9"/>
        <v>0</v>
      </c>
      <c r="BL129" s="18" t="s">
        <v>199</v>
      </c>
      <c r="BM129" s="205" t="s">
        <v>276</v>
      </c>
    </row>
    <row r="130" spans="1:65" s="2" customFormat="1" ht="16.5" customHeight="1">
      <c r="A130" s="35"/>
      <c r="B130" s="36"/>
      <c r="C130" s="193" t="s">
        <v>228</v>
      </c>
      <c r="D130" s="193" t="s">
        <v>195</v>
      </c>
      <c r="E130" s="194" t="s">
        <v>1116</v>
      </c>
      <c r="F130" s="195" t="s">
        <v>1117</v>
      </c>
      <c r="G130" s="196" t="s">
        <v>198</v>
      </c>
      <c r="H130" s="197">
        <v>8.22</v>
      </c>
      <c r="I130" s="198"/>
      <c r="J130" s="199">
        <f t="shared" si="0"/>
        <v>0</v>
      </c>
      <c r="K130" s="200"/>
      <c r="L130" s="40"/>
      <c r="M130" s="201" t="s">
        <v>1</v>
      </c>
      <c r="N130" s="202" t="s">
        <v>45</v>
      </c>
      <c r="O130" s="72"/>
      <c r="P130" s="203">
        <f t="shared" si="1"/>
        <v>0</v>
      </c>
      <c r="Q130" s="203">
        <v>0</v>
      </c>
      <c r="R130" s="203">
        <f t="shared" si="2"/>
        <v>0</v>
      </c>
      <c r="S130" s="203">
        <v>0</v>
      </c>
      <c r="T130" s="20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5" t="s">
        <v>199</v>
      </c>
      <c r="AT130" s="205" t="s">
        <v>195</v>
      </c>
      <c r="AU130" s="205" t="s">
        <v>87</v>
      </c>
      <c r="AY130" s="18" t="s">
        <v>193</v>
      </c>
      <c r="BE130" s="206">
        <f t="shared" si="4"/>
        <v>0</v>
      </c>
      <c r="BF130" s="206">
        <f t="shared" si="5"/>
        <v>0</v>
      </c>
      <c r="BG130" s="206">
        <f t="shared" si="6"/>
        <v>0</v>
      </c>
      <c r="BH130" s="206">
        <f t="shared" si="7"/>
        <v>0</v>
      </c>
      <c r="BI130" s="206">
        <f t="shared" si="8"/>
        <v>0</v>
      </c>
      <c r="BJ130" s="18" t="s">
        <v>87</v>
      </c>
      <c r="BK130" s="206">
        <f t="shared" si="9"/>
        <v>0</v>
      </c>
      <c r="BL130" s="18" t="s">
        <v>199</v>
      </c>
      <c r="BM130" s="205" t="s">
        <v>312</v>
      </c>
    </row>
    <row r="131" spans="1:65" s="2" customFormat="1" ht="21.75" customHeight="1">
      <c r="A131" s="35"/>
      <c r="B131" s="36"/>
      <c r="C131" s="193" t="s">
        <v>241</v>
      </c>
      <c r="D131" s="193" t="s">
        <v>195</v>
      </c>
      <c r="E131" s="194" t="s">
        <v>1119</v>
      </c>
      <c r="F131" s="195" t="s">
        <v>1120</v>
      </c>
      <c r="G131" s="196" t="s">
        <v>198</v>
      </c>
      <c r="H131" s="197">
        <v>5.42</v>
      </c>
      <c r="I131" s="198"/>
      <c r="J131" s="199">
        <f t="shared" si="0"/>
        <v>0</v>
      </c>
      <c r="K131" s="200"/>
      <c r="L131" s="40"/>
      <c r="M131" s="201" t="s">
        <v>1</v>
      </c>
      <c r="N131" s="202" t="s">
        <v>45</v>
      </c>
      <c r="O131" s="72"/>
      <c r="P131" s="203">
        <f t="shared" si="1"/>
        <v>0</v>
      </c>
      <c r="Q131" s="203">
        <v>0</v>
      </c>
      <c r="R131" s="203">
        <f t="shared" si="2"/>
        <v>0</v>
      </c>
      <c r="S131" s="203">
        <v>0</v>
      </c>
      <c r="T131" s="20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5" t="s">
        <v>199</v>
      </c>
      <c r="AT131" s="205" t="s">
        <v>195</v>
      </c>
      <c r="AU131" s="205" t="s">
        <v>87</v>
      </c>
      <c r="AY131" s="18" t="s">
        <v>193</v>
      </c>
      <c r="BE131" s="206">
        <f t="shared" si="4"/>
        <v>0</v>
      </c>
      <c r="BF131" s="206">
        <f t="shared" si="5"/>
        <v>0</v>
      </c>
      <c r="BG131" s="206">
        <f t="shared" si="6"/>
        <v>0</v>
      </c>
      <c r="BH131" s="206">
        <f t="shared" si="7"/>
        <v>0</v>
      </c>
      <c r="BI131" s="206">
        <f t="shared" si="8"/>
        <v>0</v>
      </c>
      <c r="BJ131" s="18" t="s">
        <v>87</v>
      </c>
      <c r="BK131" s="206">
        <f t="shared" si="9"/>
        <v>0</v>
      </c>
      <c r="BL131" s="18" t="s">
        <v>199</v>
      </c>
      <c r="BM131" s="205" t="s">
        <v>333</v>
      </c>
    </row>
    <row r="132" spans="2:51" s="13" customFormat="1" ht="12">
      <c r="B132" s="207"/>
      <c r="C132" s="208"/>
      <c r="D132" s="209" t="s">
        <v>201</v>
      </c>
      <c r="E132" s="210" t="s">
        <v>1</v>
      </c>
      <c r="F132" s="211" t="s">
        <v>3210</v>
      </c>
      <c r="G132" s="208"/>
      <c r="H132" s="212">
        <v>5.42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201</v>
      </c>
      <c r="AU132" s="218" t="s">
        <v>87</v>
      </c>
      <c r="AV132" s="13" t="s">
        <v>89</v>
      </c>
      <c r="AW132" s="13" t="s">
        <v>36</v>
      </c>
      <c r="AX132" s="13" t="s">
        <v>80</v>
      </c>
      <c r="AY132" s="218" t="s">
        <v>193</v>
      </c>
    </row>
    <row r="133" spans="2:51" s="14" customFormat="1" ht="12">
      <c r="B133" s="219"/>
      <c r="C133" s="220"/>
      <c r="D133" s="209" t="s">
        <v>201</v>
      </c>
      <c r="E133" s="221" t="s">
        <v>1</v>
      </c>
      <c r="F133" s="222" t="s">
        <v>203</v>
      </c>
      <c r="G133" s="220"/>
      <c r="H133" s="223">
        <v>5.42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201</v>
      </c>
      <c r="AU133" s="229" t="s">
        <v>87</v>
      </c>
      <c r="AV133" s="14" t="s">
        <v>199</v>
      </c>
      <c r="AW133" s="14" t="s">
        <v>36</v>
      </c>
      <c r="AX133" s="14" t="s">
        <v>87</v>
      </c>
      <c r="AY133" s="229" t="s">
        <v>193</v>
      </c>
    </row>
    <row r="134" spans="1:65" s="2" customFormat="1" ht="21.75" customHeight="1">
      <c r="A134" s="35"/>
      <c r="B134" s="36"/>
      <c r="C134" s="193" t="s">
        <v>259</v>
      </c>
      <c r="D134" s="193" t="s">
        <v>195</v>
      </c>
      <c r="E134" s="194" t="s">
        <v>1122</v>
      </c>
      <c r="F134" s="195" t="s">
        <v>1123</v>
      </c>
      <c r="G134" s="196" t="s">
        <v>198</v>
      </c>
      <c r="H134" s="197">
        <v>5.42</v>
      </c>
      <c r="I134" s="198"/>
      <c r="J134" s="199">
        <f>ROUND(I134*H134,2)</f>
        <v>0</v>
      </c>
      <c r="K134" s="200"/>
      <c r="L134" s="40"/>
      <c r="M134" s="201" t="s">
        <v>1</v>
      </c>
      <c r="N134" s="202" t="s">
        <v>45</v>
      </c>
      <c r="O134" s="72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5" t="s">
        <v>199</v>
      </c>
      <c r="AT134" s="205" t="s">
        <v>195</v>
      </c>
      <c r="AU134" s="205" t="s">
        <v>87</v>
      </c>
      <c r="AY134" s="18" t="s">
        <v>193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87</v>
      </c>
      <c r="BK134" s="206">
        <f>ROUND(I134*H134,2)</f>
        <v>0</v>
      </c>
      <c r="BL134" s="18" t="s">
        <v>199</v>
      </c>
      <c r="BM134" s="205" t="s">
        <v>348</v>
      </c>
    </row>
    <row r="135" spans="1:65" s="2" customFormat="1" ht="21.75" customHeight="1">
      <c r="A135" s="35"/>
      <c r="B135" s="36"/>
      <c r="C135" s="193" t="s">
        <v>265</v>
      </c>
      <c r="D135" s="193" t="s">
        <v>195</v>
      </c>
      <c r="E135" s="194" t="s">
        <v>1124</v>
      </c>
      <c r="F135" s="195" t="s">
        <v>1125</v>
      </c>
      <c r="G135" s="196" t="s">
        <v>198</v>
      </c>
      <c r="H135" s="197">
        <v>54.2</v>
      </c>
      <c r="I135" s="198"/>
      <c r="J135" s="199">
        <f>ROUND(I135*H135,2)</f>
        <v>0</v>
      </c>
      <c r="K135" s="200"/>
      <c r="L135" s="40"/>
      <c r="M135" s="201" t="s">
        <v>1</v>
      </c>
      <c r="N135" s="202" t="s">
        <v>45</v>
      </c>
      <c r="O135" s="72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5" t="s">
        <v>199</v>
      </c>
      <c r="AT135" s="205" t="s">
        <v>195</v>
      </c>
      <c r="AU135" s="205" t="s">
        <v>87</v>
      </c>
      <c r="AY135" s="18" t="s">
        <v>193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87</v>
      </c>
      <c r="BK135" s="206">
        <f>ROUND(I135*H135,2)</f>
        <v>0</v>
      </c>
      <c r="BL135" s="18" t="s">
        <v>199</v>
      </c>
      <c r="BM135" s="205" t="s">
        <v>364</v>
      </c>
    </row>
    <row r="136" spans="2:51" s="13" customFormat="1" ht="12">
      <c r="B136" s="207"/>
      <c r="C136" s="208"/>
      <c r="D136" s="209" t="s">
        <v>201</v>
      </c>
      <c r="E136" s="210" t="s">
        <v>1</v>
      </c>
      <c r="F136" s="211" t="s">
        <v>3211</v>
      </c>
      <c r="G136" s="208"/>
      <c r="H136" s="212">
        <v>54.2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201</v>
      </c>
      <c r="AU136" s="218" t="s">
        <v>87</v>
      </c>
      <c r="AV136" s="13" t="s">
        <v>89</v>
      </c>
      <c r="AW136" s="13" t="s">
        <v>36</v>
      </c>
      <c r="AX136" s="13" t="s">
        <v>80</v>
      </c>
      <c r="AY136" s="218" t="s">
        <v>193</v>
      </c>
    </row>
    <row r="137" spans="2:51" s="14" customFormat="1" ht="12">
      <c r="B137" s="219"/>
      <c r="C137" s="220"/>
      <c r="D137" s="209" t="s">
        <v>201</v>
      </c>
      <c r="E137" s="221" t="s">
        <v>1</v>
      </c>
      <c r="F137" s="222" t="s">
        <v>203</v>
      </c>
      <c r="G137" s="220"/>
      <c r="H137" s="223">
        <v>54.2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201</v>
      </c>
      <c r="AU137" s="229" t="s">
        <v>87</v>
      </c>
      <c r="AV137" s="14" t="s">
        <v>199</v>
      </c>
      <c r="AW137" s="14" t="s">
        <v>36</v>
      </c>
      <c r="AX137" s="14" t="s">
        <v>87</v>
      </c>
      <c r="AY137" s="229" t="s">
        <v>193</v>
      </c>
    </row>
    <row r="138" spans="1:65" s="2" customFormat="1" ht="16.5" customHeight="1">
      <c r="A138" s="35"/>
      <c r="B138" s="36"/>
      <c r="C138" s="193" t="s">
        <v>276</v>
      </c>
      <c r="D138" s="193" t="s">
        <v>195</v>
      </c>
      <c r="E138" s="194" t="s">
        <v>1127</v>
      </c>
      <c r="F138" s="195" t="s">
        <v>1128</v>
      </c>
      <c r="G138" s="196" t="s">
        <v>216</v>
      </c>
      <c r="H138" s="197">
        <v>8.401</v>
      </c>
      <c r="I138" s="198"/>
      <c r="J138" s="199">
        <f>ROUND(I138*H138,2)</f>
        <v>0</v>
      </c>
      <c r="K138" s="200"/>
      <c r="L138" s="40"/>
      <c r="M138" s="201" t="s">
        <v>1</v>
      </c>
      <c r="N138" s="202" t="s">
        <v>45</v>
      </c>
      <c r="O138" s="72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5" t="s">
        <v>199</v>
      </c>
      <c r="AT138" s="205" t="s">
        <v>195</v>
      </c>
      <c r="AU138" s="205" t="s">
        <v>87</v>
      </c>
      <c r="AY138" s="18" t="s">
        <v>193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87</v>
      </c>
      <c r="BK138" s="206">
        <f>ROUND(I138*H138,2)</f>
        <v>0</v>
      </c>
      <c r="BL138" s="18" t="s">
        <v>199</v>
      </c>
      <c r="BM138" s="205" t="s">
        <v>378</v>
      </c>
    </row>
    <row r="139" spans="2:51" s="13" customFormat="1" ht="12">
      <c r="B139" s="207"/>
      <c r="C139" s="208"/>
      <c r="D139" s="209" t="s">
        <v>201</v>
      </c>
      <c r="E139" s="210" t="s">
        <v>1</v>
      </c>
      <c r="F139" s="211" t="s">
        <v>3212</v>
      </c>
      <c r="G139" s="208"/>
      <c r="H139" s="212">
        <v>8.401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201</v>
      </c>
      <c r="AU139" s="218" t="s">
        <v>87</v>
      </c>
      <c r="AV139" s="13" t="s">
        <v>89</v>
      </c>
      <c r="AW139" s="13" t="s">
        <v>36</v>
      </c>
      <c r="AX139" s="13" t="s">
        <v>80</v>
      </c>
      <c r="AY139" s="218" t="s">
        <v>193</v>
      </c>
    </row>
    <row r="140" spans="2:51" s="14" customFormat="1" ht="12">
      <c r="B140" s="219"/>
      <c r="C140" s="220"/>
      <c r="D140" s="209" t="s">
        <v>201</v>
      </c>
      <c r="E140" s="221" t="s">
        <v>1</v>
      </c>
      <c r="F140" s="222" t="s">
        <v>203</v>
      </c>
      <c r="G140" s="220"/>
      <c r="H140" s="223">
        <v>8.401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201</v>
      </c>
      <c r="AU140" s="229" t="s">
        <v>87</v>
      </c>
      <c r="AV140" s="14" t="s">
        <v>199</v>
      </c>
      <c r="AW140" s="14" t="s">
        <v>36</v>
      </c>
      <c r="AX140" s="14" t="s">
        <v>87</v>
      </c>
      <c r="AY140" s="229" t="s">
        <v>193</v>
      </c>
    </row>
    <row r="141" spans="1:65" s="2" customFormat="1" ht="21.75" customHeight="1">
      <c r="A141" s="35"/>
      <c r="B141" s="36"/>
      <c r="C141" s="193" t="s">
        <v>294</v>
      </c>
      <c r="D141" s="193" t="s">
        <v>195</v>
      </c>
      <c r="E141" s="194" t="s">
        <v>1133</v>
      </c>
      <c r="F141" s="195" t="s">
        <v>1134</v>
      </c>
      <c r="G141" s="196" t="s">
        <v>231</v>
      </c>
      <c r="H141" s="197">
        <v>20</v>
      </c>
      <c r="I141" s="198"/>
      <c r="J141" s="199">
        <f>ROUND(I141*H141,2)</f>
        <v>0</v>
      </c>
      <c r="K141" s="200"/>
      <c r="L141" s="40"/>
      <c r="M141" s="201" t="s">
        <v>1</v>
      </c>
      <c r="N141" s="202" t="s">
        <v>45</v>
      </c>
      <c r="O141" s="7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199</v>
      </c>
      <c r="AT141" s="205" t="s">
        <v>195</v>
      </c>
      <c r="AU141" s="205" t="s">
        <v>87</v>
      </c>
      <c r="AY141" s="18" t="s">
        <v>193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87</v>
      </c>
      <c r="BK141" s="206">
        <f>ROUND(I141*H141,2)</f>
        <v>0</v>
      </c>
      <c r="BL141" s="18" t="s">
        <v>199</v>
      </c>
      <c r="BM141" s="205" t="s">
        <v>389</v>
      </c>
    </row>
    <row r="142" spans="2:51" s="13" customFormat="1" ht="12">
      <c r="B142" s="207"/>
      <c r="C142" s="208"/>
      <c r="D142" s="209" t="s">
        <v>201</v>
      </c>
      <c r="E142" s="210" t="s">
        <v>1</v>
      </c>
      <c r="F142" s="211" t="s">
        <v>3213</v>
      </c>
      <c r="G142" s="208"/>
      <c r="H142" s="212">
        <v>20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201</v>
      </c>
      <c r="AU142" s="218" t="s">
        <v>87</v>
      </c>
      <c r="AV142" s="13" t="s">
        <v>89</v>
      </c>
      <c r="AW142" s="13" t="s">
        <v>36</v>
      </c>
      <c r="AX142" s="13" t="s">
        <v>80</v>
      </c>
      <c r="AY142" s="218" t="s">
        <v>193</v>
      </c>
    </row>
    <row r="143" spans="2:51" s="14" customFormat="1" ht="12">
      <c r="B143" s="219"/>
      <c r="C143" s="220"/>
      <c r="D143" s="209" t="s">
        <v>201</v>
      </c>
      <c r="E143" s="221" t="s">
        <v>1</v>
      </c>
      <c r="F143" s="222" t="s">
        <v>203</v>
      </c>
      <c r="G143" s="220"/>
      <c r="H143" s="223">
        <v>20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201</v>
      </c>
      <c r="AU143" s="229" t="s">
        <v>87</v>
      </c>
      <c r="AV143" s="14" t="s">
        <v>199</v>
      </c>
      <c r="AW143" s="14" t="s">
        <v>36</v>
      </c>
      <c r="AX143" s="14" t="s">
        <v>87</v>
      </c>
      <c r="AY143" s="229" t="s">
        <v>193</v>
      </c>
    </row>
    <row r="144" spans="1:65" s="2" customFormat="1" ht="16.5" customHeight="1">
      <c r="A144" s="35"/>
      <c r="B144" s="36"/>
      <c r="C144" s="193" t="s">
        <v>312</v>
      </c>
      <c r="D144" s="193" t="s">
        <v>195</v>
      </c>
      <c r="E144" s="194" t="s">
        <v>1136</v>
      </c>
      <c r="F144" s="195" t="s">
        <v>1137</v>
      </c>
      <c r="G144" s="196" t="s">
        <v>231</v>
      </c>
      <c r="H144" s="197">
        <v>20</v>
      </c>
      <c r="I144" s="198"/>
      <c r="J144" s="199">
        <f>ROUND(I144*H144,2)</f>
        <v>0</v>
      </c>
      <c r="K144" s="200"/>
      <c r="L144" s="40"/>
      <c r="M144" s="201" t="s">
        <v>1</v>
      </c>
      <c r="N144" s="202" t="s">
        <v>45</v>
      </c>
      <c r="O144" s="72"/>
      <c r="P144" s="203">
        <f>O144*H144</f>
        <v>0</v>
      </c>
      <c r="Q144" s="203">
        <v>2E-05</v>
      </c>
      <c r="R144" s="203">
        <f>Q144*H144</f>
        <v>0.0004</v>
      </c>
      <c r="S144" s="203">
        <v>0</v>
      </c>
      <c r="T144" s="20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87</v>
      </c>
      <c r="AY144" s="18" t="s">
        <v>193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87</v>
      </c>
      <c r="BK144" s="206">
        <f>ROUND(I144*H144,2)</f>
        <v>0</v>
      </c>
      <c r="BL144" s="18" t="s">
        <v>199</v>
      </c>
      <c r="BM144" s="205" t="s">
        <v>399</v>
      </c>
    </row>
    <row r="145" spans="2:51" s="13" customFormat="1" ht="12">
      <c r="B145" s="207"/>
      <c r="C145" s="208"/>
      <c r="D145" s="209" t="s">
        <v>201</v>
      </c>
      <c r="E145" s="210" t="s">
        <v>1</v>
      </c>
      <c r="F145" s="211" t="s">
        <v>3214</v>
      </c>
      <c r="G145" s="208"/>
      <c r="H145" s="212">
        <v>20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201</v>
      </c>
      <c r="AU145" s="218" t="s">
        <v>87</v>
      </c>
      <c r="AV145" s="13" t="s">
        <v>89</v>
      </c>
      <c r="AW145" s="13" t="s">
        <v>36</v>
      </c>
      <c r="AX145" s="13" t="s">
        <v>80</v>
      </c>
      <c r="AY145" s="218" t="s">
        <v>193</v>
      </c>
    </row>
    <row r="146" spans="2:51" s="14" customFormat="1" ht="12">
      <c r="B146" s="219"/>
      <c r="C146" s="220"/>
      <c r="D146" s="209" t="s">
        <v>201</v>
      </c>
      <c r="E146" s="221" t="s">
        <v>1</v>
      </c>
      <c r="F146" s="222" t="s">
        <v>203</v>
      </c>
      <c r="G146" s="220"/>
      <c r="H146" s="223">
        <v>20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201</v>
      </c>
      <c r="AU146" s="229" t="s">
        <v>87</v>
      </c>
      <c r="AV146" s="14" t="s">
        <v>199</v>
      </c>
      <c r="AW146" s="14" t="s">
        <v>36</v>
      </c>
      <c r="AX146" s="14" t="s">
        <v>87</v>
      </c>
      <c r="AY146" s="229" t="s">
        <v>193</v>
      </c>
    </row>
    <row r="147" spans="1:65" s="2" customFormat="1" ht="24.2" customHeight="1">
      <c r="A147" s="35"/>
      <c r="B147" s="36"/>
      <c r="C147" s="193" t="s">
        <v>316</v>
      </c>
      <c r="D147" s="193" t="s">
        <v>195</v>
      </c>
      <c r="E147" s="194" t="s">
        <v>3215</v>
      </c>
      <c r="F147" s="195" t="s">
        <v>3216</v>
      </c>
      <c r="G147" s="196" t="s">
        <v>198</v>
      </c>
      <c r="H147" s="197">
        <v>32</v>
      </c>
      <c r="I147" s="198"/>
      <c r="J147" s="199">
        <f>ROUND(I147*H147,2)</f>
        <v>0</v>
      </c>
      <c r="K147" s="200"/>
      <c r="L147" s="40"/>
      <c r="M147" s="201" t="s">
        <v>1</v>
      </c>
      <c r="N147" s="202" t="s">
        <v>45</v>
      </c>
      <c r="O147" s="72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199</v>
      </c>
      <c r="AT147" s="205" t="s">
        <v>195</v>
      </c>
      <c r="AU147" s="205" t="s">
        <v>87</v>
      </c>
      <c r="AY147" s="18" t="s">
        <v>193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87</v>
      </c>
      <c r="BK147" s="206">
        <f>ROUND(I147*H147,2)</f>
        <v>0</v>
      </c>
      <c r="BL147" s="18" t="s">
        <v>199</v>
      </c>
      <c r="BM147" s="205" t="s">
        <v>3217</v>
      </c>
    </row>
    <row r="148" spans="2:51" s="13" customFormat="1" ht="12">
      <c r="B148" s="207"/>
      <c r="C148" s="208"/>
      <c r="D148" s="209" t="s">
        <v>201</v>
      </c>
      <c r="E148" s="210" t="s">
        <v>1</v>
      </c>
      <c r="F148" s="211" t="s">
        <v>3218</v>
      </c>
      <c r="G148" s="208"/>
      <c r="H148" s="212">
        <v>32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201</v>
      </c>
      <c r="AU148" s="218" t="s">
        <v>87</v>
      </c>
      <c r="AV148" s="13" t="s">
        <v>89</v>
      </c>
      <c r="AW148" s="13" t="s">
        <v>36</v>
      </c>
      <c r="AX148" s="13" t="s">
        <v>87</v>
      </c>
      <c r="AY148" s="218" t="s">
        <v>193</v>
      </c>
    </row>
    <row r="149" spans="1:65" s="2" customFormat="1" ht="33" customHeight="1">
      <c r="A149" s="35"/>
      <c r="B149" s="36"/>
      <c r="C149" s="193" t="s">
        <v>333</v>
      </c>
      <c r="D149" s="193" t="s">
        <v>195</v>
      </c>
      <c r="E149" s="194" t="s">
        <v>3219</v>
      </c>
      <c r="F149" s="195" t="s">
        <v>3220</v>
      </c>
      <c r="G149" s="196" t="s">
        <v>198</v>
      </c>
      <c r="H149" s="197">
        <v>24.548</v>
      </c>
      <c r="I149" s="198"/>
      <c r="J149" s="199">
        <f>ROUND(I149*H149,2)</f>
        <v>0</v>
      </c>
      <c r="K149" s="200"/>
      <c r="L149" s="40"/>
      <c r="M149" s="201" t="s">
        <v>1</v>
      </c>
      <c r="N149" s="202" t="s">
        <v>45</v>
      </c>
      <c r="O149" s="72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199</v>
      </c>
      <c r="AT149" s="205" t="s">
        <v>195</v>
      </c>
      <c r="AU149" s="205" t="s">
        <v>87</v>
      </c>
      <c r="AY149" s="18" t="s">
        <v>193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87</v>
      </c>
      <c r="BK149" s="206">
        <f>ROUND(I149*H149,2)</f>
        <v>0</v>
      </c>
      <c r="BL149" s="18" t="s">
        <v>199</v>
      </c>
      <c r="BM149" s="205" t="s">
        <v>3221</v>
      </c>
    </row>
    <row r="150" spans="2:51" s="13" customFormat="1" ht="12">
      <c r="B150" s="207"/>
      <c r="C150" s="208"/>
      <c r="D150" s="209" t="s">
        <v>201</v>
      </c>
      <c r="E150" s="210" t="s">
        <v>1</v>
      </c>
      <c r="F150" s="211" t="s">
        <v>3222</v>
      </c>
      <c r="G150" s="208"/>
      <c r="H150" s="212">
        <v>32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201</v>
      </c>
      <c r="AU150" s="218" t="s">
        <v>87</v>
      </c>
      <c r="AV150" s="13" t="s">
        <v>89</v>
      </c>
      <c r="AW150" s="13" t="s">
        <v>36</v>
      </c>
      <c r="AX150" s="13" t="s">
        <v>80</v>
      </c>
      <c r="AY150" s="218" t="s">
        <v>193</v>
      </c>
    </row>
    <row r="151" spans="2:51" s="13" customFormat="1" ht="12">
      <c r="B151" s="207"/>
      <c r="C151" s="208"/>
      <c r="D151" s="209" t="s">
        <v>201</v>
      </c>
      <c r="E151" s="210" t="s">
        <v>1</v>
      </c>
      <c r="F151" s="211" t="s">
        <v>3223</v>
      </c>
      <c r="G151" s="208"/>
      <c r="H151" s="212">
        <v>-7.452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201</v>
      </c>
      <c r="AU151" s="218" t="s">
        <v>87</v>
      </c>
      <c r="AV151" s="13" t="s">
        <v>89</v>
      </c>
      <c r="AW151" s="13" t="s">
        <v>36</v>
      </c>
      <c r="AX151" s="13" t="s">
        <v>80</v>
      </c>
      <c r="AY151" s="218" t="s">
        <v>193</v>
      </c>
    </row>
    <row r="152" spans="2:51" s="14" customFormat="1" ht="12">
      <c r="B152" s="219"/>
      <c r="C152" s="220"/>
      <c r="D152" s="209" t="s">
        <v>201</v>
      </c>
      <c r="E152" s="221" t="s">
        <v>1</v>
      </c>
      <c r="F152" s="222" t="s">
        <v>203</v>
      </c>
      <c r="G152" s="220"/>
      <c r="H152" s="223">
        <v>24.548000000000002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201</v>
      </c>
      <c r="AU152" s="229" t="s">
        <v>87</v>
      </c>
      <c r="AV152" s="14" t="s">
        <v>199</v>
      </c>
      <c r="AW152" s="14" t="s">
        <v>36</v>
      </c>
      <c r="AX152" s="14" t="s">
        <v>87</v>
      </c>
      <c r="AY152" s="229" t="s">
        <v>193</v>
      </c>
    </row>
    <row r="153" spans="1:65" s="2" customFormat="1" ht="24.2" customHeight="1">
      <c r="A153" s="35"/>
      <c r="B153" s="36"/>
      <c r="C153" s="193" t="s">
        <v>8</v>
      </c>
      <c r="D153" s="193" t="s">
        <v>195</v>
      </c>
      <c r="E153" s="194" t="s">
        <v>3224</v>
      </c>
      <c r="F153" s="195" t="s">
        <v>3225</v>
      </c>
      <c r="G153" s="196" t="s">
        <v>198</v>
      </c>
      <c r="H153" s="197">
        <v>24.548</v>
      </c>
      <c r="I153" s="198"/>
      <c r="J153" s="199">
        <f>ROUND(I153*H153,2)</f>
        <v>0</v>
      </c>
      <c r="K153" s="200"/>
      <c r="L153" s="40"/>
      <c r="M153" s="201" t="s">
        <v>1</v>
      </c>
      <c r="N153" s="202" t="s">
        <v>45</v>
      </c>
      <c r="O153" s="72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87</v>
      </c>
      <c r="AY153" s="18" t="s">
        <v>193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87</v>
      </c>
      <c r="BK153" s="206">
        <f>ROUND(I153*H153,2)</f>
        <v>0</v>
      </c>
      <c r="BL153" s="18" t="s">
        <v>199</v>
      </c>
      <c r="BM153" s="205" t="s">
        <v>3226</v>
      </c>
    </row>
    <row r="154" spans="2:63" s="12" customFormat="1" ht="25.9" customHeight="1">
      <c r="B154" s="177"/>
      <c r="C154" s="178"/>
      <c r="D154" s="179" t="s">
        <v>79</v>
      </c>
      <c r="E154" s="180" t="s">
        <v>199</v>
      </c>
      <c r="F154" s="180" t="s">
        <v>1836</v>
      </c>
      <c r="G154" s="178"/>
      <c r="H154" s="178"/>
      <c r="I154" s="181"/>
      <c r="J154" s="182">
        <f>BK154</f>
        <v>0</v>
      </c>
      <c r="K154" s="178"/>
      <c r="L154" s="183"/>
      <c r="M154" s="184"/>
      <c r="N154" s="185"/>
      <c r="O154" s="185"/>
      <c r="P154" s="186">
        <f>P155</f>
        <v>0</v>
      </c>
      <c r="Q154" s="185"/>
      <c r="R154" s="186">
        <f>R155</f>
        <v>3.4601091000000004</v>
      </c>
      <c r="S154" s="185"/>
      <c r="T154" s="187">
        <f>T155</f>
        <v>0</v>
      </c>
      <c r="AR154" s="188" t="s">
        <v>87</v>
      </c>
      <c r="AT154" s="189" t="s">
        <v>79</v>
      </c>
      <c r="AU154" s="189" t="s">
        <v>80</v>
      </c>
      <c r="AY154" s="188" t="s">
        <v>193</v>
      </c>
      <c r="BK154" s="190">
        <f>BK155</f>
        <v>0</v>
      </c>
    </row>
    <row r="155" spans="1:65" s="2" customFormat="1" ht="21.75" customHeight="1">
      <c r="A155" s="35"/>
      <c r="B155" s="36"/>
      <c r="C155" s="193" t="s">
        <v>348</v>
      </c>
      <c r="D155" s="193" t="s">
        <v>195</v>
      </c>
      <c r="E155" s="194" t="s">
        <v>1103</v>
      </c>
      <c r="F155" s="195" t="s">
        <v>1104</v>
      </c>
      <c r="G155" s="196" t="s">
        <v>198</v>
      </c>
      <c r="H155" s="197">
        <v>1.83</v>
      </c>
      <c r="I155" s="198"/>
      <c r="J155" s="199">
        <f>ROUND(I155*H155,2)</f>
        <v>0</v>
      </c>
      <c r="K155" s="200"/>
      <c r="L155" s="40"/>
      <c r="M155" s="201" t="s">
        <v>1</v>
      </c>
      <c r="N155" s="202" t="s">
        <v>45</v>
      </c>
      <c r="O155" s="72"/>
      <c r="P155" s="203">
        <f>O155*H155</f>
        <v>0</v>
      </c>
      <c r="Q155" s="203">
        <v>1.89077</v>
      </c>
      <c r="R155" s="203">
        <f>Q155*H155</f>
        <v>3.4601091000000004</v>
      </c>
      <c r="S155" s="203">
        <v>0</v>
      </c>
      <c r="T155" s="20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199</v>
      </c>
      <c r="AT155" s="205" t="s">
        <v>195</v>
      </c>
      <c r="AU155" s="205" t="s">
        <v>87</v>
      </c>
      <c r="AY155" s="18" t="s">
        <v>193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87</v>
      </c>
      <c r="BK155" s="206">
        <f>ROUND(I155*H155,2)</f>
        <v>0</v>
      </c>
      <c r="BL155" s="18" t="s">
        <v>199</v>
      </c>
      <c r="BM155" s="205" t="s">
        <v>408</v>
      </c>
    </row>
    <row r="156" spans="2:63" s="12" customFormat="1" ht="25.9" customHeight="1">
      <c r="B156" s="177"/>
      <c r="C156" s="178"/>
      <c r="D156" s="179" t="s">
        <v>79</v>
      </c>
      <c r="E156" s="180" t="s">
        <v>259</v>
      </c>
      <c r="F156" s="180" t="s">
        <v>2084</v>
      </c>
      <c r="G156" s="178"/>
      <c r="H156" s="178"/>
      <c r="I156" s="181"/>
      <c r="J156" s="182">
        <f>BK156</f>
        <v>0</v>
      </c>
      <c r="K156" s="178"/>
      <c r="L156" s="183"/>
      <c r="M156" s="184"/>
      <c r="N156" s="185"/>
      <c r="O156" s="185"/>
      <c r="P156" s="186">
        <f>SUM(P157:P185)</f>
        <v>0</v>
      </c>
      <c r="Q156" s="185"/>
      <c r="R156" s="186">
        <f>SUM(R157:R185)</f>
        <v>0.14919</v>
      </c>
      <c r="S156" s="185"/>
      <c r="T156" s="187">
        <f>SUM(T157:T185)</f>
        <v>0</v>
      </c>
      <c r="AR156" s="188" t="s">
        <v>87</v>
      </c>
      <c r="AT156" s="189" t="s">
        <v>79</v>
      </c>
      <c r="AU156" s="189" t="s">
        <v>80</v>
      </c>
      <c r="AY156" s="188" t="s">
        <v>193</v>
      </c>
      <c r="BK156" s="190">
        <f>SUM(BK157:BK185)</f>
        <v>0</v>
      </c>
    </row>
    <row r="157" spans="1:65" s="2" customFormat="1" ht="16.5" customHeight="1">
      <c r="A157" s="35"/>
      <c r="B157" s="36"/>
      <c r="C157" s="193" t="s">
        <v>353</v>
      </c>
      <c r="D157" s="193" t="s">
        <v>195</v>
      </c>
      <c r="E157" s="194" t="s">
        <v>3204</v>
      </c>
      <c r="F157" s="195" t="s">
        <v>3205</v>
      </c>
      <c r="G157" s="196" t="s">
        <v>216</v>
      </c>
      <c r="H157" s="197">
        <v>3.874</v>
      </c>
      <c r="I157" s="198"/>
      <c r="J157" s="199">
        <f aca="true" t="shared" si="10" ref="J157:J185">ROUND(I157*H157,2)</f>
        <v>0</v>
      </c>
      <c r="K157" s="200"/>
      <c r="L157" s="40"/>
      <c r="M157" s="201" t="s">
        <v>1</v>
      </c>
      <c r="N157" s="202" t="s">
        <v>45</v>
      </c>
      <c r="O157" s="72"/>
      <c r="P157" s="203">
        <f aca="true" t="shared" si="11" ref="P157:P185">O157*H157</f>
        <v>0</v>
      </c>
      <c r="Q157" s="203">
        <v>0</v>
      </c>
      <c r="R157" s="203">
        <f aca="true" t="shared" si="12" ref="R157:R185">Q157*H157</f>
        <v>0</v>
      </c>
      <c r="S157" s="203">
        <v>0</v>
      </c>
      <c r="T157" s="204">
        <f aca="true" t="shared" si="13" ref="T157:T185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5" t="s">
        <v>199</v>
      </c>
      <c r="AT157" s="205" t="s">
        <v>195</v>
      </c>
      <c r="AU157" s="205" t="s">
        <v>87</v>
      </c>
      <c r="AY157" s="18" t="s">
        <v>193</v>
      </c>
      <c r="BE157" s="206">
        <f aca="true" t="shared" si="14" ref="BE157:BE185">IF(N157="základní",J157,0)</f>
        <v>0</v>
      </c>
      <c r="BF157" s="206">
        <f aca="true" t="shared" si="15" ref="BF157:BF185">IF(N157="snížená",J157,0)</f>
        <v>0</v>
      </c>
      <c r="BG157" s="206">
        <f aca="true" t="shared" si="16" ref="BG157:BG185">IF(N157="zákl. přenesená",J157,0)</f>
        <v>0</v>
      </c>
      <c r="BH157" s="206">
        <f aca="true" t="shared" si="17" ref="BH157:BH185">IF(N157="sníž. přenesená",J157,0)</f>
        <v>0</v>
      </c>
      <c r="BI157" s="206">
        <f aca="true" t="shared" si="18" ref="BI157:BI185">IF(N157="nulová",J157,0)</f>
        <v>0</v>
      </c>
      <c r="BJ157" s="18" t="s">
        <v>87</v>
      </c>
      <c r="BK157" s="206">
        <f aca="true" t="shared" si="19" ref="BK157:BK185">ROUND(I157*H157,2)</f>
        <v>0</v>
      </c>
      <c r="BL157" s="18" t="s">
        <v>199</v>
      </c>
      <c r="BM157" s="205" t="s">
        <v>417</v>
      </c>
    </row>
    <row r="158" spans="1:65" s="2" customFormat="1" ht="21.75" customHeight="1">
      <c r="A158" s="35"/>
      <c r="B158" s="36"/>
      <c r="C158" s="193" t="s">
        <v>364</v>
      </c>
      <c r="D158" s="193" t="s">
        <v>195</v>
      </c>
      <c r="E158" s="194" t="s">
        <v>3227</v>
      </c>
      <c r="F158" s="195" t="s">
        <v>3228</v>
      </c>
      <c r="G158" s="196" t="s">
        <v>496</v>
      </c>
      <c r="H158" s="197">
        <v>22</v>
      </c>
      <c r="I158" s="198"/>
      <c r="J158" s="199">
        <f t="shared" si="10"/>
        <v>0</v>
      </c>
      <c r="K158" s="200"/>
      <c r="L158" s="40"/>
      <c r="M158" s="201" t="s">
        <v>1</v>
      </c>
      <c r="N158" s="202" t="s">
        <v>45</v>
      </c>
      <c r="O158" s="72"/>
      <c r="P158" s="203">
        <f t="shared" si="11"/>
        <v>0</v>
      </c>
      <c r="Q158" s="203">
        <v>0.00027</v>
      </c>
      <c r="R158" s="203">
        <f t="shared" si="12"/>
        <v>0.00594</v>
      </c>
      <c r="S158" s="203">
        <v>0</v>
      </c>
      <c r="T158" s="204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5" t="s">
        <v>199</v>
      </c>
      <c r="AT158" s="205" t="s">
        <v>195</v>
      </c>
      <c r="AU158" s="205" t="s">
        <v>87</v>
      </c>
      <c r="AY158" s="18" t="s">
        <v>193</v>
      </c>
      <c r="BE158" s="206">
        <f t="shared" si="14"/>
        <v>0</v>
      </c>
      <c r="BF158" s="206">
        <f t="shared" si="15"/>
        <v>0</v>
      </c>
      <c r="BG158" s="206">
        <f t="shared" si="16"/>
        <v>0</v>
      </c>
      <c r="BH158" s="206">
        <f t="shared" si="17"/>
        <v>0</v>
      </c>
      <c r="BI158" s="206">
        <f t="shared" si="18"/>
        <v>0</v>
      </c>
      <c r="BJ158" s="18" t="s">
        <v>87</v>
      </c>
      <c r="BK158" s="206">
        <f t="shared" si="19"/>
        <v>0</v>
      </c>
      <c r="BL158" s="18" t="s">
        <v>199</v>
      </c>
      <c r="BM158" s="205" t="s">
        <v>425</v>
      </c>
    </row>
    <row r="159" spans="1:65" s="2" customFormat="1" ht="24.2" customHeight="1">
      <c r="A159" s="35"/>
      <c r="B159" s="36"/>
      <c r="C159" s="193" t="s">
        <v>369</v>
      </c>
      <c r="D159" s="193" t="s">
        <v>195</v>
      </c>
      <c r="E159" s="194" t="s">
        <v>3229</v>
      </c>
      <c r="F159" s="195" t="s">
        <v>3230</v>
      </c>
      <c r="G159" s="196" t="s">
        <v>496</v>
      </c>
      <c r="H159" s="197">
        <v>2</v>
      </c>
      <c r="I159" s="198"/>
      <c r="J159" s="199">
        <f t="shared" si="10"/>
        <v>0</v>
      </c>
      <c r="K159" s="200"/>
      <c r="L159" s="40"/>
      <c r="M159" s="201" t="s">
        <v>1</v>
      </c>
      <c r="N159" s="202" t="s">
        <v>45</v>
      </c>
      <c r="O159" s="72"/>
      <c r="P159" s="203">
        <f t="shared" si="11"/>
        <v>0</v>
      </c>
      <c r="Q159" s="203">
        <v>0.00045</v>
      </c>
      <c r="R159" s="203">
        <f t="shared" si="12"/>
        <v>0.0009</v>
      </c>
      <c r="S159" s="203">
        <v>0</v>
      </c>
      <c r="T159" s="204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199</v>
      </c>
      <c r="AT159" s="205" t="s">
        <v>195</v>
      </c>
      <c r="AU159" s="205" t="s">
        <v>87</v>
      </c>
      <c r="AY159" s="18" t="s">
        <v>193</v>
      </c>
      <c r="BE159" s="206">
        <f t="shared" si="14"/>
        <v>0</v>
      </c>
      <c r="BF159" s="206">
        <f t="shared" si="15"/>
        <v>0</v>
      </c>
      <c r="BG159" s="206">
        <f t="shared" si="16"/>
        <v>0</v>
      </c>
      <c r="BH159" s="206">
        <f t="shared" si="17"/>
        <v>0</v>
      </c>
      <c r="BI159" s="206">
        <f t="shared" si="18"/>
        <v>0</v>
      </c>
      <c r="BJ159" s="18" t="s">
        <v>87</v>
      </c>
      <c r="BK159" s="206">
        <f t="shared" si="19"/>
        <v>0</v>
      </c>
      <c r="BL159" s="18" t="s">
        <v>199</v>
      </c>
      <c r="BM159" s="205" t="s">
        <v>457</v>
      </c>
    </row>
    <row r="160" spans="1:65" s="2" customFormat="1" ht="16.5" customHeight="1">
      <c r="A160" s="35"/>
      <c r="B160" s="36"/>
      <c r="C160" s="193" t="s">
        <v>378</v>
      </c>
      <c r="D160" s="193" t="s">
        <v>195</v>
      </c>
      <c r="E160" s="194" t="s">
        <v>3231</v>
      </c>
      <c r="F160" s="195" t="s">
        <v>3232</v>
      </c>
      <c r="G160" s="196" t="s">
        <v>367</v>
      </c>
      <c r="H160" s="197">
        <v>4</v>
      </c>
      <c r="I160" s="198"/>
      <c r="J160" s="199">
        <f t="shared" si="10"/>
        <v>0</v>
      </c>
      <c r="K160" s="200"/>
      <c r="L160" s="40"/>
      <c r="M160" s="201" t="s">
        <v>1</v>
      </c>
      <c r="N160" s="202" t="s">
        <v>45</v>
      </c>
      <c r="O160" s="72"/>
      <c r="P160" s="203">
        <f t="shared" si="11"/>
        <v>0</v>
      </c>
      <c r="Q160" s="203">
        <v>0.0001</v>
      </c>
      <c r="R160" s="203">
        <f t="shared" si="12"/>
        <v>0.0004</v>
      </c>
      <c r="S160" s="203">
        <v>0</v>
      </c>
      <c r="T160" s="204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199</v>
      </c>
      <c r="AT160" s="205" t="s">
        <v>195</v>
      </c>
      <c r="AU160" s="205" t="s">
        <v>87</v>
      </c>
      <c r="AY160" s="18" t="s">
        <v>193</v>
      </c>
      <c r="BE160" s="206">
        <f t="shared" si="14"/>
        <v>0</v>
      </c>
      <c r="BF160" s="206">
        <f t="shared" si="15"/>
        <v>0</v>
      </c>
      <c r="BG160" s="206">
        <f t="shared" si="16"/>
        <v>0</v>
      </c>
      <c r="BH160" s="206">
        <f t="shared" si="17"/>
        <v>0</v>
      </c>
      <c r="BI160" s="206">
        <f t="shared" si="18"/>
        <v>0</v>
      </c>
      <c r="BJ160" s="18" t="s">
        <v>87</v>
      </c>
      <c r="BK160" s="206">
        <f t="shared" si="19"/>
        <v>0</v>
      </c>
      <c r="BL160" s="18" t="s">
        <v>199</v>
      </c>
      <c r="BM160" s="205" t="s">
        <v>478</v>
      </c>
    </row>
    <row r="161" spans="1:65" s="2" customFormat="1" ht="21.75" customHeight="1">
      <c r="A161" s="35"/>
      <c r="B161" s="36"/>
      <c r="C161" s="193" t="s">
        <v>7</v>
      </c>
      <c r="D161" s="193" t="s">
        <v>195</v>
      </c>
      <c r="E161" s="194" t="s">
        <v>3233</v>
      </c>
      <c r="F161" s="195" t="s">
        <v>3234</v>
      </c>
      <c r="G161" s="196" t="s">
        <v>496</v>
      </c>
      <c r="H161" s="197">
        <v>22</v>
      </c>
      <c r="I161" s="198"/>
      <c r="J161" s="199">
        <f t="shared" si="10"/>
        <v>0</v>
      </c>
      <c r="K161" s="200"/>
      <c r="L161" s="40"/>
      <c r="M161" s="201" t="s">
        <v>1</v>
      </c>
      <c r="N161" s="202" t="s">
        <v>45</v>
      </c>
      <c r="O161" s="72"/>
      <c r="P161" s="203">
        <f t="shared" si="11"/>
        <v>0</v>
      </c>
      <c r="Q161" s="203">
        <v>0</v>
      </c>
      <c r="R161" s="203">
        <f t="shared" si="12"/>
        <v>0</v>
      </c>
      <c r="S161" s="203">
        <v>0</v>
      </c>
      <c r="T161" s="204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199</v>
      </c>
      <c r="AT161" s="205" t="s">
        <v>195</v>
      </c>
      <c r="AU161" s="205" t="s">
        <v>87</v>
      </c>
      <c r="AY161" s="18" t="s">
        <v>193</v>
      </c>
      <c r="BE161" s="206">
        <f t="shared" si="14"/>
        <v>0</v>
      </c>
      <c r="BF161" s="206">
        <f t="shared" si="15"/>
        <v>0</v>
      </c>
      <c r="BG161" s="206">
        <f t="shared" si="16"/>
        <v>0</v>
      </c>
      <c r="BH161" s="206">
        <f t="shared" si="17"/>
        <v>0</v>
      </c>
      <c r="BI161" s="206">
        <f t="shared" si="18"/>
        <v>0</v>
      </c>
      <c r="BJ161" s="18" t="s">
        <v>87</v>
      </c>
      <c r="BK161" s="206">
        <f t="shared" si="19"/>
        <v>0</v>
      </c>
      <c r="BL161" s="18" t="s">
        <v>199</v>
      </c>
      <c r="BM161" s="205" t="s">
        <v>493</v>
      </c>
    </row>
    <row r="162" spans="1:65" s="2" customFormat="1" ht="21.75" customHeight="1">
      <c r="A162" s="35"/>
      <c r="B162" s="36"/>
      <c r="C162" s="193" t="s">
        <v>389</v>
      </c>
      <c r="D162" s="193" t="s">
        <v>195</v>
      </c>
      <c r="E162" s="194" t="s">
        <v>3235</v>
      </c>
      <c r="F162" s="195" t="s">
        <v>3236</v>
      </c>
      <c r="G162" s="196" t="s">
        <v>496</v>
      </c>
      <c r="H162" s="197">
        <v>2</v>
      </c>
      <c r="I162" s="198"/>
      <c r="J162" s="199">
        <f t="shared" si="10"/>
        <v>0</v>
      </c>
      <c r="K162" s="200"/>
      <c r="L162" s="40"/>
      <c r="M162" s="201" t="s">
        <v>1</v>
      </c>
      <c r="N162" s="202" t="s">
        <v>45</v>
      </c>
      <c r="O162" s="72"/>
      <c r="P162" s="203">
        <f t="shared" si="11"/>
        <v>0</v>
      </c>
      <c r="Q162" s="203">
        <v>0</v>
      </c>
      <c r="R162" s="203">
        <f t="shared" si="12"/>
        <v>0</v>
      </c>
      <c r="S162" s="203">
        <v>0</v>
      </c>
      <c r="T162" s="204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5" t="s">
        <v>199</v>
      </c>
      <c r="AT162" s="205" t="s">
        <v>195</v>
      </c>
      <c r="AU162" s="205" t="s">
        <v>87</v>
      </c>
      <c r="AY162" s="18" t="s">
        <v>193</v>
      </c>
      <c r="BE162" s="206">
        <f t="shared" si="14"/>
        <v>0</v>
      </c>
      <c r="BF162" s="206">
        <f t="shared" si="15"/>
        <v>0</v>
      </c>
      <c r="BG162" s="206">
        <f t="shared" si="16"/>
        <v>0</v>
      </c>
      <c r="BH162" s="206">
        <f t="shared" si="17"/>
        <v>0</v>
      </c>
      <c r="BI162" s="206">
        <f t="shared" si="18"/>
        <v>0</v>
      </c>
      <c r="BJ162" s="18" t="s">
        <v>87</v>
      </c>
      <c r="BK162" s="206">
        <f t="shared" si="19"/>
        <v>0</v>
      </c>
      <c r="BL162" s="18" t="s">
        <v>199</v>
      </c>
      <c r="BM162" s="205" t="s">
        <v>511</v>
      </c>
    </row>
    <row r="163" spans="1:65" s="2" customFormat="1" ht="24.2" customHeight="1">
      <c r="A163" s="35"/>
      <c r="B163" s="36"/>
      <c r="C163" s="193" t="s">
        <v>394</v>
      </c>
      <c r="D163" s="193" t="s">
        <v>195</v>
      </c>
      <c r="E163" s="194" t="s">
        <v>3237</v>
      </c>
      <c r="F163" s="195" t="s">
        <v>3238</v>
      </c>
      <c r="G163" s="196" t="s">
        <v>496</v>
      </c>
      <c r="H163" s="197">
        <v>25</v>
      </c>
      <c r="I163" s="198"/>
      <c r="J163" s="199">
        <f t="shared" si="10"/>
        <v>0</v>
      </c>
      <c r="K163" s="200"/>
      <c r="L163" s="40"/>
      <c r="M163" s="201" t="s">
        <v>1</v>
      </c>
      <c r="N163" s="202" t="s">
        <v>45</v>
      </c>
      <c r="O163" s="72"/>
      <c r="P163" s="203">
        <f t="shared" si="11"/>
        <v>0</v>
      </c>
      <c r="Q163" s="203">
        <v>6E-05</v>
      </c>
      <c r="R163" s="203">
        <f t="shared" si="12"/>
        <v>0.0015</v>
      </c>
      <c r="S163" s="203">
        <v>0</v>
      </c>
      <c r="T163" s="204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87</v>
      </c>
      <c r="AY163" s="18" t="s">
        <v>193</v>
      </c>
      <c r="BE163" s="206">
        <f t="shared" si="14"/>
        <v>0</v>
      </c>
      <c r="BF163" s="206">
        <f t="shared" si="15"/>
        <v>0</v>
      </c>
      <c r="BG163" s="206">
        <f t="shared" si="16"/>
        <v>0</v>
      </c>
      <c r="BH163" s="206">
        <f t="shared" si="17"/>
        <v>0</v>
      </c>
      <c r="BI163" s="206">
        <f t="shared" si="18"/>
        <v>0</v>
      </c>
      <c r="BJ163" s="18" t="s">
        <v>87</v>
      </c>
      <c r="BK163" s="206">
        <f t="shared" si="19"/>
        <v>0</v>
      </c>
      <c r="BL163" s="18" t="s">
        <v>199</v>
      </c>
      <c r="BM163" s="205" t="s">
        <v>523</v>
      </c>
    </row>
    <row r="164" spans="1:65" s="2" customFormat="1" ht="16.5" customHeight="1">
      <c r="A164" s="35"/>
      <c r="B164" s="36"/>
      <c r="C164" s="193" t="s">
        <v>399</v>
      </c>
      <c r="D164" s="193" t="s">
        <v>195</v>
      </c>
      <c r="E164" s="194" t="s">
        <v>3239</v>
      </c>
      <c r="F164" s="195" t="s">
        <v>3240</v>
      </c>
      <c r="G164" s="196" t="s">
        <v>496</v>
      </c>
      <c r="H164" s="197">
        <v>20</v>
      </c>
      <c r="I164" s="198"/>
      <c r="J164" s="199">
        <f t="shared" si="10"/>
        <v>0</v>
      </c>
      <c r="K164" s="200"/>
      <c r="L164" s="40"/>
      <c r="M164" s="201" t="s">
        <v>1</v>
      </c>
      <c r="N164" s="202" t="s">
        <v>45</v>
      </c>
      <c r="O164" s="72"/>
      <c r="P164" s="203">
        <f t="shared" si="11"/>
        <v>0</v>
      </c>
      <c r="Q164" s="203">
        <v>0</v>
      </c>
      <c r="R164" s="203">
        <f t="shared" si="12"/>
        <v>0</v>
      </c>
      <c r="S164" s="203">
        <v>0</v>
      </c>
      <c r="T164" s="204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5" t="s">
        <v>199</v>
      </c>
      <c r="AT164" s="205" t="s">
        <v>195</v>
      </c>
      <c r="AU164" s="205" t="s">
        <v>87</v>
      </c>
      <c r="AY164" s="18" t="s">
        <v>193</v>
      </c>
      <c r="BE164" s="206">
        <f t="shared" si="14"/>
        <v>0</v>
      </c>
      <c r="BF164" s="206">
        <f t="shared" si="15"/>
        <v>0</v>
      </c>
      <c r="BG164" s="206">
        <f t="shared" si="16"/>
        <v>0</v>
      </c>
      <c r="BH164" s="206">
        <f t="shared" si="17"/>
        <v>0</v>
      </c>
      <c r="BI164" s="206">
        <f t="shared" si="18"/>
        <v>0</v>
      </c>
      <c r="BJ164" s="18" t="s">
        <v>87</v>
      </c>
      <c r="BK164" s="206">
        <f t="shared" si="19"/>
        <v>0</v>
      </c>
      <c r="BL164" s="18" t="s">
        <v>199</v>
      </c>
      <c r="BM164" s="205" t="s">
        <v>544</v>
      </c>
    </row>
    <row r="165" spans="1:65" s="2" customFormat="1" ht="16.5" customHeight="1">
      <c r="A165" s="35"/>
      <c r="B165" s="36"/>
      <c r="C165" s="193" t="s">
        <v>403</v>
      </c>
      <c r="D165" s="193" t="s">
        <v>195</v>
      </c>
      <c r="E165" s="194" t="s">
        <v>3241</v>
      </c>
      <c r="F165" s="195" t="s">
        <v>3242</v>
      </c>
      <c r="G165" s="196" t="s">
        <v>496</v>
      </c>
      <c r="H165" s="197">
        <v>22</v>
      </c>
      <c r="I165" s="198"/>
      <c r="J165" s="199">
        <f t="shared" si="10"/>
        <v>0</v>
      </c>
      <c r="K165" s="200"/>
      <c r="L165" s="40"/>
      <c r="M165" s="201" t="s">
        <v>1</v>
      </c>
      <c r="N165" s="202" t="s">
        <v>45</v>
      </c>
      <c r="O165" s="72"/>
      <c r="P165" s="203">
        <f t="shared" si="11"/>
        <v>0</v>
      </c>
      <c r="Q165" s="203">
        <v>0</v>
      </c>
      <c r="R165" s="203">
        <f t="shared" si="12"/>
        <v>0</v>
      </c>
      <c r="S165" s="203">
        <v>0</v>
      </c>
      <c r="T165" s="204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5" t="s">
        <v>199</v>
      </c>
      <c r="AT165" s="205" t="s">
        <v>195</v>
      </c>
      <c r="AU165" s="205" t="s">
        <v>87</v>
      </c>
      <c r="AY165" s="18" t="s">
        <v>193</v>
      </c>
      <c r="BE165" s="206">
        <f t="shared" si="14"/>
        <v>0</v>
      </c>
      <c r="BF165" s="206">
        <f t="shared" si="15"/>
        <v>0</v>
      </c>
      <c r="BG165" s="206">
        <f t="shared" si="16"/>
        <v>0</v>
      </c>
      <c r="BH165" s="206">
        <f t="shared" si="17"/>
        <v>0</v>
      </c>
      <c r="BI165" s="206">
        <f t="shared" si="18"/>
        <v>0</v>
      </c>
      <c r="BJ165" s="18" t="s">
        <v>87</v>
      </c>
      <c r="BK165" s="206">
        <f t="shared" si="19"/>
        <v>0</v>
      </c>
      <c r="BL165" s="18" t="s">
        <v>199</v>
      </c>
      <c r="BM165" s="205" t="s">
        <v>552</v>
      </c>
    </row>
    <row r="166" spans="1:65" s="2" customFormat="1" ht="16.5" customHeight="1">
      <c r="A166" s="35"/>
      <c r="B166" s="36"/>
      <c r="C166" s="193" t="s">
        <v>408</v>
      </c>
      <c r="D166" s="193" t="s">
        <v>195</v>
      </c>
      <c r="E166" s="194" t="s">
        <v>3243</v>
      </c>
      <c r="F166" s="195" t="s">
        <v>3244</v>
      </c>
      <c r="G166" s="196" t="s">
        <v>3245</v>
      </c>
      <c r="H166" s="197">
        <v>1</v>
      </c>
      <c r="I166" s="198"/>
      <c r="J166" s="199">
        <f t="shared" si="10"/>
        <v>0</v>
      </c>
      <c r="K166" s="200"/>
      <c r="L166" s="40"/>
      <c r="M166" s="201" t="s">
        <v>1</v>
      </c>
      <c r="N166" s="202" t="s">
        <v>45</v>
      </c>
      <c r="O166" s="72"/>
      <c r="P166" s="203">
        <f t="shared" si="11"/>
        <v>0</v>
      </c>
      <c r="Q166" s="203">
        <v>0.03503</v>
      </c>
      <c r="R166" s="203">
        <f t="shared" si="12"/>
        <v>0.03503</v>
      </c>
      <c r="S166" s="203">
        <v>0</v>
      </c>
      <c r="T166" s="204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87</v>
      </c>
      <c r="AY166" s="18" t="s">
        <v>193</v>
      </c>
      <c r="BE166" s="206">
        <f t="shared" si="14"/>
        <v>0</v>
      </c>
      <c r="BF166" s="206">
        <f t="shared" si="15"/>
        <v>0</v>
      </c>
      <c r="BG166" s="206">
        <f t="shared" si="16"/>
        <v>0</v>
      </c>
      <c r="BH166" s="206">
        <f t="shared" si="17"/>
        <v>0</v>
      </c>
      <c r="BI166" s="206">
        <f t="shared" si="18"/>
        <v>0</v>
      </c>
      <c r="BJ166" s="18" t="s">
        <v>87</v>
      </c>
      <c r="BK166" s="206">
        <f t="shared" si="19"/>
        <v>0</v>
      </c>
      <c r="BL166" s="18" t="s">
        <v>199</v>
      </c>
      <c r="BM166" s="205" t="s">
        <v>561</v>
      </c>
    </row>
    <row r="167" spans="1:65" s="2" customFormat="1" ht="16.5" customHeight="1">
      <c r="A167" s="35"/>
      <c r="B167" s="36"/>
      <c r="C167" s="193" t="s">
        <v>413</v>
      </c>
      <c r="D167" s="193" t="s">
        <v>195</v>
      </c>
      <c r="E167" s="194" t="s">
        <v>3246</v>
      </c>
      <c r="F167" s="195" t="s">
        <v>3247</v>
      </c>
      <c r="G167" s="196" t="s">
        <v>496</v>
      </c>
      <c r="H167" s="197">
        <v>22</v>
      </c>
      <c r="I167" s="198"/>
      <c r="J167" s="199">
        <f t="shared" si="10"/>
        <v>0</v>
      </c>
      <c r="K167" s="200"/>
      <c r="L167" s="40"/>
      <c r="M167" s="201" t="s">
        <v>1</v>
      </c>
      <c r="N167" s="202" t="s">
        <v>45</v>
      </c>
      <c r="O167" s="72"/>
      <c r="P167" s="203">
        <f t="shared" si="11"/>
        <v>0</v>
      </c>
      <c r="Q167" s="203">
        <v>0</v>
      </c>
      <c r="R167" s="203">
        <f t="shared" si="12"/>
        <v>0</v>
      </c>
      <c r="S167" s="203">
        <v>0</v>
      </c>
      <c r="T167" s="204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199</v>
      </c>
      <c r="AT167" s="205" t="s">
        <v>195</v>
      </c>
      <c r="AU167" s="205" t="s">
        <v>87</v>
      </c>
      <c r="AY167" s="18" t="s">
        <v>193</v>
      </c>
      <c r="BE167" s="206">
        <f t="shared" si="14"/>
        <v>0</v>
      </c>
      <c r="BF167" s="206">
        <f t="shared" si="15"/>
        <v>0</v>
      </c>
      <c r="BG167" s="206">
        <f t="shared" si="16"/>
        <v>0</v>
      </c>
      <c r="BH167" s="206">
        <f t="shared" si="17"/>
        <v>0</v>
      </c>
      <c r="BI167" s="206">
        <f t="shared" si="18"/>
        <v>0</v>
      </c>
      <c r="BJ167" s="18" t="s">
        <v>87</v>
      </c>
      <c r="BK167" s="206">
        <f t="shared" si="19"/>
        <v>0</v>
      </c>
      <c r="BL167" s="18" t="s">
        <v>199</v>
      </c>
      <c r="BM167" s="205" t="s">
        <v>570</v>
      </c>
    </row>
    <row r="168" spans="1:65" s="2" customFormat="1" ht="24.2" customHeight="1">
      <c r="A168" s="35"/>
      <c r="B168" s="36"/>
      <c r="C168" s="193" t="s">
        <v>417</v>
      </c>
      <c r="D168" s="193" t="s">
        <v>195</v>
      </c>
      <c r="E168" s="194" t="s">
        <v>3248</v>
      </c>
      <c r="F168" s="195" t="s">
        <v>3249</v>
      </c>
      <c r="G168" s="196" t="s">
        <v>1348</v>
      </c>
      <c r="H168" s="197">
        <v>2</v>
      </c>
      <c r="I168" s="198"/>
      <c r="J168" s="199">
        <f t="shared" si="10"/>
        <v>0</v>
      </c>
      <c r="K168" s="200"/>
      <c r="L168" s="40"/>
      <c r="M168" s="201" t="s">
        <v>1</v>
      </c>
      <c r="N168" s="202" t="s">
        <v>45</v>
      </c>
      <c r="O168" s="72"/>
      <c r="P168" s="203">
        <f t="shared" si="11"/>
        <v>0</v>
      </c>
      <c r="Q168" s="203">
        <v>0.0093</v>
      </c>
      <c r="R168" s="203">
        <f t="shared" si="12"/>
        <v>0.0186</v>
      </c>
      <c r="S168" s="203">
        <v>0</v>
      </c>
      <c r="T168" s="204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199</v>
      </c>
      <c r="AT168" s="205" t="s">
        <v>195</v>
      </c>
      <c r="AU168" s="205" t="s">
        <v>87</v>
      </c>
      <c r="AY168" s="18" t="s">
        <v>193</v>
      </c>
      <c r="BE168" s="206">
        <f t="shared" si="14"/>
        <v>0</v>
      </c>
      <c r="BF168" s="206">
        <f t="shared" si="15"/>
        <v>0</v>
      </c>
      <c r="BG168" s="206">
        <f t="shared" si="16"/>
        <v>0</v>
      </c>
      <c r="BH168" s="206">
        <f t="shared" si="17"/>
        <v>0</v>
      </c>
      <c r="BI168" s="206">
        <f t="shared" si="18"/>
        <v>0</v>
      </c>
      <c r="BJ168" s="18" t="s">
        <v>87</v>
      </c>
      <c r="BK168" s="206">
        <f t="shared" si="19"/>
        <v>0</v>
      </c>
      <c r="BL168" s="18" t="s">
        <v>199</v>
      </c>
      <c r="BM168" s="205" t="s">
        <v>584</v>
      </c>
    </row>
    <row r="169" spans="1:65" s="2" customFormat="1" ht="16.5" customHeight="1">
      <c r="A169" s="35"/>
      <c r="B169" s="36"/>
      <c r="C169" s="193" t="s">
        <v>421</v>
      </c>
      <c r="D169" s="193" t="s">
        <v>195</v>
      </c>
      <c r="E169" s="194" t="s">
        <v>3250</v>
      </c>
      <c r="F169" s="195" t="s">
        <v>3251</v>
      </c>
      <c r="G169" s="196" t="s">
        <v>367</v>
      </c>
      <c r="H169" s="197">
        <v>1</v>
      </c>
      <c r="I169" s="198"/>
      <c r="J169" s="199">
        <f t="shared" si="10"/>
        <v>0</v>
      </c>
      <c r="K169" s="200"/>
      <c r="L169" s="40"/>
      <c r="M169" s="201" t="s">
        <v>1</v>
      </c>
      <c r="N169" s="202" t="s">
        <v>45</v>
      </c>
      <c r="O169" s="72"/>
      <c r="P169" s="203">
        <f t="shared" si="11"/>
        <v>0</v>
      </c>
      <c r="Q169" s="203">
        <v>0.0024</v>
      </c>
      <c r="R169" s="203">
        <f t="shared" si="12"/>
        <v>0.0024</v>
      </c>
      <c r="S169" s="203">
        <v>0</v>
      </c>
      <c r="T169" s="204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199</v>
      </c>
      <c r="AT169" s="205" t="s">
        <v>195</v>
      </c>
      <c r="AU169" s="205" t="s">
        <v>87</v>
      </c>
      <c r="AY169" s="18" t="s">
        <v>193</v>
      </c>
      <c r="BE169" s="206">
        <f t="shared" si="14"/>
        <v>0</v>
      </c>
      <c r="BF169" s="206">
        <f t="shared" si="15"/>
        <v>0</v>
      </c>
      <c r="BG169" s="206">
        <f t="shared" si="16"/>
        <v>0</v>
      </c>
      <c r="BH169" s="206">
        <f t="shared" si="17"/>
        <v>0</v>
      </c>
      <c r="BI169" s="206">
        <f t="shared" si="18"/>
        <v>0</v>
      </c>
      <c r="BJ169" s="18" t="s">
        <v>87</v>
      </c>
      <c r="BK169" s="206">
        <f t="shared" si="19"/>
        <v>0</v>
      </c>
      <c r="BL169" s="18" t="s">
        <v>199</v>
      </c>
      <c r="BM169" s="205" t="s">
        <v>594</v>
      </c>
    </row>
    <row r="170" spans="1:65" s="2" customFormat="1" ht="16.5" customHeight="1">
      <c r="A170" s="35"/>
      <c r="B170" s="36"/>
      <c r="C170" s="193" t="s">
        <v>425</v>
      </c>
      <c r="D170" s="193" t="s">
        <v>195</v>
      </c>
      <c r="E170" s="194" t="s">
        <v>3252</v>
      </c>
      <c r="F170" s="195" t="s">
        <v>3253</v>
      </c>
      <c r="G170" s="196" t="s">
        <v>367</v>
      </c>
      <c r="H170" s="197">
        <v>1</v>
      </c>
      <c r="I170" s="198"/>
      <c r="J170" s="199">
        <f t="shared" si="10"/>
        <v>0</v>
      </c>
      <c r="K170" s="200"/>
      <c r="L170" s="40"/>
      <c r="M170" s="201" t="s">
        <v>1</v>
      </c>
      <c r="N170" s="202" t="s">
        <v>45</v>
      </c>
      <c r="O170" s="72"/>
      <c r="P170" s="203">
        <f t="shared" si="11"/>
        <v>0</v>
      </c>
      <c r="Q170" s="203">
        <v>0</v>
      </c>
      <c r="R170" s="203">
        <f t="shared" si="12"/>
        <v>0</v>
      </c>
      <c r="S170" s="203">
        <v>0</v>
      </c>
      <c r="T170" s="204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5" t="s">
        <v>199</v>
      </c>
      <c r="AT170" s="205" t="s">
        <v>195</v>
      </c>
      <c r="AU170" s="205" t="s">
        <v>87</v>
      </c>
      <c r="AY170" s="18" t="s">
        <v>193</v>
      </c>
      <c r="BE170" s="206">
        <f t="shared" si="14"/>
        <v>0</v>
      </c>
      <c r="BF170" s="206">
        <f t="shared" si="15"/>
        <v>0</v>
      </c>
      <c r="BG170" s="206">
        <f t="shared" si="16"/>
        <v>0</v>
      </c>
      <c r="BH170" s="206">
        <f t="shared" si="17"/>
        <v>0</v>
      </c>
      <c r="BI170" s="206">
        <f t="shared" si="18"/>
        <v>0</v>
      </c>
      <c r="BJ170" s="18" t="s">
        <v>87</v>
      </c>
      <c r="BK170" s="206">
        <f t="shared" si="19"/>
        <v>0</v>
      </c>
      <c r="BL170" s="18" t="s">
        <v>199</v>
      </c>
      <c r="BM170" s="205" t="s">
        <v>604</v>
      </c>
    </row>
    <row r="171" spans="1:65" s="2" customFormat="1" ht="16.5" customHeight="1">
      <c r="A171" s="35"/>
      <c r="B171" s="36"/>
      <c r="C171" s="193" t="s">
        <v>442</v>
      </c>
      <c r="D171" s="193" t="s">
        <v>195</v>
      </c>
      <c r="E171" s="194" t="s">
        <v>3254</v>
      </c>
      <c r="F171" s="195" t="s">
        <v>3255</v>
      </c>
      <c r="G171" s="196" t="s">
        <v>367</v>
      </c>
      <c r="H171" s="197">
        <v>2</v>
      </c>
      <c r="I171" s="198"/>
      <c r="J171" s="199">
        <f t="shared" si="10"/>
        <v>0</v>
      </c>
      <c r="K171" s="200"/>
      <c r="L171" s="40"/>
      <c r="M171" s="201" t="s">
        <v>1</v>
      </c>
      <c r="N171" s="202" t="s">
        <v>45</v>
      </c>
      <c r="O171" s="72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 t="shared" si="14"/>
        <v>0</v>
      </c>
      <c r="BF171" s="206">
        <f t="shared" si="15"/>
        <v>0</v>
      </c>
      <c r="BG171" s="206">
        <f t="shared" si="16"/>
        <v>0</v>
      </c>
      <c r="BH171" s="206">
        <f t="shared" si="17"/>
        <v>0</v>
      </c>
      <c r="BI171" s="206">
        <f t="shared" si="18"/>
        <v>0</v>
      </c>
      <c r="BJ171" s="18" t="s">
        <v>87</v>
      </c>
      <c r="BK171" s="206">
        <f t="shared" si="19"/>
        <v>0</v>
      </c>
      <c r="BL171" s="18" t="s">
        <v>199</v>
      </c>
      <c r="BM171" s="205" t="s">
        <v>618</v>
      </c>
    </row>
    <row r="172" spans="1:65" s="2" customFormat="1" ht="21.75" customHeight="1">
      <c r="A172" s="35"/>
      <c r="B172" s="36"/>
      <c r="C172" s="193" t="s">
        <v>457</v>
      </c>
      <c r="D172" s="193" t="s">
        <v>195</v>
      </c>
      <c r="E172" s="194" t="s">
        <v>3256</v>
      </c>
      <c r="F172" s="195" t="s">
        <v>3257</v>
      </c>
      <c r="G172" s="196" t="s">
        <v>367</v>
      </c>
      <c r="H172" s="197">
        <v>2</v>
      </c>
      <c r="I172" s="198"/>
      <c r="J172" s="199">
        <f t="shared" si="10"/>
        <v>0</v>
      </c>
      <c r="K172" s="200"/>
      <c r="L172" s="40"/>
      <c r="M172" s="201" t="s">
        <v>1</v>
      </c>
      <c r="N172" s="202" t="s">
        <v>45</v>
      </c>
      <c r="O172" s="72"/>
      <c r="P172" s="203">
        <f t="shared" si="11"/>
        <v>0</v>
      </c>
      <c r="Q172" s="203">
        <v>0.018</v>
      </c>
      <c r="R172" s="203">
        <f t="shared" si="12"/>
        <v>0.036</v>
      </c>
      <c r="S172" s="203">
        <v>0</v>
      </c>
      <c r="T172" s="204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199</v>
      </c>
      <c r="AT172" s="205" t="s">
        <v>195</v>
      </c>
      <c r="AU172" s="205" t="s">
        <v>87</v>
      </c>
      <c r="AY172" s="18" t="s">
        <v>193</v>
      </c>
      <c r="BE172" s="206">
        <f t="shared" si="14"/>
        <v>0</v>
      </c>
      <c r="BF172" s="206">
        <f t="shared" si="15"/>
        <v>0</v>
      </c>
      <c r="BG172" s="206">
        <f t="shared" si="16"/>
        <v>0</v>
      </c>
      <c r="BH172" s="206">
        <f t="shared" si="17"/>
        <v>0</v>
      </c>
      <c r="BI172" s="206">
        <f t="shared" si="18"/>
        <v>0</v>
      </c>
      <c r="BJ172" s="18" t="s">
        <v>87</v>
      </c>
      <c r="BK172" s="206">
        <f t="shared" si="19"/>
        <v>0</v>
      </c>
      <c r="BL172" s="18" t="s">
        <v>199</v>
      </c>
      <c r="BM172" s="205" t="s">
        <v>629</v>
      </c>
    </row>
    <row r="173" spans="1:65" s="2" customFormat="1" ht="16.5" customHeight="1">
      <c r="A173" s="35"/>
      <c r="B173" s="36"/>
      <c r="C173" s="193" t="s">
        <v>467</v>
      </c>
      <c r="D173" s="193" t="s">
        <v>195</v>
      </c>
      <c r="E173" s="194" t="s">
        <v>3258</v>
      </c>
      <c r="F173" s="195" t="s">
        <v>3259</v>
      </c>
      <c r="G173" s="196" t="s">
        <v>367</v>
      </c>
      <c r="H173" s="197">
        <v>2</v>
      </c>
      <c r="I173" s="198"/>
      <c r="J173" s="199">
        <f t="shared" si="10"/>
        <v>0</v>
      </c>
      <c r="K173" s="200"/>
      <c r="L173" s="40"/>
      <c r="M173" s="201" t="s">
        <v>1</v>
      </c>
      <c r="N173" s="202" t="s">
        <v>45</v>
      </c>
      <c r="O173" s="72"/>
      <c r="P173" s="203">
        <f t="shared" si="11"/>
        <v>0</v>
      </c>
      <c r="Q173" s="203">
        <v>0.00022</v>
      </c>
      <c r="R173" s="203">
        <f t="shared" si="12"/>
        <v>0.00044</v>
      </c>
      <c r="S173" s="203">
        <v>0</v>
      </c>
      <c r="T173" s="204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5" t="s">
        <v>199</v>
      </c>
      <c r="AT173" s="205" t="s">
        <v>195</v>
      </c>
      <c r="AU173" s="205" t="s">
        <v>87</v>
      </c>
      <c r="AY173" s="18" t="s">
        <v>193</v>
      </c>
      <c r="BE173" s="206">
        <f t="shared" si="14"/>
        <v>0</v>
      </c>
      <c r="BF173" s="206">
        <f t="shared" si="15"/>
        <v>0</v>
      </c>
      <c r="BG173" s="206">
        <f t="shared" si="16"/>
        <v>0</v>
      </c>
      <c r="BH173" s="206">
        <f t="shared" si="17"/>
        <v>0</v>
      </c>
      <c r="BI173" s="206">
        <f t="shared" si="18"/>
        <v>0</v>
      </c>
      <c r="BJ173" s="18" t="s">
        <v>87</v>
      </c>
      <c r="BK173" s="206">
        <f t="shared" si="19"/>
        <v>0</v>
      </c>
      <c r="BL173" s="18" t="s">
        <v>199</v>
      </c>
      <c r="BM173" s="205" t="s">
        <v>640</v>
      </c>
    </row>
    <row r="174" spans="1:65" s="2" customFormat="1" ht="16.5" customHeight="1">
      <c r="A174" s="35"/>
      <c r="B174" s="36"/>
      <c r="C174" s="193" t="s">
        <v>478</v>
      </c>
      <c r="D174" s="193" t="s">
        <v>195</v>
      </c>
      <c r="E174" s="194" t="s">
        <v>3260</v>
      </c>
      <c r="F174" s="195" t="s">
        <v>3261</v>
      </c>
      <c r="G174" s="196" t="s">
        <v>367</v>
      </c>
      <c r="H174" s="197">
        <v>1</v>
      </c>
      <c r="I174" s="198"/>
      <c r="J174" s="199">
        <f t="shared" si="10"/>
        <v>0</v>
      </c>
      <c r="K174" s="200"/>
      <c r="L174" s="40"/>
      <c r="M174" s="201" t="s">
        <v>1</v>
      </c>
      <c r="N174" s="202" t="s">
        <v>45</v>
      </c>
      <c r="O174" s="72"/>
      <c r="P174" s="203">
        <f t="shared" si="11"/>
        <v>0</v>
      </c>
      <c r="Q174" s="203">
        <v>0.0035</v>
      </c>
      <c r="R174" s="203">
        <f t="shared" si="12"/>
        <v>0.0035</v>
      </c>
      <c r="S174" s="203">
        <v>0</v>
      </c>
      <c r="T174" s="204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199</v>
      </c>
      <c r="AT174" s="205" t="s">
        <v>195</v>
      </c>
      <c r="AU174" s="205" t="s">
        <v>87</v>
      </c>
      <c r="AY174" s="18" t="s">
        <v>193</v>
      </c>
      <c r="BE174" s="206">
        <f t="shared" si="14"/>
        <v>0</v>
      </c>
      <c r="BF174" s="206">
        <f t="shared" si="15"/>
        <v>0</v>
      </c>
      <c r="BG174" s="206">
        <f t="shared" si="16"/>
        <v>0</v>
      </c>
      <c r="BH174" s="206">
        <f t="shared" si="17"/>
        <v>0</v>
      </c>
      <c r="BI174" s="206">
        <f t="shared" si="18"/>
        <v>0</v>
      </c>
      <c r="BJ174" s="18" t="s">
        <v>87</v>
      </c>
      <c r="BK174" s="206">
        <f t="shared" si="19"/>
        <v>0</v>
      </c>
      <c r="BL174" s="18" t="s">
        <v>199</v>
      </c>
      <c r="BM174" s="205" t="s">
        <v>651</v>
      </c>
    </row>
    <row r="175" spans="1:65" s="2" customFormat="1" ht="16.5" customHeight="1">
      <c r="A175" s="35"/>
      <c r="B175" s="36"/>
      <c r="C175" s="193" t="s">
        <v>483</v>
      </c>
      <c r="D175" s="193" t="s">
        <v>195</v>
      </c>
      <c r="E175" s="194" t="s">
        <v>3262</v>
      </c>
      <c r="F175" s="195" t="s">
        <v>3263</v>
      </c>
      <c r="G175" s="196" t="s">
        <v>367</v>
      </c>
      <c r="H175" s="197">
        <v>1</v>
      </c>
      <c r="I175" s="198"/>
      <c r="J175" s="199">
        <f t="shared" si="10"/>
        <v>0</v>
      </c>
      <c r="K175" s="200"/>
      <c r="L175" s="40"/>
      <c r="M175" s="201" t="s">
        <v>1</v>
      </c>
      <c r="N175" s="202" t="s">
        <v>45</v>
      </c>
      <c r="O175" s="72"/>
      <c r="P175" s="203">
        <f t="shared" si="11"/>
        <v>0</v>
      </c>
      <c r="Q175" s="203">
        <v>0.00022</v>
      </c>
      <c r="R175" s="203">
        <f t="shared" si="12"/>
        <v>0.00022</v>
      </c>
      <c r="S175" s="203">
        <v>0</v>
      </c>
      <c r="T175" s="204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 t="shared" si="14"/>
        <v>0</v>
      </c>
      <c r="BF175" s="206">
        <f t="shared" si="15"/>
        <v>0</v>
      </c>
      <c r="BG175" s="206">
        <f t="shared" si="16"/>
        <v>0</v>
      </c>
      <c r="BH175" s="206">
        <f t="shared" si="17"/>
        <v>0</v>
      </c>
      <c r="BI175" s="206">
        <f t="shared" si="18"/>
        <v>0</v>
      </c>
      <c r="BJ175" s="18" t="s">
        <v>87</v>
      </c>
      <c r="BK175" s="206">
        <f t="shared" si="19"/>
        <v>0</v>
      </c>
      <c r="BL175" s="18" t="s">
        <v>199</v>
      </c>
      <c r="BM175" s="205" t="s">
        <v>661</v>
      </c>
    </row>
    <row r="176" spans="1:65" s="2" customFormat="1" ht="16.5" customHeight="1">
      <c r="A176" s="35"/>
      <c r="B176" s="36"/>
      <c r="C176" s="193" t="s">
        <v>493</v>
      </c>
      <c r="D176" s="193" t="s">
        <v>195</v>
      </c>
      <c r="E176" s="194" t="s">
        <v>3264</v>
      </c>
      <c r="F176" s="195" t="s">
        <v>3265</v>
      </c>
      <c r="G176" s="196" t="s">
        <v>367</v>
      </c>
      <c r="H176" s="197">
        <v>2</v>
      </c>
      <c r="I176" s="198"/>
      <c r="J176" s="199">
        <f t="shared" si="10"/>
        <v>0</v>
      </c>
      <c r="K176" s="200"/>
      <c r="L176" s="40"/>
      <c r="M176" s="201" t="s">
        <v>1</v>
      </c>
      <c r="N176" s="202" t="s">
        <v>45</v>
      </c>
      <c r="O176" s="72"/>
      <c r="P176" s="203">
        <f t="shared" si="11"/>
        <v>0</v>
      </c>
      <c r="Q176" s="203">
        <v>0.0098</v>
      </c>
      <c r="R176" s="203">
        <f t="shared" si="12"/>
        <v>0.0196</v>
      </c>
      <c r="S176" s="203">
        <v>0</v>
      </c>
      <c r="T176" s="204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5" t="s">
        <v>199</v>
      </c>
      <c r="AT176" s="205" t="s">
        <v>195</v>
      </c>
      <c r="AU176" s="205" t="s">
        <v>87</v>
      </c>
      <c r="AY176" s="18" t="s">
        <v>193</v>
      </c>
      <c r="BE176" s="206">
        <f t="shared" si="14"/>
        <v>0</v>
      </c>
      <c r="BF176" s="206">
        <f t="shared" si="15"/>
        <v>0</v>
      </c>
      <c r="BG176" s="206">
        <f t="shared" si="16"/>
        <v>0</v>
      </c>
      <c r="BH176" s="206">
        <f t="shared" si="17"/>
        <v>0</v>
      </c>
      <c r="BI176" s="206">
        <f t="shared" si="18"/>
        <v>0</v>
      </c>
      <c r="BJ176" s="18" t="s">
        <v>87</v>
      </c>
      <c r="BK176" s="206">
        <f t="shared" si="19"/>
        <v>0</v>
      </c>
      <c r="BL176" s="18" t="s">
        <v>199</v>
      </c>
      <c r="BM176" s="205" t="s">
        <v>671</v>
      </c>
    </row>
    <row r="177" spans="1:65" s="2" customFormat="1" ht="16.5" customHeight="1">
      <c r="A177" s="35"/>
      <c r="B177" s="36"/>
      <c r="C177" s="193" t="s">
        <v>499</v>
      </c>
      <c r="D177" s="193" t="s">
        <v>195</v>
      </c>
      <c r="E177" s="194" t="s">
        <v>3266</v>
      </c>
      <c r="F177" s="195" t="s">
        <v>3267</v>
      </c>
      <c r="G177" s="196" t="s">
        <v>367</v>
      </c>
      <c r="H177" s="197">
        <v>2</v>
      </c>
      <c r="I177" s="198"/>
      <c r="J177" s="199">
        <f t="shared" si="10"/>
        <v>0</v>
      </c>
      <c r="K177" s="200"/>
      <c r="L177" s="40"/>
      <c r="M177" s="201" t="s">
        <v>1</v>
      </c>
      <c r="N177" s="202" t="s">
        <v>45</v>
      </c>
      <c r="O177" s="72"/>
      <c r="P177" s="203">
        <f t="shared" si="11"/>
        <v>0</v>
      </c>
      <c r="Q177" s="203">
        <v>0</v>
      </c>
      <c r="R177" s="203">
        <f t="shared" si="12"/>
        <v>0</v>
      </c>
      <c r="S177" s="203">
        <v>0</v>
      </c>
      <c r="T177" s="204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199</v>
      </c>
      <c r="AT177" s="205" t="s">
        <v>195</v>
      </c>
      <c r="AU177" s="205" t="s">
        <v>87</v>
      </c>
      <c r="AY177" s="18" t="s">
        <v>193</v>
      </c>
      <c r="BE177" s="206">
        <f t="shared" si="14"/>
        <v>0</v>
      </c>
      <c r="BF177" s="206">
        <f t="shared" si="15"/>
        <v>0</v>
      </c>
      <c r="BG177" s="206">
        <f t="shared" si="16"/>
        <v>0</v>
      </c>
      <c r="BH177" s="206">
        <f t="shared" si="17"/>
        <v>0</v>
      </c>
      <c r="BI177" s="206">
        <f t="shared" si="18"/>
        <v>0</v>
      </c>
      <c r="BJ177" s="18" t="s">
        <v>87</v>
      </c>
      <c r="BK177" s="206">
        <f t="shared" si="19"/>
        <v>0</v>
      </c>
      <c r="BL177" s="18" t="s">
        <v>199</v>
      </c>
      <c r="BM177" s="205" t="s">
        <v>680</v>
      </c>
    </row>
    <row r="178" spans="1:65" s="2" customFormat="1" ht="16.5" customHeight="1">
      <c r="A178" s="35"/>
      <c r="B178" s="36"/>
      <c r="C178" s="193" t="s">
        <v>511</v>
      </c>
      <c r="D178" s="193" t="s">
        <v>195</v>
      </c>
      <c r="E178" s="194" t="s">
        <v>3268</v>
      </c>
      <c r="F178" s="195" t="s">
        <v>3269</v>
      </c>
      <c r="G178" s="196" t="s">
        <v>367</v>
      </c>
      <c r="H178" s="197">
        <v>1</v>
      </c>
      <c r="I178" s="198"/>
      <c r="J178" s="199">
        <f t="shared" si="10"/>
        <v>0</v>
      </c>
      <c r="K178" s="200"/>
      <c r="L178" s="40"/>
      <c r="M178" s="201" t="s">
        <v>1</v>
      </c>
      <c r="N178" s="202" t="s">
        <v>45</v>
      </c>
      <c r="O178" s="72"/>
      <c r="P178" s="203">
        <f t="shared" si="11"/>
        <v>0</v>
      </c>
      <c r="Q178" s="203">
        <v>0.014</v>
      </c>
      <c r="R178" s="203">
        <f t="shared" si="12"/>
        <v>0.014</v>
      </c>
      <c r="S178" s="203">
        <v>0</v>
      </c>
      <c r="T178" s="204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199</v>
      </c>
      <c r="AT178" s="205" t="s">
        <v>195</v>
      </c>
      <c r="AU178" s="205" t="s">
        <v>87</v>
      </c>
      <c r="AY178" s="18" t="s">
        <v>193</v>
      </c>
      <c r="BE178" s="206">
        <f t="shared" si="14"/>
        <v>0</v>
      </c>
      <c r="BF178" s="206">
        <f t="shared" si="15"/>
        <v>0</v>
      </c>
      <c r="BG178" s="206">
        <f t="shared" si="16"/>
        <v>0</v>
      </c>
      <c r="BH178" s="206">
        <f t="shared" si="17"/>
        <v>0</v>
      </c>
      <c r="BI178" s="206">
        <f t="shared" si="18"/>
        <v>0</v>
      </c>
      <c r="BJ178" s="18" t="s">
        <v>87</v>
      </c>
      <c r="BK178" s="206">
        <f t="shared" si="19"/>
        <v>0</v>
      </c>
      <c r="BL178" s="18" t="s">
        <v>199</v>
      </c>
      <c r="BM178" s="205" t="s">
        <v>688</v>
      </c>
    </row>
    <row r="179" spans="1:65" s="2" customFormat="1" ht="16.5" customHeight="1">
      <c r="A179" s="35"/>
      <c r="B179" s="36"/>
      <c r="C179" s="193" t="s">
        <v>515</v>
      </c>
      <c r="D179" s="193" t="s">
        <v>195</v>
      </c>
      <c r="E179" s="194" t="s">
        <v>3270</v>
      </c>
      <c r="F179" s="195" t="s">
        <v>3271</v>
      </c>
      <c r="G179" s="196" t="s">
        <v>367</v>
      </c>
      <c r="H179" s="197">
        <v>1</v>
      </c>
      <c r="I179" s="198"/>
      <c r="J179" s="199">
        <f t="shared" si="10"/>
        <v>0</v>
      </c>
      <c r="K179" s="200"/>
      <c r="L179" s="40"/>
      <c r="M179" s="201" t="s">
        <v>1</v>
      </c>
      <c r="N179" s="202" t="s">
        <v>45</v>
      </c>
      <c r="O179" s="72"/>
      <c r="P179" s="203">
        <f t="shared" si="11"/>
        <v>0</v>
      </c>
      <c r="Q179" s="203">
        <v>0.00011</v>
      </c>
      <c r="R179" s="203">
        <f t="shared" si="12"/>
        <v>0.00011</v>
      </c>
      <c r="S179" s="203">
        <v>0</v>
      </c>
      <c r="T179" s="204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5" t="s">
        <v>199</v>
      </c>
      <c r="AT179" s="205" t="s">
        <v>195</v>
      </c>
      <c r="AU179" s="205" t="s">
        <v>87</v>
      </c>
      <c r="AY179" s="18" t="s">
        <v>193</v>
      </c>
      <c r="BE179" s="206">
        <f t="shared" si="14"/>
        <v>0</v>
      </c>
      <c r="BF179" s="206">
        <f t="shared" si="15"/>
        <v>0</v>
      </c>
      <c r="BG179" s="206">
        <f t="shared" si="16"/>
        <v>0</v>
      </c>
      <c r="BH179" s="206">
        <f t="shared" si="17"/>
        <v>0</v>
      </c>
      <c r="BI179" s="206">
        <f t="shared" si="18"/>
        <v>0</v>
      </c>
      <c r="BJ179" s="18" t="s">
        <v>87</v>
      </c>
      <c r="BK179" s="206">
        <f t="shared" si="19"/>
        <v>0</v>
      </c>
      <c r="BL179" s="18" t="s">
        <v>199</v>
      </c>
      <c r="BM179" s="205" t="s">
        <v>698</v>
      </c>
    </row>
    <row r="180" spans="1:65" s="2" customFormat="1" ht="16.5" customHeight="1">
      <c r="A180" s="35"/>
      <c r="B180" s="36"/>
      <c r="C180" s="193" t="s">
        <v>523</v>
      </c>
      <c r="D180" s="193" t="s">
        <v>195</v>
      </c>
      <c r="E180" s="194" t="s">
        <v>1283</v>
      </c>
      <c r="F180" s="195" t="s">
        <v>3272</v>
      </c>
      <c r="G180" s="196" t="s">
        <v>367</v>
      </c>
      <c r="H180" s="197">
        <v>2</v>
      </c>
      <c r="I180" s="198"/>
      <c r="J180" s="199">
        <f t="shared" si="10"/>
        <v>0</v>
      </c>
      <c r="K180" s="200"/>
      <c r="L180" s="40"/>
      <c r="M180" s="201" t="s">
        <v>1</v>
      </c>
      <c r="N180" s="202" t="s">
        <v>45</v>
      </c>
      <c r="O180" s="72"/>
      <c r="P180" s="203">
        <f t="shared" si="11"/>
        <v>0</v>
      </c>
      <c r="Q180" s="203">
        <v>0.00048</v>
      </c>
      <c r="R180" s="203">
        <f t="shared" si="12"/>
        <v>0.00096</v>
      </c>
      <c r="S180" s="203">
        <v>0</v>
      </c>
      <c r="T180" s="204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5" t="s">
        <v>199</v>
      </c>
      <c r="AT180" s="205" t="s">
        <v>195</v>
      </c>
      <c r="AU180" s="205" t="s">
        <v>87</v>
      </c>
      <c r="AY180" s="18" t="s">
        <v>193</v>
      </c>
      <c r="BE180" s="206">
        <f t="shared" si="14"/>
        <v>0</v>
      </c>
      <c r="BF180" s="206">
        <f t="shared" si="15"/>
        <v>0</v>
      </c>
      <c r="BG180" s="206">
        <f t="shared" si="16"/>
        <v>0</v>
      </c>
      <c r="BH180" s="206">
        <f t="shared" si="17"/>
        <v>0</v>
      </c>
      <c r="BI180" s="206">
        <f t="shared" si="18"/>
        <v>0</v>
      </c>
      <c r="BJ180" s="18" t="s">
        <v>87</v>
      </c>
      <c r="BK180" s="206">
        <f t="shared" si="19"/>
        <v>0</v>
      </c>
      <c r="BL180" s="18" t="s">
        <v>199</v>
      </c>
      <c r="BM180" s="205" t="s">
        <v>708</v>
      </c>
    </row>
    <row r="181" spans="1:65" s="2" customFormat="1" ht="16.5" customHeight="1">
      <c r="A181" s="35"/>
      <c r="B181" s="36"/>
      <c r="C181" s="193" t="s">
        <v>529</v>
      </c>
      <c r="D181" s="193" t="s">
        <v>195</v>
      </c>
      <c r="E181" s="194" t="s">
        <v>3273</v>
      </c>
      <c r="F181" s="195" t="s">
        <v>3274</v>
      </c>
      <c r="G181" s="196" t="s">
        <v>367</v>
      </c>
      <c r="H181" s="197">
        <v>2</v>
      </c>
      <c r="I181" s="198"/>
      <c r="J181" s="199">
        <f t="shared" si="10"/>
        <v>0</v>
      </c>
      <c r="K181" s="200"/>
      <c r="L181" s="40"/>
      <c r="M181" s="201" t="s">
        <v>1</v>
      </c>
      <c r="N181" s="202" t="s">
        <v>45</v>
      </c>
      <c r="O181" s="72"/>
      <c r="P181" s="203">
        <f t="shared" si="11"/>
        <v>0</v>
      </c>
      <c r="Q181" s="203">
        <v>0.00019</v>
      </c>
      <c r="R181" s="203">
        <f t="shared" si="12"/>
        <v>0.00038</v>
      </c>
      <c r="S181" s="203">
        <v>0</v>
      </c>
      <c r="T181" s="204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5" t="s">
        <v>199</v>
      </c>
      <c r="AT181" s="205" t="s">
        <v>195</v>
      </c>
      <c r="AU181" s="205" t="s">
        <v>87</v>
      </c>
      <c r="AY181" s="18" t="s">
        <v>193</v>
      </c>
      <c r="BE181" s="206">
        <f t="shared" si="14"/>
        <v>0</v>
      </c>
      <c r="BF181" s="206">
        <f t="shared" si="15"/>
        <v>0</v>
      </c>
      <c r="BG181" s="206">
        <f t="shared" si="16"/>
        <v>0</v>
      </c>
      <c r="BH181" s="206">
        <f t="shared" si="17"/>
        <v>0</v>
      </c>
      <c r="BI181" s="206">
        <f t="shared" si="18"/>
        <v>0</v>
      </c>
      <c r="BJ181" s="18" t="s">
        <v>87</v>
      </c>
      <c r="BK181" s="206">
        <f t="shared" si="19"/>
        <v>0</v>
      </c>
      <c r="BL181" s="18" t="s">
        <v>199</v>
      </c>
      <c r="BM181" s="205" t="s">
        <v>721</v>
      </c>
    </row>
    <row r="182" spans="1:65" s="2" customFormat="1" ht="16.5" customHeight="1">
      <c r="A182" s="35"/>
      <c r="B182" s="36"/>
      <c r="C182" s="193" t="s">
        <v>544</v>
      </c>
      <c r="D182" s="193" t="s">
        <v>195</v>
      </c>
      <c r="E182" s="194" t="s">
        <v>1286</v>
      </c>
      <c r="F182" s="195" t="s">
        <v>1287</v>
      </c>
      <c r="G182" s="196" t="s">
        <v>367</v>
      </c>
      <c r="H182" s="197">
        <v>1</v>
      </c>
      <c r="I182" s="198"/>
      <c r="J182" s="199">
        <f t="shared" si="10"/>
        <v>0</v>
      </c>
      <c r="K182" s="200"/>
      <c r="L182" s="40"/>
      <c r="M182" s="201" t="s">
        <v>1</v>
      </c>
      <c r="N182" s="202" t="s">
        <v>45</v>
      </c>
      <c r="O182" s="72"/>
      <c r="P182" s="203">
        <f t="shared" si="11"/>
        <v>0</v>
      </c>
      <c r="Q182" s="203">
        <v>0.00027</v>
      </c>
      <c r="R182" s="203">
        <f t="shared" si="12"/>
        <v>0.00027</v>
      </c>
      <c r="S182" s="203">
        <v>0</v>
      </c>
      <c r="T182" s="204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5" t="s">
        <v>199</v>
      </c>
      <c r="AT182" s="205" t="s">
        <v>195</v>
      </c>
      <c r="AU182" s="205" t="s">
        <v>87</v>
      </c>
      <c r="AY182" s="18" t="s">
        <v>193</v>
      </c>
      <c r="BE182" s="206">
        <f t="shared" si="14"/>
        <v>0</v>
      </c>
      <c r="BF182" s="206">
        <f t="shared" si="15"/>
        <v>0</v>
      </c>
      <c r="BG182" s="206">
        <f t="shared" si="16"/>
        <v>0</v>
      </c>
      <c r="BH182" s="206">
        <f t="shared" si="17"/>
        <v>0</v>
      </c>
      <c r="BI182" s="206">
        <f t="shared" si="18"/>
        <v>0</v>
      </c>
      <c r="BJ182" s="18" t="s">
        <v>87</v>
      </c>
      <c r="BK182" s="206">
        <f t="shared" si="19"/>
        <v>0</v>
      </c>
      <c r="BL182" s="18" t="s">
        <v>199</v>
      </c>
      <c r="BM182" s="205" t="s">
        <v>738</v>
      </c>
    </row>
    <row r="183" spans="1:65" s="2" customFormat="1" ht="21.75" customHeight="1">
      <c r="A183" s="35"/>
      <c r="B183" s="36"/>
      <c r="C183" s="193" t="s">
        <v>548</v>
      </c>
      <c r="D183" s="193" t="s">
        <v>195</v>
      </c>
      <c r="E183" s="194" t="s">
        <v>3275</v>
      </c>
      <c r="F183" s="195" t="s">
        <v>3276</v>
      </c>
      <c r="G183" s="196" t="s">
        <v>367</v>
      </c>
      <c r="H183" s="197">
        <v>1</v>
      </c>
      <c r="I183" s="198"/>
      <c r="J183" s="199">
        <f t="shared" si="10"/>
        <v>0</v>
      </c>
      <c r="K183" s="200"/>
      <c r="L183" s="40"/>
      <c r="M183" s="201" t="s">
        <v>1</v>
      </c>
      <c r="N183" s="202" t="s">
        <v>45</v>
      </c>
      <c r="O183" s="72"/>
      <c r="P183" s="203">
        <f t="shared" si="11"/>
        <v>0</v>
      </c>
      <c r="Q183" s="203">
        <v>0</v>
      </c>
      <c r="R183" s="203">
        <f t="shared" si="12"/>
        <v>0</v>
      </c>
      <c r="S183" s="203">
        <v>0</v>
      </c>
      <c r="T183" s="204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5" t="s">
        <v>199</v>
      </c>
      <c r="AT183" s="205" t="s">
        <v>195</v>
      </c>
      <c r="AU183" s="205" t="s">
        <v>87</v>
      </c>
      <c r="AY183" s="18" t="s">
        <v>193</v>
      </c>
      <c r="BE183" s="206">
        <f t="shared" si="14"/>
        <v>0</v>
      </c>
      <c r="BF183" s="206">
        <f t="shared" si="15"/>
        <v>0</v>
      </c>
      <c r="BG183" s="206">
        <f t="shared" si="16"/>
        <v>0</v>
      </c>
      <c r="BH183" s="206">
        <f t="shared" si="17"/>
        <v>0</v>
      </c>
      <c r="BI183" s="206">
        <f t="shared" si="18"/>
        <v>0</v>
      </c>
      <c r="BJ183" s="18" t="s">
        <v>87</v>
      </c>
      <c r="BK183" s="206">
        <f t="shared" si="19"/>
        <v>0</v>
      </c>
      <c r="BL183" s="18" t="s">
        <v>199</v>
      </c>
      <c r="BM183" s="205" t="s">
        <v>754</v>
      </c>
    </row>
    <row r="184" spans="1:65" s="2" customFormat="1" ht="24.2" customHeight="1">
      <c r="A184" s="35"/>
      <c r="B184" s="36"/>
      <c r="C184" s="193" t="s">
        <v>552</v>
      </c>
      <c r="D184" s="193" t="s">
        <v>195</v>
      </c>
      <c r="E184" s="194" t="s">
        <v>3277</v>
      </c>
      <c r="F184" s="195" t="s">
        <v>3278</v>
      </c>
      <c r="G184" s="196" t="s">
        <v>367</v>
      </c>
      <c r="H184" s="197">
        <v>1</v>
      </c>
      <c r="I184" s="198"/>
      <c r="J184" s="199">
        <f t="shared" si="10"/>
        <v>0</v>
      </c>
      <c r="K184" s="200"/>
      <c r="L184" s="40"/>
      <c r="M184" s="201" t="s">
        <v>1</v>
      </c>
      <c r="N184" s="202" t="s">
        <v>45</v>
      </c>
      <c r="O184" s="72"/>
      <c r="P184" s="203">
        <f t="shared" si="11"/>
        <v>0</v>
      </c>
      <c r="Q184" s="203">
        <v>0.00894</v>
      </c>
      <c r="R184" s="203">
        <f t="shared" si="12"/>
        <v>0.00894</v>
      </c>
      <c r="S184" s="203">
        <v>0</v>
      </c>
      <c r="T184" s="204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5" t="s">
        <v>199</v>
      </c>
      <c r="AT184" s="205" t="s">
        <v>195</v>
      </c>
      <c r="AU184" s="205" t="s">
        <v>87</v>
      </c>
      <c r="AY184" s="18" t="s">
        <v>193</v>
      </c>
      <c r="BE184" s="206">
        <f t="shared" si="14"/>
        <v>0</v>
      </c>
      <c r="BF184" s="206">
        <f t="shared" si="15"/>
        <v>0</v>
      </c>
      <c r="BG184" s="206">
        <f t="shared" si="16"/>
        <v>0</v>
      </c>
      <c r="BH184" s="206">
        <f t="shared" si="17"/>
        <v>0</v>
      </c>
      <c r="BI184" s="206">
        <f t="shared" si="18"/>
        <v>0</v>
      </c>
      <c r="BJ184" s="18" t="s">
        <v>87</v>
      </c>
      <c r="BK184" s="206">
        <f t="shared" si="19"/>
        <v>0</v>
      </c>
      <c r="BL184" s="18" t="s">
        <v>199</v>
      </c>
      <c r="BM184" s="205" t="s">
        <v>763</v>
      </c>
    </row>
    <row r="185" spans="1:65" s="2" customFormat="1" ht="16.5" customHeight="1">
      <c r="A185" s="35"/>
      <c r="B185" s="36"/>
      <c r="C185" s="193" t="s">
        <v>557</v>
      </c>
      <c r="D185" s="193" t="s">
        <v>195</v>
      </c>
      <c r="E185" s="194" t="s">
        <v>3204</v>
      </c>
      <c r="F185" s="195" t="s">
        <v>3205</v>
      </c>
      <c r="G185" s="196" t="s">
        <v>216</v>
      </c>
      <c r="H185" s="197">
        <v>0.149</v>
      </c>
      <c r="I185" s="198"/>
      <c r="J185" s="199">
        <f t="shared" si="10"/>
        <v>0</v>
      </c>
      <c r="K185" s="200"/>
      <c r="L185" s="40"/>
      <c r="M185" s="201" t="s">
        <v>1</v>
      </c>
      <c r="N185" s="202" t="s">
        <v>45</v>
      </c>
      <c r="O185" s="72"/>
      <c r="P185" s="203">
        <f t="shared" si="11"/>
        <v>0</v>
      </c>
      <c r="Q185" s="203">
        <v>0</v>
      </c>
      <c r="R185" s="203">
        <f t="shared" si="12"/>
        <v>0</v>
      </c>
      <c r="S185" s="203">
        <v>0</v>
      </c>
      <c r="T185" s="204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5" t="s">
        <v>199</v>
      </c>
      <c r="AT185" s="205" t="s">
        <v>195</v>
      </c>
      <c r="AU185" s="205" t="s">
        <v>87</v>
      </c>
      <c r="AY185" s="18" t="s">
        <v>193</v>
      </c>
      <c r="BE185" s="206">
        <f t="shared" si="14"/>
        <v>0</v>
      </c>
      <c r="BF185" s="206">
        <f t="shared" si="15"/>
        <v>0</v>
      </c>
      <c r="BG185" s="206">
        <f t="shared" si="16"/>
        <v>0</v>
      </c>
      <c r="BH185" s="206">
        <f t="shared" si="17"/>
        <v>0</v>
      </c>
      <c r="BI185" s="206">
        <f t="shared" si="18"/>
        <v>0</v>
      </c>
      <c r="BJ185" s="18" t="s">
        <v>87</v>
      </c>
      <c r="BK185" s="206">
        <f t="shared" si="19"/>
        <v>0</v>
      </c>
      <c r="BL185" s="18" t="s">
        <v>199</v>
      </c>
      <c r="BM185" s="205" t="s">
        <v>783</v>
      </c>
    </row>
    <row r="186" spans="2:63" s="12" customFormat="1" ht="25.9" customHeight="1">
      <c r="B186" s="177"/>
      <c r="C186" s="178"/>
      <c r="D186" s="179" t="s">
        <v>79</v>
      </c>
      <c r="E186" s="180" t="s">
        <v>89</v>
      </c>
      <c r="F186" s="180" t="s">
        <v>204</v>
      </c>
      <c r="G186" s="178"/>
      <c r="H186" s="178"/>
      <c r="I186" s="181"/>
      <c r="J186" s="182">
        <f>BK186</f>
        <v>0</v>
      </c>
      <c r="K186" s="178"/>
      <c r="L186" s="183"/>
      <c r="M186" s="184"/>
      <c r="N186" s="185"/>
      <c r="O186" s="185"/>
      <c r="P186" s="186">
        <f>SUM(P187:P190)</f>
        <v>0</v>
      </c>
      <c r="Q186" s="185"/>
      <c r="R186" s="186">
        <f>SUM(R187:R190)</f>
        <v>1.15051</v>
      </c>
      <c r="S186" s="185"/>
      <c r="T186" s="187">
        <f>SUM(T187:T190)</f>
        <v>0</v>
      </c>
      <c r="AR186" s="188" t="s">
        <v>87</v>
      </c>
      <c r="AT186" s="189" t="s">
        <v>79</v>
      </c>
      <c r="AU186" s="189" t="s">
        <v>80</v>
      </c>
      <c r="AY186" s="188" t="s">
        <v>193</v>
      </c>
      <c r="BK186" s="190">
        <f>SUM(BK187:BK190)</f>
        <v>0</v>
      </c>
    </row>
    <row r="187" spans="1:65" s="2" customFormat="1" ht="16.5" customHeight="1">
      <c r="A187" s="35"/>
      <c r="B187" s="36"/>
      <c r="C187" s="193" t="s">
        <v>561</v>
      </c>
      <c r="D187" s="193" t="s">
        <v>195</v>
      </c>
      <c r="E187" s="194" t="s">
        <v>3279</v>
      </c>
      <c r="F187" s="195" t="s">
        <v>3280</v>
      </c>
      <c r="G187" s="196" t="s">
        <v>198</v>
      </c>
      <c r="H187" s="197">
        <v>0.5</v>
      </c>
      <c r="I187" s="198"/>
      <c r="J187" s="199">
        <f>ROUND(I187*H187,2)</f>
        <v>0</v>
      </c>
      <c r="K187" s="200"/>
      <c r="L187" s="40"/>
      <c r="M187" s="201" t="s">
        <v>1</v>
      </c>
      <c r="N187" s="202" t="s">
        <v>45</v>
      </c>
      <c r="O187" s="72"/>
      <c r="P187" s="203">
        <f>O187*H187</f>
        <v>0</v>
      </c>
      <c r="Q187" s="203">
        <v>2.30102</v>
      </c>
      <c r="R187" s="203">
        <f>Q187*H187</f>
        <v>1.15051</v>
      </c>
      <c r="S187" s="203">
        <v>0</v>
      </c>
      <c r="T187" s="20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5" t="s">
        <v>199</v>
      </c>
      <c r="AT187" s="205" t="s">
        <v>195</v>
      </c>
      <c r="AU187" s="205" t="s">
        <v>87</v>
      </c>
      <c r="AY187" s="18" t="s">
        <v>193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8" t="s">
        <v>87</v>
      </c>
      <c r="BK187" s="206">
        <f>ROUND(I187*H187,2)</f>
        <v>0</v>
      </c>
      <c r="BL187" s="18" t="s">
        <v>199</v>
      </c>
      <c r="BM187" s="205" t="s">
        <v>3281</v>
      </c>
    </row>
    <row r="188" spans="2:51" s="15" customFormat="1" ht="12">
      <c r="B188" s="230"/>
      <c r="C188" s="231"/>
      <c r="D188" s="209" t="s">
        <v>201</v>
      </c>
      <c r="E188" s="232" t="s">
        <v>1</v>
      </c>
      <c r="F188" s="233" t="s">
        <v>3282</v>
      </c>
      <c r="G188" s="231"/>
      <c r="H188" s="232" t="s">
        <v>1</v>
      </c>
      <c r="I188" s="234"/>
      <c r="J188" s="231"/>
      <c r="K188" s="231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201</v>
      </c>
      <c r="AU188" s="239" t="s">
        <v>87</v>
      </c>
      <c r="AV188" s="15" t="s">
        <v>87</v>
      </c>
      <c r="AW188" s="15" t="s">
        <v>36</v>
      </c>
      <c r="AX188" s="15" t="s">
        <v>80</v>
      </c>
      <c r="AY188" s="239" t="s">
        <v>193</v>
      </c>
    </row>
    <row r="189" spans="2:51" s="13" customFormat="1" ht="12">
      <c r="B189" s="207"/>
      <c r="C189" s="208"/>
      <c r="D189" s="209" t="s">
        <v>201</v>
      </c>
      <c r="E189" s="210" t="s">
        <v>1</v>
      </c>
      <c r="F189" s="211" t="s">
        <v>3283</v>
      </c>
      <c r="G189" s="208"/>
      <c r="H189" s="212">
        <v>0.5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201</v>
      </c>
      <c r="AU189" s="218" t="s">
        <v>87</v>
      </c>
      <c r="AV189" s="13" t="s">
        <v>89</v>
      </c>
      <c r="AW189" s="13" t="s">
        <v>36</v>
      </c>
      <c r="AX189" s="13" t="s">
        <v>80</v>
      </c>
      <c r="AY189" s="218" t="s">
        <v>193</v>
      </c>
    </row>
    <row r="190" spans="2:51" s="14" customFormat="1" ht="12">
      <c r="B190" s="219"/>
      <c r="C190" s="220"/>
      <c r="D190" s="209" t="s">
        <v>201</v>
      </c>
      <c r="E190" s="221" t="s">
        <v>1</v>
      </c>
      <c r="F190" s="222" t="s">
        <v>203</v>
      </c>
      <c r="G190" s="220"/>
      <c r="H190" s="223">
        <v>0.5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201</v>
      </c>
      <c r="AU190" s="229" t="s">
        <v>87</v>
      </c>
      <c r="AV190" s="14" t="s">
        <v>199</v>
      </c>
      <c r="AW190" s="14" t="s">
        <v>36</v>
      </c>
      <c r="AX190" s="14" t="s">
        <v>87</v>
      </c>
      <c r="AY190" s="229" t="s">
        <v>193</v>
      </c>
    </row>
    <row r="191" spans="2:63" s="12" customFormat="1" ht="25.9" customHeight="1">
      <c r="B191" s="177"/>
      <c r="C191" s="178"/>
      <c r="D191" s="179" t="s">
        <v>79</v>
      </c>
      <c r="E191" s="180" t="s">
        <v>511</v>
      </c>
      <c r="F191" s="180" t="s">
        <v>3284</v>
      </c>
      <c r="G191" s="178"/>
      <c r="H191" s="178"/>
      <c r="I191" s="181"/>
      <c r="J191" s="182">
        <f>BK191</f>
        <v>0</v>
      </c>
      <c r="K191" s="178"/>
      <c r="L191" s="183"/>
      <c r="M191" s="184"/>
      <c r="N191" s="185"/>
      <c r="O191" s="185"/>
      <c r="P191" s="186">
        <f>SUM(P192:P199)</f>
        <v>0</v>
      </c>
      <c r="Q191" s="185"/>
      <c r="R191" s="186">
        <f>SUM(R192:R199)</f>
        <v>0</v>
      </c>
      <c r="S191" s="185"/>
      <c r="T191" s="187">
        <f>SUM(T192:T199)</f>
        <v>0</v>
      </c>
      <c r="AR191" s="188" t="s">
        <v>87</v>
      </c>
      <c r="AT191" s="189" t="s">
        <v>79</v>
      </c>
      <c r="AU191" s="189" t="s">
        <v>80</v>
      </c>
      <c r="AY191" s="188" t="s">
        <v>193</v>
      </c>
      <c r="BK191" s="190">
        <f>SUM(BK192:BK199)</f>
        <v>0</v>
      </c>
    </row>
    <row r="192" spans="1:65" s="2" customFormat="1" ht="24.2" customHeight="1">
      <c r="A192" s="35"/>
      <c r="B192" s="36"/>
      <c r="C192" s="193" t="s">
        <v>566</v>
      </c>
      <c r="D192" s="193" t="s">
        <v>195</v>
      </c>
      <c r="E192" s="194" t="s">
        <v>3285</v>
      </c>
      <c r="F192" s="195" t="s">
        <v>3286</v>
      </c>
      <c r="G192" s="196" t="s">
        <v>502</v>
      </c>
      <c r="H192" s="197">
        <v>1</v>
      </c>
      <c r="I192" s="198"/>
      <c r="J192" s="199">
        <f>ROUND(I192*H192,2)</f>
        <v>0</v>
      </c>
      <c r="K192" s="200"/>
      <c r="L192" s="40"/>
      <c r="M192" s="201" t="s">
        <v>1</v>
      </c>
      <c r="N192" s="202" t="s">
        <v>45</v>
      </c>
      <c r="O192" s="72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5" t="s">
        <v>199</v>
      </c>
      <c r="AT192" s="205" t="s">
        <v>195</v>
      </c>
      <c r="AU192" s="205" t="s">
        <v>87</v>
      </c>
      <c r="AY192" s="18" t="s">
        <v>193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8" t="s">
        <v>87</v>
      </c>
      <c r="BK192" s="206">
        <f>ROUND(I192*H192,2)</f>
        <v>0</v>
      </c>
      <c r="BL192" s="18" t="s">
        <v>199</v>
      </c>
      <c r="BM192" s="205" t="s">
        <v>3287</v>
      </c>
    </row>
    <row r="193" spans="2:51" s="15" customFormat="1" ht="12">
      <c r="B193" s="230"/>
      <c r="C193" s="231"/>
      <c r="D193" s="209" t="s">
        <v>201</v>
      </c>
      <c r="E193" s="232" t="s">
        <v>1</v>
      </c>
      <c r="F193" s="233" t="s">
        <v>3288</v>
      </c>
      <c r="G193" s="231"/>
      <c r="H193" s="232" t="s">
        <v>1</v>
      </c>
      <c r="I193" s="234"/>
      <c r="J193" s="231"/>
      <c r="K193" s="231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201</v>
      </c>
      <c r="AU193" s="239" t="s">
        <v>87</v>
      </c>
      <c r="AV193" s="15" t="s">
        <v>87</v>
      </c>
      <c r="AW193" s="15" t="s">
        <v>36</v>
      </c>
      <c r="AX193" s="15" t="s">
        <v>80</v>
      </c>
      <c r="AY193" s="239" t="s">
        <v>193</v>
      </c>
    </row>
    <row r="194" spans="2:51" s="15" customFormat="1" ht="12">
      <c r="B194" s="230"/>
      <c r="C194" s="231"/>
      <c r="D194" s="209" t="s">
        <v>201</v>
      </c>
      <c r="E194" s="232" t="s">
        <v>1</v>
      </c>
      <c r="F194" s="233" t="s">
        <v>3289</v>
      </c>
      <c r="G194" s="231"/>
      <c r="H194" s="232" t="s">
        <v>1</v>
      </c>
      <c r="I194" s="234"/>
      <c r="J194" s="231"/>
      <c r="K194" s="231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201</v>
      </c>
      <c r="AU194" s="239" t="s">
        <v>87</v>
      </c>
      <c r="AV194" s="15" t="s">
        <v>87</v>
      </c>
      <c r="AW194" s="15" t="s">
        <v>36</v>
      </c>
      <c r="AX194" s="15" t="s">
        <v>80</v>
      </c>
      <c r="AY194" s="239" t="s">
        <v>193</v>
      </c>
    </row>
    <row r="195" spans="2:51" s="15" customFormat="1" ht="22.5">
      <c r="B195" s="230"/>
      <c r="C195" s="231"/>
      <c r="D195" s="209" t="s">
        <v>201</v>
      </c>
      <c r="E195" s="232" t="s">
        <v>1</v>
      </c>
      <c r="F195" s="233" t="s">
        <v>3290</v>
      </c>
      <c r="G195" s="231"/>
      <c r="H195" s="232" t="s">
        <v>1</v>
      </c>
      <c r="I195" s="234"/>
      <c r="J195" s="231"/>
      <c r="K195" s="231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201</v>
      </c>
      <c r="AU195" s="239" t="s">
        <v>87</v>
      </c>
      <c r="AV195" s="15" t="s">
        <v>87</v>
      </c>
      <c r="AW195" s="15" t="s">
        <v>36</v>
      </c>
      <c r="AX195" s="15" t="s">
        <v>80</v>
      </c>
      <c r="AY195" s="239" t="s">
        <v>193</v>
      </c>
    </row>
    <row r="196" spans="2:51" s="15" customFormat="1" ht="33.75">
      <c r="B196" s="230"/>
      <c r="C196" s="231"/>
      <c r="D196" s="209" t="s">
        <v>201</v>
      </c>
      <c r="E196" s="232" t="s">
        <v>1</v>
      </c>
      <c r="F196" s="233" t="s">
        <v>3291</v>
      </c>
      <c r="G196" s="231"/>
      <c r="H196" s="232" t="s">
        <v>1</v>
      </c>
      <c r="I196" s="234"/>
      <c r="J196" s="231"/>
      <c r="K196" s="231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201</v>
      </c>
      <c r="AU196" s="239" t="s">
        <v>87</v>
      </c>
      <c r="AV196" s="15" t="s">
        <v>87</v>
      </c>
      <c r="AW196" s="15" t="s">
        <v>36</v>
      </c>
      <c r="AX196" s="15" t="s">
        <v>80</v>
      </c>
      <c r="AY196" s="239" t="s">
        <v>193</v>
      </c>
    </row>
    <row r="197" spans="2:51" s="15" customFormat="1" ht="12">
      <c r="B197" s="230"/>
      <c r="C197" s="231"/>
      <c r="D197" s="209" t="s">
        <v>201</v>
      </c>
      <c r="E197" s="232" t="s">
        <v>1</v>
      </c>
      <c r="F197" s="233" t="s">
        <v>3292</v>
      </c>
      <c r="G197" s="231"/>
      <c r="H197" s="232" t="s">
        <v>1</v>
      </c>
      <c r="I197" s="234"/>
      <c r="J197" s="231"/>
      <c r="K197" s="231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201</v>
      </c>
      <c r="AU197" s="239" t="s">
        <v>87</v>
      </c>
      <c r="AV197" s="15" t="s">
        <v>87</v>
      </c>
      <c r="AW197" s="15" t="s">
        <v>36</v>
      </c>
      <c r="AX197" s="15" t="s">
        <v>80</v>
      </c>
      <c r="AY197" s="239" t="s">
        <v>193</v>
      </c>
    </row>
    <row r="198" spans="2:51" s="13" customFormat="1" ht="12">
      <c r="B198" s="207"/>
      <c r="C198" s="208"/>
      <c r="D198" s="209" t="s">
        <v>201</v>
      </c>
      <c r="E198" s="210" t="s">
        <v>1</v>
      </c>
      <c r="F198" s="211" t="s">
        <v>87</v>
      </c>
      <c r="G198" s="208"/>
      <c r="H198" s="212">
        <v>1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201</v>
      </c>
      <c r="AU198" s="218" t="s">
        <v>87</v>
      </c>
      <c r="AV198" s="13" t="s">
        <v>89</v>
      </c>
      <c r="AW198" s="13" t="s">
        <v>36</v>
      </c>
      <c r="AX198" s="13" t="s">
        <v>80</v>
      </c>
      <c r="AY198" s="218" t="s">
        <v>193</v>
      </c>
    </row>
    <row r="199" spans="2:51" s="14" customFormat="1" ht="12">
      <c r="B199" s="219"/>
      <c r="C199" s="220"/>
      <c r="D199" s="209" t="s">
        <v>201</v>
      </c>
      <c r="E199" s="221" t="s">
        <v>1</v>
      </c>
      <c r="F199" s="222" t="s">
        <v>203</v>
      </c>
      <c r="G199" s="220"/>
      <c r="H199" s="223">
        <v>1</v>
      </c>
      <c r="I199" s="224"/>
      <c r="J199" s="220"/>
      <c r="K199" s="220"/>
      <c r="L199" s="225"/>
      <c r="M199" s="272"/>
      <c r="N199" s="273"/>
      <c r="O199" s="273"/>
      <c r="P199" s="273"/>
      <c r="Q199" s="273"/>
      <c r="R199" s="273"/>
      <c r="S199" s="273"/>
      <c r="T199" s="274"/>
      <c r="AT199" s="229" t="s">
        <v>201</v>
      </c>
      <c r="AU199" s="229" t="s">
        <v>87</v>
      </c>
      <c r="AV199" s="14" t="s">
        <v>199</v>
      </c>
      <c r="AW199" s="14" t="s">
        <v>36</v>
      </c>
      <c r="AX199" s="14" t="s">
        <v>87</v>
      </c>
      <c r="AY199" s="229" t="s">
        <v>193</v>
      </c>
    </row>
    <row r="200" spans="1:31" s="2" customFormat="1" ht="6.95" customHeight="1">
      <c r="A200" s="35"/>
      <c r="B200" s="55"/>
      <c r="C200" s="56"/>
      <c r="D200" s="56"/>
      <c r="E200" s="56"/>
      <c r="F200" s="56"/>
      <c r="G200" s="56"/>
      <c r="H200" s="56"/>
      <c r="I200" s="56"/>
      <c r="J200" s="56"/>
      <c r="K200" s="56"/>
      <c r="L200" s="40"/>
      <c r="M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</sheetData>
  <sheetProtection algorithmName="SHA-512" hashValue="hyUsiO1ubSXOX4ZVaPMD6j/G5mWwUu0m8ZpSjPM9CXOQdTn15le6V9MiGqGfPGmUb2AtjmhrOqXK1M27y0zbog==" saltValue="vmGyxJDZMzLpXFy1E7+Ucb+ST5v39tuJfsdJJeoB5KY88z9/NU2ifEOlYU5FIxqSQ1skaOMBXCMhqXxRR0K+RA==" spinCount="100000" sheet="1" objects="1" scenarios="1" formatColumns="0" formatRows="0" autoFilter="0"/>
  <autoFilter ref="C120:K19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140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1:31" s="2" customFormat="1" ht="12" customHeight="1">
      <c r="A8" s="35"/>
      <c r="B8" s="40"/>
      <c r="C8" s="35"/>
      <c r="D8" s="120" t="s">
        <v>148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3293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7. 7. 2022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'Rekapitulace stavby'!E14</f>
        <v>Vyplň údaj</v>
      </c>
      <c r="F18" s="331"/>
      <c r="G18" s="331"/>
      <c r="H18" s="331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38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32" t="s">
        <v>1</v>
      </c>
      <c r="F27" s="332"/>
      <c r="G27" s="332"/>
      <c r="H27" s="33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40</v>
      </c>
      <c r="E30" s="35"/>
      <c r="F30" s="35"/>
      <c r="G30" s="35"/>
      <c r="H30" s="35"/>
      <c r="I30" s="35"/>
      <c r="J30" s="127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42</v>
      </c>
      <c r="G32" s="35"/>
      <c r="H32" s="35"/>
      <c r="I32" s="128" t="s">
        <v>41</v>
      </c>
      <c r="J32" s="128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44</v>
      </c>
      <c r="E33" s="120" t="s">
        <v>45</v>
      </c>
      <c r="F33" s="130">
        <f>ROUND((SUM(BE118:BE178)),2)</f>
        <v>0</v>
      </c>
      <c r="G33" s="35"/>
      <c r="H33" s="35"/>
      <c r="I33" s="131">
        <v>0.21</v>
      </c>
      <c r="J33" s="130">
        <f>ROUND(((SUM(BE118:BE178))*I33),2)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46</v>
      </c>
      <c r="F34" s="130">
        <f>ROUND((SUM(BF118:BF178)),2)</f>
        <v>0</v>
      </c>
      <c r="G34" s="35"/>
      <c r="H34" s="35"/>
      <c r="I34" s="131">
        <v>0.15</v>
      </c>
      <c r="J34" s="130">
        <f>ROUND(((SUM(BF118:BF178))*I34),2)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47</v>
      </c>
      <c r="F35" s="130">
        <f>ROUND((SUM(BG118:BG178)),2)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48</v>
      </c>
      <c r="F36" s="130">
        <f>ROUND((SUM(BH118:BH178)),2)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49</v>
      </c>
      <c r="F37" s="130">
        <f>ROUND((SUM(BI118:BI178)),2)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148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6" t="str">
        <f>E9</f>
        <v>SO 05 - Přeložka slaboproudu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7. 7. 2022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ČESKÁ TŘEBOVÁ</v>
      </c>
      <c r="G91" s="37"/>
      <c r="H91" s="37"/>
      <c r="I91" s="30" t="s">
        <v>32</v>
      </c>
      <c r="J91" s="33" t="str">
        <f>E21</f>
        <v>K I P spol. s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>Pavel Rinn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153</v>
      </c>
      <c r="D94" s="151"/>
      <c r="E94" s="151"/>
      <c r="F94" s="151"/>
      <c r="G94" s="151"/>
      <c r="H94" s="151"/>
      <c r="I94" s="151"/>
      <c r="J94" s="152" t="s">
        <v>154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155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156</v>
      </c>
    </row>
    <row r="97" spans="2:12" s="9" customFormat="1" ht="24.95" customHeight="1">
      <c r="B97" s="154"/>
      <c r="C97" s="155"/>
      <c r="D97" s="156" t="s">
        <v>3294</v>
      </c>
      <c r="E97" s="157"/>
      <c r="F97" s="157"/>
      <c r="G97" s="157"/>
      <c r="H97" s="157"/>
      <c r="I97" s="157"/>
      <c r="J97" s="158">
        <f>J119</f>
        <v>0</v>
      </c>
      <c r="K97" s="155"/>
      <c r="L97" s="159"/>
    </row>
    <row r="98" spans="2:12" s="9" customFormat="1" ht="24.95" customHeight="1">
      <c r="B98" s="154"/>
      <c r="C98" s="155"/>
      <c r="D98" s="156" t="s">
        <v>3295</v>
      </c>
      <c r="E98" s="157"/>
      <c r="F98" s="157"/>
      <c r="G98" s="157"/>
      <c r="H98" s="157"/>
      <c r="I98" s="157"/>
      <c r="J98" s="158">
        <f>J153</f>
        <v>0</v>
      </c>
      <c r="K98" s="155"/>
      <c r="L98" s="159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178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6.25" customHeight="1">
      <c r="A108" s="35"/>
      <c r="B108" s="36"/>
      <c r="C108" s="37"/>
      <c r="D108" s="37"/>
      <c r="E108" s="324" t="str">
        <f>E7</f>
        <v>REKONSTRUKCE HYGIENICKÉHO ZAŘÍZENÍ ZŠ-ÚSTECKÁ Č.P. 500 A 598 - II. etapa</v>
      </c>
      <c r="F108" s="325"/>
      <c r="G108" s="325"/>
      <c r="H108" s="325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148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16" t="str">
        <f>E9</f>
        <v>SO 05 - Přeložka slaboproudu</v>
      </c>
      <c r="F110" s="323"/>
      <c r="G110" s="323"/>
      <c r="H110" s="323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7. 7. 2022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MĚSTO ČESKÁ TŘEBOVÁ</v>
      </c>
      <c r="G114" s="37"/>
      <c r="H114" s="37"/>
      <c r="I114" s="30" t="s">
        <v>32</v>
      </c>
      <c r="J114" s="33" t="str">
        <f>E21</f>
        <v>K I P spol. s r. 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>Pavel Rinn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5"/>
      <c r="B117" s="166"/>
      <c r="C117" s="167" t="s">
        <v>179</v>
      </c>
      <c r="D117" s="168" t="s">
        <v>65</v>
      </c>
      <c r="E117" s="168" t="s">
        <v>61</v>
      </c>
      <c r="F117" s="168" t="s">
        <v>62</v>
      </c>
      <c r="G117" s="168" t="s">
        <v>180</v>
      </c>
      <c r="H117" s="168" t="s">
        <v>181</v>
      </c>
      <c r="I117" s="168" t="s">
        <v>182</v>
      </c>
      <c r="J117" s="169" t="s">
        <v>154</v>
      </c>
      <c r="K117" s="170" t="s">
        <v>183</v>
      </c>
      <c r="L117" s="171"/>
      <c r="M117" s="76" t="s">
        <v>1</v>
      </c>
      <c r="N117" s="77" t="s">
        <v>44</v>
      </c>
      <c r="O117" s="77" t="s">
        <v>184</v>
      </c>
      <c r="P117" s="77" t="s">
        <v>185</v>
      </c>
      <c r="Q117" s="77" t="s">
        <v>186</v>
      </c>
      <c r="R117" s="77" t="s">
        <v>187</v>
      </c>
      <c r="S117" s="77" t="s">
        <v>188</v>
      </c>
      <c r="T117" s="78" t="s">
        <v>189</v>
      </c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</row>
    <row r="118" spans="1:63" s="2" customFormat="1" ht="22.9" customHeight="1">
      <c r="A118" s="35"/>
      <c r="B118" s="36"/>
      <c r="C118" s="83" t="s">
        <v>190</v>
      </c>
      <c r="D118" s="37"/>
      <c r="E118" s="37"/>
      <c r="F118" s="37"/>
      <c r="G118" s="37"/>
      <c r="H118" s="37"/>
      <c r="I118" s="37"/>
      <c r="J118" s="172">
        <f>BK118</f>
        <v>0</v>
      </c>
      <c r="K118" s="37"/>
      <c r="L118" s="40"/>
      <c r="M118" s="79"/>
      <c r="N118" s="173"/>
      <c r="O118" s="80"/>
      <c r="P118" s="174">
        <f>P119+P153</f>
        <v>0</v>
      </c>
      <c r="Q118" s="80"/>
      <c r="R118" s="174">
        <f>R119+R153</f>
        <v>0</v>
      </c>
      <c r="S118" s="80"/>
      <c r="T118" s="175">
        <f>T119+T153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156</v>
      </c>
      <c r="BK118" s="176">
        <f>BK119+BK153</f>
        <v>0</v>
      </c>
    </row>
    <row r="119" spans="2:63" s="12" customFormat="1" ht="25.9" customHeight="1">
      <c r="B119" s="177"/>
      <c r="C119" s="178"/>
      <c r="D119" s="179" t="s">
        <v>79</v>
      </c>
      <c r="E119" s="180" t="s">
        <v>1547</v>
      </c>
      <c r="F119" s="180" t="s">
        <v>3296</v>
      </c>
      <c r="G119" s="178"/>
      <c r="H119" s="178"/>
      <c r="I119" s="181"/>
      <c r="J119" s="182">
        <f>BK119</f>
        <v>0</v>
      </c>
      <c r="K119" s="178"/>
      <c r="L119" s="183"/>
      <c r="M119" s="184"/>
      <c r="N119" s="185"/>
      <c r="O119" s="185"/>
      <c r="P119" s="186">
        <f>SUM(P120:P152)</f>
        <v>0</v>
      </c>
      <c r="Q119" s="185"/>
      <c r="R119" s="186">
        <f>SUM(R120:R152)</f>
        <v>0</v>
      </c>
      <c r="S119" s="185"/>
      <c r="T119" s="187">
        <f>SUM(T120:T152)</f>
        <v>0</v>
      </c>
      <c r="AR119" s="188" t="s">
        <v>87</v>
      </c>
      <c r="AT119" s="189" t="s">
        <v>79</v>
      </c>
      <c r="AU119" s="189" t="s">
        <v>80</v>
      </c>
      <c r="AY119" s="188" t="s">
        <v>193</v>
      </c>
      <c r="BK119" s="190">
        <f>SUM(BK120:BK152)</f>
        <v>0</v>
      </c>
    </row>
    <row r="120" spans="1:65" s="2" customFormat="1" ht="16.5" customHeight="1">
      <c r="A120" s="35"/>
      <c r="B120" s="36"/>
      <c r="C120" s="193" t="s">
        <v>87</v>
      </c>
      <c r="D120" s="193" t="s">
        <v>195</v>
      </c>
      <c r="E120" s="194" t="s">
        <v>3297</v>
      </c>
      <c r="F120" s="195" t="s">
        <v>3298</v>
      </c>
      <c r="G120" s="196" t="s">
        <v>1348</v>
      </c>
      <c r="H120" s="197">
        <v>5</v>
      </c>
      <c r="I120" s="198"/>
      <c r="J120" s="199">
        <f aca="true" t="shared" si="0" ref="J120:J152">ROUND(I120*H120,2)</f>
        <v>0</v>
      </c>
      <c r="K120" s="200"/>
      <c r="L120" s="40"/>
      <c r="M120" s="201" t="s">
        <v>1</v>
      </c>
      <c r="N120" s="202" t="s">
        <v>45</v>
      </c>
      <c r="O120" s="72"/>
      <c r="P120" s="203">
        <f aca="true" t="shared" si="1" ref="P120:P152">O120*H120</f>
        <v>0</v>
      </c>
      <c r="Q120" s="203">
        <v>0</v>
      </c>
      <c r="R120" s="203">
        <f aca="true" t="shared" si="2" ref="R120:R152">Q120*H120</f>
        <v>0</v>
      </c>
      <c r="S120" s="203">
        <v>0</v>
      </c>
      <c r="T120" s="204">
        <f aca="true" t="shared" si="3" ref="T120:T152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5" t="s">
        <v>199</v>
      </c>
      <c r="AT120" s="205" t="s">
        <v>195</v>
      </c>
      <c r="AU120" s="205" t="s">
        <v>87</v>
      </c>
      <c r="AY120" s="18" t="s">
        <v>193</v>
      </c>
      <c r="BE120" s="206">
        <f aca="true" t="shared" si="4" ref="BE120:BE152">IF(N120="základní",J120,0)</f>
        <v>0</v>
      </c>
      <c r="BF120" s="206">
        <f aca="true" t="shared" si="5" ref="BF120:BF152">IF(N120="snížená",J120,0)</f>
        <v>0</v>
      </c>
      <c r="BG120" s="206">
        <f aca="true" t="shared" si="6" ref="BG120:BG152">IF(N120="zákl. přenesená",J120,0)</f>
        <v>0</v>
      </c>
      <c r="BH120" s="206">
        <f aca="true" t="shared" si="7" ref="BH120:BH152">IF(N120="sníž. přenesená",J120,0)</f>
        <v>0</v>
      </c>
      <c r="BI120" s="206">
        <f aca="true" t="shared" si="8" ref="BI120:BI152">IF(N120="nulová",J120,0)</f>
        <v>0</v>
      </c>
      <c r="BJ120" s="18" t="s">
        <v>87</v>
      </c>
      <c r="BK120" s="206">
        <f aca="true" t="shared" si="9" ref="BK120:BK152">ROUND(I120*H120,2)</f>
        <v>0</v>
      </c>
      <c r="BL120" s="18" t="s">
        <v>199</v>
      </c>
      <c r="BM120" s="205" t="s">
        <v>89</v>
      </c>
    </row>
    <row r="121" spans="1:65" s="2" customFormat="1" ht="16.5" customHeight="1">
      <c r="A121" s="35"/>
      <c r="B121" s="36"/>
      <c r="C121" s="193" t="s">
        <v>89</v>
      </c>
      <c r="D121" s="193" t="s">
        <v>195</v>
      </c>
      <c r="E121" s="194" t="s">
        <v>3299</v>
      </c>
      <c r="F121" s="195" t="s">
        <v>3300</v>
      </c>
      <c r="G121" s="196" t="s">
        <v>496</v>
      </c>
      <c r="H121" s="197">
        <v>425</v>
      </c>
      <c r="I121" s="198"/>
      <c r="J121" s="199">
        <f t="shared" si="0"/>
        <v>0</v>
      </c>
      <c r="K121" s="200"/>
      <c r="L121" s="40"/>
      <c r="M121" s="201" t="s">
        <v>1</v>
      </c>
      <c r="N121" s="202" t="s">
        <v>45</v>
      </c>
      <c r="O121" s="72"/>
      <c r="P121" s="203">
        <f t="shared" si="1"/>
        <v>0</v>
      </c>
      <c r="Q121" s="203">
        <v>0</v>
      </c>
      <c r="R121" s="203">
        <f t="shared" si="2"/>
        <v>0</v>
      </c>
      <c r="S121" s="203">
        <v>0</v>
      </c>
      <c r="T121" s="204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5" t="s">
        <v>199</v>
      </c>
      <c r="AT121" s="205" t="s">
        <v>195</v>
      </c>
      <c r="AU121" s="205" t="s">
        <v>87</v>
      </c>
      <c r="AY121" s="18" t="s">
        <v>193</v>
      </c>
      <c r="BE121" s="206">
        <f t="shared" si="4"/>
        <v>0</v>
      </c>
      <c r="BF121" s="206">
        <f t="shared" si="5"/>
        <v>0</v>
      </c>
      <c r="BG121" s="206">
        <f t="shared" si="6"/>
        <v>0</v>
      </c>
      <c r="BH121" s="206">
        <f t="shared" si="7"/>
        <v>0</v>
      </c>
      <c r="BI121" s="206">
        <f t="shared" si="8"/>
        <v>0</v>
      </c>
      <c r="BJ121" s="18" t="s">
        <v>87</v>
      </c>
      <c r="BK121" s="206">
        <f t="shared" si="9"/>
        <v>0</v>
      </c>
      <c r="BL121" s="18" t="s">
        <v>199</v>
      </c>
      <c r="BM121" s="205" t="s">
        <v>199</v>
      </c>
    </row>
    <row r="122" spans="1:65" s="2" customFormat="1" ht="16.5" customHeight="1">
      <c r="A122" s="35"/>
      <c r="B122" s="36"/>
      <c r="C122" s="193" t="s">
        <v>100</v>
      </c>
      <c r="D122" s="193" t="s">
        <v>195</v>
      </c>
      <c r="E122" s="194" t="s">
        <v>3301</v>
      </c>
      <c r="F122" s="195" t="s">
        <v>3302</v>
      </c>
      <c r="G122" s="196" t="s">
        <v>496</v>
      </c>
      <c r="H122" s="197">
        <v>175</v>
      </c>
      <c r="I122" s="198"/>
      <c r="J122" s="199">
        <f t="shared" si="0"/>
        <v>0</v>
      </c>
      <c r="K122" s="200"/>
      <c r="L122" s="40"/>
      <c r="M122" s="201" t="s">
        <v>1</v>
      </c>
      <c r="N122" s="202" t="s">
        <v>45</v>
      </c>
      <c r="O122" s="72"/>
      <c r="P122" s="203">
        <f t="shared" si="1"/>
        <v>0</v>
      </c>
      <c r="Q122" s="203">
        <v>0</v>
      </c>
      <c r="R122" s="203">
        <f t="shared" si="2"/>
        <v>0</v>
      </c>
      <c r="S122" s="203">
        <v>0</v>
      </c>
      <c r="T122" s="204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5" t="s">
        <v>199</v>
      </c>
      <c r="AT122" s="205" t="s">
        <v>195</v>
      </c>
      <c r="AU122" s="205" t="s">
        <v>87</v>
      </c>
      <c r="AY122" s="18" t="s">
        <v>193</v>
      </c>
      <c r="BE122" s="206">
        <f t="shared" si="4"/>
        <v>0</v>
      </c>
      <c r="BF122" s="206">
        <f t="shared" si="5"/>
        <v>0</v>
      </c>
      <c r="BG122" s="206">
        <f t="shared" si="6"/>
        <v>0</v>
      </c>
      <c r="BH122" s="206">
        <f t="shared" si="7"/>
        <v>0</v>
      </c>
      <c r="BI122" s="206">
        <f t="shared" si="8"/>
        <v>0</v>
      </c>
      <c r="BJ122" s="18" t="s">
        <v>87</v>
      </c>
      <c r="BK122" s="206">
        <f t="shared" si="9"/>
        <v>0</v>
      </c>
      <c r="BL122" s="18" t="s">
        <v>199</v>
      </c>
      <c r="BM122" s="205" t="s">
        <v>228</v>
      </c>
    </row>
    <row r="123" spans="1:65" s="2" customFormat="1" ht="16.5" customHeight="1">
      <c r="A123" s="35"/>
      <c r="B123" s="36"/>
      <c r="C123" s="193" t="s">
        <v>199</v>
      </c>
      <c r="D123" s="193" t="s">
        <v>195</v>
      </c>
      <c r="E123" s="194" t="s">
        <v>3303</v>
      </c>
      <c r="F123" s="195" t="s">
        <v>3304</v>
      </c>
      <c r="G123" s="196" t="s">
        <v>496</v>
      </c>
      <c r="H123" s="197">
        <v>115</v>
      </c>
      <c r="I123" s="198"/>
      <c r="J123" s="199">
        <f t="shared" si="0"/>
        <v>0</v>
      </c>
      <c r="K123" s="200"/>
      <c r="L123" s="40"/>
      <c r="M123" s="201" t="s">
        <v>1</v>
      </c>
      <c r="N123" s="202" t="s">
        <v>45</v>
      </c>
      <c r="O123" s="72"/>
      <c r="P123" s="203">
        <f t="shared" si="1"/>
        <v>0</v>
      </c>
      <c r="Q123" s="203">
        <v>0</v>
      </c>
      <c r="R123" s="203">
        <f t="shared" si="2"/>
        <v>0</v>
      </c>
      <c r="S123" s="203">
        <v>0</v>
      </c>
      <c r="T123" s="204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5" t="s">
        <v>199</v>
      </c>
      <c r="AT123" s="205" t="s">
        <v>195</v>
      </c>
      <c r="AU123" s="205" t="s">
        <v>87</v>
      </c>
      <c r="AY123" s="18" t="s">
        <v>193</v>
      </c>
      <c r="BE123" s="206">
        <f t="shared" si="4"/>
        <v>0</v>
      </c>
      <c r="BF123" s="206">
        <f t="shared" si="5"/>
        <v>0</v>
      </c>
      <c r="BG123" s="206">
        <f t="shared" si="6"/>
        <v>0</v>
      </c>
      <c r="BH123" s="206">
        <f t="shared" si="7"/>
        <v>0</v>
      </c>
      <c r="BI123" s="206">
        <f t="shared" si="8"/>
        <v>0</v>
      </c>
      <c r="BJ123" s="18" t="s">
        <v>87</v>
      </c>
      <c r="BK123" s="206">
        <f t="shared" si="9"/>
        <v>0</v>
      </c>
      <c r="BL123" s="18" t="s">
        <v>199</v>
      </c>
      <c r="BM123" s="205" t="s">
        <v>259</v>
      </c>
    </row>
    <row r="124" spans="1:65" s="2" customFormat="1" ht="16.5" customHeight="1">
      <c r="A124" s="35"/>
      <c r="B124" s="36"/>
      <c r="C124" s="193" t="s">
        <v>221</v>
      </c>
      <c r="D124" s="193" t="s">
        <v>195</v>
      </c>
      <c r="E124" s="194" t="s">
        <v>3305</v>
      </c>
      <c r="F124" s="195" t="s">
        <v>3306</v>
      </c>
      <c r="G124" s="196" t="s">
        <v>1348</v>
      </c>
      <c r="H124" s="197">
        <v>20</v>
      </c>
      <c r="I124" s="198"/>
      <c r="J124" s="199">
        <f t="shared" si="0"/>
        <v>0</v>
      </c>
      <c r="K124" s="200"/>
      <c r="L124" s="40"/>
      <c r="M124" s="201" t="s">
        <v>1</v>
      </c>
      <c r="N124" s="202" t="s">
        <v>45</v>
      </c>
      <c r="O124" s="72"/>
      <c r="P124" s="203">
        <f t="shared" si="1"/>
        <v>0</v>
      </c>
      <c r="Q124" s="203">
        <v>0</v>
      </c>
      <c r="R124" s="203">
        <f t="shared" si="2"/>
        <v>0</v>
      </c>
      <c r="S124" s="203">
        <v>0</v>
      </c>
      <c r="T124" s="204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5" t="s">
        <v>199</v>
      </c>
      <c r="AT124" s="205" t="s">
        <v>195</v>
      </c>
      <c r="AU124" s="205" t="s">
        <v>87</v>
      </c>
      <c r="AY124" s="18" t="s">
        <v>193</v>
      </c>
      <c r="BE124" s="206">
        <f t="shared" si="4"/>
        <v>0</v>
      </c>
      <c r="BF124" s="206">
        <f t="shared" si="5"/>
        <v>0</v>
      </c>
      <c r="BG124" s="206">
        <f t="shared" si="6"/>
        <v>0</v>
      </c>
      <c r="BH124" s="206">
        <f t="shared" si="7"/>
        <v>0</v>
      </c>
      <c r="BI124" s="206">
        <f t="shared" si="8"/>
        <v>0</v>
      </c>
      <c r="BJ124" s="18" t="s">
        <v>87</v>
      </c>
      <c r="BK124" s="206">
        <f t="shared" si="9"/>
        <v>0</v>
      </c>
      <c r="BL124" s="18" t="s">
        <v>199</v>
      </c>
      <c r="BM124" s="205" t="s">
        <v>276</v>
      </c>
    </row>
    <row r="125" spans="1:65" s="2" customFormat="1" ht="21.75" customHeight="1">
      <c r="A125" s="35"/>
      <c r="B125" s="36"/>
      <c r="C125" s="193" t="s">
        <v>228</v>
      </c>
      <c r="D125" s="193" t="s">
        <v>195</v>
      </c>
      <c r="E125" s="194" t="s">
        <v>3307</v>
      </c>
      <c r="F125" s="195" t="s">
        <v>3308</v>
      </c>
      <c r="G125" s="196" t="s">
        <v>1348</v>
      </c>
      <c r="H125" s="197">
        <v>1</v>
      </c>
      <c r="I125" s="198"/>
      <c r="J125" s="199">
        <f t="shared" si="0"/>
        <v>0</v>
      </c>
      <c r="K125" s="200"/>
      <c r="L125" s="40"/>
      <c r="M125" s="201" t="s">
        <v>1</v>
      </c>
      <c r="N125" s="202" t="s">
        <v>45</v>
      </c>
      <c r="O125" s="72"/>
      <c r="P125" s="203">
        <f t="shared" si="1"/>
        <v>0</v>
      </c>
      <c r="Q125" s="203">
        <v>0</v>
      </c>
      <c r="R125" s="203">
        <f t="shared" si="2"/>
        <v>0</v>
      </c>
      <c r="S125" s="203">
        <v>0</v>
      </c>
      <c r="T125" s="204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5" t="s">
        <v>199</v>
      </c>
      <c r="AT125" s="205" t="s">
        <v>195</v>
      </c>
      <c r="AU125" s="205" t="s">
        <v>87</v>
      </c>
      <c r="AY125" s="18" t="s">
        <v>193</v>
      </c>
      <c r="BE125" s="206">
        <f t="shared" si="4"/>
        <v>0</v>
      </c>
      <c r="BF125" s="206">
        <f t="shared" si="5"/>
        <v>0</v>
      </c>
      <c r="BG125" s="206">
        <f t="shared" si="6"/>
        <v>0</v>
      </c>
      <c r="BH125" s="206">
        <f t="shared" si="7"/>
        <v>0</v>
      </c>
      <c r="BI125" s="206">
        <f t="shared" si="8"/>
        <v>0</v>
      </c>
      <c r="BJ125" s="18" t="s">
        <v>87</v>
      </c>
      <c r="BK125" s="206">
        <f t="shared" si="9"/>
        <v>0</v>
      </c>
      <c r="BL125" s="18" t="s">
        <v>199</v>
      </c>
      <c r="BM125" s="205" t="s">
        <v>312</v>
      </c>
    </row>
    <row r="126" spans="1:65" s="2" customFormat="1" ht="16.5" customHeight="1">
      <c r="A126" s="35"/>
      <c r="B126" s="36"/>
      <c r="C126" s="193" t="s">
        <v>241</v>
      </c>
      <c r="D126" s="193" t="s">
        <v>195</v>
      </c>
      <c r="E126" s="194" t="s">
        <v>3309</v>
      </c>
      <c r="F126" s="195" t="s">
        <v>3310</v>
      </c>
      <c r="G126" s="196" t="s">
        <v>1348</v>
      </c>
      <c r="H126" s="197">
        <v>2</v>
      </c>
      <c r="I126" s="198"/>
      <c r="J126" s="199">
        <f t="shared" si="0"/>
        <v>0</v>
      </c>
      <c r="K126" s="200"/>
      <c r="L126" s="40"/>
      <c r="M126" s="201" t="s">
        <v>1</v>
      </c>
      <c r="N126" s="202" t="s">
        <v>45</v>
      </c>
      <c r="O126" s="72"/>
      <c r="P126" s="203">
        <f t="shared" si="1"/>
        <v>0</v>
      </c>
      <c r="Q126" s="203">
        <v>0</v>
      </c>
      <c r="R126" s="203">
        <f t="shared" si="2"/>
        <v>0</v>
      </c>
      <c r="S126" s="203">
        <v>0</v>
      </c>
      <c r="T126" s="204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5" t="s">
        <v>199</v>
      </c>
      <c r="AT126" s="205" t="s">
        <v>195</v>
      </c>
      <c r="AU126" s="205" t="s">
        <v>87</v>
      </c>
      <c r="AY126" s="18" t="s">
        <v>193</v>
      </c>
      <c r="BE126" s="206">
        <f t="shared" si="4"/>
        <v>0</v>
      </c>
      <c r="BF126" s="206">
        <f t="shared" si="5"/>
        <v>0</v>
      </c>
      <c r="BG126" s="206">
        <f t="shared" si="6"/>
        <v>0</v>
      </c>
      <c r="BH126" s="206">
        <f t="shared" si="7"/>
        <v>0</v>
      </c>
      <c r="BI126" s="206">
        <f t="shared" si="8"/>
        <v>0</v>
      </c>
      <c r="BJ126" s="18" t="s">
        <v>87</v>
      </c>
      <c r="BK126" s="206">
        <f t="shared" si="9"/>
        <v>0</v>
      </c>
      <c r="BL126" s="18" t="s">
        <v>199</v>
      </c>
      <c r="BM126" s="205" t="s">
        <v>333</v>
      </c>
    </row>
    <row r="127" spans="1:65" s="2" customFormat="1" ht="16.5" customHeight="1">
      <c r="A127" s="35"/>
      <c r="B127" s="36"/>
      <c r="C127" s="193" t="s">
        <v>259</v>
      </c>
      <c r="D127" s="193" t="s">
        <v>195</v>
      </c>
      <c r="E127" s="194" t="s">
        <v>3311</v>
      </c>
      <c r="F127" s="195" t="s">
        <v>3312</v>
      </c>
      <c r="G127" s="196" t="s">
        <v>1348</v>
      </c>
      <c r="H127" s="197">
        <v>6</v>
      </c>
      <c r="I127" s="198"/>
      <c r="J127" s="199">
        <f t="shared" si="0"/>
        <v>0</v>
      </c>
      <c r="K127" s="200"/>
      <c r="L127" s="40"/>
      <c r="M127" s="201" t="s">
        <v>1</v>
      </c>
      <c r="N127" s="202" t="s">
        <v>45</v>
      </c>
      <c r="O127" s="72"/>
      <c r="P127" s="203">
        <f t="shared" si="1"/>
        <v>0</v>
      </c>
      <c r="Q127" s="203">
        <v>0</v>
      </c>
      <c r="R127" s="203">
        <f t="shared" si="2"/>
        <v>0</v>
      </c>
      <c r="S127" s="203">
        <v>0</v>
      </c>
      <c r="T127" s="20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5" t="s">
        <v>199</v>
      </c>
      <c r="AT127" s="205" t="s">
        <v>195</v>
      </c>
      <c r="AU127" s="205" t="s">
        <v>87</v>
      </c>
      <c r="AY127" s="18" t="s">
        <v>193</v>
      </c>
      <c r="BE127" s="206">
        <f t="shared" si="4"/>
        <v>0</v>
      </c>
      <c r="BF127" s="206">
        <f t="shared" si="5"/>
        <v>0</v>
      </c>
      <c r="BG127" s="206">
        <f t="shared" si="6"/>
        <v>0</v>
      </c>
      <c r="BH127" s="206">
        <f t="shared" si="7"/>
        <v>0</v>
      </c>
      <c r="BI127" s="206">
        <f t="shared" si="8"/>
        <v>0</v>
      </c>
      <c r="BJ127" s="18" t="s">
        <v>87</v>
      </c>
      <c r="BK127" s="206">
        <f t="shared" si="9"/>
        <v>0</v>
      </c>
      <c r="BL127" s="18" t="s">
        <v>199</v>
      </c>
      <c r="BM127" s="205" t="s">
        <v>348</v>
      </c>
    </row>
    <row r="128" spans="1:65" s="2" customFormat="1" ht="16.5" customHeight="1">
      <c r="A128" s="35"/>
      <c r="B128" s="36"/>
      <c r="C128" s="193" t="s">
        <v>265</v>
      </c>
      <c r="D128" s="193" t="s">
        <v>195</v>
      </c>
      <c r="E128" s="194" t="s">
        <v>3313</v>
      </c>
      <c r="F128" s="195" t="s">
        <v>3314</v>
      </c>
      <c r="G128" s="196" t="s">
        <v>1348</v>
      </c>
      <c r="H128" s="197">
        <v>1</v>
      </c>
      <c r="I128" s="198"/>
      <c r="J128" s="199">
        <f t="shared" si="0"/>
        <v>0</v>
      </c>
      <c r="K128" s="200"/>
      <c r="L128" s="40"/>
      <c r="M128" s="201" t="s">
        <v>1</v>
      </c>
      <c r="N128" s="202" t="s">
        <v>45</v>
      </c>
      <c r="O128" s="72"/>
      <c r="P128" s="203">
        <f t="shared" si="1"/>
        <v>0</v>
      </c>
      <c r="Q128" s="203">
        <v>0</v>
      </c>
      <c r="R128" s="203">
        <f t="shared" si="2"/>
        <v>0</v>
      </c>
      <c r="S128" s="203">
        <v>0</v>
      </c>
      <c r="T128" s="20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5" t="s">
        <v>199</v>
      </c>
      <c r="AT128" s="205" t="s">
        <v>195</v>
      </c>
      <c r="AU128" s="205" t="s">
        <v>87</v>
      </c>
      <c r="AY128" s="18" t="s">
        <v>193</v>
      </c>
      <c r="BE128" s="206">
        <f t="shared" si="4"/>
        <v>0</v>
      </c>
      <c r="BF128" s="206">
        <f t="shared" si="5"/>
        <v>0</v>
      </c>
      <c r="BG128" s="206">
        <f t="shared" si="6"/>
        <v>0</v>
      </c>
      <c r="BH128" s="206">
        <f t="shared" si="7"/>
        <v>0</v>
      </c>
      <c r="BI128" s="206">
        <f t="shared" si="8"/>
        <v>0</v>
      </c>
      <c r="BJ128" s="18" t="s">
        <v>87</v>
      </c>
      <c r="BK128" s="206">
        <f t="shared" si="9"/>
        <v>0</v>
      </c>
      <c r="BL128" s="18" t="s">
        <v>199</v>
      </c>
      <c r="BM128" s="205" t="s">
        <v>364</v>
      </c>
    </row>
    <row r="129" spans="1:65" s="2" customFormat="1" ht="16.5" customHeight="1">
      <c r="A129" s="35"/>
      <c r="B129" s="36"/>
      <c r="C129" s="193" t="s">
        <v>276</v>
      </c>
      <c r="D129" s="193" t="s">
        <v>195</v>
      </c>
      <c r="E129" s="194" t="s">
        <v>3315</v>
      </c>
      <c r="F129" s="195" t="s">
        <v>3316</v>
      </c>
      <c r="G129" s="196" t="s">
        <v>1348</v>
      </c>
      <c r="H129" s="197">
        <v>1</v>
      </c>
      <c r="I129" s="198"/>
      <c r="J129" s="199">
        <f t="shared" si="0"/>
        <v>0</v>
      </c>
      <c r="K129" s="200"/>
      <c r="L129" s="40"/>
      <c r="M129" s="201" t="s">
        <v>1</v>
      </c>
      <c r="N129" s="202" t="s">
        <v>45</v>
      </c>
      <c r="O129" s="72"/>
      <c r="P129" s="203">
        <f t="shared" si="1"/>
        <v>0</v>
      </c>
      <c r="Q129" s="203">
        <v>0</v>
      </c>
      <c r="R129" s="203">
        <f t="shared" si="2"/>
        <v>0</v>
      </c>
      <c r="S129" s="203">
        <v>0</v>
      </c>
      <c r="T129" s="204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5" t="s">
        <v>199</v>
      </c>
      <c r="AT129" s="205" t="s">
        <v>195</v>
      </c>
      <c r="AU129" s="205" t="s">
        <v>87</v>
      </c>
      <c r="AY129" s="18" t="s">
        <v>193</v>
      </c>
      <c r="BE129" s="206">
        <f t="shared" si="4"/>
        <v>0</v>
      </c>
      <c r="BF129" s="206">
        <f t="shared" si="5"/>
        <v>0</v>
      </c>
      <c r="BG129" s="206">
        <f t="shared" si="6"/>
        <v>0</v>
      </c>
      <c r="BH129" s="206">
        <f t="shared" si="7"/>
        <v>0</v>
      </c>
      <c r="BI129" s="206">
        <f t="shared" si="8"/>
        <v>0</v>
      </c>
      <c r="BJ129" s="18" t="s">
        <v>87</v>
      </c>
      <c r="BK129" s="206">
        <f t="shared" si="9"/>
        <v>0</v>
      </c>
      <c r="BL129" s="18" t="s">
        <v>199</v>
      </c>
      <c r="BM129" s="205" t="s">
        <v>378</v>
      </c>
    </row>
    <row r="130" spans="1:65" s="2" customFormat="1" ht="16.5" customHeight="1">
      <c r="A130" s="35"/>
      <c r="B130" s="36"/>
      <c r="C130" s="193" t="s">
        <v>294</v>
      </c>
      <c r="D130" s="193" t="s">
        <v>195</v>
      </c>
      <c r="E130" s="194" t="s">
        <v>3317</v>
      </c>
      <c r="F130" s="195" t="s">
        <v>3318</v>
      </c>
      <c r="G130" s="196" t="s">
        <v>1348</v>
      </c>
      <c r="H130" s="197">
        <v>1</v>
      </c>
      <c r="I130" s="198"/>
      <c r="J130" s="199">
        <f t="shared" si="0"/>
        <v>0</v>
      </c>
      <c r="K130" s="200"/>
      <c r="L130" s="40"/>
      <c r="M130" s="201" t="s">
        <v>1</v>
      </c>
      <c r="N130" s="202" t="s">
        <v>45</v>
      </c>
      <c r="O130" s="72"/>
      <c r="P130" s="203">
        <f t="shared" si="1"/>
        <v>0</v>
      </c>
      <c r="Q130" s="203">
        <v>0</v>
      </c>
      <c r="R130" s="203">
        <f t="shared" si="2"/>
        <v>0</v>
      </c>
      <c r="S130" s="203">
        <v>0</v>
      </c>
      <c r="T130" s="20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5" t="s">
        <v>199</v>
      </c>
      <c r="AT130" s="205" t="s">
        <v>195</v>
      </c>
      <c r="AU130" s="205" t="s">
        <v>87</v>
      </c>
      <c r="AY130" s="18" t="s">
        <v>193</v>
      </c>
      <c r="BE130" s="206">
        <f t="shared" si="4"/>
        <v>0</v>
      </c>
      <c r="BF130" s="206">
        <f t="shared" si="5"/>
        <v>0</v>
      </c>
      <c r="BG130" s="206">
        <f t="shared" si="6"/>
        <v>0</v>
      </c>
      <c r="BH130" s="206">
        <f t="shared" si="7"/>
        <v>0</v>
      </c>
      <c r="BI130" s="206">
        <f t="shared" si="8"/>
        <v>0</v>
      </c>
      <c r="BJ130" s="18" t="s">
        <v>87</v>
      </c>
      <c r="BK130" s="206">
        <f t="shared" si="9"/>
        <v>0</v>
      </c>
      <c r="BL130" s="18" t="s">
        <v>199</v>
      </c>
      <c r="BM130" s="205" t="s">
        <v>389</v>
      </c>
    </row>
    <row r="131" spans="1:65" s="2" customFormat="1" ht="16.5" customHeight="1">
      <c r="A131" s="35"/>
      <c r="B131" s="36"/>
      <c r="C131" s="193" t="s">
        <v>312</v>
      </c>
      <c r="D131" s="193" t="s">
        <v>195</v>
      </c>
      <c r="E131" s="194" t="s">
        <v>3319</v>
      </c>
      <c r="F131" s="195" t="s">
        <v>3320</v>
      </c>
      <c r="G131" s="196" t="s">
        <v>1348</v>
      </c>
      <c r="H131" s="197">
        <v>1</v>
      </c>
      <c r="I131" s="198"/>
      <c r="J131" s="199">
        <f t="shared" si="0"/>
        <v>0</v>
      </c>
      <c r="K131" s="200"/>
      <c r="L131" s="40"/>
      <c r="M131" s="201" t="s">
        <v>1</v>
      </c>
      <c r="N131" s="202" t="s">
        <v>45</v>
      </c>
      <c r="O131" s="72"/>
      <c r="P131" s="203">
        <f t="shared" si="1"/>
        <v>0</v>
      </c>
      <c r="Q131" s="203">
        <v>0</v>
      </c>
      <c r="R131" s="203">
        <f t="shared" si="2"/>
        <v>0</v>
      </c>
      <c r="S131" s="203">
        <v>0</v>
      </c>
      <c r="T131" s="20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5" t="s">
        <v>199</v>
      </c>
      <c r="AT131" s="205" t="s">
        <v>195</v>
      </c>
      <c r="AU131" s="205" t="s">
        <v>87</v>
      </c>
      <c r="AY131" s="18" t="s">
        <v>193</v>
      </c>
      <c r="BE131" s="206">
        <f t="shared" si="4"/>
        <v>0</v>
      </c>
      <c r="BF131" s="206">
        <f t="shared" si="5"/>
        <v>0</v>
      </c>
      <c r="BG131" s="206">
        <f t="shared" si="6"/>
        <v>0</v>
      </c>
      <c r="BH131" s="206">
        <f t="shared" si="7"/>
        <v>0</v>
      </c>
      <c r="BI131" s="206">
        <f t="shared" si="8"/>
        <v>0</v>
      </c>
      <c r="BJ131" s="18" t="s">
        <v>87</v>
      </c>
      <c r="BK131" s="206">
        <f t="shared" si="9"/>
        <v>0</v>
      </c>
      <c r="BL131" s="18" t="s">
        <v>199</v>
      </c>
      <c r="BM131" s="205" t="s">
        <v>399</v>
      </c>
    </row>
    <row r="132" spans="1:65" s="2" customFormat="1" ht="33" customHeight="1">
      <c r="A132" s="35"/>
      <c r="B132" s="36"/>
      <c r="C132" s="193" t="s">
        <v>316</v>
      </c>
      <c r="D132" s="193" t="s">
        <v>195</v>
      </c>
      <c r="E132" s="194" t="s">
        <v>3321</v>
      </c>
      <c r="F132" s="195" t="s">
        <v>3322</v>
      </c>
      <c r="G132" s="196" t="s">
        <v>1348</v>
      </c>
      <c r="H132" s="197">
        <v>1</v>
      </c>
      <c r="I132" s="198"/>
      <c r="J132" s="199">
        <f t="shared" si="0"/>
        <v>0</v>
      </c>
      <c r="K132" s="200"/>
      <c r="L132" s="40"/>
      <c r="M132" s="201" t="s">
        <v>1</v>
      </c>
      <c r="N132" s="202" t="s">
        <v>45</v>
      </c>
      <c r="O132" s="72"/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5" t="s">
        <v>199</v>
      </c>
      <c r="AT132" s="205" t="s">
        <v>195</v>
      </c>
      <c r="AU132" s="205" t="s">
        <v>87</v>
      </c>
      <c r="AY132" s="18" t="s">
        <v>193</v>
      </c>
      <c r="BE132" s="206">
        <f t="shared" si="4"/>
        <v>0</v>
      </c>
      <c r="BF132" s="206">
        <f t="shared" si="5"/>
        <v>0</v>
      </c>
      <c r="BG132" s="206">
        <f t="shared" si="6"/>
        <v>0</v>
      </c>
      <c r="BH132" s="206">
        <f t="shared" si="7"/>
        <v>0</v>
      </c>
      <c r="BI132" s="206">
        <f t="shared" si="8"/>
        <v>0</v>
      </c>
      <c r="BJ132" s="18" t="s">
        <v>87</v>
      </c>
      <c r="BK132" s="206">
        <f t="shared" si="9"/>
        <v>0</v>
      </c>
      <c r="BL132" s="18" t="s">
        <v>199</v>
      </c>
      <c r="BM132" s="205" t="s">
        <v>408</v>
      </c>
    </row>
    <row r="133" spans="1:65" s="2" customFormat="1" ht="55.5" customHeight="1">
      <c r="A133" s="35"/>
      <c r="B133" s="36"/>
      <c r="C133" s="193" t="s">
        <v>333</v>
      </c>
      <c r="D133" s="193" t="s">
        <v>195</v>
      </c>
      <c r="E133" s="194" t="s">
        <v>3323</v>
      </c>
      <c r="F133" s="195" t="s">
        <v>3324</v>
      </c>
      <c r="G133" s="196" t="s">
        <v>1348</v>
      </c>
      <c r="H133" s="197">
        <v>1</v>
      </c>
      <c r="I133" s="198"/>
      <c r="J133" s="199">
        <f t="shared" si="0"/>
        <v>0</v>
      </c>
      <c r="K133" s="200"/>
      <c r="L133" s="40"/>
      <c r="M133" s="201" t="s">
        <v>1</v>
      </c>
      <c r="N133" s="202" t="s">
        <v>45</v>
      </c>
      <c r="O133" s="72"/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5" t="s">
        <v>199</v>
      </c>
      <c r="AT133" s="205" t="s">
        <v>195</v>
      </c>
      <c r="AU133" s="205" t="s">
        <v>87</v>
      </c>
      <c r="AY133" s="18" t="s">
        <v>193</v>
      </c>
      <c r="BE133" s="206">
        <f t="shared" si="4"/>
        <v>0</v>
      </c>
      <c r="BF133" s="206">
        <f t="shared" si="5"/>
        <v>0</v>
      </c>
      <c r="BG133" s="206">
        <f t="shared" si="6"/>
        <v>0</v>
      </c>
      <c r="BH133" s="206">
        <f t="shared" si="7"/>
        <v>0</v>
      </c>
      <c r="BI133" s="206">
        <f t="shared" si="8"/>
        <v>0</v>
      </c>
      <c r="BJ133" s="18" t="s">
        <v>87</v>
      </c>
      <c r="BK133" s="206">
        <f t="shared" si="9"/>
        <v>0</v>
      </c>
      <c r="BL133" s="18" t="s">
        <v>199</v>
      </c>
      <c r="BM133" s="205" t="s">
        <v>417</v>
      </c>
    </row>
    <row r="134" spans="1:65" s="2" customFormat="1" ht="16.5" customHeight="1">
      <c r="A134" s="35"/>
      <c r="B134" s="36"/>
      <c r="C134" s="193" t="s">
        <v>8</v>
      </c>
      <c r="D134" s="193" t="s">
        <v>195</v>
      </c>
      <c r="E134" s="194" t="s">
        <v>3325</v>
      </c>
      <c r="F134" s="195" t="s">
        <v>3326</v>
      </c>
      <c r="G134" s="196" t="s">
        <v>1348</v>
      </c>
      <c r="H134" s="197">
        <v>1</v>
      </c>
      <c r="I134" s="198"/>
      <c r="J134" s="199">
        <f t="shared" si="0"/>
        <v>0</v>
      </c>
      <c r="K134" s="200"/>
      <c r="L134" s="40"/>
      <c r="M134" s="201" t="s">
        <v>1</v>
      </c>
      <c r="N134" s="202" t="s">
        <v>45</v>
      </c>
      <c r="O134" s="72"/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5" t="s">
        <v>199</v>
      </c>
      <c r="AT134" s="205" t="s">
        <v>195</v>
      </c>
      <c r="AU134" s="205" t="s">
        <v>87</v>
      </c>
      <c r="AY134" s="18" t="s">
        <v>193</v>
      </c>
      <c r="BE134" s="206">
        <f t="shared" si="4"/>
        <v>0</v>
      </c>
      <c r="BF134" s="206">
        <f t="shared" si="5"/>
        <v>0</v>
      </c>
      <c r="BG134" s="206">
        <f t="shared" si="6"/>
        <v>0</v>
      </c>
      <c r="BH134" s="206">
        <f t="shared" si="7"/>
        <v>0</v>
      </c>
      <c r="BI134" s="206">
        <f t="shared" si="8"/>
        <v>0</v>
      </c>
      <c r="BJ134" s="18" t="s">
        <v>87</v>
      </c>
      <c r="BK134" s="206">
        <f t="shared" si="9"/>
        <v>0</v>
      </c>
      <c r="BL134" s="18" t="s">
        <v>199</v>
      </c>
      <c r="BM134" s="205" t="s">
        <v>425</v>
      </c>
    </row>
    <row r="135" spans="1:65" s="2" customFormat="1" ht="24.2" customHeight="1">
      <c r="A135" s="35"/>
      <c r="B135" s="36"/>
      <c r="C135" s="193" t="s">
        <v>348</v>
      </c>
      <c r="D135" s="193" t="s">
        <v>195</v>
      </c>
      <c r="E135" s="194" t="s">
        <v>3327</v>
      </c>
      <c r="F135" s="195" t="s">
        <v>3328</v>
      </c>
      <c r="G135" s="196" t="s">
        <v>1348</v>
      </c>
      <c r="H135" s="197">
        <v>0</v>
      </c>
      <c r="I135" s="198"/>
      <c r="J135" s="199">
        <f t="shared" si="0"/>
        <v>0</v>
      </c>
      <c r="K135" s="200"/>
      <c r="L135" s="40"/>
      <c r="M135" s="201" t="s">
        <v>1</v>
      </c>
      <c r="N135" s="202" t="s">
        <v>45</v>
      </c>
      <c r="O135" s="72"/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5" t="s">
        <v>199</v>
      </c>
      <c r="AT135" s="205" t="s">
        <v>195</v>
      </c>
      <c r="AU135" s="205" t="s">
        <v>87</v>
      </c>
      <c r="AY135" s="18" t="s">
        <v>193</v>
      </c>
      <c r="BE135" s="206">
        <f t="shared" si="4"/>
        <v>0</v>
      </c>
      <c r="BF135" s="206">
        <f t="shared" si="5"/>
        <v>0</v>
      </c>
      <c r="BG135" s="206">
        <f t="shared" si="6"/>
        <v>0</v>
      </c>
      <c r="BH135" s="206">
        <f t="shared" si="7"/>
        <v>0</v>
      </c>
      <c r="BI135" s="206">
        <f t="shared" si="8"/>
        <v>0</v>
      </c>
      <c r="BJ135" s="18" t="s">
        <v>87</v>
      </c>
      <c r="BK135" s="206">
        <f t="shared" si="9"/>
        <v>0</v>
      </c>
      <c r="BL135" s="18" t="s">
        <v>199</v>
      </c>
      <c r="BM135" s="205" t="s">
        <v>457</v>
      </c>
    </row>
    <row r="136" spans="1:65" s="2" customFormat="1" ht="16.5" customHeight="1">
      <c r="A136" s="35"/>
      <c r="B136" s="36"/>
      <c r="C136" s="193" t="s">
        <v>353</v>
      </c>
      <c r="D136" s="193" t="s">
        <v>195</v>
      </c>
      <c r="E136" s="194" t="s">
        <v>3329</v>
      </c>
      <c r="F136" s="195" t="s">
        <v>3330</v>
      </c>
      <c r="G136" s="196" t="s">
        <v>1348</v>
      </c>
      <c r="H136" s="197">
        <v>1</v>
      </c>
      <c r="I136" s="198"/>
      <c r="J136" s="199">
        <f t="shared" si="0"/>
        <v>0</v>
      </c>
      <c r="K136" s="200"/>
      <c r="L136" s="40"/>
      <c r="M136" s="201" t="s">
        <v>1</v>
      </c>
      <c r="N136" s="202" t="s">
        <v>45</v>
      </c>
      <c r="O136" s="72"/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 t="shared" si="4"/>
        <v>0</v>
      </c>
      <c r="BF136" s="206">
        <f t="shared" si="5"/>
        <v>0</v>
      </c>
      <c r="BG136" s="206">
        <f t="shared" si="6"/>
        <v>0</v>
      </c>
      <c r="BH136" s="206">
        <f t="shared" si="7"/>
        <v>0</v>
      </c>
      <c r="BI136" s="206">
        <f t="shared" si="8"/>
        <v>0</v>
      </c>
      <c r="BJ136" s="18" t="s">
        <v>87</v>
      </c>
      <c r="BK136" s="206">
        <f t="shared" si="9"/>
        <v>0</v>
      </c>
      <c r="BL136" s="18" t="s">
        <v>199</v>
      </c>
      <c r="BM136" s="205" t="s">
        <v>478</v>
      </c>
    </row>
    <row r="137" spans="1:65" s="2" customFormat="1" ht="16.5" customHeight="1">
      <c r="A137" s="35"/>
      <c r="B137" s="36"/>
      <c r="C137" s="193" t="s">
        <v>364</v>
      </c>
      <c r="D137" s="193" t="s">
        <v>195</v>
      </c>
      <c r="E137" s="194" t="s">
        <v>3331</v>
      </c>
      <c r="F137" s="195" t="s">
        <v>3332</v>
      </c>
      <c r="G137" s="196" t="s">
        <v>1348</v>
      </c>
      <c r="H137" s="197">
        <v>2</v>
      </c>
      <c r="I137" s="198"/>
      <c r="J137" s="199">
        <f t="shared" si="0"/>
        <v>0</v>
      </c>
      <c r="K137" s="200"/>
      <c r="L137" s="40"/>
      <c r="M137" s="201" t="s">
        <v>1</v>
      </c>
      <c r="N137" s="202" t="s">
        <v>45</v>
      </c>
      <c r="O137" s="72"/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5" t="s">
        <v>199</v>
      </c>
      <c r="AT137" s="205" t="s">
        <v>195</v>
      </c>
      <c r="AU137" s="205" t="s">
        <v>87</v>
      </c>
      <c r="AY137" s="18" t="s">
        <v>193</v>
      </c>
      <c r="BE137" s="206">
        <f t="shared" si="4"/>
        <v>0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8" t="s">
        <v>87</v>
      </c>
      <c r="BK137" s="206">
        <f t="shared" si="9"/>
        <v>0</v>
      </c>
      <c r="BL137" s="18" t="s">
        <v>199</v>
      </c>
      <c r="BM137" s="205" t="s">
        <v>493</v>
      </c>
    </row>
    <row r="138" spans="1:65" s="2" customFormat="1" ht="16.5" customHeight="1">
      <c r="A138" s="35"/>
      <c r="B138" s="36"/>
      <c r="C138" s="193" t="s">
        <v>369</v>
      </c>
      <c r="D138" s="193" t="s">
        <v>195</v>
      </c>
      <c r="E138" s="194" t="s">
        <v>3333</v>
      </c>
      <c r="F138" s="195" t="s">
        <v>3334</v>
      </c>
      <c r="G138" s="196" t="s">
        <v>496</v>
      </c>
      <c r="H138" s="197">
        <v>28</v>
      </c>
      <c r="I138" s="198"/>
      <c r="J138" s="199">
        <f t="shared" si="0"/>
        <v>0</v>
      </c>
      <c r="K138" s="200"/>
      <c r="L138" s="40"/>
      <c r="M138" s="201" t="s">
        <v>1</v>
      </c>
      <c r="N138" s="202" t="s">
        <v>45</v>
      </c>
      <c r="O138" s="72"/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5" t="s">
        <v>199</v>
      </c>
      <c r="AT138" s="205" t="s">
        <v>195</v>
      </c>
      <c r="AU138" s="205" t="s">
        <v>87</v>
      </c>
      <c r="AY138" s="18" t="s">
        <v>193</v>
      </c>
      <c r="BE138" s="206">
        <f t="shared" si="4"/>
        <v>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8" t="s">
        <v>87</v>
      </c>
      <c r="BK138" s="206">
        <f t="shared" si="9"/>
        <v>0</v>
      </c>
      <c r="BL138" s="18" t="s">
        <v>199</v>
      </c>
      <c r="BM138" s="205" t="s">
        <v>511</v>
      </c>
    </row>
    <row r="139" spans="1:65" s="2" customFormat="1" ht="16.5" customHeight="1">
      <c r="A139" s="35"/>
      <c r="B139" s="36"/>
      <c r="C139" s="193" t="s">
        <v>378</v>
      </c>
      <c r="D139" s="193" t="s">
        <v>195</v>
      </c>
      <c r="E139" s="194" t="s">
        <v>3335</v>
      </c>
      <c r="F139" s="195" t="s">
        <v>3336</v>
      </c>
      <c r="G139" s="196" t="s">
        <v>1348</v>
      </c>
      <c r="H139" s="197">
        <v>1</v>
      </c>
      <c r="I139" s="198"/>
      <c r="J139" s="199">
        <f t="shared" si="0"/>
        <v>0</v>
      </c>
      <c r="K139" s="200"/>
      <c r="L139" s="40"/>
      <c r="M139" s="201" t="s">
        <v>1</v>
      </c>
      <c r="N139" s="202" t="s">
        <v>45</v>
      </c>
      <c r="O139" s="72"/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5" t="s">
        <v>199</v>
      </c>
      <c r="AT139" s="205" t="s">
        <v>195</v>
      </c>
      <c r="AU139" s="205" t="s">
        <v>87</v>
      </c>
      <c r="AY139" s="18" t="s">
        <v>193</v>
      </c>
      <c r="BE139" s="206">
        <f t="shared" si="4"/>
        <v>0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8" t="s">
        <v>87</v>
      </c>
      <c r="BK139" s="206">
        <f t="shared" si="9"/>
        <v>0</v>
      </c>
      <c r="BL139" s="18" t="s">
        <v>199</v>
      </c>
      <c r="BM139" s="205" t="s">
        <v>523</v>
      </c>
    </row>
    <row r="140" spans="1:65" s="2" customFormat="1" ht="16.5" customHeight="1">
      <c r="A140" s="35"/>
      <c r="B140" s="36"/>
      <c r="C140" s="193" t="s">
        <v>7</v>
      </c>
      <c r="D140" s="193" t="s">
        <v>195</v>
      </c>
      <c r="E140" s="194" t="s">
        <v>3337</v>
      </c>
      <c r="F140" s="195" t="s">
        <v>3338</v>
      </c>
      <c r="G140" s="196" t="s">
        <v>1348</v>
      </c>
      <c r="H140" s="197">
        <v>3</v>
      </c>
      <c r="I140" s="198"/>
      <c r="J140" s="199">
        <f t="shared" si="0"/>
        <v>0</v>
      </c>
      <c r="K140" s="200"/>
      <c r="L140" s="40"/>
      <c r="M140" s="201" t="s">
        <v>1</v>
      </c>
      <c r="N140" s="202" t="s">
        <v>45</v>
      </c>
      <c r="O140" s="72"/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 t="shared" si="4"/>
        <v>0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8" t="s">
        <v>87</v>
      </c>
      <c r="BK140" s="206">
        <f t="shared" si="9"/>
        <v>0</v>
      </c>
      <c r="BL140" s="18" t="s">
        <v>199</v>
      </c>
      <c r="BM140" s="205" t="s">
        <v>544</v>
      </c>
    </row>
    <row r="141" spans="1:65" s="2" customFormat="1" ht="16.5" customHeight="1">
      <c r="A141" s="35"/>
      <c r="B141" s="36"/>
      <c r="C141" s="193" t="s">
        <v>389</v>
      </c>
      <c r="D141" s="193" t="s">
        <v>195</v>
      </c>
      <c r="E141" s="194" t="s">
        <v>3339</v>
      </c>
      <c r="F141" s="195" t="s">
        <v>3340</v>
      </c>
      <c r="G141" s="196" t="s">
        <v>496</v>
      </c>
      <c r="H141" s="197">
        <v>55</v>
      </c>
      <c r="I141" s="198"/>
      <c r="J141" s="199">
        <f t="shared" si="0"/>
        <v>0</v>
      </c>
      <c r="K141" s="200"/>
      <c r="L141" s="40"/>
      <c r="M141" s="201" t="s">
        <v>1</v>
      </c>
      <c r="N141" s="202" t="s">
        <v>45</v>
      </c>
      <c r="O141" s="72"/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199</v>
      </c>
      <c r="AT141" s="205" t="s">
        <v>195</v>
      </c>
      <c r="AU141" s="205" t="s">
        <v>87</v>
      </c>
      <c r="AY141" s="18" t="s">
        <v>193</v>
      </c>
      <c r="BE141" s="206">
        <f t="shared" si="4"/>
        <v>0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8" t="s">
        <v>87</v>
      </c>
      <c r="BK141" s="206">
        <f t="shared" si="9"/>
        <v>0</v>
      </c>
      <c r="BL141" s="18" t="s">
        <v>199</v>
      </c>
      <c r="BM141" s="205" t="s">
        <v>552</v>
      </c>
    </row>
    <row r="142" spans="1:65" s="2" customFormat="1" ht="16.5" customHeight="1">
      <c r="A142" s="35"/>
      <c r="B142" s="36"/>
      <c r="C142" s="193" t="s">
        <v>394</v>
      </c>
      <c r="D142" s="193" t="s">
        <v>195</v>
      </c>
      <c r="E142" s="194" t="s">
        <v>3341</v>
      </c>
      <c r="F142" s="195" t="s">
        <v>3342</v>
      </c>
      <c r="G142" s="196" t="s">
        <v>496</v>
      </c>
      <c r="H142" s="197">
        <v>25</v>
      </c>
      <c r="I142" s="198"/>
      <c r="J142" s="199">
        <f t="shared" si="0"/>
        <v>0</v>
      </c>
      <c r="K142" s="200"/>
      <c r="L142" s="40"/>
      <c r="M142" s="201" t="s">
        <v>1</v>
      </c>
      <c r="N142" s="202" t="s">
        <v>45</v>
      </c>
      <c r="O142" s="72"/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5" t="s">
        <v>199</v>
      </c>
      <c r="AT142" s="205" t="s">
        <v>195</v>
      </c>
      <c r="AU142" s="205" t="s">
        <v>87</v>
      </c>
      <c r="AY142" s="18" t="s">
        <v>193</v>
      </c>
      <c r="BE142" s="206">
        <f t="shared" si="4"/>
        <v>0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8" t="s">
        <v>87</v>
      </c>
      <c r="BK142" s="206">
        <f t="shared" si="9"/>
        <v>0</v>
      </c>
      <c r="BL142" s="18" t="s">
        <v>199</v>
      </c>
      <c r="BM142" s="205" t="s">
        <v>561</v>
      </c>
    </row>
    <row r="143" spans="1:65" s="2" customFormat="1" ht="16.5" customHeight="1">
      <c r="A143" s="35"/>
      <c r="B143" s="36"/>
      <c r="C143" s="193" t="s">
        <v>399</v>
      </c>
      <c r="D143" s="193" t="s">
        <v>195</v>
      </c>
      <c r="E143" s="194" t="s">
        <v>3343</v>
      </c>
      <c r="F143" s="195" t="s">
        <v>3344</v>
      </c>
      <c r="G143" s="196" t="s">
        <v>496</v>
      </c>
      <c r="H143" s="197">
        <v>165</v>
      </c>
      <c r="I143" s="198"/>
      <c r="J143" s="199">
        <f t="shared" si="0"/>
        <v>0</v>
      </c>
      <c r="K143" s="200"/>
      <c r="L143" s="40"/>
      <c r="M143" s="201" t="s">
        <v>1</v>
      </c>
      <c r="N143" s="202" t="s">
        <v>45</v>
      </c>
      <c r="O143" s="72"/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 t="shared" si="4"/>
        <v>0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8" t="s">
        <v>87</v>
      </c>
      <c r="BK143" s="206">
        <f t="shared" si="9"/>
        <v>0</v>
      </c>
      <c r="BL143" s="18" t="s">
        <v>199</v>
      </c>
      <c r="BM143" s="205" t="s">
        <v>570</v>
      </c>
    </row>
    <row r="144" spans="1:65" s="2" customFormat="1" ht="16.5" customHeight="1">
      <c r="A144" s="35"/>
      <c r="B144" s="36"/>
      <c r="C144" s="193" t="s">
        <v>403</v>
      </c>
      <c r="D144" s="193" t="s">
        <v>195</v>
      </c>
      <c r="E144" s="194" t="s">
        <v>3345</v>
      </c>
      <c r="F144" s="195" t="s">
        <v>3346</v>
      </c>
      <c r="G144" s="196" t="s">
        <v>496</v>
      </c>
      <c r="H144" s="197">
        <v>40</v>
      </c>
      <c r="I144" s="198"/>
      <c r="J144" s="199">
        <f t="shared" si="0"/>
        <v>0</v>
      </c>
      <c r="K144" s="200"/>
      <c r="L144" s="40"/>
      <c r="M144" s="201" t="s">
        <v>1</v>
      </c>
      <c r="N144" s="202" t="s">
        <v>45</v>
      </c>
      <c r="O144" s="72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87</v>
      </c>
      <c r="AY144" s="18" t="s">
        <v>193</v>
      </c>
      <c r="BE144" s="206">
        <f t="shared" si="4"/>
        <v>0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8" t="s">
        <v>87</v>
      </c>
      <c r="BK144" s="206">
        <f t="shared" si="9"/>
        <v>0</v>
      </c>
      <c r="BL144" s="18" t="s">
        <v>199</v>
      </c>
      <c r="BM144" s="205" t="s">
        <v>584</v>
      </c>
    </row>
    <row r="145" spans="1:65" s="2" customFormat="1" ht="16.5" customHeight="1">
      <c r="A145" s="35"/>
      <c r="B145" s="36"/>
      <c r="C145" s="193" t="s">
        <v>408</v>
      </c>
      <c r="D145" s="193" t="s">
        <v>195</v>
      </c>
      <c r="E145" s="194" t="s">
        <v>3347</v>
      </c>
      <c r="F145" s="195" t="s">
        <v>3348</v>
      </c>
      <c r="G145" s="196" t="s">
        <v>496</v>
      </c>
      <c r="H145" s="197">
        <v>195</v>
      </c>
      <c r="I145" s="198"/>
      <c r="J145" s="199">
        <f t="shared" si="0"/>
        <v>0</v>
      </c>
      <c r="K145" s="200"/>
      <c r="L145" s="40"/>
      <c r="M145" s="201" t="s">
        <v>1</v>
      </c>
      <c r="N145" s="202" t="s">
        <v>45</v>
      </c>
      <c r="O145" s="72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5" t="s">
        <v>199</v>
      </c>
      <c r="AT145" s="205" t="s">
        <v>195</v>
      </c>
      <c r="AU145" s="205" t="s">
        <v>87</v>
      </c>
      <c r="AY145" s="18" t="s">
        <v>193</v>
      </c>
      <c r="BE145" s="206">
        <f t="shared" si="4"/>
        <v>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8" t="s">
        <v>87</v>
      </c>
      <c r="BK145" s="206">
        <f t="shared" si="9"/>
        <v>0</v>
      </c>
      <c r="BL145" s="18" t="s">
        <v>199</v>
      </c>
      <c r="BM145" s="205" t="s">
        <v>594</v>
      </c>
    </row>
    <row r="146" spans="1:65" s="2" customFormat="1" ht="16.5" customHeight="1">
      <c r="A146" s="35"/>
      <c r="B146" s="36"/>
      <c r="C146" s="193" t="s">
        <v>413</v>
      </c>
      <c r="D146" s="193" t="s">
        <v>195</v>
      </c>
      <c r="E146" s="194" t="s">
        <v>3349</v>
      </c>
      <c r="F146" s="195" t="s">
        <v>3350</v>
      </c>
      <c r="G146" s="196" t="s">
        <v>1348</v>
      </c>
      <c r="H146" s="197">
        <v>5</v>
      </c>
      <c r="I146" s="198"/>
      <c r="J146" s="199">
        <f t="shared" si="0"/>
        <v>0</v>
      </c>
      <c r="K146" s="200"/>
      <c r="L146" s="40"/>
      <c r="M146" s="201" t="s">
        <v>1</v>
      </c>
      <c r="N146" s="202" t="s">
        <v>45</v>
      </c>
      <c r="O146" s="72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199</v>
      </c>
      <c r="AT146" s="205" t="s">
        <v>195</v>
      </c>
      <c r="AU146" s="205" t="s">
        <v>87</v>
      </c>
      <c r="AY146" s="18" t="s">
        <v>193</v>
      </c>
      <c r="BE146" s="206">
        <f t="shared" si="4"/>
        <v>0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8" t="s">
        <v>87</v>
      </c>
      <c r="BK146" s="206">
        <f t="shared" si="9"/>
        <v>0</v>
      </c>
      <c r="BL146" s="18" t="s">
        <v>199</v>
      </c>
      <c r="BM146" s="205" t="s">
        <v>604</v>
      </c>
    </row>
    <row r="147" spans="1:65" s="2" customFormat="1" ht="16.5" customHeight="1">
      <c r="A147" s="35"/>
      <c r="B147" s="36"/>
      <c r="C147" s="193" t="s">
        <v>417</v>
      </c>
      <c r="D147" s="193" t="s">
        <v>195</v>
      </c>
      <c r="E147" s="194" t="s">
        <v>3351</v>
      </c>
      <c r="F147" s="195" t="s">
        <v>3352</v>
      </c>
      <c r="G147" s="196" t="s">
        <v>496</v>
      </c>
      <c r="H147" s="197">
        <v>25</v>
      </c>
      <c r="I147" s="198"/>
      <c r="J147" s="199">
        <f t="shared" si="0"/>
        <v>0</v>
      </c>
      <c r="K147" s="200"/>
      <c r="L147" s="40"/>
      <c r="M147" s="201" t="s">
        <v>1</v>
      </c>
      <c r="N147" s="202" t="s">
        <v>45</v>
      </c>
      <c r="O147" s="72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199</v>
      </c>
      <c r="AT147" s="205" t="s">
        <v>195</v>
      </c>
      <c r="AU147" s="205" t="s">
        <v>87</v>
      </c>
      <c r="AY147" s="18" t="s">
        <v>193</v>
      </c>
      <c r="BE147" s="206">
        <f t="shared" si="4"/>
        <v>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8" t="s">
        <v>87</v>
      </c>
      <c r="BK147" s="206">
        <f t="shared" si="9"/>
        <v>0</v>
      </c>
      <c r="BL147" s="18" t="s">
        <v>199</v>
      </c>
      <c r="BM147" s="205" t="s">
        <v>618</v>
      </c>
    </row>
    <row r="148" spans="1:65" s="2" customFormat="1" ht="16.5" customHeight="1">
      <c r="A148" s="35"/>
      <c r="B148" s="36"/>
      <c r="C148" s="193" t="s">
        <v>421</v>
      </c>
      <c r="D148" s="193" t="s">
        <v>195</v>
      </c>
      <c r="E148" s="194" t="s">
        <v>3353</v>
      </c>
      <c r="F148" s="195" t="s">
        <v>3354</v>
      </c>
      <c r="G148" s="196" t="s">
        <v>3355</v>
      </c>
      <c r="H148" s="197">
        <v>1</v>
      </c>
      <c r="I148" s="198"/>
      <c r="J148" s="199">
        <f t="shared" si="0"/>
        <v>0</v>
      </c>
      <c r="K148" s="200"/>
      <c r="L148" s="40"/>
      <c r="M148" s="201" t="s">
        <v>1</v>
      </c>
      <c r="N148" s="202" t="s">
        <v>45</v>
      </c>
      <c r="O148" s="72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5" t="s">
        <v>199</v>
      </c>
      <c r="AT148" s="205" t="s">
        <v>195</v>
      </c>
      <c r="AU148" s="205" t="s">
        <v>87</v>
      </c>
      <c r="AY148" s="18" t="s">
        <v>193</v>
      </c>
      <c r="BE148" s="206">
        <f t="shared" si="4"/>
        <v>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8" t="s">
        <v>87</v>
      </c>
      <c r="BK148" s="206">
        <f t="shared" si="9"/>
        <v>0</v>
      </c>
      <c r="BL148" s="18" t="s">
        <v>199</v>
      </c>
      <c r="BM148" s="205" t="s">
        <v>629</v>
      </c>
    </row>
    <row r="149" spans="1:65" s="2" customFormat="1" ht="16.5" customHeight="1">
      <c r="A149" s="35"/>
      <c r="B149" s="36"/>
      <c r="C149" s="193" t="s">
        <v>425</v>
      </c>
      <c r="D149" s="193" t="s">
        <v>195</v>
      </c>
      <c r="E149" s="194" t="s">
        <v>3356</v>
      </c>
      <c r="F149" s="195" t="s">
        <v>3357</v>
      </c>
      <c r="G149" s="196" t="s">
        <v>3355</v>
      </c>
      <c r="H149" s="197">
        <v>1</v>
      </c>
      <c r="I149" s="198"/>
      <c r="J149" s="199">
        <f t="shared" si="0"/>
        <v>0</v>
      </c>
      <c r="K149" s="200"/>
      <c r="L149" s="40"/>
      <c r="M149" s="201" t="s">
        <v>1</v>
      </c>
      <c r="N149" s="202" t="s">
        <v>45</v>
      </c>
      <c r="O149" s="72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199</v>
      </c>
      <c r="AT149" s="205" t="s">
        <v>195</v>
      </c>
      <c r="AU149" s="205" t="s">
        <v>87</v>
      </c>
      <c r="AY149" s="18" t="s">
        <v>193</v>
      </c>
      <c r="BE149" s="206">
        <f t="shared" si="4"/>
        <v>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8" t="s">
        <v>87</v>
      </c>
      <c r="BK149" s="206">
        <f t="shared" si="9"/>
        <v>0</v>
      </c>
      <c r="BL149" s="18" t="s">
        <v>199</v>
      </c>
      <c r="BM149" s="205" t="s">
        <v>640</v>
      </c>
    </row>
    <row r="150" spans="1:65" s="2" customFormat="1" ht="16.5" customHeight="1">
      <c r="A150" s="35"/>
      <c r="B150" s="36"/>
      <c r="C150" s="193" t="s">
        <v>442</v>
      </c>
      <c r="D150" s="193" t="s">
        <v>195</v>
      </c>
      <c r="E150" s="194" t="s">
        <v>3358</v>
      </c>
      <c r="F150" s="195" t="s">
        <v>3359</v>
      </c>
      <c r="G150" s="196" t="s">
        <v>1348</v>
      </c>
      <c r="H150" s="197">
        <v>1</v>
      </c>
      <c r="I150" s="198"/>
      <c r="J150" s="199">
        <f t="shared" si="0"/>
        <v>0</v>
      </c>
      <c r="K150" s="200"/>
      <c r="L150" s="40"/>
      <c r="M150" s="201" t="s">
        <v>1</v>
      </c>
      <c r="N150" s="202" t="s">
        <v>45</v>
      </c>
      <c r="O150" s="72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5" t="s">
        <v>199</v>
      </c>
      <c r="AT150" s="205" t="s">
        <v>195</v>
      </c>
      <c r="AU150" s="205" t="s">
        <v>87</v>
      </c>
      <c r="AY150" s="18" t="s">
        <v>193</v>
      </c>
      <c r="BE150" s="206">
        <f t="shared" si="4"/>
        <v>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8" t="s">
        <v>87</v>
      </c>
      <c r="BK150" s="206">
        <f t="shared" si="9"/>
        <v>0</v>
      </c>
      <c r="BL150" s="18" t="s">
        <v>199</v>
      </c>
      <c r="BM150" s="205" t="s">
        <v>651</v>
      </c>
    </row>
    <row r="151" spans="1:65" s="2" customFormat="1" ht="16.5" customHeight="1">
      <c r="A151" s="35"/>
      <c r="B151" s="36"/>
      <c r="C151" s="193" t="s">
        <v>457</v>
      </c>
      <c r="D151" s="193" t="s">
        <v>195</v>
      </c>
      <c r="E151" s="194" t="s">
        <v>3360</v>
      </c>
      <c r="F151" s="195" t="s">
        <v>3361</v>
      </c>
      <c r="G151" s="196" t="s">
        <v>3355</v>
      </c>
      <c r="H151" s="197">
        <v>1</v>
      </c>
      <c r="I151" s="198"/>
      <c r="J151" s="199">
        <f t="shared" si="0"/>
        <v>0</v>
      </c>
      <c r="K151" s="200"/>
      <c r="L151" s="40"/>
      <c r="M151" s="201" t="s">
        <v>1</v>
      </c>
      <c r="N151" s="202" t="s">
        <v>45</v>
      </c>
      <c r="O151" s="72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5" t="s">
        <v>199</v>
      </c>
      <c r="AT151" s="205" t="s">
        <v>195</v>
      </c>
      <c r="AU151" s="205" t="s">
        <v>87</v>
      </c>
      <c r="AY151" s="18" t="s">
        <v>193</v>
      </c>
      <c r="BE151" s="206">
        <f t="shared" si="4"/>
        <v>0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8" t="s">
        <v>87</v>
      </c>
      <c r="BK151" s="206">
        <f t="shared" si="9"/>
        <v>0</v>
      </c>
      <c r="BL151" s="18" t="s">
        <v>199</v>
      </c>
      <c r="BM151" s="205" t="s">
        <v>661</v>
      </c>
    </row>
    <row r="152" spans="1:65" s="2" customFormat="1" ht="16.5" customHeight="1">
      <c r="A152" s="35"/>
      <c r="B152" s="36"/>
      <c r="C152" s="193" t="s">
        <v>467</v>
      </c>
      <c r="D152" s="193" t="s">
        <v>195</v>
      </c>
      <c r="E152" s="194" t="s">
        <v>3362</v>
      </c>
      <c r="F152" s="195" t="s">
        <v>3363</v>
      </c>
      <c r="G152" s="196" t="s">
        <v>3355</v>
      </c>
      <c r="H152" s="197">
        <v>1</v>
      </c>
      <c r="I152" s="198"/>
      <c r="J152" s="199">
        <f t="shared" si="0"/>
        <v>0</v>
      </c>
      <c r="K152" s="200"/>
      <c r="L152" s="40"/>
      <c r="M152" s="201" t="s">
        <v>1</v>
      </c>
      <c r="N152" s="202" t="s">
        <v>45</v>
      </c>
      <c r="O152" s="72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5" t="s">
        <v>199</v>
      </c>
      <c r="AT152" s="205" t="s">
        <v>195</v>
      </c>
      <c r="AU152" s="205" t="s">
        <v>87</v>
      </c>
      <c r="AY152" s="18" t="s">
        <v>193</v>
      </c>
      <c r="BE152" s="206">
        <f t="shared" si="4"/>
        <v>0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8" t="s">
        <v>87</v>
      </c>
      <c r="BK152" s="206">
        <f t="shared" si="9"/>
        <v>0</v>
      </c>
      <c r="BL152" s="18" t="s">
        <v>199</v>
      </c>
      <c r="BM152" s="205" t="s">
        <v>671</v>
      </c>
    </row>
    <row r="153" spans="2:63" s="12" customFormat="1" ht="25.9" customHeight="1">
      <c r="B153" s="177"/>
      <c r="C153" s="178"/>
      <c r="D153" s="179" t="s">
        <v>79</v>
      </c>
      <c r="E153" s="180" t="s">
        <v>1594</v>
      </c>
      <c r="F153" s="180" t="s">
        <v>3364</v>
      </c>
      <c r="G153" s="178"/>
      <c r="H153" s="178"/>
      <c r="I153" s="181"/>
      <c r="J153" s="182">
        <f>BK153</f>
        <v>0</v>
      </c>
      <c r="K153" s="178"/>
      <c r="L153" s="183"/>
      <c r="M153" s="184"/>
      <c r="N153" s="185"/>
      <c r="O153" s="185"/>
      <c r="P153" s="186">
        <f>SUM(P154:P178)</f>
        <v>0</v>
      </c>
      <c r="Q153" s="185"/>
      <c r="R153" s="186">
        <f>SUM(R154:R178)</f>
        <v>0</v>
      </c>
      <c r="S153" s="185"/>
      <c r="T153" s="187">
        <f>SUM(T154:T178)</f>
        <v>0</v>
      </c>
      <c r="AR153" s="188" t="s">
        <v>87</v>
      </c>
      <c r="AT153" s="189" t="s">
        <v>79</v>
      </c>
      <c r="AU153" s="189" t="s">
        <v>80</v>
      </c>
      <c r="AY153" s="188" t="s">
        <v>193</v>
      </c>
      <c r="BK153" s="190">
        <f>SUM(BK154:BK178)</f>
        <v>0</v>
      </c>
    </row>
    <row r="154" spans="1:65" s="2" customFormat="1" ht="16.5" customHeight="1">
      <c r="A154" s="35"/>
      <c r="B154" s="36"/>
      <c r="C154" s="251" t="s">
        <v>478</v>
      </c>
      <c r="D154" s="251" t="s">
        <v>370</v>
      </c>
      <c r="E154" s="252" t="s">
        <v>3365</v>
      </c>
      <c r="F154" s="253" t="s">
        <v>3298</v>
      </c>
      <c r="G154" s="254" t="s">
        <v>1348</v>
      </c>
      <c r="H154" s="255">
        <v>5</v>
      </c>
      <c r="I154" s="256"/>
      <c r="J154" s="257">
        <f aca="true" t="shared" si="10" ref="J154:J178">ROUND(I154*H154,2)</f>
        <v>0</v>
      </c>
      <c r="K154" s="258"/>
      <c r="L154" s="259"/>
      <c r="M154" s="260" t="s">
        <v>1</v>
      </c>
      <c r="N154" s="261" t="s">
        <v>45</v>
      </c>
      <c r="O154" s="72"/>
      <c r="P154" s="203">
        <f aca="true" t="shared" si="11" ref="P154:P178">O154*H154</f>
        <v>0</v>
      </c>
      <c r="Q154" s="203">
        <v>0</v>
      </c>
      <c r="R154" s="203">
        <f aca="true" t="shared" si="12" ref="R154:R178">Q154*H154</f>
        <v>0</v>
      </c>
      <c r="S154" s="203">
        <v>0</v>
      </c>
      <c r="T154" s="204">
        <f aca="true" t="shared" si="13" ref="T154:T178"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5" t="s">
        <v>259</v>
      </c>
      <c r="AT154" s="205" t="s">
        <v>370</v>
      </c>
      <c r="AU154" s="205" t="s">
        <v>87</v>
      </c>
      <c r="AY154" s="18" t="s">
        <v>193</v>
      </c>
      <c r="BE154" s="206">
        <f aca="true" t="shared" si="14" ref="BE154:BE178">IF(N154="základní",J154,0)</f>
        <v>0</v>
      </c>
      <c r="BF154" s="206">
        <f aca="true" t="shared" si="15" ref="BF154:BF178">IF(N154="snížená",J154,0)</f>
        <v>0</v>
      </c>
      <c r="BG154" s="206">
        <f aca="true" t="shared" si="16" ref="BG154:BG178">IF(N154="zákl. přenesená",J154,0)</f>
        <v>0</v>
      </c>
      <c r="BH154" s="206">
        <f aca="true" t="shared" si="17" ref="BH154:BH178">IF(N154="sníž. přenesená",J154,0)</f>
        <v>0</v>
      </c>
      <c r="BI154" s="206">
        <f aca="true" t="shared" si="18" ref="BI154:BI178">IF(N154="nulová",J154,0)</f>
        <v>0</v>
      </c>
      <c r="BJ154" s="18" t="s">
        <v>87</v>
      </c>
      <c r="BK154" s="206">
        <f aca="true" t="shared" si="19" ref="BK154:BK178">ROUND(I154*H154,2)</f>
        <v>0</v>
      </c>
      <c r="BL154" s="18" t="s">
        <v>199</v>
      </c>
      <c r="BM154" s="205" t="s">
        <v>680</v>
      </c>
    </row>
    <row r="155" spans="1:65" s="2" customFormat="1" ht="16.5" customHeight="1">
      <c r="A155" s="35"/>
      <c r="B155" s="36"/>
      <c r="C155" s="251" t="s">
        <v>483</v>
      </c>
      <c r="D155" s="251" t="s">
        <v>370</v>
      </c>
      <c r="E155" s="252" t="s">
        <v>3366</v>
      </c>
      <c r="F155" s="253" t="s">
        <v>3300</v>
      </c>
      <c r="G155" s="254" t="s">
        <v>496</v>
      </c>
      <c r="H155" s="255">
        <v>425</v>
      </c>
      <c r="I155" s="256"/>
      <c r="J155" s="257">
        <f t="shared" si="10"/>
        <v>0</v>
      </c>
      <c r="K155" s="258"/>
      <c r="L155" s="259"/>
      <c r="M155" s="260" t="s">
        <v>1</v>
      </c>
      <c r="N155" s="261" t="s">
        <v>45</v>
      </c>
      <c r="O155" s="72"/>
      <c r="P155" s="203">
        <f t="shared" si="11"/>
        <v>0</v>
      </c>
      <c r="Q155" s="203">
        <v>0</v>
      </c>
      <c r="R155" s="203">
        <f t="shared" si="12"/>
        <v>0</v>
      </c>
      <c r="S155" s="203">
        <v>0</v>
      </c>
      <c r="T155" s="204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259</v>
      </c>
      <c r="AT155" s="205" t="s">
        <v>370</v>
      </c>
      <c r="AU155" s="205" t="s">
        <v>87</v>
      </c>
      <c r="AY155" s="18" t="s">
        <v>193</v>
      </c>
      <c r="BE155" s="206">
        <f t="shared" si="14"/>
        <v>0</v>
      </c>
      <c r="BF155" s="206">
        <f t="shared" si="15"/>
        <v>0</v>
      </c>
      <c r="BG155" s="206">
        <f t="shared" si="16"/>
        <v>0</v>
      </c>
      <c r="BH155" s="206">
        <f t="shared" si="17"/>
        <v>0</v>
      </c>
      <c r="BI155" s="206">
        <f t="shared" si="18"/>
        <v>0</v>
      </c>
      <c r="BJ155" s="18" t="s">
        <v>87</v>
      </c>
      <c r="BK155" s="206">
        <f t="shared" si="19"/>
        <v>0</v>
      </c>
      <c r="BL155" s="18" t="s">
        <v>199</v>
      </c>
      <c r="BM155" s="205" t="s">
        <v>688</v>
      </c>
    </row>
    <row r="156" spans="1:65" s="2" customFormat="1" ht="16.5" customHeight="1">
      <c r="A156" s="35"/>
      <c r="B156" s="36"/>
      <c r="C156" s="251" t="s">
        <v>493</v>
      </c>
      <c r="D156" s="251" t="s">
        <v>370</v>
      </c>
      <c r="E156" s="252" t="s">
        <v>3367</v>
      </c>
      <c r="F156" s="253" t="s">
        <v>3302</v>
      </c>
      <c r="G156" s="254" t="s">
        <v>496</v>
      </c>
      <c r="H156" s="255">
        <v>175</v>
      </c>
      <c r="I156" s="256"/>
      <c r="J156" s="257">
        <f t="shared" si="10"/>
        <v>0</v>
      </c>
      <c r="K156" s="258"/>
      <c r="L156" s="259"/>
      <c r="M156" s="260" t="s">
        <v>1</v>
      </c>
      <c r="N156" s="261" t="s">
        <v>45</v>
      </c>
      <c r="O156" s="72"/>
      <c r="P156" s="203">
        <f t="shared" si="11"/>
        <v>0</v>
      </c>
      <c r="Q156" s="203">
        <v>0</v>
      </c>
      <c r="R156" s="203">
        <f t="shared" si="12"/>
        <v>0</v>
      </c>
      <c r="S156" s="203">
        <v>0</v>
      </c>
      <c r="T156" s="204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5" t="s">
        <v>259</v>
      </c>
      <c r="AT156" s="205" t="s">
        <v>370</v>
      </c>
      <c r="AU156" s="205" t="s">
        <v>87</v>
      </c>
      <c r="AY156" s="18" t="s">
        <v>193</v>
      </c>
      <c r="BE156" s="206">
        <f t="shared" si="14"/>
        <v>0</v>
      </c>
      <c r="BF156" s="206">
        <f t="shared" si="15"/>
        <v>0</v>
      </c>
      <c r="BG156" s="206">
        <f t="shared" si="16"/>
        <v>0</v>
      </c>
      <c r="BH156" s="206">
        <f t="shared" si="17"/>
        <v>0</v>
      </c>
      <c r="BI156" s="206">
        <f t="shared" si="18"/>
        <v>0</v>
      </c>
      <c r="BJ156" s="18" t="s">
        <v>87</v>
      </c>
      <c r="BK156" s="206">
        <f t="shared" si="19"/>
        <v>0</v>
      </c>
      <c r="BL156" s="18" t="s">
        <v>199</v>
      </c>
      <c r="BM156" s="205" t="s">
        <v>698</v>
      </c>
    </row>
    <row r="157" spans="1:65" s="2" customFormat="1" ht="16.5" customHeight="1">
      <c r="A157" s="35"/>
      <c r="B157" s="36"/>
      <c r="C157" s="251" t="s">
        <v>499</v>
      </c>
      <c r="D157" s="251" t="s">
        <v>370</v>
      </c>
      <c r="E157" s="252" t="s">
        <v>3368</v>
      </c>
      <c r="F157" s="253" t="s">
        <v>3304</v>
      </c>
      <c r="G157" s="254" t="s">
        <v>496</v>
      </c>
      <c r="H157" s="255">
        <v>115</v>
      </c>
      <c r="I157" s="256"/>
      <c r="J157" s="257">
        <f t="shared" si="10"/>
        <v>0</v>
      </c>
      <c r="K157" s="258"/>
      <c r="L157" s="259"/>
      <c r="M157" s="260" t="s">
        <v>1</v>
      </c>
      <c r="N157" s="261" t="s">
        <v>45</v>
      </c>
      <c r="O157" s="72"/>
      <c r="P157" s="203">
        <f t="shared" si="11"/>
        <v>0</v>
      </c>
      <c r="Q157" s="203">
        <v>0</v>
      </c>
      <c r="R157" s="203">
        <f t="shared" si="12"/>
        <v>0</v>
      </c>
      <c r="S157" s="203">
        <v>0</v>
      </c>
      <c r="T157" s="204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5" t="s">
        <v>259</v>
      </c>
      <c r="AT157" s="205" t="s">
        <v>370</v>
      </c>
      <c r="AU157" s="205" t="s">
        <v>87</v>
      </c>
      <c r="AY157" s="18" t="s">
        <v>193</v>
      </c>
      <c r="BE157" s="206">
        <f t="shared" si="14"/>
        <v>0</v>
      </c>
      <c r="BF157" s="206">
        <f t="shared" si="15"/>
        <v>0</v>
      </c>
      <c r="BG157" s="206">
        <f t="shared" si="16"/>
        <v>0</v>
      </c>
      <c r="BH157" s="206">
        <f t="shared" si="17"/>
        <v>0</v>
      </c>
      <c r="BI157" s="206">
        <f t="shared" si="18"/>
        <v>0</v>
      </c>
      <c r="BJ157" s="18" t="s">
        <v>87</v>
      </c>
      <c r="BK157" s="206">
        <f t="shared" si="19"/>
        <v>0</v>
      </c>
      <c r="BL157" s="18" t="s">
        <v>199</v>
      </c>
      <c r="BM157" s="205" t="s">
        <v>708</v>
      </c>
    </row>
    <row r="158" spans="1:65" s="2" customFormat="1" ht="16.5" customHeight="1">
      <c r="A158" s="35"/>
      <c r="B158" s="36"/>
      <c r="C158" s="251" t="s">
        <v>511</v>
      </c>
      <c r="D158" s="251" t="s">
        <v>370</v>
      </c>
      <c r="E158" s="252" t="s">
        <v>3369</v>
      </c>
      <c r="F158" s="253" t="s">
        <v>3306</v>
      </c>
      <c r="G158" s="254" t="s">
        <v>1348</v>
      </c>
      <c r="H158" s="255">
        <v>20</v>
      </c>
      <c r="I158" s="256"/>
      <c r="J158" s="257">
        <f t="shared" si="10"/>
        <v>0</v>
      </c>
      <c r="K158" s="258"/>
      <c r="L158" s="259"/>
      <c r="M158" s="260" t="s">
        <v>1</v>
      </c>
      <c r="N158" s="261" t="s">
        <v>45</v>
      </c>
      <c r="O158" s="72"/>
      <c r="P158" s="203">
        <f t="shared" si="11"/>
        <v>0</v>
      </c>
      <c r="Q158" s="203">
        <v>0</v>
      </c>
      <c r="R158" s="203">
        <f t="shared" si="12"/>
        <v>0</v>
      </c>
      <c r="S158" s="203">
        <v>0</v>
      </c>
      <c r="T158" s="204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5" t="s">
        <v>259</v>
      </c>
      <c r="AT158" s="205" t="s">
        <v>370</v>
      </c>
      <c r="AU158" s="205" t="s">
        <v>87</v>
      </c>
      <c r="AY158" s="18" t="s">
        <v>193</v>
      </c>
      <c r="BE158" s="206">
        <f t="shared" si="14"/>
        <v>0</v>
      </c>
      <c r="BF158" s="206">
        <f t="shared" si="15"/>
        <v>0</v>
      </c>
      <c r="BG158" s="206">
        <f t="shared" si="16"/>
        <v>0</v>
      </c>
      <c r="BH158" s="206">
        <f t="shared" si="17"/>
        <v>0</v>
      </c>
      <c r="BI158" s="206">
        <f t="shared" si="18"/>
        <v>0</v>
      </c>
      <c r="BJ158" s="18" t="s">
        <v>87</v>
      </c>
      <c r="BK158" s="206">
        <f t="shared" si="19"/>
        <v>0</v>
      </c>
      <c r="BL158" s="18" t="s">
        <v>199</v>
      </c>
      <c r="BM158" s="205" t="s">
        <v>721</v>
      </c>
    </row>
    <row r="159" spans="1:65" s="2" customFormat="1" ht="21.75" customHeight="1">
      <c r="A159" s="35"/>
      <c r="B159" s="36"/>
      <c r="C159" s="251" t="s">
        <v>515</v>
      </c>
      <c r="D159" s="251" t="s">
        <v>370</v>
      </c>
      <c r="E159" s="252" t="s">
        <v>3370</v>
      </c>
      <c r="F159" s="253" t="s">
        <v>3308</v>
      </c>
      <c r="G159" s="254" t="s">
        <v>1348</v>
      </c>
      <c r="H159" s="255">
        <v>1</v>
      </c>
      <c r="I159" s="256"/>
      <c r="J159" s="257">
        <f t="shared" si="10"/>
        <v>0</v>
      </c>
      <c r="K159" s="258"/>
      <c r="L159" s="259"/>
      <c r="M159" s="260" t="s">
        <v>1</v>
      </c>
      <c r="N159" s="261" t="s">
        <v>45</v>
      </c>
      <c r="O159" s="72"/>
      <c r="P159" s="203">
        <f t="shared" si="11"/>
        <v>0</v>
      </c>
      <c r="Q159" s="203">
        <v>0</v>
      </c>
      <c r="R159" s="203">
        <f t="shared" si="12"/>
        <v>0</v>
      </c>
      <c r="S159" s="203">
        <v>0</v>
      </c>
      <c r="T159" s="204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259</v>
      </c>
      <c r="AT159" s="205" t="s">
        <v>370</v>
      </c>
      <c r="AU159" s="205" t="s">
        <v>87</v>
      </c>
      <c r="AY159" s="18" t="s">
        <v>193</v>
      </c>
      <c r="BE159" s="206">
        <f t="shared" si="14"/>
        <v>0</v>
      </c>
      <c r="BF159" s="206">
        <f t="shared" si="15"/>
        <v>0</v>
      </c>
      <c r="BG159" s="206">
        <f t="shared" si="16"/>
        <v>0</v>
      </c>
      <c r="BH159" s="206">
        <f t="shared" si="17"/>
        <v>0</v>
      </c>
      <c r="BI159" s="206">
        <f t="shared" si="18"/>
        <v>0</v>
      </c>
      <c r="BJ159" s="18" t="s">
        <v>87</v>
      </c>
      <c r="BK159" s="206">
        <f t="shared" si="19"/>
        <v>0</v>
      </c>
      <c r="BL159" s="18" t="s">
        <v>199</v>
      </c>
      <c r="BM159" s="205" t="s">
        <v>738</v>
      </c>
    </row>
    <row r="160" spans="1:65" s="2" customFormat="1" ht="16.5" customHeight="1">
      <c r="A160" s="35"/>
      <c r="B160" s="36"/>
      <c r="C160" s="251" t="s">
        <v>523</v>
      </c>
      <c r="D160" s="251" t="s">
        <v>370</v>
      </c>
      <c r="E160" s="252" t="s">
        <v>3371</v>
      </c>
      <c r="F160" s="253" t="s">
        <v>3310</v>
      </c>
      <c r="G160" s="254" t="s">
        <v>1348</v>
      </c>
      <c r="H160" s="255">
        <v>2</v>
      </c>
      <c r="I160" s="256"/>
      <c r="J160" s="257">
        <f t="shared" si="10"/>
        <v>0</v>
      </c>
      <c r="K160" s="258"/>
      <c r="L160" s="259"/>
      <c r="M160" s="260" t="s">
        <v>1</v>
      </c>
      <c r="N160" s="261" t="s">
        <v>45</v>
      </c>
      <c r="O160" s="72"/>
      <c r="P160" s="203">
        <f t="shared" si="11"/>
        <v>0</v>
      </c>
      <c r="Q160" s="203">
        <v>0</v>
      </c>
      <c r="R160" s="203">
        <f t="shared" si="12"/>
        <v>0</v>
      </c>
      <c r="S160" s="203">
        <v>0</v>
      </c>
      <c r="T160" s="204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259</v>
      </c>
      <c r="AT160" s="205" t="s">
        <v>370</v>
      </c>
      <c r="AU160" s="205" t="s">
        <v>87</v>
      </c>
      <c r="AY160" s="18" t="s">
        <v>193</v>
      </c>
      <c r="BE160" s="206">
        <f t="shared" si="14"/>
        <v>0</v>
      </c>
      <c r="BF160" s="206">
        <f t="shared" si="15"/>
        <v>0</v>
      </c>
      <c r="BG160" s="206">
        <f t="shared" si="16"/>
        <v>0</v>
      </c>
      <c r="BH160" s="206">
        <f t="shared" si="17"/>
        <v>0</v>
      </c>
      <c r="BI160" s="206">
        <f t="shared" si="18"/>
        <v>0</v>
      </c>
      <c r="BJ160" s="18" t="s">
        <v>87</v>
      </c>
      <c r="BK160" s="206">
        <f t="shared" si="19"/>
        <v>0</v>
      </c>
      <c r="BL160" s="18" t="s">
        <v>199</v>
      </c>
      <c r="BM160" s="205" t="s">
        <v>754</v>
      </c>
    </row>
    <row r="161" spans="1:65" s="2" customFormat="1" ht="16.5" customHeight="1">
      <c r="A161" s="35"/>
      <c r="B161" s="36"/>
      <c r="C161" s="251" t="s">
        <v>529</v>
      </c>
      <c r="D161" s="251" t="s">
        <v>370</v>
      </c>
      <c r="E161" s="252" t="s">
        <v>3372</v>
      </c>
      <c r="F161" s="253" t="s">
        <v>3312</v>
      </c>
      <c r="G161" s="254" t="s">
        <v>1348</v>
      </c>
      <c r="H161" s="255">
        <v>6</v>
      </c>
      <c r="I161" s="256"/>
      <c r="J161" s="257">
        <f t="shared" si="10"/>
        <v>0</v>
      </c>
      <c r="K161" s="258"/>
      <c r="L161" s="259"/>
      <c r="M161" s="260" t="s">
        <v>1</v>
      </c>
      <c r="N161" s="261" t="s">
        <v>45</v>
      </c>
      <c r="O161" s="72"/>
      <c r="P161" s="203">
        <f t="shared" si="11"/>
        <v>0</v>
      </c>
      <c r="Q161" s="203">
        <v>0</v>
      </c>
      <c r="R161" s="203">
        <f t="shared" si="12"/>
        <v>0</v>
      </c>
      <c r="S161" s="203">
        <v>0</v>
      </c>
      <c r="T161" s="204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259</v>
      </c>
      <c r="AT161" s="205" t="s">
        <v>370</v>
      </c>
      <c r="AU161" s="205" t="s">
        <v>87</v>
      </c>
      <c r="AY161" s="18" t="s">
        <v>193</v>
      </c>
      <c r="BE161" s="206">
        <f t="shared" si="14"/>
        <v>0</v>
      </c>
      <c r="BF161" s="206">
        <f t="shared" si="15"/>
        <v>0</v>
      </c>
      <c r="BG161" s="206">
        <f t="shared" si="16"/>
        <v>0</v>
      </c>
      <c r="BH161" s="206">
        <f t="shared" si="17"/>
        <v>0</v>
      </c>
      <c r="BI161" s="206">
        <f t="shared" si="18"/>
        <v>0</v>
      </c>
      <c r="BJ161" s="18" t="s">
        <v>87</v>
      </c>
      <c r="BK161" s="206">
        <f t="shared" si="19"/>
        <v>0</v>
      </c>
      <c r="BL161" s="18" t="s">
        <v>199</v>
      </c>
      <c r="BM161" s="205" t="s">
        <v>763</v>
      </c>
    </row>
    <row r="162" spans="1:65" s="2" customFormat="1" ht="16.5" customHeight="1">
      <c r="A162" s="35"/>
      <c r="B162" s="36"/>
      <c r="C162" s="251" t="s">
        <v>544</v>
      </c>
      <c r="D162" s="251" t="s">
        <v>370</v>
      </c>
      <c r="E162" s="252" t="s">
        <v>3373</v>
      </c>
      <c r="F162" s="253" t="s">
        <v>3314</v>
      </c>
      <c r="G162" s="254" t="s">
        <v>1348</v>
      </c>
      <c r="H162" s="255">
        <v>1</v>
      </c>
      <c r="I162" s="256"/>
      <c r="J162" s="257">
        <f t="shared" si="10"/>
        <v>0</v>
      </c>
      <c r="K162" s="258"/>
      <c r="L162" s="259"/>
      <c r="M162" s="260" t="s">
        <v>1</v>
      </c>
      <c r="N162" s="261" t="s">
        <v>45</v>
      </c>
      <c r="O162" s="72"/>
      <c r="P162" s="203">
        <f t="shared" si="11"/>
        <v>0</v>
      </c>
      <c r="Q162" s="203">
        <v>0</v>
      </c>
      <c r="R162" s="203">
        <f t="shared" si="12"/>
        <v>0</v>
      </c>
      <c r="S162" s="203">
        <v>0</v>
      </c>
      <c r="T162" s="204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5" t="s">
        <v>259</v>
      </c>
      <c r="AT162" s="205" t="s">
        <v>370</v>
      </c>
      <c r="AU162" s="205" t="s">
        <v>87</v>
      </c>
      <c r="AY162" s="18" t="s">
        <v>193</v>
      </c>
      <c r="BE162" s="206">
        <f t="shared" si="14"/>
        <v>0</v>
      </c>
      <c r="BF162" s="206">
        <f t="shared" si="15"/>
        <v>0</v>
      </c>
      <c r="BG162" s="206">
        <f t="shared" si="16"/>
        <v>0</v>
      </c>
      <c r="BH162" s="206">
        <f t="shared" si="17"/>
        <v>0</v>
      </c>
      <c r="BI162" s="206">
        <f t="shared" si="18"/>
        <v>0</v>
      </c>
      <c r="BJ162" s="18" t="s">
        <v>87</v>
      </c>
      <c r="BK162" s="206">
        <f t="shared" si="19"/>
        <v>0</v>
      </c>
      <c r="BL162" s="18" t="s">
        <v>199</v>
      </c>
      <c r="BM162" s="205" t="s">
        <v>783</v>
      </c>
    </row>
    <row r="163" spans="1:65" s="2" customFormat="1" ht="16.5" customHeight="1">
      <c r="A163" s="35"/>
      <c r="B163" s="36"/>
      <c r="C163" s="251" t="s">
        <v>548</v>
      </c>
      <c r="D163" s="251" t="s">
        <v>370</v>
      </c>
      <c r="E163" s="252" t="s">
        <v>3374</v>
      </c>
      <c r="F163" s="253" t="s">
        <v>3316</v>
      </c>
      <c r="G163" s="254" t="s">
        <v>1348</v>
      </c>
      <c r="H163" s="255">
        <v>1</v>
      </c>
      <c r="I163" s="256"/>
      <c r="J163" s="257">
        <f t="shared" si="10"/>
        <v>0</v>
      </c>
      <c r="K163" s="258"/>
      <c r="L163" s="259"/>
      <c r="M163" s="260" t="s">
        <v>1</v>
      </c>
      <c r="N163" s="261" t="s">
        <v>45</v>
      </c>
      <c r="O163" s="72"/>
      <c r="P163" s="203">
        <f t="shared" si="11"/>
        <v>0</v>
      </c>
      <c r="Q163" s="203">
        <v>0</v>
      </c>
      <c r="R163" s="203">
        <f t="shared" si="12"/>
        <v>0</v>
      </c>
      <c r="S163" s="203">
        <v>0</v>
      </c>
      <c r="T163" s="204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259</v>
      </c>
      <c r="AT163" s="205" t="s">
        <v>370</v>
      </c>
      <c r="AU163" s="205" t="s">
        <v>87</v>
      </c>
      <c r="AY163" s="18" t="s">
        <v>193</v>
      </c>
      <c r="BE163" s="206">
        <f t="shared" si="14"/>
        <v>0</v>
      </c>
      <c r="BF163" s="206">
        <f t="shared" si="15"/>
        <v>0</v>
      </c>
      <c r="BG163" s="206">
        <f t="shared" si="16"/>
        <v>0</v>
      </c>
      <c r="BH163" s="206">
        <f t="shared" si="17"/>
        <v>0</v>
      </c>
      <c r="BI163" s="206">
        <f t="shared" si="18"/>
        <v>0</v>
      </c>
      <c r="BJ163" s="18" t="s">
        <v>87</v>
      </c>
      <c r="BK163" s="206">
        <f t="shared" si="19"/>
        <v>0</v>
      </c>
      <c r="BL163" s="18" t="s">
        <v>199</v>
      </c>
      <c r="BM163" s="205" t="s">
        <v>801</v>
      </c>
    </row>
    <row r="164" spans="1:65" s="2" customFormat="1" ht="16.5" customHeight="1">
      <c r="A164" s="35"/>
      <c r="B164" s="36"/>
      <c r="C164" s="251" t="s">
        <v>552</v>
      </c>
      <c r="D164" s="251" t="s">
        <v>370</v>
      </c>
      <c r="E164" s="252" t="s">
        <v>3375</v>
      </c>
      <c r="F164" s="253" t="s">
        <v>3318</v>
      </c>
      <c r="G164" s="254" t="s">
        <v>1348</v>
      </c>
      <c r="H164" s="255">
        <v>1</v>
      </c>
      <c r="I164" s="256"/>
      <c r="J164" s="257">
        <f t="shared" si="10"/>
        <v>0</v>
      </c>
      <c r="K164" s="258"/>
      <c r="L164" s="259"/>
      <c r="M164" s="260" t="s">
        <v>1</v>
      </c>
      <c r="N164" s="261" t="s">
        <v>45</v>
      </c>
      <c r="O164" s="72"/>
      <c r="P164" s="203">
        <f t="shared" si="11"/>
        <v>0</v>
      </c>
      <c r="Q164" s="203">
        <v>0</v>
      </c>
      <c r="R164" s="203">
        <f t="shared" si="12"/>
        <v>0</v>
      </c>
      <c r="S164" s="203">
        <v>0</v>
      </c>
      <c r="T164" s="204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5" t="s">
        <v>259</v>
      </c>
      <c r="AT164" s="205" t="s">
        <v>370</v>
      </c>
      <c r="AU164" s="205" t="s">
        <v>87</v>
      </c>
      <c r="AY164" s="18" t="s">
        <v>193</v>
      </c>
      <c r="BE164" s="206">
        <f t="shared" si="14"/>
        <v>0</v>
      </c>
      <c r="BF164" s="206">
        <f t="shared" si="15"/>
        <v>0</v>
      </c>
      <c r="BG164" s="206">
        <f t="shared" si="16"/>
        <v>0</v>
      </c>
      <c r="BH164" s="206">
        <f t="shared" si="17"/>
        <v>0</v>
      </c>
      <c r="BI164" s="206">
        <f t="shared" si="18"/>
        <v>0</v>
      </c>
      <c r="BJ164" s="18" t="s">
        <v>87</v>
      </c>
      <c r="BK164" s="206">
        <f t="shared" si="19"/>
        <v>0</v>
      </c>
      <c r="BL164" s="18" t="s">
        <v>199</v>
      </c>
      <c r="BM164" s="205" t="s">
        <v>816</v>
      </c>
    </row>
    <row r="165" spans="1:65" s="2" customFormat="1" ht="33" customHeight="1">
      <c r="A165" s="35"/>
      <c r="B165" s="36"/>
      <c r="C165" s="251" t="s">
        <v>557</v>
      </c>
      <c r="D165" s="251" t="s">
        <v>370</v>
      </c>
      <c r="E165" s="252" t="s">
        <v>3376</v>
      </c>
      <c r="F165" s="253" t="s">
        <v>3322</v>
      </c>
      <c r="G165" s="254" t="s">
        <v>1348</v>
      </c>
      <c r="H165" s="255">
        <v>1</v>
      </c>
      <c r="I165" s="256"/>
      <c r="J165" s="257">
        <f t="shared" si="10"/>
        <v>0</v>
      </c>
      <c r="K165" s="258"/>
      <c r="L165" s="259"/>
      <c r="M165" s="260" t="s">
        <v>1</v>
      </c>
      <c r="N165" s="261" t="s">
        <v>45</v>
      </c>
      <c r="O165" s="72"/>
      <c r="P165" s="203">
        <f t="shared" si="11"/>
        <v>0</v>
      </c>
      <c r="Q165" s="203">
        <v>0</v>
      </c>
      <c r="R165" s="203">
        <f t="shared" si="12"/>
        <v>0</v>
      </c>
      <c r="S165" s="203">
        <v>0</v>
      </c>
      <c r="T165" s="204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5" t="s">
        <v>259</v>
      </c>
      <c r="AT165" s="205" t="s">
        <v>370</v>
      </c>
      <c r="AU165" s="205" t="s">
        <v>87</v>
      </c>
      <c r="AY165" s="18" t="s">
        <v>193</v>
      </c>
      <c r="BE165" s="206">
        <f t="shared" si="14"/>
        <v>0</v>
      </c>
      <c r="BF165" s="206">
        <f t="shared" si="15"/>
        <v>0</v>
      </c>
      <c r="BG165" s="206">
        <f t="shared" si="16"/>
        <v>0</v>
      </c>
      <c r="BH165" s="206">
        <f t="shared" si="17"/>
        <v>0</v>
      </c>
      <c r="BI165" s="206">
        <f t="shared" si="18"/>
        <v>0</v>
      </c>
      <c r="BJ165" s="18" t="s">
        <v>87</v>
      </c>
      <c r="BK165" s="206">
        <f t="shared" si="19"/>
        <v>0</v>
      </c>
      <c r="BL165" s="18" t="s">
        <v>199</v>
      </c>
      <c r="BM165" s="205" t="s">
        <v>830</v>
      </c>
    </row>
    <row r="166" spans="1:65" s="2" customFormat="1" ht="55.5" customHeight="1">
      <c r="A166" s="35"/>
      <c r="B166" s="36"/>
      <c r="C166" s="251" t="s">
        <v>561</v>
      </c>
      <c r="D166" s="251" t="s">
        <v>370</v>
      </c>
      <c r="E166" s="252" t="s">
        <v>3377</v>
      </c>
      <c r="F166" s="253" t="s">
        <v>3324</v>
      </c>
      <c r="G166" s="254" t="s">
        <v>1348</v>
      </c>
      <c r="H166" s="255">
        <v>1</v>
      </c>
      <c r="I166" s="256"/>
      <c r="J166" s="257">
        <f t="shared" si="10"/>
        <v>0</v>
      </c>
      <c r="K166" s="258"/>
      <c r="L166" s="259"/>
      <c r="M166" s="260" t="s">
        <v>1</v>
      </c>
      <c r="N166" s="261" t="s">
        <v>45</v>
      </c>
      <c r="O166" s="72"/>
      <c r="P166" s="203">
        <f t="shared" si="11"/>
        <v>0</v>
      </c>
      <c r="Q166" s="203">
        <v>0</v>
      </c>
      <c r="R166" s="203">
        <f t="shared" si="12"/>
        <v>0</v>
      </c>
      <c r="S166" s="203">
        <v>0</v>
      </c>
      <c r="T166" s="204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259</v>
      </c>
      <c r="AT166" s="205" t="s">
        <v>370</v>
      </c>
      <c r="AU166" s="205" t="s">
        <v>87</v>
      </c>
      <c r="AY166" s="18" t="s">
        <v>193</v>
      </c>
      <c r="BE166" s="206">
        <f t="shared" si="14"/>
        <v>0</v>
      </c>
      <c r="BF166" s="206">
        <f t="shared" si="15"/>
        <v>0</v>
      </c>
      <c r="BG166" s="206">
        <f t="shared" si="16"/>
        <v>0</v>
      </c>
      <c r="BH166" s="206">
        <f t="shared" si="17"/>
        <v>0</v>
      </c>
      <c r="BI166" s="206">
        <f t="shared" si="18"/>
        <v>0</v>
      </c>
      <c r="BJ166" s="18" t="s">
        <v>87</v>
      </c>
      <c r="BK166" s="206">
        <f t="shared" si="19"/>
        <v>0</v>
      </c>
      <c r="BL166" s="18" t="s">
        <v>199</v>
      </c>
      <c r="BM166" s="205" t="s">
        <v>861</v>
      </c>
    </row>
    <row r="167" spans="1:65" s="2" customFormat="1" ht="16.5" customHeight="1">
      <c r="A167" s="35"/>
      <c r="B167" s="36"/>
      <c r="C167" s="251" t="s">
        <v>566</v>
      </c>
      <c r="D167" s="251" t="s">
        <v>370</v>
      </c>
      <c r="E167" s="252" t="s">
        <v>3378</v>
      </c>
      <c r="F167" s="253" t="s">
        <v>3326</v>
      </c>
      <c r="G167" s="254" t="s">
        <v>1348</v>
      </c>
      <c r="H167" s="255">
        <v>1</v>
      </c>
      <c r="I167" s="256"/>
      <c r="J167" s="257">
        <f t="shared" si="10"/>
        <v>0</v>
      </c>
      <c r="K167" s="258"/>
      <c r="L167" s="259"/>
      <c r="M167" s="260" t="s">
        <v>1</v>
      </c>
      <c r="N167" s="261" t="s">
        <v>45</v>
      </c>
      <c r="O167" s="72"/>
      <c r="P167" s="203">
        <f t="shared" si="11"/>
        <v>0</v>
      </c>
      <c r="Q167" s="203">
        <v>0</v>
      </c>
      <c r="R167" s="203">
        <f t="shared" si="12"/>
        <v>0</v>
      </c>
      <c r="S167" s="203">
        <v>0</v>
      </c>
      <c r="T167" s="204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259</v>
      </c>
      <c r="AT167" s="205" t="s">
        <v>370</v>
      </c>
      <c r="AU167" s="205" t="s">
        <v>87</v>
      </c>
      <c r="AY167" s="18" t="s">
        <v>193</v>
      </c>
      <c r="BE167" s="206">
        <f t="shared" si="14"/>
        <v>0</v>
      </c>
      <c r="BF167" s="206">
        <f t="shared" si="15"/>
        <v>0</v>
      </c>
      <c r="BG167" s="206">
        <f t="shared" si="16"/>
        <v>0</v>
      </c>
      <c r="BH167" s="206">
        <f t="shared" si="17"/>
        <v>0</v>
      </c>
      <c r="BI167" s="206">
        <f t="shared" si="18"/>
        <v>0</v>
      </c>
      <c r="BJ167" s="18" t="s">
        <v>87</v>
      </c>
      <c r="BK167" s="206">
        <f t="shared" si="19"/>
        <v>0</v>
      </c>
      <c r="BL167" s="18" t="s">
        <v>199</v>
      </c>
      <c r="BM167" s="205" t="s">
        <v>873</v>
      </c>
    </row>
    <row r="168" spans="1:65" s="2" customFormat="1" ht="24.2" customHeight="1">
      <c r="A168" s="35"/>
      <c r="B168" s="36"/>
      <c r="C168" s="251" t="s">
        <v>570</v>
      </c>
      <c r="D168" s="251" t="s">
        <v>370</v>
      </c>
      <c r="E168" s="252" t="s">
        <v>3379</v>
      </c>
      <c r="F168" s="253" t="s">
        <v>3328</v>
      </c>
      <c r="G168" s="254" t="s">
        <v>1348</v>
      </c>
      <c r="H168" s="255">
        <v>0</v>
      </c>
      <c r="I168" s="256"/>
      <c r="J168" s="257">
        <f t="shared" si="10"/>
        <v>0</v>
      </c>
      <c r="K168" s="258"/>
      <c r="L168" s="259"/>
      <c r="M168" s="260" t="s">
        <v>1</v>
      </c>
      <c r="N168" s="261" t="s">
        <v>45</v>
      </c>
      <c r="O168" s="72"/>
      <c r="P168" s="203">
        <f t="shared" si="11"/>
        <v>0</v>
      </c>
      <c r="Q168" s="203">
        <v>0</v>
      </c>
      <c r="R168" s="203">
        <f t="shared" si="12"/>
        <v>0</v>
      </c>
      <c r="S168" s="203">
        <v>0</v>
      </c>
      <c r="T168" s="204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259</v>
      </c>
      <c r="AT168" s="205" t="s">
        <v>370</v>
      </c>
      <c r="AU168" s="205" t="s">
        <v>87</v>
      </c>
      <c r="AY168" s="18" t="s">
        <v>193</v>
      </c>
      <c r="BE168" s="206">
        <f t="shared" si="14"/>
        <v>0</v>
      </c>
      <c r="BF168" s="206">
        <f t="shared" si="15"/>
        <v>0</v>
      </c>
      <c r="BG168" s="206">
        <f t="shared" si="16"/>
        <v>0</v>
      </c>
      <c r="BH168" s="206">
        <f t="shared" si="17"/>
        <v>0</v>
      </c>
      <c r="BI168" s="206">
        <f t="shared" si="18"/>
        <v>0</v>
      </c>
      <c r="BJ168" s="18" t="s">
        <v>87</v>
      </c>
      <c r="BK168" s="206">
        <f t="shared" si="19"/>
        <v>0</v>
      </c>
      <c r="BL168" s="18" t="s">
        <v>199</v>
      </c>
      <c r="BM168" s="205" t="s">
        <v>883</v>
      </c>
    </row>
    <row r="169" spans="1:65" s="2" customFormat="1" ht="16.5" customHeight="1">
      <c r="A169" s="35"/>
      <c r="B169" s="36"/>
      <c r="C169" s="251" t="s">
        <v>576</v>
      </c>
      <c r="D169" s="251" t="s">
        <v>370</v>
      </c>
      <c r="E169" s="252" t="s">
        <v>3380</v>
      </c>
      <c r="F169" s="253" t="s">
        <v>3330</v>
      </c>
      <c r="G169" s="254" t="s">
        <v>1348</v>
      </c>
      <c r="H169" s="255">
        <v>1</v>
      </c>
      <c r="I169" s="256"/>
      <c r="J169" s="257">
        <f t="shared" si="10"/>
        <v>0</v>
      </c>
      <c r="K169" s="258"/>
      <c r="L169" s="259"/>
      <c r="M169" s="260" t="s">
        <v>1</v>
      </c>
      <c r="N169" s="261" t="s">
        <v>45</v>
      </c>
      <c r="O169" s="72"/>
      <c r="P169" s="203">
        <f t="shared" si="11"/>
        <v>0</v>
      </c>
      <c r="Q169" s="203">
        <v>0</v>
      </c>
      <c r="R169" s="203">
        <f t="shared" si="12"/>
        <v>0</v>
      </c>
      <c r="S169" s="203">
        <v>0</v>
      </c>
      <c r="T169" s="204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259</v>
      </c>
      <c r="AT169" s="205" t="s">
        <v>370</v>
      </c>
      <c r="AU169" s="205" t="s">
        <v>87</v>
      </c>
      <c r="AY169" s="18" t="s">
        <v>193</v>
      </c>
      <c r="BE169" s="206">
        <f t="shared" si="14"/>
        <v>0</v>
      </c>
      <c r="BF169" s="206">
        <f t="shared" si="15"/>
        <v>0</v>
      </c>
      <c r="BG169" s="206">
        <f t="shared" si="16"/>
        <v>0</v>
      </c>
      <c r="BH169" s="206">
        <f t="shared" si="17"/>
        <v>0</v>
      </c>
      <c r="BI169" s="206">
        <f t="shared" si="18"/>
        <v>0</v>
      </c>
      <c r="BJ169" s="18" t="s">
        <v>87</v>
      </c>
      <c r="BK169" s="206">
        <f t="shared" si="19"/>
        <v>0</v>
      </c>
      <c r="BL169" s="18" t="s">
        <v>199</v>
      </c>
      <c r="BM169" s="205" t="s">
        <v>893</v>
      </c>
    </row>
    <row r="170" spans="1:65" s="2" customFormat="1" ht="16.5" customHeight="1">
      <c r="A170" s="35"/>
      <c r="B170" s="36"/>
      <c r="C170" s="251" t="s">
        <v>584</v>
      </c>
      <c r="D170" s="251" t="s">
        <v>370</v>
      </c>
      <c r="E170" s="252" t="s">
        <v>3381</v>
      </c>
      <c r="F170" s="253" t="s">
        <v>3334</v>
      </c>
      <c r="G170" s="254" t="s">
        <v>496</v>
      </c>
      <c r="H170" s="255">
        <v>28</v>
      </c>
      <c r="I170" s="256"/>
      <c r="J170" s="257">
        <f t="shared" si="10"/>
        <v>0</v>
      </c>
      <c r="K170" s="258"/>
      <c r="L170" s="259"/>
      <c r="M170" s="260" t="s">
        <v>1</v>
      </c>
      <c r="N170" s="261" t="s">
        <v>45</v>
      </c>
      <c r="O170" s="72"/>
      <c r="P170" s="203">
        <f t="shared" si="11"/>
        <v>0</v>
      </c>
      <c r="Q170" s="203">
        <v>0</v>
      </c>
      <c r="R170" s="203">
        <f t="shared" si="12"/>
        <v>0</v>
      </c>
      <c r="S170" s="203">
        <v>0</v>
      </c>
      <c r="T170" s="204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5" t="s">
        <v>259</v>
      </c>
      <c r="AT170" s="205" t="s">
        <v>370</v>
      </c>
      <c r="AU170" s="205" t="s">
        <v>87</v>
      </c>
      <c r="AY170" s="18" t="s">
        <v>193</v>
      </c>
      <c r="BE170" s="206">
        <f t="shared" si="14"/>
        <v>0</v>
      </c>
      <c r="BF170" s="206">
        <f t="shared" si="15"/>
        <v>0</v>
      </c>
      <c r="BG170" s="206">
        <f t="shared" si="16"/>
        <v>0</v>
      </c>
      <c r="BH170" s="206">
        <f t="shared" si="17"/>
        <v>0</v>
      </c>
      <c r="BI170" s="206">
        <f t="shared" si="18"/>
        <v>0</v>
      </c>
      <c r="BJ170" s="18" t="s">
        <v>87</v>
      </c>
      <c r="BK170" s="206">
        <f t="shared" si="19"/>
        <v>0</v>
      </c>
      <c r="BL170" s="18" t="s">
        <v>199</v>
      </c>
      <c r="BM170" s="205" t="s">
        <v>901</v>
      </c>
    </row>
    <row r="171" spans="1:65" s="2" customFormat="1" ht="16.5" customHeight="1">
      <c r="A171" s="35"/>
      <c r="B171" s="36"/>
      <c r="C171" s="251" t="s">
        <v>588</v>
      </c>
      <c r="D171" s="251" t="s">
        <v>370</v>
      </c>
      <c r="E171" s="252" t="s">
        <v>3382</v>
      </c>
      <c r="F171" s="253" t="s">
        <v>3336</v>
      </c>
      <c r="G171" s="254" t="s">
        <v>1348</v>
      </c>
      <c r="H171" s="255">
        <v>1</v>
      </c>
      <c r="I171" s="256"/>
      <c r="J171" s="257">
        <f t="shared" si="10"/>
        <v>0</v>
      </c>
      <c r="K171" s="258"/>
      <c r="L171" s="259"/>
      <c r="M171" s="260" t="s">
        <v>1</v>
      </c>
      <c r="N171" s="261" t="s">
        <v>45</v>
      </c>
      <c r="O171" s="72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259</v>
      </c>
      <c r="AT171" s="205" t="s">
        <v>370</v>
      </c>
      <c r="AU171" s="205" t="s">
        <v>87</v>
      </c>
      <c r="AY171" s="18" t="s">
        <v>193</v>
      </c>
      <c r="BE171" s="206">
        <f t="shared" si="14"/>
        <v>0</v>
      </c>
      <c r="BF171" s="206">
        <f t="shared" si="15"/>
        <v>0</v>
      </c>
      <c r="BG171" s="206">
        <f t="shared" si="16"/>
        <v>0</v>
      </c>
      <c r="BH171" s="206">
        <f t="shared" si="17"/>
        <v>0</v>
      </c>
      <c r="BI171" s="206">
        <f t="shared" si="18"/>
        <v>0</v>
      </c>
      <c r="BJ171" s="18" t="s">
        <v>87</v>
      </c>
      <c r="BK171" s="206">
        <f t="shared" si="19"/>
        <v>0</v>
      </c>
      <c r="BL171" s="18" t="s">
        <v>199</v>
      </c>
      <c r="BM171" s="205" t="s">
        <v>909</v>
      </c>
    </row>
    <row r="172" spans="1:65" s="2" customFormat="1" ht="16.5" customHeight="1">
      <c r="A172" s="35"/>
      <c r="B172" s="36"/>
      <c r="C172" s="251" t="s">
        <v>594</v>
      </c>
      <c r="D172" s="251" t="s">
        <v>370</v>
      </c>
      <c r="E172" s="252" t="s">
        <v>3383</v>
      </c>
      <c r="F172" s="253" t="s">
        <v>3338</v>
      </c>
      <c r="G172" s="254" t="s">
        <v>1348</v>
      </c>
      <c r="H172" s="255">
        <v>3</v>
      </c>
      <c r="I172" s="256"/>
      <c r="J172" s="257">
        <f t="shared" si="10"/>
        <v>0</v>
      </c>
      <c r="K172" s="258"/>
      <c r="L172" s="259"/>
      <c r="M172" s="260" t="s">
        <v>1</v>
      </c>
      <c r="N172" s="261" t="s">
        <v>45</v>
      </c>
      <c r="O172" s="72"/>
      <c r="P172" s="203">
        <f t="shared" si="11"/>
        <v>0</v>
      </c>
      <c r="Q172" s="203">
        <v>0</v>
      </c>
      <c r="R172" s="203">
        <f t="shared" si="12"/>
        <v>0</v>
      </c>
      <c r="S172" s="203">
        <v>0</v>
      </c>
      <c r="T172" s="204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259</v>
      </c>
      <c r="AT172" s="205" t="s">
        <v>370</v>
      </c>
      <c r="AU172" s="205" t="s">
        <v>87</v>
      </c>
      <c r="AY172" s="18" t="s">
        <v>193</v>
      </c>
      <c r="BE172" s="206">
        <f t="shared" si="14"/>
        <v>0</v>
      </c>
      <c r="BF172" s="206">
        <f t="shared" si="15"/>
        <v>0</v>
      </c>
      <c r="BG172" s="206">
        <f t="shared" si="16"/>
        <v>0</v>
      </c>
      <c r="BH172" s="206">
        <f t="shared" si="17"/>
        <v>0</v>
      </c>
      <c r="BI172" s="206">
        <f t="shared" si="18"/>
        <v>0</v>
      </c>
      <c r="BJ172" s="18" t="s">
        <v>87</v>
      </c>
      <c r="BK172" s="206">
        <f t="shared" si="19"/>
        <v>0</v>
      </c>
      <c r="BL172" s="18" t="s">
        <v>199</v>
      </c>
      <c r="BM172" s="205" t="s">
        <v>917</v>
      </c>
    </row>
    <row r="173" spans="1:65" s="2" customFormat="1" ht="16.5" customHeight="1">
      <c r="A173" s="35"/>
      <c r="B173" s="36"/>
      <c r="C173" s="251" t="s">
        <v>599</v>
      </c>
      <c r="D173" s="251" t="s">
        <v>370</v>
      </c>
      <c r="E173" s="252" t="s">
        <v>3384</v>
      </c>
      <c r="F173" s="253" t="s">
        <v>3340</v>
      </c>
      <c r="G173" s="254" t="s">
        <v>496</v>
      </c>
      <c r="H173" s="255">
        <v>55</v>
      </c>
      <c r="I173" s="256"/>
      <c r="J173" s="257">
        <f t="shared" si="10"/>
        <v>0</v>
      </c>
      <c r="K173" s="258"/>
      <c r="L173" s="259"/>
      <c r="M173" s="260" t="s">
        <v>1</v>
      </c>
      <c r="N173" s="261" t="s">
        <v>45</v>
      </c>
      <c r="O173" s="72"/>
      <c r="P173" s="203">
        <f t="shared" si="11"/>
        <v>0</v>
      </c>
      <c r="Q173" s="203">
        <v>0</v>
      </c>
      <c r="R173" s="203">
        <f t="shared" si="12"/>
        <v>0</v>
      </c>
      <c r="S173" s="203">
        <v>0</v>
      </c>
      <c r="T173" s="204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5" t="s">
        <v>259</v>
      </c>
      <c r="AT173" s="205" t="s">
        <v>370</v>
      </c>
      <c r="AU173" s="205" t="s">
        <v>87</v>
      </c>
      <c r="AY173" s="18" t="s">
        <v>193</v>
      </c>
      <c r="BE173" s="206">
        <f t="shared" si="14"/>
        <v>0</v>
      </c>
      <c r="BF173" s="206">
        <f t="shared" si="15"/>
        <v>0</v>
      </c>
      <c r="BG173" s="206">
        <f t="shared" si="16"/>
        <v>0</v>
      </c>
      <c r="BH173" s="206">
        <f t="shared" si="17"/>
        <v>0</v>
      </c>
      <c r="BI173" s="206">
        <f t="shared" si="18"/>
        <v>0</v>
      </c>
      <c r="BJ173" s="18" t="s">
        <v>87</v>
      </c>
      <c r="BK173" s="206">
        <f t="shared" si="19"/>
        <v>0</v>
      </c>
      <c r="BL173" s="18" t="s">
        <v>199</v>
      </c>
      <c r="BM173" s="205" t="s">
        <v>927</v>
      </c>
    </row>
    <row r="174" spans="1:65" s="2" customFormat="1" ht="16.5" customHeight="1">
      <c r="A174" s="35"/>
      <c r="B174" s="36"/>
      <c r="C174" s="251" t="s">
        <v>604</v>
      </c>
      <c r="D174" s="251" t="s">
        <v>370</v>
      </c>
      <c r="E174" s="252" t="s">
        <v>3385</v>
      </c>
      <c r="F174" s="253" t="s">
        <v>3342</v>
      </c>
      <c r="G174" s="254" t="s">
        <v>496</v>
      </c>
      <c r="H174" s="255">
        <v>25</v>
      </c>
      <c r="I174" s="256"/>
      <c r="J174" s="257">
        <f t="shared" si="10"/>
        <v>0</v>
      </c>
      <c r="K174" s="258"/>
      <c r="L174" s="259"/>
      <c r="M174" s="260" t="s">
        <v>1</v>
      </c>
      <c r="N174" s="261" t="s">
        <v>45</v>
      </c>
      <c r="O174" s="72"/>
      <c r="P174" s="203">
        <f t="shared" si="11"/>
        <v>0</v>
      </c>
      <c r="Q174" s="203">
        <v>0</v>
      </c>
      <c r="R174" s="203">
        <f t="shared" si="12"/>
        <v>0</v>
      </c>
      <c r="S174" s="203">
        <v>0</v>
      </c>
      <c r="T174" s="204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259</v>
      </c>
      <c r="AT174" s="205" t="s">
        <v>370</v>
      </c>
      <c r="AU174" s="205" t="s">
        <v>87</v>
      </c>
      <c r="AY174" s="18" t="s">
        <v>193</v>
      </c>
      <c r="BE174" s="206">
        <f t="shared" si="14"/>
        <v>0</v>
      </c>
      <c r="BF174" s="206">
        <f t="shared" si="15"/>
        <v>0</v>
      </c>
      <c r="BG174" s="206">
        <f t="shared" si="16"/>
        <v>0</v>
      </c>
      <c r="BH174" s="206">
        <f t="shared" si="17"/>
        <v>0</v>
      </c>
      <c r="BI174" s="206">
        <f t="shared" si="18"/>
        <v>0</v>
      </c>
      <c r="BJ174" s="18" t="s">
        <v>87</v>
      </c>
      <c r="BK174" s="206">
        <f t="shared" si="19"/>
        <v>0</v>
      </c>
      <c r="BL174" s="18" t="s">
        <v>199</v>
      </c>
      <c r="BM174" s="205" t="s">
        <v>935</v>
      </c>
    </row>
    <row r="175" spans="1:65" s="2" customFormat="1" ht="16.5" customHeight="1">
      <c r="A175" s="35"/>
      <c r="B175" s="36"/>
      <c r="C175" s="251" t="s">
        <v>611</v>
      </c>
      <c r="D175" s="251" t="s">
        <v>370</v>
      </c>
      <c r="E175" s="252" t="s">
        <v>3386</v>
      </c>
      <c r="F175" s="253" t="s">
        <v>3344</v>
      </c>
      <c r="G175" s="254" t="s">
        <v>496</v>
      </c>
      <c r="H175" s="255">
        <v>165</v>
      </c>
      <c r="I175" s="256"/>
      <c r="J175" s="257">
        <f t="shared" si="10"/>
        <v>0</v>
      </c>
      <c r="K175" s="258"/>
      <c r="L175" s="259"/>
      <c r="M175" s="260" t="s">
        <v>1</v>
      </c>
      <c r="N175" s="261" t="s">
        <v>45</v>
      </c>
      <c r="O175" s="72"/>
      <c r="P175" s="203">
        <f t="shared" si="11"/>
        <v>0</v>
      </c>
      <c r="Q175" s="203">
        <v>0</v>
      </c>
      <c r="R175" s="203">
        <f t="shared" si="12"/>
        <v>0</v>
      </c>
      <c r="S175" s="203">
        <v>0</v>
      </c>
      <c r="T175" s="204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259</v>
      </c>
      <c r="AT175" s="205" t="s">
        <v>370</v>
      </c>
      <c r="AU175" s="205" t="s">
        <v>87</v>
      </c>
      <c r="AY175" s="18" t="s">
        <v>193</v>
      </c>
      <c r="BE175" s="206">
        <f t="shared" si="14"/>
        <v>0</v>
      </c>
      <c r="BF175" s="206">
        <f t="shared" si="15"/>
        <v>0</v>
      </c>
      <c r="BG175" s="206">
        <f t="shared" si="16"/>
        <v>0</v>
      </c>
      <c r="BH175" s="206">
        <f t="shared" si="17"/>
        <v>0</v>
      </c>
      <c r="BI175" s="206">
        <f t="shared" si="18"/>
        <v>0</v>
      </c>
      <c r="BJ175" s="18" t="s">
        <v>87</v>
      </c>
      <c r="BK175" s="206">
        <f t="shared" si="19"/>
        <v>0</v>
      </c>
      <c r="BL175" s="18" t="s">
        <v>199</v>
      </c>
      <c r="BM175" s="205" t="s">
        <v>947</v>
      </c>
    </row>
    <row r="176" spans="1:65" s="2" customFormat="1" ht="16.5" customHeight="1">
      <c r="A176" s="35"/>
      <c r="B176" s="36"/>
      <c r="C176" s="251" t="s">
        <v>618</v>
      </c>
      <c r="D176" s="251" t="s">
        <v>370</v>
      </c>
      <c r="E176" s="252" t="s">
        <v>3387</v>
      </c>
      <c r="F176" s="253" t="s">
        <v>3346</v>
      </c>
      <c r="G176" s="254" t="s">
        <v>496</v>
      </c>
      <c r="H176" s="255">
        <v>40</v>
      </c>
      <c r="I176" s="256"/>
      <c r="J176" s="257">
        <f t="shared" si="10"/>
        <v>0</v>
      </c>
      <c r="K176" s="258"/>
      <c r="L176" s="259"/>
      <c r="M176" s="260" t="s">
        <v>1</v>
      </c>
      <c r="N176" s="261" t="s">
        <v>45</v>
      </c>
      <c r="O176" s="72"/>
      <c r="P176" s="203">
        <f t="shared" si="11"/>
        <v>0</v>
      </c>
      <c r="Q176" s="203">
        <v>0</v>
      </c>
      <c r="R176" s="203">
        <f t="shared" si="12"/>
        <v>0</v>
      </c>
      <c r="S176" s="203">
        <v>0</v>
      </c>
      <c r="T176" s="204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5" t="s">
        <v>259</v>
      </c>
      <c r="AT176" s="205" t="s">
        <v>370</v>
      </c>
      <c r="AU176" s="205" t="s">
        <v>87</v>
      </c>
      <c r="AY176" s="18" t="s">
        <v>193</v>
      </c>
      <c r="BE176" s="206">
        <f t="shared" si="14"/>
        <v>0</v>
      </c>
      <c r="BF176" s="206">
        <f t="shared" si="15"/>
        <v>0</v>
      </c>
      <c r="BG176" s="206">
        <f t="shared" si="16"/>
        <v>0</v>
      </c>
      <c r="BH176" s="206">
        <f t="shared" si="17"/>
        <v>0</v>
      </c>
      <c r="BI176" s="206">
        <f t="shared" si="18"/>
        <v>0</v>
      </c>
      <c r="BJ176" s="18" t="s">
        <v>87</v>
      </c>
      <c r="BK176" s="206">
        <f t="shared" si="19"/>
        <v>0</v>
      </c>
      <c r="BL176" s="18" t="s">
        <v>199</v>
      </c>
      <c r="BM176" s="205" t="s">
        <v>963</v>
      </c>
    </row>
    <row r="177" spans="1:65" s="2" customFormat="1" ht="16.5" customHeight="1">
      <c r="A177" s="35"/>
      <c r="B177" s="36"/>
      <c r="C177" s="251" t="s">
        <v>624</v>
      </c>
      <c r="D177" s="251" t="s">
        <v>370</v>
      </c>
      <c r="E177" s="252" t="s">
        <v>3388</v>
      </c>
      <c r="F177" s="253" t="s">
        <v>3350</v>
      </c>
      <c r="G177" s="254" t="s">
        <v>1348</v>
      </c>
      <c r="H177" s="255">
        <v>5</v>
      </c>
      <c r="I177" s="256"/>
      <c r="J177" s="257">
        <f t="shared" si="10"/>
        <v>0</v>
      </c>
      <c r="K177" s="258"/>
      <c r="L177" s="259"/>
      <c r="M177" s="260" t="s">
        <v>1</v>
      </c>
      <c r="N177" s="261" t="s">
        <v>45</v>
      </c>
      <c r="O177" s="72"/>
      <c r="P177" s="203">
        <f t="shared" si="11"/>
        <v>0</v>
      </c>
      <c r="Q177" s="203">
        <v>0</v>
      </c>
      <c r="R177" s="203">
        <f t="shared" si="12"/>
        <v>0</v>
      </c>
      <c r="S177" s="203">
        <v>0</v>
      </c>
      <c r="T177" s="204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259</v>
      </c>
      <c r="AT177" s="205" t="s">
        <v>370</v>
      </c>
      <c r="AU177" s="205" t="s">
        <v>87</v>
      </c>
      <c r="AY177" s="18" t="s">
        <v>193</v>
      </c>
      <c r="BE177" s="206">
        <f t="shared" si="14"/>
        <v>0</v>
      </c>
      <c r="BF177" s="206">
        <f t="shared" si="15"/>
        <v>0</v>
      </c>
      <c r="BG177" s="206">
        <f t="shared" si="16"/>
        <v>0</v>
      </c>
      <c r="BH177" s="206">
        <f t="shared" si="17"/>
        <v>0</v>
      </c>
      <c r="BI177" s="206">
        <f t="shared" si="18"/>
        <v>0</v>
      </c>
      <c r="BJ177" s="18" t="s">
        <v>87</v>
      </c>
      <c r="BK177" s="206">
        <f t="shared" si="19"/>
        <v>0</v>
      </c>
      <c r="BL177" s="18" t="s">
        <v>199</v>
      </c>
      <c r="BM177" s="205" t="s">
        <v>973</v>
      </c>
    </row>
    <row r="178" spans="1:65" s="2" customFormat="1" ht="16.5" customHeight="1">
      <c r="A178" s="35"/>
      <c r="B178" s="36"/>
      <c r="C178" s="251" t="s">
        <v>629</v>
      </c>
      <c r="D178" s="251" t="s">
        <v>370</v>
      </c>
      <c r="E178" s="252" t="s">
        <v>3389</v>
      </c>
      <c r="F178" s="253" t="s">
        <v>3359</v>
      </c>
      <c r="G178" s="254" t="s">
        <v>1348</v>
      </c>
      <c r="H178" s="255">
        <v>1</v>
      </c>
      <c r="I178" s="256"/>
      <c r="J178" s="257">
        <f t="shared" si="10"/>
        <v>0</v>
      </c>
      <c r="K178" s="258"/>
      <c r="L178" s="259"/>
      <c r="M178" s="275" t="s">
        <v>1</v>
      </c>
      <c r="N178" s="276" t="s">
        <v>45</v>
      </c>
      <c r="O178" s="269"/>
      <c r="P178" s="270">
        <f t="shared" si="11"/>
        <v>0</v>
      </c>
      <c r="Q178" s="270">
        <v>0</v>
      </c>
      <c r="R178" s="270">
        <f t="shared" si="12"/>
        <v>0</v>
      </c>
      <c r="S178" s="270">
        <v>0</v>
      </c>
      <c r="T178" s="271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259</v>
      </c>
      <c r="AT178" s="205" t="s">
        <v>370</v>
      </c>
      <c r="AU178" s="205" t="s">
        <v>87</v>
      </c>
      <c r="AY178" s="18" t="s">
        <v>193</v>
      </c>
      <c r="BE178" s="206">
        <f t="shared" si="14"/>
        <v>0</v>
      </c>
      <c r="BF178" s="206">
        <f t="shared" si="15"/>
        <v>0</v>
      </c>
      <c r="BG178" s="206">
        <f t="shared" si="16"/>
        <v>0</v>
      </c>
      <c r="BH178" s="206">
        <f t="shared" si="17"/>
        <v>0</v>
      </c>
      <c r="BI178" s="206">
        <f t="shared" si="18"/>
        <v>0</v>
      </c>
      <c r="BJ178" s="18" t="s">
        <v>87</v>
      </c>
      <c r="BK178" s="206">
        <f t="shared" si="19"/>
        <v>0</v>
      </c>
      <c r="BL178" s="18" t="s">
        <v>199</v>
      </c>
      <c r="BM178" s="205" t="s">
        <v>983</v>
      </c>
    </row>
    <row r="179" spans="1:31" s="2" customFormat="1" ht="6.95" customHeight="1">
      <c r="A179" s="35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40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algorithmName="SHA-512" hashValue="/dQRApDx1Qh/0OfHPudzIv6ia8+AB+z7qq6GHPlCW3taRrdNo9DlwhJUYWq8ypKAY6ES3KDPWpl6vsZr9CniVg==" saltValue="uUoB/CDoxq14lyzwSjTfpgLQWjiri/8uTjpC9DeeZ72MsvJOGrl1DuwiZ0F/BYD8U+MR8a7kJAclrcxNGLQbaQ==" spinCount="100000" sheet="1" objects="1" scenarios="1" formatColumns="0" formatRows="0" autoFilter="0"/>
  <autoFilter ref="C117:K17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143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1:31" s="2" customFormat="1" ht="12" customHeight="1">
      <c r="A8" s="35"/>
      <c r="B8" s="40"/>
      <c r="C8" s="35"/>
      <c r="D8" s="120" t="s">
        <v>148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3390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7. 7. 2022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'Rekapitulace stavby'!E14</f>
        <v>Vyplň údaj</v>
      </c>
      <c r="F18" s="331"/>
      <c r="G18" s="331"/>
      <c r="H18" s="331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38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32" t="s">
        <v>1</v>
      </c>
      <c r="F27" s="332"/>
      <c r="G27" s="332"/>
      <c r="H27" s="33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40</v>
      </c>
      <c r="E30" s="35"/>
      <c r="F30" s="35"/>
      <c r="G30" s="35"/>
      <c r="H30" s="35"/>
      <c r="I30" s="35"/>
      <c r="J30" s="127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42</v>
      </c>
      <c r="G32" s="35"/>
      <c r="H32" s="35"/>
      <c r="I32" s="128" t="s">
        <v>41</v>
      </c>
      <c r="J32" s="128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44</v>
      </c>
      <c r="E33" s="120" t="s">
        <v>45</v>
      </c>
      <c r="F33" s="130">
        <f>ROUND((SUM(BE120:BE144)),2)</f>
        <v>0</v>
      </c>
      <c r="G33" s="35"/>
      <c r="H33" s="35"/>
      <c r="I33" s="131">
        <v>0.21</v>
      </c>
      <c r="J33" s="130">
        <f>ROUND(((SUM(BE120:BE144))*I33),2)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46</v>
      </c>
      <c r="F34" s="130">
        <f>ROUND((SUM(BF120:BF144)),2)</f>
        <v>0</v>
      </c>
      <c r="G34" s="35"/>
      <c r="H34" s="35"/>
      <c r="I34" s="131">
        <v>0.15</v>
      </c>
      <c r="J34" s="130">
        <f>ROUND(((SUM(BF120:BF144))*I34),2)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47</v>
      </c>
      <c r="F35" s="130">
        <f>ROUND((SUM(BG120:BG144)),2)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48</v>
      </c>
      <c r="F36" s="130">
        <f>ROUND((SUM(BH120:BH144)),2)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49</v>
      </c>
      <c r="F37" s="130">
        <f>ROUND((SUM(BI120:BI144)),2)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148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6" t="str">
        <f>E9</f>
        <v>SO 06 - Přípojka elektro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7. 7. 2022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ČESKÁ TŘEBOVÁ</v>
      </c>
      <c r="G91" s="37"/>
      <c r="H91" s="37"/>
      <c r="I91" s="30" t="s">
        <v>32</v>
      </c>
      <c r="J91" s="33" t="str">
        <f>E21</f>
        <v>K I P spol. s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>Pavel Rinn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153</v>
      </c>
      <c r="D94" s="151"/>
      <c r="E94" s="151"/>
      <c r="F94" s="151"/>
      <c r="G94" s="151"/>
      <c r="H94" s="151"/>
      <c r="I94" s="151"/>
      <c r="J94" s="152" t="s">
        <v>154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155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156</v>
      </c>
    </row>
    <row r="97" spans="2:12" s="9" customFormat="1" ht="24.95" customHeight="1">
      <c r="B97" s="154"/>
      <c r="C97" s="155"/>
      <c r="D97" s="156" t="s">
        <v>3391</v>
      </c>
      <c r="E97" s="157"/>
      <c r="F97" s="157"/>
      <c r="G97" s="157"/>
      <c r="H97" s="157"/>
      <c r="I97" s="157"/>
      <c r="J97" s="158">
        <f>J121</f>
        <v>0</v>
      </c>
      <c r="K97" s="155"/>
      <c r="L97" s="159"/>
    </row>
    <row r="98" spans="2:12" s="9" customFormat="1" ht="24.95" customHeight="1">
      <c r="B98" s="154"/>
      <c r="C98" s="155"/>
      <c r="D98" s="156" t="s">
        <v>3392</v>
      </c>
      <c r="E98" s="157"/>
      <c r="F98" s="157"/>
      <c r="G98" s="157"/>
      <c r="H98" s="157"/>
      <c r="I98" s="157"/>
      <c r="J98" s="158">
        <f>J128</f>
        <v>0</v>
      </c>
      <c r="K98" s="155"/>
      <c r="L98" s="159"/>
    </row>
    <row r="99" spans="2:12" s="9" customFormat="1" ht="24.95" customHeight="1">
      <c r="B99" s="154"/>
      <c r="C99" s="155"/>
      <c r="D99" s="156" t="s">
        <v>3393</v>
      </c>
      <c r="E99" s="157"/>
      <c r="F99" s="157"/>
      <c r="G99" s="157"/>
      <c r="H99" s="157"/>
      <c r="I99" s="157"/>
      <c r="J99" s="158">
        <f>J137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3394</v>
      </c>
      <c r="E100" s="157"/>
      <c r="F100" s="157"/>
      <c r="G100" s="157"/>
      <c r="H100" s="157"/>
      <c r="I100" s="157"/>
      <c r="J100" s="158">
        <f>J142</f>
        <v>0</v>
      </c>
      <c r="K100" s="155"/>
      <c r="L100" s="159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178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24" t="str">
        <f>E7</f>
        <v>REKONSTRUKCE HYGIENICKÉHO ZAŘÍZENÍ ZŠ-ÚSTECKÁ Č.P. 500 A 598 - II. etapa</v>
      </c>
      <c r="F110" s="325"/>
      <c r="G110" s="325"/>
      <c r="H110" s="325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6" t="str">
        <f>E9</f>
        <v>SO 06 - Přípojka elektro</v>
      </c>
      <c r="F112" s="323"/>
      <c r="G112" s="323"/>
      <c r="H112" s="323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 xml:space="preserve"> </v>
      </c>
      <c r="G114" s="37"/>
      <c r="H114" s="37"/>
      <c r="I114" s="30" t="s">
        <v>22</v>
      </c>
      <c r="J114" s="67" t="str">
        <f>IF(J12="","",J12)</f>
        <v>7. 7. 2022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24</v>
      </c>
      <c r="D116" s="37"/>
      <c r="E116" s="37"/>
      <c r="F116" s="28" t="str">
        <f>E15</f>
        <v>MĚSTO ČESKÁ TŘEBOVÁ</v>
      </c>
      <c r="G116" s="37"/>
      <c r="H116" s="37"/>
      <c r="I116" s="30" t="s">
        <v>32</v>
      </c>
      <c r="J116" s="33" t="str">
        <f>E21</f>
        <v>K I P spol. s r. o.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30</v>
      </c>
      <c r="D117" s="37"/>
      <c r="E117" s="37"/>
      <c r="F117" s="28" t="str">
        <f>IF(E18="","",E18)</f>
        <v>Vyplň údaj</v>
      </c>
      <c r="G117" s="37"/>
      <c r="H117" s="37"/>
      <c r="I117" s="30" t="s">
        <v>37</v>
      </c>
      <c r="J117" s="33" t="str">
        <f>E24</f>
        <v>Pavel Rinn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5"/>
      <c r="B119" s="166"/>
      <c r="C119" s="167" t="s">
        <v>179</v>
      </c>
      <c r="D119" s="168" t="s">
        <v>65</v>
      </c>
      <c r="E119" s="168" t="s">
        <v>61</v>
      </c>
      <c r="F119" s="168" t="s">
        <v>62</v>
      </c>
      <c r="G119" s="168" t="s">
        <v>180</v>
      </c>
      <c r="H119" s="168" t="s">
        <v>181</v>
      </c>
      <c r="I119" s="168" t="s">
        <v>182</v>
      </c>
      <c r="J119" s="169" t="s">
        <v>154</v>
      </c>
      <c r="K119" s="170" t="s">
        <v>183</v>
      </c>
      <c r="L119" s="171"/>
      <c r="M119" s="76" t="s">
        <v>1</v>
      </c>
      <c r="N119" s="77" t="s">
        <v>44</v>
      </c>
      <c r="O119" s="77" t="s">
        <v>184</v>
      </c>
      <c r="P119" s="77" t="s">
        <v>185</v>
      </c>
      <c r="Q119" s="77" t="s">
        <v>186</v>
      </c>
      <c r="R119" s="77" t="s">
        <v>187</v>
      </c>
      <c r="S119" s="77" t="s">
        <v>188</v>
      </c>
      <c r="T119" s="78" t="s">
        <v>189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3" s="2" customFormat="1" ht="22.9" customHeight="1">
      <c r="A120" s="35"/>
      <c r="B120" s="36"/>
      <c r="C120" s="83" t="s">
        <v>190</v>
      </c>
      <c r="D120" s="37"/>
      <c r="E120" s="37"/>
      <c r="F120" s="37"/>
      <c r="G120" s="37"/>
      <c r="H120" s="37"/>
      <c r="I120" s="37"/>
      <c r="J120" s="172">
        <f>BK120</f>
        <v>0</v>
      </c>
      <c r="K120" s="37"/>
      <c r="L120" s="40"/>
      <c r="M120" s="79"/>
      <c r="N120" s="173"/>
      <c r="O120" s="80"/>
      <c r="P120" s="174">
        <f>P121+P128+P137+P142</f>
        <v>0</v>
      </c>
      <c r="Q120" s="80"/>
      <c r="R120" s="174">
        <f>R121+R128+R137+R142</f>
        <v>0</v>
      </c>
      <c r="S120" s="80"/>
      <c r="T120" s="175">
        <f>T121+T128+T137+T142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79</v>
      </c>
      <c r="AU120" s="18" t="s">
        <v>156</v>
      </c>
      <c r="BK120" s="176">
        <f>BK121+BK128+BK137+BK142</f>
        <v>0</v>
      </c>
    </row>
    <row r="121" spans="2:63" s="12" customFormat="1" ht="25.9" customHeight="1">
      <c r="B121" s="177"/>
      <c r="C121" s="178"/>
      <c r="D121" s="179" t="s">
        <v>79</v>
      </c>
      <c r="E121" s="180" t="s">
        <v>1547</v>
      </c>
      <c r="F121" s="180" t="s">
        <v>3395</v>
      </c>
      <c r="G121" s="178"/>
      <c r="H121" s="178"/>
      <c r="I121" s="181"/>
      <c r="J121" s="182">
        <f>BK121</f>
        <v>0</v>
      </c>
      <c r="K121" s="178"/>
      <c r="L121" s="183"/>
      <c r="M121" s="184"/>
      <c r="N121" s="185"/>
      <c r="O121" s="185"/>
      <c r="P121" s="186">
        <f>SUM(P122:P127)</f>
        <v>0</v>
      </c>
      <c r="Q121" s="185"/>
      <c r="R121" s="186">
        <f>SUM(R122:R127)</f>
        <v>0</v>
      </c>
      <c r="S121" s="185"/>
      <c r="T121" s="187">
        <f>SUM(T122:T127)</f>
        <v>0</v>
      </c>
      <c r="AR121" s="188" t="s">
        <v>87</v>
      </c>
      <c r="AT121" s="189" t="s">
        <v>79</v>
      </c>
      <c r="AU121" s="189" t="s">
        <v>80</v>
      </c>
      <c r="AY121" s="188" t="s">
        <v>193</v>
      </c>
      <c r="BK121" s="190">
        <f>SUM(BK122:BK127)</f>
        <v>0</v>
      </c>
    </row>
    <row r="122" spans="1:65" s="2" customFormat="1" ht="16.5" customHeight="1">
      <c r="A122" s="35"/>
      <c r="B122" s="36"/>
      <c r="C122" s="193" t="s">
        <v>87</v>
      </c>
      <c r="D122" s="193" t="s">
        <v>195</v>
      </c>
      <c r="E122" s="194" t="s">
        <v>3396</v>
      </c>
      <c r="F122" s="195" t="s">
        <v>3397</v>
      </c>
      <c r="G122" s="196" t="s">
        <v>1370</v>
      </c>
      <c r="H122" s="197">
        <v>4</v>
      </c>
      <c r="I122" s="198"/>
      <c r="J122" s="199">
        <f aca="true" t="shared" si="0" ref="J122:J127">ROUND(I122*H122,2)</f>
        <v>0</v>
      </c>
      <c r="K122" s="200"/>
      <c r="L122" s="40"/>
      <c r="M122" s="201" t="s">
        <v>1</v>
      </c>
      <c r="N122" s="202" t="s">
        <v>45</v>
      </c>
      <c r="O122" s="72"/>
      <c r="P122" s="203">
        <f aca="true" t="shared" si="1" ref="P122:P127">O122*H122</f>
        <v>0</v>
      </c>
      <c r="Q122" s="203">
        <v>0</v>
      </c>
      <c r="R122" s="203">
        <f aca="true" t="shared" si="2" ref="R122:R127">Q122*H122</f>
        <v>0</v>
      </c>
      <c r="S122" s="203">
        <v>0</v>
      </c>
      <c r="T122" s="204">
        <f aca="true" t="shared" si="3" ref="T122:T127"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5" t="s">
        <v>199</v>
      </c>
      <c r="AT122" s="205" t="s">
        <v>195</v>
      </c>
      <c r="AU122" s="205" t="s">
        <v>87</v>
      </c>
      <c r="AY122" s="18" t="s">
        <v>193</v>
      </c>
      <c r="BE122" s="206">
        <f aca="true" t="shared" si="4" ref="BE122:BE127">IF(N122="základní",J122,0)</f>
        <v>0</v>
      </c>
      <c r="BF122" s="206">
        <f aca="true" t="shared" si="5" ref="BF122:BF127">IF(N122="snížená",J122,0)</f>
        <v>0</v>
      </c>
      <c r="BG122" s="206">
        <f aca="true" t="shared" si="6" ref="BG122:BG127">IF(N122="zákl. přenesená",J122,0)</f>
        <v>0</v>
      </c>
      <c r="BH122" s="206">
        <f aca="true" t="shared" si="7" ref="BH122:BH127">IF(N122="sníž. přenesená",J122,0)</f>
        <v>0</v>
      </c>
      <c r="BI122" s="206">
        <f aca="true" t="shared" si="8" ref="BI122:BI127">IF(N122="nulová",J122,0)</f>
        <v>0</v>
      </c>
      <c r="BJ122" s="18" t="s">
        <v>87</v>
      </c>
      <c r="BK122" s="206">
        <f aca="true" t="shared" si="9" ref="BK122:BK127">ROUND(I122*H122,2)</f>
        <v>0</v>
      </c>
      <c r="BL122" s="18" t="s">
        <v>199</v>
      </c>
      <c r="BM122" s="205" t="s">
        <v>89</v>
      </c>
    </row>
    <row r="123" spans="1:65" s="2" customFormat="1" ht="16.5" customHeight="1">
      <c r="A123" s="35"/>
      <c r="B123" s="36"/>
      <c r="C123" s="193" t="s">
        <v>89</v>
      </c>
      <c r="D123" s="193" t="s">
        <v>195</v>
      </c>
      <c r="E123" s="194" t="s">
        <v>3398</v>
      </c>
      <c r="F123" s="195" t="s">
        <v>3399</v>
      </c>
      <c r="G123" s="196" t="s">
        <v>496</v>
      </c>
      <c r="H123" s="197">
        <v>50</v>
      </c>
      <c r="I123" s="198"/>
      <c r="J123" s="199">
        <f t="shared" si="0"/>
        <v>0</v>
      </c>
      <c r="K123" s="200"/>
      <c r="L123" s="40"/>
      <c r="M123" s="201" t="s">
        <v>1</v>
      </c>
      <c r="N123" s="202" t="s">
        <v>45</v>
      </c>
      <c r="O123" s="72"/>
      <c r="P123" s="203">
        <f t="shared" si="1"/>
        <v>0</v>
      </c>
      <c r="Q123" s="203">
        <v>0</v>
      </c>
      <c r="R123" s="203">
        <f t="shared" si="2"/>
        <v>0</v>
      </c>
      <c r="S123" s="203">
        <v>0</v>
      </c>
      <c r="T123" s="204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5" t="s">
        <v>199</v>
      </c>
      <c r="AT123" s="205" t="s">
        <v>195</v>
      </c>
      <c r="AU123" s="205" t="s">
        <v>87</v>
      </c>
      <c r="AY123" s="18" t="s">
        <v>193</v>
      </c>
      <c r="BE123" s="206">
        <f t="shared" si="4"/>
        <v>0</v>
      </c>
      <c r="BF123" s="206">
        <f t="shared" si="5"/>
        <v>0</v>
      </c>
      <c r="BG123" s="206">
        <f t="shared" si="6"/>
        <v>0</v>
      </c>
      <c r="BH123" s="206">
        <f t="shared" si="7"/>
        <v>0</v>
      </c>
      <c r="BI123" s="206">
        <f t="shared" si="8"/>
        <v>0</v>
      </c>
      <c r="BJ123" s="18" t="s">
        <v>87</v>
      </c>
      <c r="BK123" s="206">
        <f t="shared" si="9"/>
        <v>0</v>
      </c>
      <c r="BL123" s="18" t="s">
        <v>199</v>
      </c>
      <c r="BM123" s="205" t="s">
        <v>199</v>
      </c>
    </row>
    <row r="124" spans="1:65" s="2" customFormat="1" ht="16.5" customHeight="1">
      <c r="A124" s="35"/>
      <c r="B124" s="36"/>
      <c r="C124" s="193" t="s">
        <v>100</v>
      </c>
      <c r="D124" s="193" t="s">
        <v>195</v>
      </c>
      <c r="E124" s="194" t="s">
        <v>3400</v>
      </c>
      <c r="F124" s="195" t="s">
        <v>3401</v>
      </c>
      <c r="G124" s="196" t="s">
        <v>496</v>
      </c>
      <c r="H124" s="197">
        <v>54</v>
      </c>
      <c r="I124" s="198"/>
      <c r="J124" s="199">
        <f t="shared" si="0"/>
        <v>0</v>
      </c>
      <c r="K124" s="200"/>
      <c r="L124" s="40"/>
      <c r="M124" s="201" t="s">
        <v>1</v>
      </c>
      <c r="N124" s="202" t="s">
        <v>45</v>
      </c>
      <c r="O124" s="72"/>
      <c r="P124" s="203">
        <f t="shared" si="1"/>
        <v>0</v>
      </c>
      <c r="Q124" s="203">
        <v>0</v>
      </c>
      <c r="R124" s="203">
        <f t="shared" si="2"/>
        <v>0</v>
      </c>
      <c r="S124" s="203">
        <v>0</v>
      </c>
      <c r="T124" s="204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5" t="s">
        <v>199</v>
      </c>
      <c r="AT124" s="205" t="s">
        <v>195</v>
      </c>
      <c r="AU124" s="205" t="s">
        <v>87</v>
      </c>
      <c r="AY124" s="18" t="s">
        <v>193</v>
      </c>
      <c r="BE124" s="206">
        <f t="shared" si="4"/>
        <v>0</v>
      </c>
      <c r="BF124" s="206">
        <f t="shared" si="5"/>
        <v>0</v>
      </c>
      <c r="BG124" s="206">
        <f t="shared" si="6"/>
        <v>0</v>
      </c>
      <c r="BH124" s="206">
        <f t="shared" si="7"/>
        <v>0</v>
      </c>
      <c r="BI124" s="206">
        <f t="shared" si="8"/>
        <v>0</v>
      </c>
      <c r="BJ124" s="18" t="s">
        <v>87</v>
      </c>
      <c r="BK124" s="206">
        <f t="shared" si="9"/>
        <v>0</v>
      </c>
      <c r="BL124" s="18" t="s">
        <v>199</v>
      </c>
      <c r="BM124" s="205" t="s">
        <v>228</v>
      </c>
    </row>
    <row r="125" spans="1:65" s="2" customFormat="1" ht="24.2" customHeight="1">
      <c r="A125" s="35"/>
      <c r="B125" s="36"/>
      <c r="C125" s="193" t="s">
        <v>199</v>
      </c>
      <c r="D125" s="193" t="s">
        <v>195</v>
      </c>
      <c r="E125" s="194" t="s">
        <v>3402</v>
      </c>
      <c r="F125" s="195" t="s">
        <v>3403</v>
      </c>
      <c r="G125" s="196" t="s">
        <v>496</v>
      </c>
      <c r="H125" s="197">
        <v>50</v>
      </c>
      <c r="I125" s="198"/>
      <c r="J125" s="199">
        <f t="shared" si="0"/>
        <v>0</v>
      </c>
      <c r="K125" s="200"/>
      <c r="L125" s="40"/>
      <c r="M125" s="201" t="s">
        <v>1</v>
      </c>
      <c r="N125" s="202" t="s">
        <v>45</v>
      </c>
      <c r="O125" s="72"/>
      <c r="P125" s="203">
        <f t="shared" si="1"/>
        <v>0</v>
      </c>
      <c r="Q125" s="203">
        <v>0</v>
      </c>
      <c r="R125" s="203">
        <f t="shared" si="2"/>
        <v>0</v>
      </c>
      <c r="S125" s="203">
        <v>0</v>
      </c>
      <c r="T125" s="204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5" t="s">
        <v>199</v>
      </c>
      <c r="AT125" s="205" t="s">
        <v>195</v>
      </c>
      <c r="AU125" s="205" t="s">
        <v>87</v>
      </c>
      <c r="AY125" s="18" t="s">
        <v>193</v>
      </c>
      <c r="BE125" s="206">
        <f t="shared" si="4"/>
        <v>0</v>
      </c>
      <c r="BF125" s="206">
        <f t="shared" si="5"/>
        <v>0</v>
      </c>
      <c r="BG125" s="206">
        <f t="shared" si="6"/>
        <v>0</v>
      </c>
      <c r="BH125" s="206">
        <f t="shared" si="7"/>
        <v>0</v>
      </c>
      <c r="BI125" s="206">
        <f t="shared" si="8"/>
        <v>0</v>
      </c>
      <c r="BJ125" s="18" t="s">
        <v>87</v>
      </c>
      <c r="BK125" s="206">
        <f t="shared" si="9"/>
        <v>0</v>
      </c>
      <c r="BL125" s="18" t="s">
        <v>199</v>
      </c>
      <c r="BM125" s="205" t="s">
        <v>259</v>
      </c>
    </row>
    <row r="126" spans="1:65" s="2" customFormat="1" ht="24.2" customHeight="1">
      <c r="A126" s="35"/>
      <c r="B126" s="36"/>
      <c r="C126" s="193" t="s">
        <v>221</v>
      </c>
      <c r="D126" s="193" t="s">
        <v>195</v>
      </c>
      <c r="E126" s="194" t="s">
        <v>3404</v>
      </c>
      <c r="F126" s="195" t="s">
        <v>3405</v>
      </c>
      <c r="G126" s="196" t="s">
        <v>496</v>
      </c>
      <c r="H126" s="197">
        <v>2</v>
      </c>
      <c r="I126" s="198"/>
      <c r="J126" s="199">
        <f t="shared" si="0"/>
        <v>0</v>
      </c>
      <c r="K126" s="200"/>
      <c r="L126" s="40"/>
      <c r="M126" s="201" t="s">
        <v>1</v>
      </c>
      <c r="N126" s="202" t="s">
        <v>45</v>
      </c>
      <c r="O126" s="72"/>
      <c r="P126" s="203">
        <f t="shared" si="1"/>
        <v>0</v>
      </c>
      <c r="Q126" s="203">
        <v>0</v>
      </c>
      <c r="R126" s="203">
        <f t="shared" si="2"/>
        <v>0</v>
      </c>
      <c r="S126" s="203">
        <v>0</v>
      </c>
      <c r="T126" s="204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5" t="s">
        <v>199</v>
      </c>
      <c r="AT126" s="205" t="s">
        <v>195</v>
      </c>
      <c r="AU126" s="205" t="s">
        <v>87</v>
      </c>
      <c r="AY126" s="18" t="s">
        <v>193</v>
      </c>
      <c r="BE126" s="206">
        <f t="shared" si="4"/>
        <v>0</v>
      </c>
      <c r="BF126" s="206">
        <f t="shared" si="5"/>
        <v>0</v>
      </c>
      <c r="BG126" s="206">
        <f t="shared" si="6"/>
        <v>0</v>
      </c>
      <c r="BH126" s="206">
        <f t="shared" si="7"/>
        <v>0</v>
      </c>
      <c r="BI126" s="206">
        <f t="shared" si="8"/>
        <v>0</v>
      </c>
      <c r="BJ126" s="18" t="s">
        <v>87</v>
      </c>
      <c r="BK126" s="206">
        <f t="shared" si="9"/>
        <v>0</v>
      </c>
      <c r="BL126" s="18" t="s">
        <v>199</v>
      </c>
      <c r="BM126" s="205" t="s">
        <v>276</v>
      </c>
    </row>
    <row r="127" spans="1:65" s="2" customFormat="1" ht="16.5" customHeight="1">
      <c r="A127" s="35"/>
      <c r="B127" s="36"/>
      <c r="C127" s="193" t="s">
        <v>228</v>
      </c>
      <c r="D127" s="193" t="s">
        <v>195</v>
      </c>
      <c r="E127" s="194" t="s">
        <v>3406</v>
      </c>
      <c r="F127" s="195" t="s">
        <v>3407</v>
      </c>
      <c r="G127" s="196" t="s">
        <v>1348</v>
      </c>
      <c r="H127" s="197">
        <v>2</v>
      </c>
      <c r="I127" s="198"/>
      <c r="J127" s="199">
        <f t="shared" si="0"/>
        <v>0</v>
      </c>
      <c r="K127" s="200"/>
      <c r="L127" s="40"/>
      <c r="M127" s="201" t="s">
        <v>1</v>
      </c>
      <c r="N127" s="202" t="s">
        <v>45</v>
      </c>
      <c r="O127" s="72"/>
      <c r="P127" s="203">
        <f t="shared" si="1"/>
        <v>0</v>
      </c>
      <c r="Q127" s="203">
        <v>0</v>
      </c>
      <c r="R127" s="203">
        <f t="shared" si="2"/>
        <v>0</v>
      </c>
      <c r="S127" s="203">
        <v>0</v>
      </c>
      <c r="T127" s="20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5" t="s">
        <v>199</v>
      </c>
      <c r="AT127" s="205" t="s">
        <v>195</v>
      </c>
      <c r="AU127" s="205" t="s">
        <v>87</v>
      </c>
      <c r="AY127" s="18" t="s">
        <v>193</v>
      </c>
      <c r="BE127" s="206">
        <f t="shared" si="4"/>
        <v>0</v>
      </c>
      <c r="BF127" s="206">
        <f t="shared" si="5"/>
        <v>0</v>
      </c>
      <c r="BG127" s="206">
        <f t="shared" si="6"/>
        <v>0</v>
      </c>
      <c r="BH127" s="206">
        <f t="shared" si="7"/>
        <v>0</v>
      </c>
      <c r="BI127" s="206">
        <f t="shared" si="8"/>
        <v>0</v>
      </c>
      <c r="BJ127" s="18" t="s">
        <v>87</v>
      </c>
      <c r="BK127" s="206">
        <f t="shared" si="9"/>
        <v>0</v>
      </c>
      <c r="BL127" s="18" t="s">
        <v>199</v>
      </c>
      <c r="BM127" s="205" t="s">
        <v>312</v>
      </c>
    </row>
    <row r="128" spans="2:63" s="12" customFormat="1" ht="25.9" customHeight="1">
      <c r="B128" s="177"/>
      <c r="C128" s="178"/>
      <c r="D128" s="179" t="s">
        <v>79</v>
      </c>
      <c r="E128" s="180" t="s">
        <v>1594</v>
      </c>
      <c r="F128" s="180" t="s">
        <v>3408</v>
      </c>
      <c r="G128" s="178"/>
      <c r="H128" s="178"/>
      <c r="I128" s="181"/>
      <c r="J128" s="182">
        <f>BK128</f>
        <v>0</v>
      </c>
      <c r="K128" s="178"/>
      <c r="L128" s="183"/>
      <c r="M128" s="184"/>
      <c r="N128" s="185"/>
      <c r="O128" s="185"/>
      <c r="P128" s="186">
        <f>SUM(P129:P136)</f>
        <v>0</v>
      </c>
      <c r="Q128" s="185"/>
      <c r="R128" s="186">
        <f>SUM(R129:R136)</f>
        <v>0</v>
      </c>
      <c r="S128" s="185"/>
      <c r="T128" s="187">
        <f>SUM(T129:T136)</f>
        <v>0</v>
      </c>
      <c r="AR128" s="188" t="s">
        <v>87</v>
      </c>
      <c r="AT128" s="189" t="s">
        <v>79</v>
      </c>
      <c r="AU128" s="189" t="s">
        <v>80</v>
      </c>
      <c r="AY128" s="188" t="s">
        <v>193</v>
      </c>
      <c r="BK128" s="190">
        <f>SUM(BK129:BK136)</f>
        <v>0</v>
      </c>
    </row>
    <row r="129" spans="1:65" s="2" customFormat="1" ht="16.5" customHeight="1">
      <c r="A129" s="35"/>
      <c r="B129" s="36"/>
      <c r="C129" s="193" t="s">
        <v>241</v>
      </c>
      <c r="D129" s="193" t="s">
        <v>195</v>
      </c>
      <c r="E129" s="194" t="s">
        <v>3409</v>
      </c>
      <c r="F129" s="195" t="s">
        <v>3410</v>
      </c>
      <c r="G129" s="196" t="s">
        <v>496</v>
      </c>
      <c r="H129" s="197">
        <v>48</v>
      </c>
      <c r="I129" s="198"/>
      <c r="J129" s="199">
        <f aca="true" t="shared" si="10" ref="J129:J136">ROUND(I129*H129,2)</f>
        <v>0</v>
      </c>
      <c r="K129" s="200"/>
      <c r="L129" s="40"/>
      <c r="M129" s="201" t="s">
        <v>1</v>
      </c>
      <c r="N129" s="202" t="s">
        <v>45</v>
      </c>
      <c r="O129" s="72"/>
      <c r="P129" s="203">
        <f aca="true" t="shared" si="11" ref="P129:P136">O129*H129</f>
        <v>0</v>
      </c>
      <c r="Q129" s="203">
        <v>0</v>
      </c>
      <c r="R129" s="203">
        <f aca="true" t="shared" si="12" ref="R129:R136">Q129*H129</f>
        <v>0</v>
      </c>
      <c r="S129" s="203">
        <v>0</v>
      </c>
      <c r="T129" s="204">
        <f aca="true" t="shared" si="13" ref="T129:T136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5" t="s">
        <v>199</v>
      </c>
      <c r="AT129" s="205" t="s">
        <v>195</v>
      </c>
      <c r="AU129" s="205" t="s">
        <v>87</v>
      </c>
      <c r="AY129" s="18" t="s">
        <v>193</v>
      </c>
      <c r="BE129" s="206">
        <f aca="true" t="shared" si="14" ref="BE129:BE136">IF(N129="základní",J129,0)</f>
        <v>0</v>
      </c>
      <c r="BF129" s="206">
        <f aca="true" t="shared" si="15" ref="BF129:BF136">IF(N129="snížená",J129,0)</f>
        <v>0</v>
      </c>
      <c r="BG129" s="206">
        <f aca="true" t="shared" si="16" ref="BG129:BG136">IF(N129="zákl. přenesená",J129,0)</f>
        <v>0</v>
      </c>
      <c r="BH129" s="206">
        <f aca="true" t="shared" si="17" ref="BH129:BH136">IF(N129="sníž. přenesená",J129,0)</f>
        <v>0</v>
      </c>
      <c r="BI129" s="206">
        <f aca="true" t="shared" si="18" ref="BI129:BI136">IF(N129="nulová",J129,0)</f>
        <v>0</v>
      </c>
      <c r="BJ129" s="18" t="s">
        <v>87</v>
      </c>
      <c r="BK129" s="206">
        <f aca="true" t="shared" si="19" ref="BK129:BK136">ROUND(I129*H129,2)</f>
        <v>0</v>
      </c>
      <c r="BL129" s="18" t="s">
        <v>199</v>
      </c>
      <c r="BM129" s="205" t="s">
        <v>333</v>
      </c>
    </row>
    <row r="130" spans="1:65" s="2" customFormat="1" ht="16.5" customHeight="1">
      <c r="A130" s="35"/>
      <c r="B130" s="36"/>
      <c r="C130" s="193" t="s">
        <v>259</v>
      </c>
      <c r="D130" s="193" t="s">
        <v>195</v>
      </c>
      <c r="E130" s="194" t="s">
        <v>3411</v>
      </c>
      <c r="F130" s="195" t="s">
        <v>3412</v>
      </c>
      <c r="G130" s="196" t="s">
        <v>496</v>
      </c>
      <c r="H130" s="197">
        <v>48</v>
      </c>
      <c r="I130" s="198"/>
      <c r="J130" s="199">
        <f t="shared" si="10"/>
        <v>0</v>
      </c>
      <c r="K130" s="200"/>
      <c r="L130" s="40"/>
      <c r="M130" s="201" t="s">
        <v>1</v>
      </c>
      <c r="N130" s="202" t="s">
        <v>45</v>
      </c>
      <c r="O130" s="72"/>
      <c r="P130" s="203">
        <f t="shared" si="11"/>
        <v>0</v>
      </c>
      <c r="Q130" s="203">
        <v>0</v>
      </c>
      <c r="R130" s="203">
        <f t="shared" si="12"/>
        <v>0</v>
      </c>
      <c r="S130" s="203">
        <v>0</v>
      </c>
      <c r="T130" s="204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5" t="s">
        <v>199</v>
      </c>
      <c r="AT130" s="205" t="s">
        <v>195</v>
      </c>
      <c r="AU130" s="205" t="s">
        <v>87</v>
      </c>
      <c r="AY130" s="18" t="s">
        <v>193</v>
      </c>
      <c r="BE130" s="206">
        <f t="shared" si="14"/>
        <v>0</v>
      </c>
      <c r="BF130" s="206">
        <f t="shared" si="15"/>
        <v>0</v>
      </c>
      <c r="BG130" s="206">
        <f t="shared" si="16"/>
        <v>0</v>
      </c>
      <c r="BH130" s="206">
        <f t="shared" si="17"/>
        <v>0</v>
      </c>
      <c r="BI130" s="206">
        <f t="shared" si="18"/>
        <v>0</v>
      </c>
      <c r="BJ130" s="18" t="s">
        <v>87</v>
      </c>
      <c r="BK130" s="206">
        <f t="shared" si="19"/>
        <v>0</v>
      </c>
      <c r="BL130" s="18" t="s">
        <v>199</v>
      </c>
      <c r="BM130" s="205" t="s">
        <v>348</v>
      </c>
    </row>
    <row r="131" spans="1:65" s="2" customFormat="1" ht="16.5" customHeight="1">
      <c r="A131" s="35"/>
      <c r="B131" s="36"/>
      <c r="C131" s="193" t="s">
        <v>265</v>
      </c>
      <c r="D131" s="193" t="s">
        <v>195</v>
      </c>
      <c r="E131" s="194" t="s">
        <v>3413</v>
      </c>
      <c r="F131" s="195" t="s">
        <v>3414</v>
      </c>
      <c r="G131" s="196" t="s">
        <v>496</v>
      </c>
      <c r="H131" s="197">
        <v>2</v>
      </c>
      <c r="I131" s="198"/>
      <c r="J131" s="199">
        <f t="shared" si="10"/>
        <v>0</v>
      </c>
      <c r="K131" s="200"/>
      <c r="L131" s="40"/>
      <c r="M131" s="201" t="s">
        <v>1</v>
      </c>
      <c r="N131" s="202" t="s">
        <v>45</v>
      </c>
      <c r="O131" s="72"/>
      <c r="P131" s="203">
        <f t="shared" si="11"/>
        <v>0</v>
      </c>
      <c r="Q131" s="203">
        <v>0</v>
      </c>
      <c r="R131" s="203">
        <f t="shared" si="12"/>
        <v>0</v>
      </c>
      <c r="S131" s="203">
        <v>0</v>
      </c>
      <c r="T131" s="204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5" t="s">
        <v>199</v>
      </c>
      <c r="AT131" s="205" t="s">
        <v>195</v>
      </c>
      <c r="AU131" s="205" t="s">
        <v>87</v>
      </c>
      <c r="AY131" s="18" t="s">
        <v>193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18" t="s">
        <v>87</v>
      </c>
      <c r="BK131" s="206">
        <f t="shared" si="19"/>
        <v>0</v>
      </c>
      <c r="BL131" s="18" t="s">
        <v>199</v>
      </c>
      <c r="BM131" s="205" t="s">
        <v>364</v>
      </c>
    </row>
    <row r="132" spans="1:65" s="2" customFormat="1" ht="16.5" customHeight="1">
      <c r="A132" s="35"/>
      <c r="B132" s="36"/>
      <c r="C132" s="193" t="s">
        <v>276</v>
      </c>
      <c r="D132" s="193" t="s">
        <v>195</v>
      </c>
      <c r="E132" s="194" t="s">
        <v>3415</v>
      </c>
      <c r="F132" s="195" t="s">
        <v>3416</v>
      </c>
      <c r="G132" s="196" t="s">
        <v>496</v>
      </c>
      <c r="H132" s="197">
        <v>2</v>
      </c>
      <c r="I132" s="198"/>
      <c r="J132" s="199">
        <f t="shared" si="10"/>
        <v>0</v>
      </c>
      <c r="K132" s="200"/>
      <c r="L132" s="40"/>
      <c r="M132" s="201" t="s">
        <v>1</v>
      </c>
      <c r="N132" s="202" t="s">
        <v>45</v>
      </c>
      <c r="O132" s="72"/>
      <c r="P132" s="203">
        <f t="shared" si="11"/>
        <v>0</v>
      </c>
      <c r="Q132" s="203">
        <v>0</v>
      </c>
      <c r="R132" s="203">
        <f t="shared" si="12"/>
        <v>0</v>
      </c>
      <c r="S132" s="203">
        <v>0</v>
      </c>
      <c r="T132" s="204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5" t="s">
        <v>199</v>
      </c>
      <c r="AT132" s="205" t="s">
        <v>195</v>
      </c>
      <c r="AU132" s="205" t="s">
        <v>87</v>
      </c>
      <c r="AY132" s="18" t="s">
        <v>193</v>
      </c>
      <c r="BE132" s="206">
        <f t="shared" si="14"/>
        <v>0</v>
      </c>
      <c r="BF132" s="206">
        <f t="shared" si="15"/>
        <v>0</v>
      </c>
      <c r="BG132" s="206">
        <f t="shared" si="16"/>
        <v>0</v>
      </c>
      <c r="BH132" s="206">
        <f t="shared" si="17"/>
        <v>0</v>
      </c>
      <c r="BI132" s="206">
        <f t="shared" si="18"/>
        <v>0</v>
      </c>
      <c r="BJ132" s="18" t="s">
        <v>87</v>
      </c>
      <c r="BK132" s="206">
        <f t="shared" si="19"/>
        <v>0</v>
      </c>
      <c r="BL132" s="18" t="s">
        <v>199</v>
      </c>
      <c r="BM132" s="205" t="s">
        <v>378</v>
      </c>
    </row>
    <row r="133" spans="1:65" s="2" customFormat="1" ht="24.2" customHeight="1">
      <c r="A133" s="35"/>
      <c r="B133" s="36"/>
      <c r="C133" s="193" t="s">
        <v>294</v>
      </c>
      <c r="D133" s="193" t="s">
        <v>195</v>
      </c>
      <c r="E133" s="194" t="s">
        <v>3417</v>
      </c>
      <c r="F133" s="195" t="s">
        <v>3418</v>
      </c>
      <c r="G133" s="196" t="s">
        <v>216</v>
      </c>
      <c r="H133" s="197">
        <v>5.3</v>
      </c>
      <c r="I133" s="198"/>
      <c r="J133" s="199">
        <f t="shared" si="10"/>
        <v>0</v>
      </c>
      <c r="K133" s="200"/>
      <c r="L133" s="40"/>
      <c r="M133" s="201" t="s">
        <v>1</v>
      </c>
      <c r="N133" s="202" t="s">
        <v>45</v>
      </c>
      <c r="O133" s="72"/>
      <c r="P133" s="203">
        <f t="shared" si="11"/>
        <v>0</v>
      </c>
      <c r="Q133" s="203">
        <v>0</v>
      </c>
      <c r="R133" s="203">
        <f t="shared" si="12"/>
        <v>0</v>
      </c>
      <c r="S133" s="203">
        <v>0</v>
      </c>
      <c r="T133" s="204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5" t="s">
        <v>199</v>
      </c>
      <c r="AT133" s="205" t="s">
        <v>195</v>
      </c>
      <c r="AU133" s="205" t="s">
        <v>87</v>
      </c>
      <c r="AY133" s="18" t="s">
        <v>193</v>
      </c>
      <c r="BE133" s="206">
        <f t="shared" si="14"/>
        <v>0</v>
      </c>
      <c r="BF133" s="206">
        <f t="shared" si="15"/>
        <v>0</v>
      </c>
      <c r="BG133" s="206">
        <f t="shared" si="16"/>
        <v>0</v>
      </c>
      <c r="BH133" s="206">
        <f t="shared" si="17"/>
        <v>0</v>
      </c>
      <c r="BI133" s="206">
        <f t="shared" si="18"/>
        <v>0</v>
      </c>
      <c r="BJ133" s="18" t="s">
        <v>87</v>
      </c>
      <c r="BK133" s="206">
        <f t="shared" si="19"/>
        <v>0</v>
      </c>
      <c r="BL133" s="18" t="s">
        <v>199</v>
      </c>
      <c r="BM133" s="205" t="s">
        <v>389</v>
      </c>
    </row>
    <row r="134" spans="1:65" s="2" customFormat="1" ht="24.2" customHeight="1">
      <c r="A134" s="35"/>
      <c r="B134" s="36"/>
      <c r="C134" s="193" t="s">
        <v>312</v>
      </c>
      <c r="D134" s="193" t="s">
        <v>195</v>
      </c>
      <c r="E134" s="194" t="s">
        <v>3419</v>
      </c>
      <c r="F134" s="195" t="s">
        <v>3420</v>
      </c>
      <c r="G134" s="196" t="s">
        <v>496</v>
      </c>
      <c r="H134" s="197">
        <v>50</v>
      </c>
      <c r="I134" s="198"/>
      <c r="J134" s="199">
        <f t="shared" si="10"/>
        <v>0</v>
      </c>
      <c r="K134" s="200"/>
      <c r="L134" s="40"/>
      <c r="M134" s="201" t="s">
        <v>1</v>
      </c>
      <c r="N134" s="202" t="s">
        <v>45</v>
      </c>
      <c r="O134" s="72"/>
      <c r="P134" s="203">
        <f t="shared" si="11"/>
        <v>0</v>
      </c>
      <c r="Q134" s="203">
        <v>0</v>
      </c>
      <c r="R134" s="203">
        <f t="shared" si="12"/>
        <v>0</v>
      </c>
      <c r="S134" s="203">
        <v>0</v>
      </c>
      <c r="T134" s="204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5" t="s">
        <v>199</v>
      </c>
      <c r="AT134" s="205" t="s">
        <v>195</v>
      </c>
      <c r="AU134" s="205" t="s">
        <v>87</v>
      </c>
      <c r="AY134" s="18" t="s">
        <v>193</v>
      </c>
      <c r="BE134" s="206">
        <f t="shared" si="14"/>
        <v>0</v>
      </c>
      <c r="BF134" s="206">
        <f t="shared" si="15"/>
        <v>0</v>
      </c>
      <c r="BG134" s="206">
        <f t="shared" si="16"/>
        <v>0</v>
      </c>
      <c r="BH134" s="206">
        <f t="shared" si="17"/>
        <v>0</v>
      </c>
      <c r="BI134" s="206">
        <f t="shared" si="18"/>
        <v>0</v>
      </c>
      <c r="BJ134" s="18" t="s">
        <v>87</v>
      </c>
      <c r="BK134" s="206">
        <f t="shared" si="19"/>
        <v>0</v>
      </c>
      <c r="BL134" s="18" t="s">
        <v>199</v>
      </c>
      <c r="BM134" s="205" t="s">
        <v>399</v>
      </c>
    </row>
    <row r="135" spans="1:65" s="2" customFormat="1" ht="16.5" customHeight="1">
      <c r="A135" s="35"/>
      <c r="B135" s="36"/>
      <c r="C135" s="193" t="s">
        <v>316</v>
      </c>
      <c r="D135" s="193" t="s">
        <v>195</v>
      </c>
      <c r="E135" s="194" t="s">
        <v>3024</v>
      </c>
      <c r="F135" s="195" t="s">
        <v>3025</v>
      </c>
      <c r="G135" s="196" t="s">
        <v>231</v>
      </c>
      <c r="H135" s="197">
        <v>17.5</v>
      </c>
      <c r="I135" s="198"/>
      <c r="J135" s="199">
        <f t="shared" si="10"/>
        <v>0</v>
      </c>
      <c r="K135" s="200"/>
      <c r="L135" s="40"/>
      <c r="M135" s="201" t="s">
        <v>1</v>
      </c>
      <c r="N135" s="202" t="s">
        <v>45</v>
      </c>
      <c r="O135" s="72"/>
      <c r="P135" s="203">
        <f t="shared" si="11"/>
        <v>0</v>
      </c>
      <c r="Q135" s="203">
        <v>0</v>
      </c>
      <c r="R135" s="203">
        <f t="shared" si="12"/>
        <v>0</v>
      </c>
      <c r="S135" s="203">
        <v>0</v>
      </c>
      <c r="T135" s="204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5" t="s">
        <v>199</v>
      </c>
      <c r="AT135" s="205" t="s">
        <v>195</v>
      </c>
      <c r="AU135" s="205" t="s">
        <v>87</v>
      </c>
      <c r="AY135" s="18" t="s">
        <v>193</v>
      </c>
      <c r="BE135" s="206">
        <f t="shared" si="14"/>
        <v>0</v>
      </c>
      <c r="BF135" s="206">
        <f t="shared" si="15"/>
        <v>0</v>
      </c>
      <c r="BG135" s="206">
        <f t="shared" si="16"/>
        <v>0</v>
      </c>
      <c r="BH135" s="206">
        <f t="shared" si="17"/>
        <v>0</v>
      </c>
      <c r="BI135" s="206">
        <f t="shared" si="18"/>
        <v>0</v>
      </c>
      <c r="BJ135" s="18" t="s">
        <v>87</v>
      </c>
      <c r="BK135" s="206">
        <f t="shared" si="19"/>
        <v>0</v>
      </c>
      <c r="BL135" s="18" t="s">
        <v>199</v>
      </c>
      <c r="BM135" s="205" t="s">
        <v>408</v>
      </c>
    </row>
    <row r="136" spans="1:65" s="2" customFormat="1" ht="16.5" customHeight="1">
      <c r="A136" s="35"/>
      <c r="B136" s="36"/>
      <c r="C136" s="193" t="s">
        <v>333</v>
      </c>
      <c r="D136" s="193" t="s">
        <v>195</v>
      </c>
      <c r="E136" s="194" t="s">
        <v>3026</v>
      </c>
      <c r="F136" s="195" t="s">
        <v>3027</v>
      </c>
      <c r="G136" s="196" t="s">
        <v>496</v>
      </c>
      <c r="H136" s="197">
        <v>50</v>
      </c>
      <c r="I136" s="198"/>
      <c r="J136" s="199">
        <f t="shared" si="10"/>
        <v>0</v>
      </c>
      <c r="K136" s="200"/>
      <c r="L136" s="40"/>
      <c r="M136" s="201" t="s">
        <v>1</v>
      </c>
      <c r="N136" s="202" t="s">
        <v>45</v>
      </c>
      <c r="O136" s="72"/>
      <c r="P136" s="203">
        <f t="shared" si="11"/>
        <v>0</v>
      </c>
      <c r="Q136" s="203">
        <v>0</v>
      </c>
      <c r="R136" s="203">
        <f t="shared" si="12"/>
        <v>0</v>
      </c>
      <c r="S136" s="203">
        <v>0</v>
      </c>
      <c r="T136" s="204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 t="shared" si="14"/>
        <v>0</v>
      </c>
      <c r="BF136" s="206">
        <f t="shared" si="15"/>
        <v>0</v>
      </c>
      <c r="BG136" s="206">
        <f t="shared" si="16"/>
        <v>0</v>
      </c>
      <c r="BH136" s="206">
        <f t="shared" si="17"/>
        <v>0</v>
      </c>
      <c r="BI136" s="206">
        <f t="shared" si="18"/>
        <v>0</v>
      </c>
      <c r="BJ136" s="18" t="s">
        <v>87</v>
      </c>
      <c r="BK136" s="206">
        <f t="shared" si="19"/>
        <v>0</v>
      </c>
      <c r="BL136" s="18" t="s">
        <v>199</v>
      </c>
      <c r="BM136" s="205" t="s">
        <v>417</v>
      </c>
    </row>
    <row r="137" spans="2:63" s="12" customFormat="1" ht="25.9" customHeight="1">
      <c r="B137" s="177"/>
      <c r="C137" s="178"/>
      <c r="D137" s="179" t="s">
        <v>79</v>
      </c>
      <c r="E137" s="180" t="s">
        <v>1606</v>
      </c>
      <c r="F137" s="180" t="s">
        <v>3421</v>
      </c>
      <c r="G137" s="178"/>
      <c r="H137" s="178"/>
      <c r="I137" s="181"/>
      <c r="J137" s="182">
        <f>BK137</f>
        <v>0</v>
      </c>
      <c r="K137" s="178"/>
      <c r="L137" s="183"/>
      <c r="M137" s="184"/>
      <c r="N137" s="185"/>
      <c r="O137" s="185"/>
      <c r="P137" s="186">
        <f>SUM(P138:P141)</f>
        <v>0</v>
      </c>
      <c r="Q137" s="185"/>
      <c r="R137" s="186">
        <f>SUM(R138:R141)</f>
        <v>0</v>
      </c>
      <c r="S137" s="185"/>
      <c r="T137" s="187">
        <f>SUM(T138:T141)</f>
        <v>0</v>
      </c>
      <c r="AR137" s="188" t="s">
        <v>87</v>
      </c>
      <c r="AT137" s="189" t="s">
        <v>79</v>
      </c>
      <c r="AU137" s="189" t="s">
        <v>80</v>
      </c>
      <c r="AY137" s="188" t="s">
        <v>193</v>
      </c>
      <c r="BK137" s="190">
        <f>SUM(BK138:BK141)</f>
        <v>0</v>
      </c>
    </row>
    <row r="138" spans="1:65" s="2" customFormat="1" ht="16.5" customHeight="1">
      <c r="A138" s="35"/>
      <c r="B138" s="36"/>
      <c r="C138" s="193" t="s">
        <v>8</v>
      </c>
      <c r="D138" s="193" t="s">
        <v>195</v>
      </c>
      <c r="E138" s="194" t="s">
        <v>3422</v>
      </c>
      <c r="F138" s="195" t="s">
        <v>3423</v>
      </c>
      <c r="G138" s="196" t="s">
        <v>496</v>
      </c>
      <c r="H138" s="197">
        <v>54</v>
      </c>
      <c r="I138" s="198"/>
      <c r="J138" s="199">
        <f>ROUND(I138*H138,2)</f>
        <v>0</v>
      </c>
      <c r="K138" s="200"/>
      <c r="L138" s="40"/>
      <c r="M138" s="201" t="s">
        <v>1</v>
      </c>
      <c r="N138" s="202" t="s">
        <v>45</v>
      </c>
      <c r="O138" s="72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5" t="s">
        <v>199</v>
      </c>
      <c r="AT138" s="205" t="s">
        <v>195</v>
      </c>
      <c r="AU138" s="205" t="s">
        <v>87</v>
      </c>
      <c r="AY138" s="18" t="s">
        <v>193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87</v>
      </c>
      <c r="BK138" s="206">
        <f>ROUND(I138*H138,2)</f>
        <v>0</v>
      </c>
      <c r="BL138" s="18" t="s">
        <v>199</v>
      </c>
      <c r="BM138" s="205" t="s">
        <v>425</v>
      </c>
    </row>
    <row r="139" spans="1:65" s="2" customFormat="1" ht="16.5" customHeight="1">
      <c r="A139" s="35"/>
      <c r="B139" s="36"/>
      <c r="C139" s="193" t="s">
        <v>348</v>
      </c>
      <c r="D139" s="193" t="s">
        <v>195</v>
      </c>
      <c r="E139" s="194" t="s">
        <v>3424</v>
      </c>
      <c r="F139" s="195" t="s">
        <v>3046</v>
      </c>
      <c r="G139" s="196" t="s">
        <v>496</v>
      </c>
      <c r="H139" s="197">
        <v>50</v>
      </c>
      <c r="I139" s="198"/>
      <c r="J139" s="199">
        <f>ROUND(I139*H139,2)</f>
        <v>0</v>
      </c>
      <c r="K139" s="200"/>
      <c r="L139" s="40"/>
      <c r="M139" s="201" t="s">
        <v>1</v>
      </c>
      <c r="N139" s="202" t="s">
        <v>45</v>
      </c>
      <c r="O139" s="72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5" t="s">
        <v>199</v>
      </c>
      <c r="AT139" s="205" t="s">
        <v>195</v>
      </c>
      <c r="AU139" s="205" t="s">
        <v>87</v>
      </c>
      <c r="AY139" s="18" t="s">
        <v>193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87</v>
      </c>
      <c r="BK139" s="206">
        <f>ROUND(I139*H139,2)</f>
        <v>0</v>
      </c>
      <c r="BL139" s="18" t="s">
        <v>199</v>
      </c>
      <c r="BM139" s="205" t="s">
        <v>457</v>
      </c>
    </row>
    <row r="140" spans="1:65" s="2" customFormat="1" ht="16.5" customHeight="1">
      <c r="A140" s="35"/>
      <c r="B140" s="36"/>
      <c r="C140" s="193" t="s">
        <v>353</v>
      </c>
      <c r="D140" s="193" t="s">
        <v>195</v>
      </c>
      <c r="E140" s="194" t="s">
        <v>3425</v>
      </c>
      <c r="F140" s="195" t="s">
        <v>3426</v>
      </c>
      <c r="G140" s="196" t="s">
        <v>496</v>
      </c>
      <c r="H140" s="197">
        <v>2</v>
      </c>
      <c r="I140" s="198"/>
      <c r="J140" s="199">
        <f>ROUND(I140*H140,2)</f>
        <v>0</v>
      </c>
      <c r="K140" s="200"/>
      <c r="L140" s="40"/>
      <c r="M140" s="201" t="s">
        <v>1</v>
      </c>
      <c r="N140" s="202" t="s">
        <v>45</v>
      </c>
      <c r="O140" s="7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87</v>
      </c>
      <c r="BK140" s="206">
        <f>ROUND(I140*H140,2)</f>
        <v>0</v>
      </c>
      <c r="BL140" s="18" t="s">
        <v>199</v>
      </c>
      <c r="BM140" s="205" t="s">
        <v>478</v>
      </c>
    </row>
    <row r="141" spans="1:65" s="2" customFormat="1" ht="16.5" customHeight="1">
      <c r="A141" s="35"/>
      <c r="B141" s="36"/>
      <c r="C141" s="193" t="s">
        <v>364</v>
      </c>
      <c r="D141" s="193" t="s">
        <v>195</v>
      </c>
      <c r="E141" s="194" t="s">
        <v>3427</v>
      </c>
      <c r="F141" s="195" t="s">
        <v>3428</v>
      </c>
      <c r="G141" s="196" t="s">
        <v>198</v>
      </c>
      <c r="H141" s="197">
        <v>3.5</v>
      </c>
      <c r="I141" s="198"/>
      <c r="J141" s="199">
        <f>ROUND(I141*H141,2)</f>
        <v>0</v>
      </c>
      <c r="K141" s="200"/>
      <c r="L141" s="40"/>
      <c r="M141" s="201" t="s">
        <v>1</v>
      </c>
      <c r="N141" s="202" t="s">
        <v>45</v>
      </c>
      <c r="O141" s="7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199</v>
      </c>
      <c r="AT141" s="205" t="s">
        <v>195</v>
      </c>
      <c r="AU141" s="205" t="s">
        <v>87</v>
      </c>
      <c r="AY141" s="18" t="s">
        <v>193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87</v>
      </c>
      <c r="BK141" s="206">
        <f>ROUND(I141*H141,2)</f>
        <v>0</v>
      </c>
      <c r="BL141" s="18" t="s">
        <v>199</v>
      </c>
      <c r="BM141" s="205" t="s">
        <v>493</v>
      </c>
    </row>
    <row r="142" spans="2:63" s="12" customFormat="1" ht="25.9" customHeight="1">
      <c r="B142" s="177"/>
      <c r="C142" s="178"/>
      <c r="D142" s="179" t="s">
        <v>79</v>
      </c>
      <c r="E142" s="180" t="s">
        <v>1633</v>
      </c>
      <c r="F142" s="180" t="s">
        <v>1681</v>
      </c>
      <c r="G142" s="178"/>
      <c r="H142" s="178"/>
      <c r="I142" s="181"/>
      <c r="J142" s="182">
        <f>BK142</f>
        <v>0</v>
      </c>
      <c r="K142" s="178"/>
      <c r="L142" s="183"/>
      <c r="M142" s="184"/>
      <c r="N142" s="185"/>
      <c r="O142" s="185"/>
      <c r="P142" s="186">
        <f>SUM(P143:P144)</f>
        <v>0</v>
      </c>
      <c r="Q142" s="185"/>
      <c r="R142" s="186">
        <f>SUM(R143:R144)</f>
        <v>0</v>
      </c>
      <c r="S142" s="185"/>
      <c r="T142" s="187">
        <f>SUM(T143:T144)</f>
        <v>0</v>
      </c>
      <c r="AR142" s="188" t="s">
        <v>87</v>
      </c>
      <c r="AT142" s="189" t="s">
        <v>79</v>
      </c>
      <c r="AU142" s="189" t="s">
        <v>80</v>
      </c>
      <c r="AY142" s="188" t="s">
        <v>193</v>
      </c>
      <c r="BK142" s="190">
        <f>SUM(BK143:BK144)</f>
        <v>0</v>
      </c>
    </row>
    <row r="143" spans="1:65" s="2" customFormat="1" ht="21.75" customHeight="1">
      <c r="A143" s="35"/>
      <c r="B143" s="36"/>
      <c r="C143" s="193" t="s">
        <v>369</v>
      </c>
      <c r="D143" s="193" t="s">
        <v>195</v>
      </c>
      <c r="E143" s="194" t="s">
        <v>3429</v>
      </c>
      <c r="F143" s="195" t="s">
        <v>3430</v>
      </c>
      <c r="G143" s="196" t="s">
        <v>1370</v>
      </c>
      <c r="H143" s="197">
        <v>12</v>
      </c>
      <c r="I143" s="198"/>
      <c r="J143" s="199">
        <f>ROUND(I143*H143,2)</f>
        <v>0</v>
      </c>
      <c r="K143" s="200"/>
      <c r="L143" s="40"/>
      <c r="M143" s="201" t="s">
        <v>1</v>
      </c>
      <c r="N143" s="202" t="s">
        <v>45</v>
      </c>
      <c r="O143" s="7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87</v>
      </c>
      <c r="BK143" s="206">
        <f>ROUND(I143*H143,2)</f>
        <v>0</v>
      </c>
      <c r="BL143" s="18" t="s">
        <v>199</v>
      </c>
      <c r="BM143" s="205" t="s">
        <v>511</v>
      </c>
    </row>
    <row r="144" spans="1:65" s="2" customFormat="1" ht="16.5" customHeight="1">
      <c r="A144" s="35"/>
      <c r="B144" s="36"/>
      <c r="C144" s="193" t="s">
        <v>378</v>
      </c>
      <c r="D144" s="193" t="s">
        <v>195</v>
      </c>
      <c r="E144" s="194" t="s">
        <v>3431</v>
      </c>
      <c r="F144" s="195" t="s">
        <v>3432</v>
      </c>
      <c r="G144" s="196" t="s">
        <v>1370</v>
      </c>
      <c r="H144" s="197">
        <v>12</v>
      </c>
      <c r="I144" s="198"/>
      <c r="J144" s="199">
        <f>ROUND(I144*H144,2)</f>
        <v>0</v>
      </c>
      <c r="K144" s="200"/>
      <c r="L144" s="40"/>
      <c r="M144" s="267" t="s">
        <v>1</v>
      </c>
      <c r="N144" s="268" t="s">
        <v>45</v>
      </c>
      <c r="O144" s="269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87</v>
      </c>
      <c r="AY144" s="18" t="s">
        <v>193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87</v>
      </c>
      <c r="BK144" s="206">
        <f>ROUND(I144*H144,2)</f>
        <v>0</v>
      </c>
      <c r="BL144" s="18" t="s">
        <v>199</v>
      </c>
      <c r="BM144" s="205" t="s">
        <v>523</v>
      </c>
    </row>
    <row r="145" spans="1:31" s="2" customFormat="1" ht="6.95" customHeight="1">
      <c r="A145" s="35"/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40"/>
      <c r="M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</sheetData>
  <sheetProtection algorithmName="SHA-512" hashValue="sQf1CJmRhD1ZAa7GkAviaRUdFGWyP2heahvumKKmnpjGO8PlRSEEYwuK/iiRJl5je4Z2CWRkJ/yWMh9PPMJwBA==" saltValue="tkU1CPK4g6cBaLr163tySGByjQgjCFHn7H2SdZmrg1DauMGVHM6Tp3dgcRxRR1jqvjKTk7ABrrE4KJZrN1qzMg==" spinCount="100000" sheet="1" objects="1" scenarios="1" formatColumns="0" formatRows="0" autoFilter="0"/>
  <autoFilter ref="C119:K14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146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1:31" s="2" customFormat="1" ht="12" customHeight="1">
      <c r="A8" s="35"/>
      <c r="B8" s="40"/>
      <c r="C8" s="35"/>
      <c r="D8" s="120" t="s">
        <v>148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3433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7. 7. 2022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0" t="str">
        <f>'Rekapitulace stavby'!E14</f>
        <v>Vyplň údaj</v>
      </c>
      <c r="F18" s="331"/>
      <c r="G18" s="331"/>
      <c r="H18" s="331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38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32" t="s">
        <v>1</v>
      </c>
      <c r="F27" s="332"/>
      <c r="G27" s="332"/>
      <c r="H27" s="33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40</v>
      </c>
      <c r="E30" s="35"/>
      <c r="F30" s="35"/>
      <c r="G30" s="35"/>
      <c r="H30" s="35"/>
      <c r="I30" s="35"/>
      <c r="J30" s="127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42</v>
      </c>
      <c r="G32" s="35"/>
      <c r="H32" s="35"/>
      <c r="I32" s="128" t="s">
        <v>41</v>
      </c>
      <c r="J32" s="128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44</v>
      </c>
      <c r="E33" s="120" t="s">
        <v>45</v>
      </c>
      <c r="F33" s="130">
        <f>ROUND((SUM(BE120:BE128)),2)</f>
        <v>0</v>
      </c>
      <c r="G33" s="35"/>
      <c r="H33" s="35"/>
      <c r="I33" s="131">
        <v>0.21</v>
      </c>
      <c r="J33" s="130">
        <f>ROUND(((SUM(BE120:BE128))*I33),2)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46</v>
      </c>
      <c r="F34" s="130">
        <f>ROUND((SUM(BF120:BF128)),2)</f>
        <v>0</v>
      </c>
      <c r="G34" s="35"/>
      <c r="H34" s="35"/>
      <c r="I34" s="131">
        <v>0.15</v>
      </c>
      <c r="J34" s="130">
        <f>ROUND(((SUM(BF120:BF128))*I34),2)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47</v>
      </c>
      <c r="F35" s="130">
        <f>ROUND((SUM(BG120:BG128)),2)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48</v>
      </c>
      <c r="F36" s="130">
        <f>ROUND((SUM(BH120:BH128)),2)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49</v>
      </c>
      <c r="F37" s="130">
        <f>ROUND((SUM(BI120:BI128)),2)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148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6" t="str">
        <f>E9</f>
        <v>VRN - Vedlejší rozpočtové náklady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7. 7. 2022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ČESKÁ TŘEBOVÁ</v>
      </c>
      <c r="G91" s="37"/>
      <c r="H91" s="37"/>
      <c r="I91" s="30" t="s">
        <v>32</v>
      </c>
      <c r="J91" s="33" t="str">
        <f>E21</f>
        <v>K I P spol. s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>Pavel Rinn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153</v>
      </c>
      <c r="D94" s="151"/>
      <c r="E94" s="151"/>
      <c r="F94" s="151"/>
      <c r="G94" s="151"/>
      <c r="H94" s="151"/>
      <c r="I94" s="151"/>
      <c r="J94" s="152" t="s">
        <v>154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155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156</v>
      </c>
    </row>
    <row r="97" spans="2:12" s="9" customFormat="1" ht="24.95" customHeight="1">
      <c r="B97" s="154"/>
      <c r="C97" s="155"/>
      <c r="D97" s="156" t="s">
        <v>3433</v>
      </c>
      <c r="E97" s="157"/>
      <c r="F97" s="157"/>
      <c r="G97" s="157"/>
      <c r="H97" s="157"/>
      <c r="I97" s="157"/>
      <c r="J97" s="158">
        <f>J121</f>
        <v>0</v>
      </c>
      <c r="K97" s="155"/>
      <c r="L97" s="159"/>
    </row>
    <row r="98" spans="2:12" s="10" customFormat="1" ht="19.9" customHeight="1">
      <c r="B98" s="160"/>
      <c r="C98" s="105"/>
      <c r="D98" s="161" t="s">
        <v>3434</v>
      </c>
      <c r="E98" s="162"/>
      <c r="F98" s="162"/>
      <c r="G98" s="162"/>
      <c r="H98" s="162"/>
      <c r="I98" s="162"/>
      <c r="J98" s="163">
        <f>J122</f>
        <v>0</v>
      </c>
      <c r="K98" s="105"/>
      <c r="L98" s="164"/>
    </row>
    <row r="99" spans="2:12" s="10" customFormat="1" ht="19.9" customHeight="1">
      <c r="B99" s="160"/>
      <c r="C99" s="105"/>
      <c r="D99" s="161" t="s">
        <v>3435</v>
      </c>
      <c r="E99" s="162"/>
      <c r="F99" s="162"/>
      <c r="G99" s="162"/>
      <c r="H99" s="162"/>
      <c r="I99" s="162"/>
      <c r="J99" s="163">
        <f>J124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3436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178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24" t="str">
        <f>E7</f>
        <v>REKONSTRUKCE HYGIENICKÉHO ZAŘÍZENÍ ZŠ-ÚSTECKÁ Č.P. 500 A 598 - II. etapa</v>
      </c>
      <c r="F110" s="325"/>
      <c r="G110" s="325"/>
      <c r="H110" s="325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6" t="str">
        <f>E9</f>
        <v>VRN - Vedlejší rozpočtové náklady</v>
      </c>
      <c r="F112" s="323"/>
      <c r="G112" s="323"/>
      <c r="H112" s="323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 xml:space="preserve"> </v>
      </c>
      <c r="G114" s="37"/>
      <c r="H114" s="37"/>
      <c r="I114" s="30" t="s">
        <v>22</v>
      </c>
      <c r="J114" s="67" t="str">
        <f>IF(J12="","",J12)</f>
        <v>7. 7. 2022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24</v>
      </c>
      <c r="D116" s="37"/>
      <c r="E116" s="37"/>
      <c r="F116" s="28" t="str">
        <f>E15</f>
        <v>MĚSTO ČESKÁ TŘEBOVÁ</v>
      </c>
      <c r="G116" s="37"/>
      <c r="H116" s="37"/>
      <c r="I116" s="30" t="s">
        <v>32</v>
      </c>
      <c r="J116" s="33" t="str">
        <f>E21</f>
        <v>K I P spol. s r. o.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30</v>
      </c>
      <c r="D117" s="37"/>
      <c r="E117" s="37"/>
      <c r="F117" s="28" t="str">
        <f>IF(E18="","",E18)</f>
        <v>Vyplň údaj</v>
      </c>
      <c r="G117" s="37"/>
      <c r="H117" s="37"/>
      <c r="I117" s="30" t="s">
        <v>37</v>
      </c>
      <c r="J117" s="33" t="str">
        <f>E24</f>
        <v>Pavel Rinn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5"/>
      <c r="B119" s="166"/>
      <c r="C119" s="167" t="s">
        <v>179</v>
      </c>
      <c r="D119" s="168" t="s">
        <v>65</v>
      </c>
      <c r="E119" s="168" t="s">
        <v>61</v>
      </c>
      <c r="F119" s="168" t="s">
        <v>62</v>
      </c>
      <c r="G119" s="168" t="s">
        <v>180</v>
      </c>
      <c r="H119" s="168" t="s">
        <v>181</v>
      </c>
      <c r="I119" s="168" t="s">
        <v>182</v>
      </c>
      <c r="J119" s="169" t="s">
        <v>154</v>
      </c>
      <c r="K119" s="170" t="s">
        <v>183</v>
      </c>
      <c r="L119" s="171"/>
      <c r="M119" s="76" t="s">
        <v>1</v>
      </c>
      <c r="N119" s="77" t="s">
        <v>44</v>
      </c>
      <c r="O119" s="77" t="s">
        <v>184</v>
      </c>
      <c r="P119" s="77" t="s">
        <v>185</v>
      </c>
      <c r="Q119" s="77" t="s">
        <v>186</v>
      </c>
      <c r="R119" s="77" t="s">
        <v>187</v>
      </c>
      <c r="S119" s="77" t="s">
        <v>188</v>
      </c>
      <c r="T119" s="78" t="s">
        <v>189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3" s="2" customFormat="1" ht="22.9" customHeight="1">
      <c r="A120" s="35"/>
      <c r="B120" s="36"/>
      <c r="C120" s="83" t="s">
        <v>190</v>
      </c>
      <c r="D120" s="37"/>
      <c r="E120" s="37"/>
      <c r="F120" s="37"/>
      <c r="G120" s="37"/>
      <c r="H120" s="37"/>
      <c r="I120" s="37"/>
      <c r="J120" s="172">
        <f>BK120</f>
        <v>0</v>
      </c>
      <c r="K120" s="37"/>
      <c r="L120" s="40"/>
      <c r="M120" s="79"/>
      <c r="N120" s="173"/>
      <c r="O120" s="80"/>
      <c r="P120" s="174">
        <f>P121</f>
        <v>0</v>
      </c>
      <c r="Q120" s="80"/>
      <c r="R120" s="174">
        <f>R121</f>
        <v>0</v>
      </c>
      <c r="S120" s="80"/>
      <c r="T120" s="175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79</v>
      </c>
      <c r="AU120" s="18" t="s">
        <v>156</v>
      </c>
      <c r="BK120" s="176">
        <f>BK121</f>
        <v>0</v>
      </c>
    </row>
    <row r="121" spans="2:63" s="12" customFormat="1" ht="25.9" customHeight="1">
      <c r="B121" s="177"/>
      <c r="C121" s="178"/>
      <c r="D121" s="179" t="s">
        <v>79</v>
      </c>
      <c r="E121" s="180" t="s">
        <v>144</v>
      </c>
      <c r="F121" s="180" t="s">
        <v>145</v>
      </c>
      <c r="G121" s="178"/>
      <c r="H121" s="178"/>
      <c r="I121" s="181"/>
      <c r="J121" s="182">
        <f>BK121</f>
        <v>0</v>
      </c>
      <c r="K121" s="178"/>
      <c r="L121" s="183"/>
      <c r="M121" s="184"/>
      <c r="N121" s="185"/>
      <c r="O121" s="185"/>
      <c r="P121" s="186">
        <f>P122+P124+P127</f>
        <v>0</v>
      </c>
      <c r="Q121" s="185"/>
      <c r="R121" s="186">
        <f>R122+R124+R127</f>
        <v>0</v>
      </c>
      <c r="S121" s="185"/>
      <c r="T121" s="187">
        <f>T122+T124+T127</f>
        <v>0</v>
      </c>
      <c r="AR121" s="188" t="s">
        <v>221</v>
      </c>
      <c r="AT121" s="189" t="s">
        <v>79</v>
      </c>
      <c r="AU121" s="189" t="s">
        <v>80</v>
      </c>
      <c r="AY121" s="188" t="s">
        <v>193</v>
      </c>
      <c r="BK121" s="190">
        <f>BK122+BK124+BK127</f>
        <v>0</v>
      </c>
    </row>
    <row r="122" spans="2:63" s="12" customFormat="1" ht="22.9" customHeight="1">
      <c r="B122" s="177"/>
      <c r="C122" s="178"/>
      <c r="D122" s="179" t="s">
        <v>79</v>
      </c>
      <c r="E122" s="191" t="s">
        <v>3437</v>
      </c>
      <c r="F122" s="191" t="s">
        <v>3438</v>
      </c>
      <c r="G122" s="178"/>
      <c r="H122" s="178"/>
      <c r="I122" s="181"/>
      <c r="J122" s="19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221</v>
      </c>
      <c r="AT122" s="189" t="s">
        <v>79</v>
      </c>
      <c r="AU122" s="189" t="s">
        <v>87</v>
      </c>
      <c r="AY122" s="188" t="s">
        <v>193</v>
      </c>
      <c r="BK122" s="190">
        <f>BK123</f>
        <v>0</v>
      </c>
    </row>
    <row r="123" spans="1:65" s="2" customFormat="1" ht="16.5" customHeight="1">
      <c r="A123" s="35"/>
      <c r="B123" s="36"/>
      <c r="C123" s="193" t="s">
        <v>87</v>
      </c>
      <c r="D123" s="193" t="s">
        <v>195</v>
      </c>
      <c r="E123" s="194" t="s">
        <v>3439</v>
      </c>
      <c r="F123" s="195" t="s">
        <v>3440</v>
      </c>
      <c r="G123" s="196" t="s">
        <v>502</v>
      </c>
      <c r="H123" s="197">
        <v>1</v>
      </c>
      <c r="I123" s="198"/>
      <c r="J123" s="199">
        <f>ROUND(I123*H123,2)</f>
        <v>0</v>
      </c>
      <c r="K123" s="200"/>
      <c r="L123" s="40"/>
      <c r="M123" s="201" t="s">
        <v>1</v>
      </c>
      <c r="N123" s="202" t="s">
        <v>45</v>
      </c>
      <c r="O123" s="72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5" t="s">
        <v>3441</v>
      </c>
      <c r="AT123" s="205" t="s">
        <v>195</v>
      </c>
      <c r="AU123" s="205" t="s">
        <v>89</v>
      </c>
      <c r="AY123" s="18" t="s">
        <v>193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87</v>
      </c>
      <c r="BK123" s="206">
        <f>ROUND(I123*H123,2)</f>
        <v>0</v>
      </c>
      <c r="BL123" s="18" t="s">
        <v>3441</v>
      </c>
      <c r="BM123" s="205" t="s">
        <v>3442</v>
      </c>
    </row>
    <row r="124" spans="2:63" s="12" customFormat="1" ht="22.9" customHeight="1">
      <c r="B124" s="177"/>
      <c r="C124" s="178"/>
      <c r="D124" s="179" t="s">
        <v>79</v>
      </c>
      <c r="E124" s="191" t="s">
        <v>3443</v>
      </c>
      <c r="F124" s="191" t="s">
        <v>3444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SUM(P125:P126)</f>
        <v>0</v>
      </c>
      <c r="Q124" s="185"/>
      <c r="R124" s="186">
        <f>SUM(R125:R126)</f>
        <v>0</v>
      </c>
      <c r="S124" s="185"/>
      <c r="T124" s="187">
        <f>SUM(T125:T126)</f>
        <v>0</v>
      </c>
      <c r="AR124" s="188" t="s">
        <v>221</v>
      </c>
      <c r="AT124" s="189" t="s">
        <v>79</v>
      </c>
      <c r="AU124" s="189" t="s">
        <v>87</v>
      </c>
      <c r="AY124" s="188" t="s">
        <v>193</v>
      </c>
      <c r="BK124" s="190">
        <f>SUM(BK125:BK126)</f>
        <v>0</v>
      </c>
    </row>
    <row r="125" spans="1:65" s="2" customFormat="1" ht="16.5" customHeight="1">
      <c r="A125" s="35"/>
      <c r="B125" s="36"/>
      <c r="C125" s="193" t="s">
        <v>89</v>
      </c>
      <c r="D125" s="193" t="s">
        <v>195</v>
      </c>
      <c r="E125" s="194" t="s">
        <v>3445</v>
      </c>
      <c r="F125" s="195" t="s">
        <v>3444</v>
      </c>
      <c r="G125" s="196" t="s">
        <v>502</v>
      </c>
      <c r="H125" s="197">
        <v>1</v>
      </c>
      <c r="I125" s="198"/>
      <c r="J125" s="199">
        <f>ROUND(I125*H125,2)</f>
        <v>0</v>
      </c>
      <c r="K125" s="200"/>
      <c r="L125" s="40"/>
      <c r="M125" s="201" t="s">
        <v>1</v>
      </c>
      <c r="N125" s="202" t="s">
        <v>45</v>
      </c>
      <c r="O125" s="72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5" t="s">
        <v>3441</v>
      </c>
      <c r="AT125" s="205" t="s">
        <v>195</v>
      </c>
      <c r="AU125" s="205" t="s">
        <v>89</v>
      </c>
      <c r="AY125" s="18" t="s">
        <v>193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87</v>
      </c>
      <c r="BK125" s="206">
        <f>ROUND(I125*H125,2)</f>
        <v>0</v>
      </c>
      <c r="BL125" s="18" t="s">
        <v>3441</v>
      </c>
      <c r="BM125" s="205" t="s">
        <v>3446</v>
      </c>
    </row>
    <row r="126" spans="1:65" s="2" customFormat="1" ht="37.9" customHeight="1">
      <c r="A126" s="35"/>
      <c r="B126" s="36"/>
      <c r="C126" s="193" t="s">
        <v>100</v>
      </c>
      <c r="D126" s="193" t="s">
        <v>195</v>
      </c>
      <c r="E126" s="194" t="s">
        <v>3447</v>
      </c>
      <c r="F126" s="195" t="s">
        <v>3448</v>
      </c>
      <c r="G126" s="196" t="s">
        <v>502</v>
      </c>
      <c r="H126" s="197">
        <v>1</v>
      </c>
      <c r="I126" s="198"/>
      <c r="J126" s="199">
        <f>ROUND(I126*H126,2)</f>
        <v>0</v>
      </c>
      <c r="K126" s="200"/>
      <c r="L126" s="40"/>
      <c r="M126" s="201" t="s">
        <v>1</v>
      </c>
      <c r="N126" s="202" t="s">
        <v>45</v>
      </c>
      <c r="O126" s="7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5" t="s">
        <v>3441</v>
      </c>
      <c r="AT126" s="205" t="s">
        <v>195</v>
      </c>
      <c r="AU126" s="205" t="s">
        <v>89</v>
      </c>
      <c r="AY126" s="18" t="s">
        <v>193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8" t="s">
        <v>87</v>
      </c>
      <c r="BK126" s="206">
        <f>ROUND(I126*H126,2)</f>
        <v>0</v>
      </c>
      <c r="BL126" s="18" t="s">
        <v>3441</v>
      </c>
      <c r="BM126" s="205" t="s">
        <v>3449</v>
      </c>
    </row>
    <row r="127" spans="2:63" s="12" customFormat="1" ht="22.9" customHeight="1">
      <c r="B127" s="177"/>
      <c r="C127" s="178"/>
      <c r="D127" s="179" t="s">
        <v>79</v>
      </c>
      <c r="E127" s="191" t="s">
        <v>3450</v>
      </c>
      <c r="F127" s="191" t="s">
        <v>3451</v>
      </c>
      <c r="G127" s="178"/>
      <c r="H127" s="178"/>
      <c r="I127" s="181"/>
      <c r="J127" s="192">
        <f>BK127</f>
        <v>0</v>
      </c>
      <c r="K127" s="178"/>
      <c r="L127" s="183"/>
      <c r="M127" s="184"/>
      <c r="N127" s="185"/>
      <c r="O127" s="185"/>
      <c r="P127" s="186">
        <f>P128</f>
        <v>0</v>
      </c>
      <c r="Q127" s="185"/>
      <c r="R127" s="186">
        <f>R128</f>
        <v>0</v>
      </c>
      <c r="S127" s="185"/>
      <c r="T127" s="187">
        <f>T128</f>
        <v>0</v>
      </c>
      <c r="AR127" s="188" t="s">
        <v>221</v>
      </c>
      <c r="AT127" s="189" t="s">
        <v>79</v>
      </c>
      <c r="AU127" s="189" t="s">
        <v>87</v>
      </c>
      <c r="AY127" s="188" t="s">
        <v>193</v>
      </c>
      <c r="BK127" s="190">
        <f>BK128</f>
        <v>0</v>
      </c>
    </row>
    <row r="128" spans="1:65" s="2" customFormat="1" ht="16.5" customHeight="1">
      <c r="A128" s="35"/>
      <c r="B128" s="36"/>
      <c r="C128" s="193" t="s">
        <v>199</v>
      </c>
      <c r="D128" s="193" t="s">
        <v>195</v>
      </c>
      <c r="E128" s="194" t="s">
        <v>3452</v>
      </c>
      <c r="F128" s="195" t="s">
        <v>3451</v>
      </c>
      <c r="G128" s="196" t="s">
        <v>502</v>
      </c>
      <c r="H128" s="197">
        <v>1</v>
      </c>
      <c r="I128" s="198"/>
      <c r="J128" s="199">
        <f>ROUND(I128*H128,2)</f>
        <v>0</v>
      </c>
      <c r="K128" s="200"/>
      <c r="L128" s="40"/>
      <c r="M128" s="267" t="s">
        <v>1</v>
      </c>
      <c r="N128" s="268" t="s">
        <v>45</v>
      </c>
      <c r="O128" s="269"/>
      <c r="P128" s="270">
        <f>O128*H128</f>
        <v>0</v>
      </c>
      <c r="Q128" s="270">
        <v>0</v>
      </c>
      <c r="R128" s="270">
        <f>Q128*H128</f>
        <v>0</v>
      </c>
      <c r="S128" s="270">
        <v>0</v>
      </c>
      <c r="T128" s="27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5" t="s">
        <v>3441</v>
      </c>
      <c r="AT128" s="205" t="s">
        <v>195</v>
      </c>
      <c r="AU128" s="205" t="s">
        <v>89</v>
      </c>
      <c r="AY128" s="18" t="s">
        <v>193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8" t="s">
        <v>87</v>
      </c>
      <c r="BK128" s="206">
        <f>ROUND(I128*H128,2)</f>
        <v>0</v>
      </c>
      <c r="BL128" s="18" t="s">
        <v>3441</v>
      </c>
      <c r="BM128" s="205" t="s">
        <v>3453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wrTw5MmaROh6wTugqjXA5kyfwaqrMnQer8I+sH22pp8jxZ1Qe9IXwJ/UzVFZsjiChn0ByimG6+XoT+BQbWo1kw==" saltValue="6BzgWJizV7g7g1KMGH/gLmw50byzDT7G5ErS32eEbn42Kn34MHFDB9uUC1Lj+lvIlY5dP4PwZ/A2QoAT9gv7kA==" spinCount="100000" sheet="1" objects="1" scenarios="1" formatColumns="0" formatRows="0" autoFilter="0"/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94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s="1" customFormat="1" ht="12" customHeight="1">
      <c r="B8" s="21"/>
      <c r="D8" s="120" t="s">
        <v>148</v>
      </c>
      <c r="L8" s="21"/>
    </row>
    <row r="9" spans="1:31" s="2" customFormat="1" ht="16.5" customHeight="1">
      <c r="A9" s="35"/>
      <c r="B9" s="40"/>
      <c r="C9" s="35"/>
      <c r="D9" s="35"/>
      <c r="E9" s="326" t="s">
        <v>149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150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9" t="s">
        <v>151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7. 7. 2022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34</v>
      </c>
      <c r="F23" s="35"/>
      <c r="G23" s="35"/>
      <c r="H23" s="35"/>
      <c r="I23" s="120" t="s">
        <v>28</v>
      </c>
      <c r="J23" s="111" t="s">
        <v>35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38</v>
      </c>
      <c r="F26" s="35"/>
      <c r="G26" s="35"/>
      <c r="H26" s="35"/>
      <c r="I26" s="120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ROUND(J141,2)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44</v>
      </c>
      <c r="E35" s="120" t="s">
        <v>45</v>
      </c>
      <c r="F35" s="130">
        <f>ROUND((SUM(BE141:BE1176)),2)</f>
        <v>0</v>
      </c>
      <c r="G35" s="35"/>
      <c r="H35" s="35"/>
      <c r="I35" s="131">
        <v>0.21</v>
      </c>
      <c r="J35" s="130">
        <f>ROUND(((SUM(BE141:BE1176))*I35),2)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46</v>
      </c>
      <c r="F36" s="130">
        <f>ROUND((SUM(BF141:BF1176)),2)</f>
        <v>0</v>
      </c>
      <c r="G36" s="35"/>
      <c r="H36" s="35"/>
      <c r="I36" s="131">
        <v>0.15</v>
      </c>
      <c r="J36" s="130">
        <f>ROUND(((SUM(BF141:BF1176))*I36),2)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47</v>
      </c>
      <c r="F37" s="130">
        <f>ROUND((SUM(BG141:BG1176)),2)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48</v>
      </c>
      <c r="F38" s="130">
        <f>ROUND((SUM(BH141:BH1176)),2)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49</v>
      </c>
      <c r="F39" s="130">
        <f>ROUND((SUM(BI141:BI1176)),2)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149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150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16" t="str">
        <f>E11</f>
        <v>SO 01-D.1.1 - Architektonicko stavební řešení 2.etapa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7. 7. 2022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ČESKÁ TŘEBOVÁ</v>
      </c>
      <c r="G93" s="37"/>
      <c r="H93" s="37"/>
      <c r="I93" s="30" t="s">
        <v>32</v>
      </c>
      <c r="J93" s="33" t="str">
        <f>E23</f>
        <v>K I P spol. s r. 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>Pavel Rinn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153</v>
      </c>
      <c r="D96" s="151"/>
      <c r="E96" s="151"/>
      <c r="F96" s="151"/>
      <c r="G96" s="151"/>
      <c r="H96" s="151"/>
      <c r="I96" s="151"/>
      <c r="J96" s="152" t="s">
        <v>154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155</v>
      </c>
      <c r="D98" s="37"/>
      <c r="E98" s="37"/>
      <c r="F98" s="37"/>
      <c r="G98" s="37"/>
      <c r="H98" s="37"/>
      <c r="I98" s="37"/>
      <c r="J98" s="85">
        <f>J141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156</v>
      </c>
    </row>
    <row r="99" spans="2:12" s="9" customFormat="1" ht="24.95" customHeight="1">
      <c r="B99" s="154"/>
      <c r="C99" s="155"/>
      <c r="D99" s="156" t="s">
        <v>157</v>
      </c>
      <c r="E99" s="157"/>
      <c r="F99" s="157"/>
      <c r="G99" s="157"/>
      <c r="H99" s="157"/>
      <c r="I99" s="157"/>
      <c r="J99" s="158">
        <f>J142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158</v>
      </c>
      <c r="E100" s="162"/>
      <c r="F100" s="162"/>
      <c r="G100" s="162"/>
      <c r="H100" s="162"/>
      <c r="I100" s="162"/>
      <c r="J100" s="163">
        <f>J143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159</v>
      </c>
      <c r="E101" s="162"/>
      <c r="F101" s="162"/>
      <c r="G101" s="162"/>
      <c r="H101" s="162"/>
      <c r="I101" s="162"/>
      <c r="J101" s="163">
        <f>J147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160</v>
      </c>
      <c r="E102" s="162"/>
      <c r="F102" s="162"/>
      <c r="G102" s="162"/>
      <c r="H102" s="162"/>
      <c r="I102" s="162"/>
      <c r="J102" s="163">
        <f>J160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161</v>
      </c>
      <c r="E103" s="162"/>
      <c r="F103" s="162"/>
      <c r="G103" s="162"/>
      <c r="H103" s="162"/>
      <c r="I103" s="162"/>
      <c r="J103" s="163">
        <f>J205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162</v>
      </c>
      <c r="E104" s="162"/>
      <c r="F104" s="162"/>
      <c r="G104" s="162"/>
      <c r="H104" s="162"/>
      <c r="I104" s="162"/>
      <c r="J104" s="163">
        <f>J364</f>
        <v>0</v>
      </c>
      <c r="K104" s="105"/>
      <c r="L104" s="164"/>
    </row>
    <row r="105" spans="2:12" s="10" customFormat="1" ht="19.9" customHeight="1">
      <c r="B105" s="160"/>
      <c r="C105" s="105"/>
      <c r="D105" s="161" t="s">
        <v>163</v>
      </c>
      <c r="E105" s="162"/>
      <c r="F105" s="162"/>
      <c r="G105" s="162"/>
      <c r="H105" s="162"/>
      <c r="I105" s="162"/>
      <c r="J105" s="163">
        <f>J511</f>
        <v>0</v>
      </c>
      <c r="K105" s="105"/>
      <c r="L105" s="164"/>
    </row>
    <row r="106" spans="2:12" s="10" customFormat="1" ht="19.9" customHeight="1">
      <c r="B106" s="160"/>
      <c r="C106" s="105"/>
      <c r="D106" s="161" t="s">
        <v>164</v>
      </c>
      <c r="E106" s="162"/>
      <c r="F106" s="162"/>
      <c r="G106" s="162"/>
      <c r="H106" s="162"/>
      <c r="I106" s="162"/>
      <c r="J106" s="163">
        <f>J521</f>
        <v>0</v>
      </c>
      <c r="K106" s="105"/>
      <c r="L106" s="164"/>
    </row>
    <row r="107" spans="2:12" s="9" customFormat="1" ht="24.95" customHeight="1">
      <c r="B107" s="154"/>
      <c r="C107" s="155"/>
      <c r="D107" s="156" t="s">
        <v>165</v>
      </c>
      <c r="E107" s="157"/>
      <c r="F107" s="157"/>
      <c r="G107" s="157"/>
      <c r="H107" s="157"/>
      <c r="I107" s="157"/>
      <c r="J107" s="158">
        <f>J523</f>
        <v>0</v>
      </c>
      <c r="K107" s="155"/>
      <c r="L107" s="159"/>
    </row>
    <row r="108" spans="2:12" s="10" customFormat="1" ht="19.9" customHeight="1">
      <c r="B108" s="160"/>
      <c r="C108" s="105"/>
      <c r="D108" s="161" t="s">
        <v>166</v>
      </c>
      <c r="E108" s="162"/>
      <c r="F108" s="162"/>
      <c r="G108" s="162"/>
      <c r="H108" s="162"/>
      <c r="I108" s="162"/>
      <c r="J108" s="163">
        <f>J524</f>
        <v>0</v>
      </c>
      <c r="K108" s="105"/>
      <c r="L108" s="164"/>
    </row>
    <row r="109" spans="2:12" s="10" customFormat="1" ht="19.9" customHeight="1">
      <c r="B109" s="160"/>
      <c r="C109" s="105"/>
      <c r="D109" s="161" t="s">
        <v>167</v>
      </c>
      <c r="E109" s="162"/>
      <c r="F109" s="162"/>
      <c r="G109" s="162"/>
      <c r="H109" s="162"/>
      <c r="I109" s="162"/>
      <c r="J109" s="163">
        <f>J539</f>
        <v>0</v>
      </c>
      <c r="K109" s="105"/>
      <c r="L109" s="164"/>
    </row>
    <row r="110" spans="2:12" s="10" customFormat="1" ht="19.9" customHeight="1">
      <c r="B110" s="160"/>
      <c r="C110" s="105"/>
      <c r="D110" s="161" t="s">
        <v>168</v>
      </c>
      <c r="E110" s="162"/>
      <c r="F110" s="162"/>
      <c r="G110" s="162"/>
      <c r="H110" s="162"/>
      <c r="I110" s="162"/>
      <c r="J110" s="163">
        <f>J560</f>
        <v>0</v>
      </c>
      <c r="K110" s="105"/>
      <c r="L110" s="164"/>
    </row>
    <row r="111" spans="2:12" s="10" customFormat="1" ht="19.9" customHeight="1">
      <c r="B111" s="160"/>
      <c r="C111" s="105"/>
      <c r="D111" s="161" t="s">
        <v>169</v>
      </c>
      <c r="E111" s="162"/>
      <c r="F111" s="162"/>
      <c r="G111" s="162"/>
      <c r="H111" s="162"/>
      <c r="I111" s="162"/>
      <c r="J111" s="163">
        <f>J630</f>
        <v>0</v>
      </c>
      <c r="K111" s="105"/>
      <c r="L111" s="164"/>
    </row>
    <row r="112" spans="2:12" s="10" customFormat="1" ht="19.9" customHeight="1">
      <c r="B112" s="160"/>
      <c r="C112" s="105"/>
      <c r="D112" s="161" t="s">
        <v>170</v>
      </c>
      <c r="E112" s="162"/>
      <c r="F112" s="162"/>
      <c r="G112" s="162"/>
      <c r="H112" s="162"/>
      <c r="I112" s="162"/>
      <c r="J112" s="163">
        <f>J674</f>
        <v>0</v>
      </c>
      <c r="K112" s="105"/>
      <c r="L112" s="164"/>
    </row>
    <row r="113" spans="2:12" s="10" customFormat="1" ht="19.9" customHeight="1">
      <c r="B113" s="160"/>
      <c r="C113" s="105"/>
      <c r="D113" s="161" t="s">
        <v>171</v>
      </c>
      <c r="E113" s="162"/>
      <c r="F113" s="162"/>
      <c r="G113" s="162"/>
      <c r="H113" s="162"/>
      <c r="I113" s="162"/>
      <c r="J113" s="163">
        <f>J753</f>
        <v>0</v>
      </c>
      <c r="K113" s="105"/>
      <c r="L113" s="164"/>
    </row>
    <row r="114" spans="2:12" s="10" customFormat="1" ht="19.9" customHeight="1">
      <c r="B114" s="160"/>
      <c r="C114" s="105"/>
      <c r="D114" s="161" t="s">
        <v>172</v>
      </c>
      <c r="E114" s="162"/>
      <c r="F114" s="162"/>
      <c r="G114" s="162"/>
      <c r="H114" s="162"/>
      <c r="I114" s="162"/>
      <c r="J114" s="163">
        <f>J825</f>
        <v>0</v>
      </c>
      <c r="K114" s="105"/>
      <c r="L114" s="164"/>
    </row>
    <row r="115" spans="2:12" s="10" customFormat="1" ht="19.9" customHeight="1">
      <c r="B115" s="160"/>
      <c r="C115" s="105"/>
      <c r="D115" s="161" t="s">
        <v>173</v>
      </c>
      <c r="E115" s="162"/>
      <c r="F115" s="162"/>
      <c r="G115" s="162"/>
      <c r="H115" s="162"/>
      <c r="I115" s="162"/>
      <c r="J115" s="163">
        <f>J974</f>
        <v>0</v>
      </c>
      <c r="K115" s="105"/>
      <c r="L115" s="164"/>
    </row>
    <row r="116" spans="2:12" s="10" customFormat="1" ht="19.9" customHeight="1">
      <c r="B116" s="160"/>
      <c r="C116" s="105"/>
      <c r="D116" s="161" t="s">
        <v>174</v>
      </c>
      <c r="E116" s="162"/>
      <c r="F116" s="162"/>
      <c r="G116" s="162"/>
      <c r="H116" s="162"/>
      <c r="I116" s="162"/>
      <c r="J116" s="163">
        <f>J984</f>
        <v>0</v>
      </c>
      <c r="K116" s="105"/>
      <c r="L116" s="164"/>
    </row>
    <row r="117" spans="2:12" s="10" customFormat="1" ht="19.9" customHeight="1">
      <c r="B117" s="160"/>
      <c r="C117" s="105"/>
      <c r="D117" s="161" t="s">
        <v>175</v>
      </c>
      <c r="E117" s="162"/>
      <c r="F117" s="162"/>
      <c r="G117" s="162"/>
      <c r="H117" s="162"/>
      <c r="I117" s="162"/>
      <c r="J117" s="163">
        <f>J1078</f>
        <v>0</v>
      </c>
      <c r="K117" s="105"/>
      <c r="L117" s="164"/>
    </row>
    <row r="118" spans="2:12" s="10" customFormat="1" ht="19.9" customHeight="1">
      <c r="B118" s="160"/>
      <c r="C118" s="105"/>
      <c r="D118" s="161" t="s">
        <v>176</v>
      </c>
      <c r="E118" s="162"/>
      <c r="F118" s="162"/>
      <c r="G118" s="162"/>
      <c r="H118" s="162"/>
      <c r="I118" s="162"/>
      <c r="J118" s="163">
        <f>J1100</f>
        <v>0</v>
      </c>
      <c r="K118" s="105"/>
      <c r="L118" s="164"/>
    </row>
    <row r="119" spans="2:12" s="9" customFormat="1" ht="24.95" customHeight="1">
      <c r="B119" s="154"/>
      <c r="C119" s="155"/>
      <c r="D119" s="156" t="s">
        <v>177</v>
      </c>
      <c r="E119" s="157"/>
      <c r="F119" s="157"/>
      <c r="G119" s="157"/>
      <c r="H119" s="157"/>
      <c r="I119" s="157"/>
      <c r="J119" s="158">
        <f>J1175</f>
        <v>0</v>
      </c>
      <c r="K119" s="155"/>
      <c r="L119" s="159"/>
    </row>
    <row r="120" spans="1:31" s="2" customFormat="1" ht="21.7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5" spans="1:31" s="2" customFormat="1" ht="6.95" customHeight="1">
      <c r="A125" s="35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4.95" customHeight="1">
      <c r="A126" s="35"/>
      <c r="B126" s="36"/>
      <c r="C126" s="24" t="s">
        <v>178</v>
      </c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16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6.25" customHeight="1">
      <c r="A129" s="35"/>
      <c r="B129" s="36"/>
      <c r="C129" s="37"/>
      <c r="D129" s="37"/>
      <c r="E129" s="324" t="str">
        <f>E7</f>
        <v>REKONSTRUKCE HYGIENICKÉHO ZAŘÍZENÍ ZŠ-ÚSTECKÁ Č.P. 500 A 598 - II. etapa</v>
      </c>
      <c r="F129" s="325"/>
      <c r="G129" s="325"/>
      <c r="H129" s="325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2:12" s="1" customFormat="1" ht="12" customHeight="1">
      <c r="B130" s="22"/>
      <c r="C130" s="30" t="s">
        <v>148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1:31" s="2" customFormat="1" ht="16.5" customHeight="1">
      <c r="A131" s="35"/>
      <c r="B131" s="36"/>
      <c r="C131" s="37"/>
      <c r="D131" s="37"/>
      <c r="E131" s="324" t="s">
        <v>149</v>
      </c>
      <c r="F131" s="323"/>
      <c r="G131" s="323"/>
      <c r="H131" s="323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150</v>
      </c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6.5" customHeight="1">
      <c r="A133" s="35"/>
      <c r="B133" s="36"/>
      <c r="C133" s="37"/>
      <c r="D133" s="37"/>
      <c r="E133" s="316" t="str">
        <f>E11</f>
        <v>SO 01-D.1.1 - Architektonicko stavební řešení 2.etapa</v>
      </c>
      <c r="F133" s="323"/>
      <c r="G133" s="323"/>
      <c r="H133" s="323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30" t="s">
        <v>20</v>
      </c>
      <c r="D135" s="37"/>
      <c r="E135" s="37"/>
      <c r="F135" s="28" t="str">
        <f>F14</f>
        <v xml:space="preserve"> </v>
      </c>
      <c r="G135" s="37"/>
      <c r="H135" s="37"/>
      <c r="I135" s="30" t="s">
        <v>22</v>
      </c>
      <c r="J135" s="67" t="str">
        <f>IF(J14="","",J14)</f>
        <v>7. 7. 2022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2" customHeight="1">
      <c r="A137" s="35"/>
      <c r="B137" s="36"/>
      <c r="C137" s="30" t="s">
        <v>24</v>
      </c>
      <c r="D137" s="37"/>
      <c r="E137" s="37"/>
      <c r="F137" s="28" t="str">
        <f>E17</f>
        <v>MĚSTO ČESKÁ TŘEBOVÁ</v>
      </c>
      <c r="G137" s="37"/>
      <c r="H137" s="37"/>
      <c r="I137" s="30" t="s">
        <v>32</v>
      </c>
      <c r="J137" s="33" t="str">
        <f>E23</f>
        <v>K I P spol. s r. o.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5.2" customHeight="1">
      <c r="A138" s="35"/>
      <c r="B138" s="36"/>
      <c r="C138" s="30" t="s">
        <v>30</v>
      </c>
      <c r="D138" s="37"/>
      <c r="E138" s="37"/>
      <c r="F138" s="28" t="str">
        <f>IF(E20="","",E20)</f>
        <v>Vyplň údaj</v>
      </c>
      <c r="G138" s="37"/>
      <c r="H138" s="37"/>
      <c r="I138" s="30" t="s">
        <v>37</v>
      </c>
      <c r="J138" s="33" t="str">
        <f>E26</f>
        <v>Pavel Rinn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0.3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11" customFormat="1" ht="29.25" customHeight="1">
      <c r="A140" s="165"/>
      <c r="B140" s="166"/>
      <c r="C140" s="167" t="s">
        <v>179</v>
      </c>
      <c r="D140" s="168" t="s">
        <v>65</v>
      </c>
      <c r="E140" s="168" t="s">
        <v>61</v>
      </c>
      <c r="F140" s="168" t="s">
        <v>62</v>
      </c>
      <c r="G140" s="168" t="s">
        <v>180</v>
      </c>
      <c r="H140" s="168" t="s">
        <v>181</v>
      </c>
      <c r="I140" s="168" t="s">
        <v>182</v>
      </c>
      <c r="J140" s="169" t="s">
        <v>154</v>
      </c>
      <c r="K140" s="170" t="s">
        <v>183</v>
      </c>
      <c r="L140" s="171"/>
      <c r="M140" s="76" t="s">
        <v>1</v>
      </c>
      <c r="N140" s="77" t="s">
        <v>44</v>
      </c>
      <c r="O140" s="77" t="s">
        <v>184</v>
      </c>
      <c r="P140" s="77" t="s">
        <v>185</v>
      </c>
      <c r="Q140" s="77" t="s">
        <v>186</v>
      </c>
      <c r="R140" s="77" t="s">
        <v>187</v>
      </c>
      <c r="S140" s="77" t="s">
        <v>188</v>
      </c>
      <c r="T140" s="78" t="s">
        <v>189</v>
      </c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</row>
    <row r="141" spans="1:63" s="2" customFormat="1" ht="22.9" customHeight="1">
      <c r="A141" s="35"/>
      <c r="B141" s="36"/>
      <c r="C141" s="83" t="s">
        <v>190</v>
      </c>
      <c r="D141" s="37"/>
      <c r="E141" s="37"/>
      <c r="F141" s="37"/>
      <c r="G141" s="37"/>
      <c r="H141" s="37"/>
      <c r="I141" s="37"/>
      <c r="J141" s="172">
        <f>BK141</f>
        <v>0</v>
      </c>
      <c r="K141" s="37"/>
      <c r="L141" s="40"/>
      <c r="M141" s="79"/>
      <c r="N141" s="173"/>
      <c r="O141" s="80"/>
      <c r="P141" s="174">
        <f>P142+P523+P1175</f>
        <v>0</v>
      </c>
      <c r="Q141" s="80"/>
      <c r="R141" s="174">
        <f>R142+R523+R1175</f>
        <v>32.76531257</v>
      </c>
      <c r="S141" s="80"/>
      <c r="T141" s="175">
        <f>T142+T523+T1175</f>
        <v>26.9590656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79</v>
      </c>
      <c r="AU141" s="18" t="s">
        <v>156</v>
      </c>
      <c r="BK141" s="176">
        <f>BK142+BK523+BK1175</f>
        <v>0</v>
      </c>
    </row>
    <row r="142" spans="2:63" s="12" customFormat="1" ht="25.9" customHeight="1">
      <c r="B142" s="177"/>
      <c r="C142" s="178"/>
      <c r="D142" s="179" t="s">
        <v>79</v>
      </c>
      <c r="E142" s="180" t="s">
        <v>191</v>
      </c>
      <c r="F142" s="180" t="s">
        <v>192</v>
      </c>
      <c r="G142" s="178"/>
      <c r="H142" s="178"/>
      <c r="I142" s="181"/>
      <c r="J142" s="182">
        <f>BK142</f>
        <v>0</v>
      </c>
      <c r="K142" s="178"/>
      <c r="L142" s="183"/>
      <c r="M142" s="184"/>
      <c r="N142" s="185"/>
      <c r="O142" s="185"/>
      <c r="P142" s="186">
        <f>P143+P147+P160+P205+P364+P511+P521</f>
        <v>0</v>
      </c>
      <c r="Q142" s="185"/>
      <c r="R142" s="186">
        <f>R143+R147+R160+R205+R364+R511+R521</f>
        <v>23.95908514</v>
      </c>
      <c r="S142" s="185"/>
      <c r="T142" s="187">
        <f>T143+T147+T160+T205+T364+T511+T521</f>
        <v>21.252592</v>
      </c>
      <c r="AR142" s="188" t="s">
        <v>87</v>
      </c>
      <c r="AT142" s="189" t="s">
        <v>79</v>
      </c>
      <c r="AU142" s="189" t="s">
        <v>80</v>
      </c>
      <c r="AY142" s="188" t="s">
        <v>193</v>
      </c>
      <c r="BK142" s="190">
        <f>BK143+BK147+BK160+BK205+BK364+BK511+BK521</f>
        <v>0</v>
      </c>
    </row>
    <row r="143" spans="2:63" s="12" customFormat="1" ht="22.9" customHeight="1">
      <c r="B143" s="177"/>
      <c r="C143" s="178"/>
      <c r="D143" s="179" t="s">
        <v>79</v>
      </c>
      <c r="E143" s="191" t="s">
        <v>87</v>
      </c>
      <c r="F143" s="191" t="s">
        <v>194</v>
      </c>
      <c r="G143" s="178"/>
      <c r="H143" s="178"/>
      <c r="I143" s="181"/>
      <c r="J143" s="192">
        <f>BK143</f>
        <v>0</v>
      </c>
      <c r="K143" s="178"/>
      <c r="L143" s="183"/>
      <c r="M143" s="184"/>
      <c r="N143" s="185"/>
      <c r="O143" s="185"/>
      <c r="P143" s="186">
        <f>SUM(P144:P146)</f>
        <v>0</v>
      </c>
      <c r="Q143" s="185"/>
      <c r="R143" s="186">
        <f>SUM(R144:R146)</f>
        <v>0</v>
      </c>
      <c r="S143" s="185"/>
      <c r="T143" s="187">
        <f>SUM(T144:T146)</f>
        <v>0</v>
      </c>
      <c r="AR143" s="188" t="s">
        <v>87</v>
      </c>
      <c r="AT143" s="189" t="s">
        <v>79</v>
      </c>
      <c r="AU143" s="189" t="s">
        <v>87</v>
      </c>
      <c r="AY143" s="188" t="s">
        <v>193</v>
      </c>
      <c r="BK143" s="190">
        <f>SUM(BK144:BK146)</f>
        <v>0</v>
      </c>
    </row>
    <row r="144" spans="1:65" s="2" customFormat="1" ht="33" customHeight="1">
      <c r="A144" s="35"/>
      <c r="B144" s="36"/>
      <c r="C144" s="193" t="s">
        <v>87</v>
      </c>
      <c r="D144" s="193" t="s">
        <v>195</v>
      </c>
      <c r="E144" s="194" t="s">
        <v>196</v>
      </c>
      <c r="F144" s="195" t="s">
        <v>197</v>
      </c>
      <c r="G144" s="196" t="s">
        <v>198</v>
      </c>
      <c r="H144" s="197">
        <v>0.49</v>
      </c>
      <c r="I144" s="198"/>
      <c r="J144" s="199">
        <f>ROUND(I144*H144,2)</f>
        <v>0</v>
      </c>
      <c r="K144" s="200"/>
      <c r="L144" s="40"/>
      <c r="M144" s="201" t="s">
        <v>1</v>
      </c>
      <c r="N144" s="202" t="s">
        <v>45</v>
      </c>
      <c r="O144" s="72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89</v>
      </c>
      <c r="AY144" s="18" t="s">
        <v>193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87</v>
      </c>
      <c r="BK144" s="206">
        <f>ROUND(I144*H144,2)</f>
        <v>0</v>
      </c>
      <c r="BL144" s="18" t="s">
        <v>199</v>
      </c>
      <c r="BM144" s="205" t="s">
        <v>200</v>
      </c>
    </row>
    <row r="145" spans="2:51" s="13" customFormat="1" ht="12">
      <c r="B145" s="207"/>
      <c r="C145" s="208"/>
      <c r="D145" s="209" t="s">
        <v>201</v>
      </c>
      <c r="E145" s="210" t="s">
        <v>1</v>
      </c>
      <c r="F145" s="211" t="s">
        <v>202</v>
      </c>
      <c r="G145" s="208"/>
      <c r="H145" s="212">
        <v>0.49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201</v>
      </c>
      <c r="AU145" s="218" t="s">
        <v>89</v>
      </c>
      <c r="AV145" s="13" t="s">
        <v>89</v>
      </c>
      <c r="AW145" s="13" t="s">
        <v>36</v>
      </c>
      <c r="AX145" s="13" t="s">
        <v>80</v>
      </c>
      <c r="AY145" s="218" t="s">
        <v>193</v>
      </c>
    </row>
    <row r="146" spans="2:51" s="14" customFormat="1" ht="12">
      <c r="B146" s="219"/>
      <c r="C146" s="220"/>
      <c r="D146" s="209" t="s">
        <v>201</v>
      </c>
      <c r="E146" s="221" t="s">
        <v>1</v>
      </c>
      <c r="F146" s="222" t="s">
        <v>203</v>
      </c>
      <c r="G146" s="220"/>
      <c r="H146" s="223">
        <v>0.49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201</v>
      </c>
      <c r="AU146" s="229" t="s">
        <v>89</v>
      </c>
      <c r="AV146" s="14" t="s">
        <v>199</v>
      </c>
      <c r="AW146" s="14" t="s">
        <v>36</v>
      </c>
      <c r="AX146" s="14" t="s">
        <v>87</v>
      </c>
      <c r="AY146" s="229" t="s">
        <v>193</v>
      </c>
    </row>
    <row r="147" spans="2:63" s="12" customFormat="1" ht="22.9" customHeight="1">
      <c r="B147" s="177"/>
      <c r="C147" s="178"/>
      <c r="D147" s="179" t="s">
        <v>79</v>
      </c>
      <c r="E147" s="191" t="s">
        <v>89</v>
      </c>
      <c r="F147" s="191" t="s">
        <v>204</v>
      </c>
      <c r="G147" s="178"/>
      <c r="H147" s="178"/>
      <c r="I147" s="181"/>
      <c r="J147" s="192">
        <f>BK147</f>
        <v>0</v>
      </c>
      <c r="K147" s="178"/>
      <c r="L147" s="183"/>
      <c r="M147" s="184"/>
      <c r="N147" s="185"/>
      <c r="O147" s="185"/>
      <c r="P147" s="186">
        <f>SUM(P148:P159)</f>
        <v>0</v>
      </c>
      <c r="Q147" s="185"/>
      <c r="R147" s="186">
        <f>SUM(R148:R159)</f>
        <v>5.12161701</v>
      </c>
      <c r="S147" s="185"/>
      <c r="T147" s="187">
        <f>SUM(T148:T159)</f>
        <v>0</v>
      </c>
      <c r="AR147" s="188" t="s">
        <v>87</v>
      </c>
      <c r="AT147" s="189" t="s">
        <v>79</v>
      </c>
      <c r="AU147" s="189" t="s">
        <v>87</v>
      </c>
      <c r="AY147" s="188" t="s">
        <v>193</v>
      </c>
      <c r="BK147" s="190">
        <f>SUM(BK148:BK159)</f>
        <v>0</v>
      </c>
    </row>
    <row r="148" spans="1:65" s="2" customFormat="1" ht="16.5" customHeight="1">
      <c r="A148" s="35"/>
      <c r="B148" s="36"/>
      <c r="C148" s="193" t="s">
        <v>89</v>
      </c>
      <c r="D148" s="193" t="s">
        <v>195</v>
      </c>
      <c r="E148" s="194" t="s">
        <v>205</v>
      </c>
      <c r="F148" s="195" t="s">
        <v>206</v>
      </c>
      <c r="G148" s="196" t="s">
        <v>198</v>
      </c>
      <c r="H148" s="197">
        <v>0.588</v>
      </c>
      <c r="I148" s="198"/>
      <c r="J148" s="199">
        <f>ROUND(I148*H148,2)</f>
        <v>0</v>
      </c>
      <c r="K148" s="200"/>
      <c r="L148" s="40"/>
      <c r="M148" s="201" t="s">
        <v>1</v>
      </c>
      <c r="N148" s="202" t="s">
        <v>45</v>
      </c>
      <c r="O148" s="72"/>
      <c r="P148" s="203">
        <f>O148*H148</f>
        <v>0</v>
      </c>
      <c r="Q148" s="203">
        <v>2.50187</v>
      </c>
      <c r="R148" s="203">
        <f>Q148*H148</f>
        <v>1.4710995599999999</v>
      </c>
      <c r="S148" s="203">
        <v>0</v>
      </c>
      <c r="T148" s="20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5" t="s">
        <v>199</v>
      </c>
      <c r="AT148" s="205" t="s">
        <v>195</v>
      </c>
      <c r="AU148" s="205" t="s">
        <v>89</v>
      </c>
      <c r="AY148" s="18" t="s">
        <v>193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87</v>
      </c>
      <c r="BK148" s="206">
        <f>ROUND(I148*H148,2)</f>
        <v>0</v>
      </c>
      <c r="BL148" s="18" t="s">
        <v>199</v>
      </c>
      <c r="BM148" s="205" t="s">
        <v>207</v>
      </c>
    </row>
    <row r="149" spans="2:51" s="13" customFormat="1" ht="12">
      <c r="B149" s="207"/>
      <c r="C149" s="208"/>
      <c r="D149" s="209" t="s">
        <v>201</v>
      </c>
      <c r="E149" s="210" t="s">
        <v>1</v>
      </c>
      <c r="F149" s="211" t="s">
        <v>208</v>
      </c>
      <c r="G149" s="208"/>
      <c r="H149" s="212">
        <v>0.588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201</v>
      </c>
      <c r="AU149" s="218" t="s">
        <v>89</v>
      </c>
      <c r="AV149" s="13" t="s">
        <v>89</v>
      </c>
      <c r="AW149" s="13" t="s">
        <v>36</v>
      </c>
      <c r="AX149" s="13" t="s">
        <v>80</v>
      </c>
      <c r="AY149" s="218" t="s">
        <v>193</v>
      </c>
    </row>
    <row r="150" spans="2:51" s="14" customFormat="1" ht="12">
      <c r="B150" s="219"/>
      <c r="C150" s="220"/>
      <c r="D150" s="209" t="s">
        <v>201</v>
      </c>
      <c r="E150" s="221" t="s">
        <v>1</v>
      </c>
      <c r="F150" s="222" t="s">
        <v>203</v>
      </c>
      <c r="G150" s="220"/>
      <c r="H150" s="223">
        <v>0.588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201</v>
      </c>
      <c r="AU150" s="229" t="s">
        <v>89</v>
      </c>
      <c r="AV150" s="14" t="s">
        <v>199</v>
      </c>
      <c r="AW150" s="14" t="s">
        <v>36</v>
      </c>
      <c r="AX150" s="14" t="s">
        <v>87</v>
      </c>
      <c r="AY150" s="229" t="s">
        <v>193</v>
      </c>
    </row>
    <row r="151" spans="1:65" s="2" customFormat="1" ht="24.2" customHeight="1">
      <c r="A151" s="35"/>
      <c r="B151" s="36"/>
      <c r="C151" s="193" t="s">
        <v>100</v>
      </c>
      <c r="D151" s="193" t="s">
        <v>195</v>
      </c>
      <c r="E151" s="194" t="s">
        <v>209</v>
      </c>
      <c r="F151" s="195" t="s">
        <v>210</v>
      </c>
      <c r="G151" s="196" t="s">
        <v>198</v>
      </c>
      <c r="H151" s="197">
        <v>1.44</v>
      </c>
      <c r="I151" s="198"/>
      <c r="J151" s="199">
        <f>ROUND(I151*H151,2)</f>
        <v>0</v>
      </c>
      <c r="K151" s="200"/>
      <c r="L151" s="40"/>
      <c r="M151" s="201" t="s">
        <v>1</v>
      </c>
      <c r="N151" s="202" t="s">
        <v>45</v>
      </c>
      <c r="O151" s="72"/>
      <c r="P151" s="203">
        <f>O151*H151</f>
        <v>0</v>
      </c>
      <c r="Q151" s="203">
        <v>2.50187</v>
      </c>
      <c r="R151" s="203">
        <f>Q151*H151</f>
        <v>3.6026928</v>
      </c>
      <c r="S151" s="203">
        <v>0</v>
      </c>
      <c r="T151" s="20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5" t="s">
        <v>199</v>
      </c>
      <c r="AT151" s="205" t="s">
        <v>195</v>
      </c>
      <c r="AU151" s="205" t="s">
        <v>89</v>
      </c>
      <c r="AY151" s="18" t="s">
        <v>193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87</v>
      </c>
      <c r="BK151" s="206">
        <f>ROUND(I151*H151,2)</f>
        <v>0</v>
      </c>
      <c r="BL151" s="18" t="s">
        <v>199</v>
      </c>
      <c r="BM151" s="205" t="s">
        <v>211</v>
      </c>
    </row>
    <row r="152" spans="2:51" s="15" customFormat="1" ht="12">
      <c r="B152" s="230"/>
      <c r="C152" s="231"/>
      <c r="D152" s="209" t="s">
        <v>201</v>
      </c>
      <c r="E152" s="232" t="s">
        <v>1</v>
      </c>
      <c r="F152" s="233" t="s">
        <v>212</v>
      </c>
      <c r="G152" s="231"/>
      <c r="H152" s="232" t="s">
        <v>1</v>
      </c>
      <c r="I152" s="234"/>
      <c r="J152" s="231"/>
      <c r="K152" s="231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201</v>
      </c>
      <c r="AU152" s="239" t="s">
        <v>89</v>
      </c>
      <c r="AV152" s="15" t="s">
        <v>87</v>
      </c>
      <c r="AW152" s="15" t="s">
        <v>36</v>
      </c>
      <c r="AX152" s="15" t="s">
        <v>80</v>
      </c>
      <c r="AY152" s="239" t="s">
        <v>193</v>
      </c>
    </row>
    <row r="153" spans="2:51" s="13" customFormat="1" ht="12">
      <c r="B153" s="207"/>
      <c r="C153" s="208"/>
      <c r="D153" s="209" t="s">
        <v>201</v>
      </c>
      <c r="E153" s="210" t="s">
        <v>1</v>
      </c>
      <c r="F153" s="211" t="s">
        <v>213</v>
      </c>
      <c r="G153" s="208"/>
      <c r="H153" s="212">
        <v>1.44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201</v>
      </c>
      <c r="AU153" s="218" t="s">
        <v>89</v>
      </c>
      <c r="AV153" s="13" t="s">
        <v>89</v>
      </c>
      <c r="AW153" s="13" t="s">
        <v>36</v>
      </c>
      <c r="AX153" s="13" t="s">
        <v>80</v>
      </c>
      <c r="AY153" s="218" t="s">
        <v>193</v>
      </c>
    </row>
    <row r="154" spans="2:51" s="14" customFormat="1" ht="12">
      <c r="B154" s="219"/>
      <c r="C154" s="220"/>
      <c r="D154" s="209" t="s">
        <v>201</v>
      </c>
      <c r="E154" s="221" t="s">
        <v>1</v>
      </c>
      <c r="F154" s="222" t="s">
        <v>203</v>
      </c>
      <c r="G154" s="220"/>
      <c r="H154" s="223">
        <v>1.44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201</v>
      </c>
      <c r="AU154" s="229" t="s">
        <v>89</v>
      </c>
      <c r="AV154" s="14" t="s">
        <v>199</v>
      </c>
      <c r="AW154" s="14" t="s">
        <v>36</v>
      </c>
      <c r="AX154" s="14" t="s">
        <v>87</v>
      </c>
      <c r="AY154" s="229" t="s">
        <v>193</v>
      </c>
    </row>
    <row r="155" spans="1:65" s="2" customFormat="1" ht="16.5" customHeight="1">
      <c r="A155" s="35"/>
      <c r="B155" s="36"/>
      <c r="C155" s="193" t="s">
        <v>199</v>
      </c>
      <c r="D155" s="193" t="s">
        <v>195</v>
      </c>
      <c r="E155" s="194" t="s">
        <v>214</v>
      </c>
      <c r="F155" s="195" t="s">
        <v>215</v>
      </c>
      <c r="G155" s="196" t="s">
        <v>216</v>
      </c>
      <c r="H155" s="197">
        <v>0.045</v>
      </c>
      <c r="I155" s="198"/>
      <c r="J155" s="199">
        <f>ROUND(I155*H155,2)</f>
        <v>0</v>
      </c>
      <c r="K155" s="200"/>
      <c r="L155" s="40"/>
      <c r="M155" s="201" t="s">
        <v>1</v>
      </c>
      <c r="N155" s="202" t="s">
        <v>45</v>
      </c>
      <c r="O155" s="72"/>
      <c r="P155" s="203">
        <f>O155*H155</f>
        <v>0</v>
      </c>
      <c r="Q155" s="203">
        <v>1.06277</v>
      </c>
      <c r="R155" s="203">
        <f>Q155*H155</f>
        <v>0.047824649999999996</v>
      </c>
      <c r="S155" s="203">
        <v>0</v>
      </c>
      <c r="T155" s="20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199</v>
      </c>
      <c r="AT155" s="205" t="s">
        <v>195</v>
      </c>
      <c r="AU155" s="205" t="s">
        <v>89</v>
      </c>
      <c r="AY155" s="18" t="s">
        <v>193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87</v>
      </c>
      <c r="BK155" s="206">
        <f>ROUND(I155*H155,2)</f>
        <v>0</v>
      </c>
      <c r="BL155" s="18" t="s">
        <v>199</v>
      </c>
      <c r="BM155" s="205" t="s">
        <v>217</v>
      </c>
    </row>
    <row r="156" spans="2:51" s="15" customFormat="1" ht="12">
      <c r="B156" s="230"/>
      <c r="C156" s="231"/>
      <c r="D156" s="209" t="s">
        <v>201</v>
      </c>
      <c r="E156" s="232" t="s">
        <v>1</v>
      </c>
      <c r="F156" s="233" t="s">
        <v>218</v>
      </c>
      <c r="G156" s="231"/>
      <c r="H156" s="232" t="s">
        <v>1</v>
      </c>
      <c r="I156" s="234"/>
      <c r="J156" s="231"/>
      <c r="K156" s="231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201</v>
      </c>
      <c r="AU156" s="239" t="s">
        <v>89</v>
      </c>
      <c r="AV156" s="15" t="s">
        <v>87</v>
      </c>
      <c r="AW156" s="15" t="s">
        <v>36</v>
      </c>
      <c r="AX156" s="15" t="s">
        <v>80</v>
      </c>
      <c r="AY156" s="239" t="s">
        <v>193</v>
      </c>
    </row>
    <row r="157" spans="2:51" s="15" customFormat="1" ht="12">
      <c r="B157" s="230"/>
      <c r="C157" s="231"/>
      <c r="D157" s="209" t="s">
        <v>201</v>
      </c>
      <c r="E157" s="232" t="s">
        <v>1</v>
      </c>
      <c r="F157" s="233" t="s">
        <v>212</v>
      </c>
      <c r="G157" s="231"/>
      <c r="H157" s="232" t="s">
        <v>1</v>
      </c>
      <c r="I157" s="234"/>
      <c r="J157" s="231"/>
      <c r="K157" s="231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201</v>
      </c>
      <c r="AU157" s="239" t="s">
        <v>89</v>
      </c>
      <c r="AV157" s="15" t="s">
        <v>87</v>
      </c>
      <c r="AW157" s="15" t="s">
        <v>36</v>
      </c>
      <c r="AX157" s="15" t="s">
        <v>80</v>
      </c>
      <c r="AY157" s="239" t="s">
        <v>193</v>
      </c>
    </row>
    <row r="158" spans="2:51" s="13" customFormat="1" ht="12">
      <c r="B158" s="207"/>
      <c r="C158" s="208"/>
      <c r="D158" s="209" t="s">
        <v>201</v>
      </c>
      <c r="E158" s="210" t="s">
        <v>1</v>
      </c>
      <c r="F158" s="211" t="s">
        <v>219</v>
      </c>
      <c r="G158" s="208"/>
      <c r="H158" s="212">
        <v>0.045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201</v>
      </c>
      <c r="AU158" s="218" t="s">
        <v>89</v>
      </c>
      <c r="AV158" s="13" t="s">
        <v>89</v>
      </c>
      <c r="AW158" s="13" t="s">
        <v>36</v>
      </c>
      <c r="AX158" s="13" t="s">
        <v>80</v>
      </c>
      <c r="AY158" s="218" t="s">
        <v>193</v>
      </c>
    </row>
    <row r="159" spans="2:51" s="14" customFormat="1" ht="12">
      <c r="B159" s="219"/>
      <c r="C159" s="220"/>
      <c r="D159" s="209" t="s">
        <v>201</v>
      </c>
      <c r="E159" s="221" t="s">
        <v>1</v>
      </c>
      <c r="F159" s="222" t="s">
        <v>203</v>
      </c>
      <c r="G159" s="220"/>
      <c r="H159" s="223">
        <v>0.045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201</v>
      </c>
      <c r="AU159" s="229" t="s">
        <v>89</v>
      </c>
      <c r="AV159" s="14" t="s">
        <v>199</v>
      </c>
      <c r="AW159" s="14" t="s">
        <v>36</v>
      </c>
      <c r="AX159" s="14" t="s">
        <v>87</v>
      </c>
      <c r="AY159" s="229" t="s">
        <v>193</v>
      </c>
    </row>
    <row r="160" spans="2:63" s="12" customFormat="1" ht="22.9" customHeight="1">
      <c r="B160" s="177"/>
      <c r="C160" s="178"/>
      <c r="D160" s="179" t="s">
        <v>79</v>
      </c>
      <c r="E160" s="191" t="s">
        <v>100</v>
      </c>
      <c r="F160" s="191" t="s">
        <v>220</v>
      </c>
      <c r="G160" s="178"/>
      <c r="H160" s="178"/>
      <c r="I160" s="181"/>
      <c r="J160" s="192">
        <f>BK160</f>
        <v>0</v>
      </c>
      <c r="K160" s="178"/>
      <c r="L160" s="183"/>
      <c r="M160" s="184"/>
      <c r="N160" s="185"/>
      <c r="O160" s="185"/>
      <c r="P160" s="186">
        <f>SUM(P161:P204)</f>
        <v>0</v>
      </c>
      <c r="Q160" s="185"/>
      <c r="R160" s="186">
        <f>SUM(R161:R204)</f>
        <v>8.56855297</v>
      </c>
      <c r="S160" s="185"/>
      <c r="T160" s="187">
        <f>SUM(T161:T204)</f>
        <v>0</v>
      </c>
      <c r="AR160" s="188" t="s">
        <v>87</v>
      </c>
      <c r="AT160" s="189" t="s">
        <v>79</v>
      </c>
      <c r="AU160" s="189" t="s">
        <v>87</v>
      </c>
      <c r="AY160" s="188" t="s">
        <v>193</v>
      </c>
      <c r="BK160" s="190">
        <f>SUM(BK161:BK204)</f>
        <v>0</v>
      </c>
    </row>
    <row r="161" spans="1:65" s="2" customFormat="1" ht="16.5" customHeight="1">
      <c r="A161" s="35"/>
      <c r="B161" s="36"/>
      <c r="C161" s="193" t="s">
        <v>221</v>
      </c>
      <c r="D161" s="193" t="s">
        <v>195</v>
      </c>
      <c r="E161" s="194" t="s">
        <v>222</v>
      </c>
      <c r="F161" s="195" t="s">
        <v>223</v>
      </c>
      <c r="G161" s="196" t="s">
        <v>198</v>
      </c>
      <c r="H161" s="197">
        <v>2</v>
      </c>
      <c r="I161" s="198"/>
      <c r="J161" s="199">
        <f>ROUND(I161*H161,2)</f>
        <v>0</v>
      </c>
      <c r="K161" s="200"/>
      <c r="L161" s="40"/>
      <c r="M161" s="201" t="s">
        <v>1</v>
      </c>
      <c r="N161" s="202" t="s">
        <v>45</v>
      </c>
      <c r="O161" s="72"/>
      <c r="P161" s="203">
        <f>O161*H161</f>
        <v>0</v>
      </c>
      <c r="Q161" s="203">
        <v>1.6285</v>
      </c>
      <c r="R161" s="203">
        <f>Q161*H161</f>
        <v>3.257</v>
      </c>
      <c r="S161" s="203">
        <v>0</v>
      </c>
      <c r="T161" s="20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199</v>
      </c>
      <c r="AT161" s="205" t="s">
        <v>195</v>
      </c>
      <c r="AU161" s="205" t="s">
        <v>89</v>
      </c>
      <c r="AY161" s="18" t="s">
        <v>193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87</v>
      </c>
      <c r="BK161" s="206">
        <f>ROUND(I161*H161,2)</f>
        <v>0</v>
      </c>
      <c r="BL161" s="18" t="s">
        <v>199</v>
      </c>
      <c r="BM161" s="205" t="s">
        <v>224</v>
      </c>
    </row>
    <row r="162" spans="2:51" s="15" customFormat="1" ht="12">
      <c r="B162" s="230"/>
      <c r="C162" s="231"/>
      <c r="D162" s="209" t="s">
        <v>201</v>
      </c>
      <c r="E162" s="232" t="s">
        <v>1</v>
      </c>
      <c r="F162" s="233" t="s">
        <v>225</v>
      </c>
      <c r="G162" s="231"/>
      <c r="H162" s="232" t="s">
        <v>1</v>
      </c>
      <c r="I162" s="234"/>
      <c r="J162" s="231"/>
      <c r="K162" s="231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201</v>
      </c>
      <c r="AU162" s="239" t="s">
        <v>89</v>
      </c>
      <c r="AV162" s="15" t="s">
        <v>87</v>
      </c>
      <c r="AW162" s="15" t="s">
        <v>36</v>
      </c>
      <c r="AX162" s="15" t="s">
        <v>80</v>
      </c>
      <c r="AY162" s="239" t="s">
        <v>193</v>
      </c>
    </row>
    <row r="163" spans="2:51" s="15" customFormat="1" ht="12">
      <c r="B163" s="230"/>
      <c r="C163" s="231"/>
      <c r="D163" s="209" t="s">
        <v>201</v>
      </c>
      <c r="E163" s="232" t="s">
        <v>1</v>
      </c>
      <c r="F163" s="233" t="s">
        <v>226</v>
      </c>
      <c r="G163" s="231"/>
      <c r="H163" s="232" t="s">
        <v>1</v>
      </c>
      <c r="I163" s="234"/>
      <c r="J163" s="231"/>
      <c r="K163" s="231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201</v>
      </c>
      <c r="AU163" s="239" t="s">
        <v>89</v>
      </c>
      <c r="AV163" s="15" t="s">
        <v>87</v>
      </c>
      <c r="AW163" s="15" t="s">
        <v>36</v>
      </c>
      <c r="AX163" s="15" t="s">
        <v>80</v>
      </c>
      <c r="AY163" s="239" t="s">
        <v>193</v>
      </c>
    </row>
    <row r="164" spans="2:51" s="13" customFormat="1" ht="12">
      <c r="B164" s="207"/>
      <c r="C164" s="208"/>
      <c r="D164" s="209" t="s">
        <v>201</v>
      </c>
      <c r="E164" s="210" t="s">
        <v>1</v>
      </c>
      <c r="F164" s="211" t="s">
        <v>227</v>
      </c>
      <c r="G164" s="208"/>
      <c r="H164" s="212">
        <v>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201</v>
      </c>
      <c r="AU164" s="218" t="s">
        <v>89</v>
      </c>
      <c r="AV164" s="13" t="s">
        <v>89</v>
      </c>
      <c r="AW164" s="13" t="s">
        <v>36</v>
      </c>
      <c r="AX164" s="13" t="s">
        <v>80</v>
      </c>
      <c r="AY164" s="218" t="s">
        <v>193</v>
      </c>
    </row>
    <row r="165" spans="2:51" s="14" customFormat="1" ht="12">
      <c r="B165" s="219"/>
      <c r="C165" s="220"/>
      <c r="D165" s="209" t="s">
        <v>201</v>
      </c>
      <c r="E165" s="221" t="s">
        <v>1</v>
      </c>
      <c r="F165" s="222" t="s">
        <v>203</v>
      </c>
      <c r="G165" s="220"/>
      <c r="H165" s="223">
        <v>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201</v>
      </c>
      <c r="AU165" s="229" t="s">
        <v>89</v>
      </c>
      <c r="AV165" s="14" t="s">
        <v>199</v>
      </c>
      <c r="AW165" s="14" t="s">
        <v>36</v>
      </c>
      <c r="AX165" s="14" t="s">
        <v>87</v>
      </c>
      <c r="AY165" s="229" t="s">
        <v>193</v>
      </c>
    </row>
    <row r="166" spans="1:65" s="2" customFormat="1" ht="24.2" customHeight="1">
      <c r="A166" s="35"/>
      <c r="B166" s="36"/>
      <c r="C166" s="193" t="s">
        <v>228</v>
      </c>
      <c r="D166" s="193" t="s">
        <v>195</v>
      </c>
      <c r="E166" s="194" t="s">
        <v>229</v>
      </c>
      <c r="F166" s="195" t="s">
        <v>230</v>
      </c>
      <c r="G166" s="196" t="s">
        <v>231</v>
      </c>
      <c r="H166" s="197">
        <v>6.27</v>
      </c>
      <c r="I166" s="198"/>
      <c r="J166" s="199">
        <f>ROUND(I166*H166,2)</f>
        <v>0</v>
      </c>
      <c r="K166" s="200"/>
      <c r="L166" s="40"/>
      <c r="M166" s="201" t="s">
        <v>1</v>
      </c>
      <c r="N166" s="202" t="s">
        <v>45</v>
      </c>
      <c r="O166" s="72"/>
      <c r="P166" s="203">
        <f>O166*H166</f>
        <v>0</v>
      </c>
      <c r="Q166" s="203">
        <v>0.04234</v>
      </c>
      <c r="R166" s="203">
        <f>Q166*H166</f>
        <v>0.2654718</v>
      </c>
      <c r="S166" s="203">
        <v>0</v>
      </c>
      <c r="T166" s="20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89</v>
      </c>
      <c r="AY166" s="18" t="s">
        <v>193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87</v>
      </c>
      <c r="BK166" s="206">
        <f>ROUND(I166*H166,2)</f>
        <v>0</v>
      </c>
      <c r="BL166" s="18" t="s">
        <v>199</v>
      </c>
      <c r="BM166" s="205" t="s">
        <v>232</v>
      </c>
    </row>
    <row r="167" spans="2:51" s="15" customFormat="1" ht="12">
      <c r="B167" s="230"/>
      <c r="C167" s="231"/>
      <c r="D167" s="209" t="s">
        <v>201</v>
      </c>
      <c r="E167" s="232" t="s">
        <v>1</v>
      </c>
      <c r="F167" s="233" t="s">
        <v>226</v>
      </c>
      <c r="G167" s="231"/>
      <c r="H167" s="232" t="s">
        <v>1</v>
      </c>
      <c r="I167" s="234"/>
      <c r="J167" s="231"/>
      <c r="K167" s="231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201</v>
      </c>
      <c r="AU167" s="239" t="s">
        <v>89</v>
      </c>
      <c r="AV167" s="15" t="s">
        <v>87</v>
      </c>
      <c r="AW167" s="15" t="s">
        <v>36</v>
      </c>
      <c r="AX167" s="15" t="s">
        <v>80</v>
      </c>
      <c r="AY167" s="239" t="s">
        <v>193</v>
      </c>
    </row>
    <row r="168" spans="2:51" s="13" customFormat="1" ht="12">
      <c r="B168" s="207"/>
      <c r="C168" s="208"/>
      <c r="D168" s="209" t="s">
        <v>201</v>
      </c>
      <c r="E168" s="210" t="s">
        <v>1</v>
      </c>
      <c r="F168" s="211" t="s">
        <v>233</v>
      </c>
      <c r="G168" s="208"/>
      <c r="H168" s="212">
        <v>1.32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201</v>
      </c>
      <c r="AU168" s="218" t="s">
        <v>89</v>
      </c>
      <c r="AV168" s="13" t="s">
        <v>89</v>
      </c>
      <c r="AW168" s="13" t="s">
        <v>36</v>
      </c>
      <c r="AX168" s="13" t="s">
        <v>80</v>
      </c>
      <c r="AY168" s="218" t="s">
        <v>193</v>
      </c>
    </row>
    <row r="169" spans="2:51" s="13" customFormat="1" ht="12">
      <c r="B169" s="207"/>
      <c r="C169" s="208"/>
      <c r="D169" s="209" t="s">
        <v>201</v>
      </c>
      <c r="E169" s="210" t="s">
        <v>1</v>
      </c>
      <c r="F169" s="211" t="s">
        <v>234</v>
      </c>
      <c r="G169" s="208"/>
      <c r="H169" s="212">
        <v>1.32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201</v>
      </c>
      <c r="AU169" s="218" t="s">
        <v>89</v>
      </c>
      <c r="AV169" s="13" t="s">
        <v>89</v>
      </c>
      <c r="AW169" s="13" t="s">
        <v>36</v>
      </c>
      <c r="AX169" s="13" t="s">
        <v>80</v>
      </c>
      <c r="AY169" s="218" t="s">
        <v>193</v>
      </c>
    </row>
    <row r="170" spans="2:51" s="13" customFormat="1" ht="12">
      <c r="B170" s="207"/>
      <c r="C170" s="208"/>
      <c r="D170" s="209" t="s">
        <v>201</v>
      </c>
      <c r="E170" s="210" t="s">
        <v>1</v>
      </c>
      <c r="F170" s="211" t="s">
        <v>235</v>
      </c>
      <c r="G170" s="208"/>
      <c r="H170" s="212">
        <v>0.99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201</v>
      </c>
      <c r="AU170" s="218" t="s">
        <v>89</v>
      </c>
      <c r="AV170" s="13" t="s">
        <v>89</v>
      </c>
      <c r="AW170" s="13" t="s">
        <v>36</v>
      </c>
      <c r="AX170" s="13" t="s">
        <v>80</v>
      </c>
      <c r="AY170" s="218" t="s">
        <v>193</v>
      </c>
    </row>
    <row r="171" spans="2:51" s="16" customFormat="1" ht="12">
      <c r="B171" s="240"/>
      <c r="C171" s="241"/>
      <c r="D171" s="209" t="s">
        <v>201</v>
      </c>
      <c r="E171" s="242" t="s">
        <v>1</v>
      </c>
      <c r="F171" s="243" t="s">
        <v>236</v>
      </c>
      <c r="G171" s="241"/>
      <c r="H171" s="244">
        <v>3.63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201</v>
      </c>
      <c r="AU171" s="250" t="s">
        <v>89</v>
      </c>
      <c r="AV171" s="16" t="s">
        <v>100</v>
      </c>
      <c r="AW171" s="16" t="s">
        <v>36</v>
      </c>
      <c r="AX171" s="16" t="s">
        <v>80</v>
      </c>
      <c r="AY171" s="250" t="s">
        <v>193</v>
      </c>
    </row>
    <row r="172" spans="2:51" s="15" customFormat="1" ht="12">
      <c r="B172" s="230"/>
      <c r="C172" s="231"/>
      <c r="D172" s="209" t="s">
        <v>201</v>
      </c>
      <c r="E172" s="232" t="s">
        <v>1</v>
      </c>
      <c r="F172" s="233" t="s">
        <v>237</v>
      </c>
      <c r="G172" s="231"/>
      <c r="H172" s="232" t="s">
        <v>1</v>
      </c>
      <c r="I172" s="234"/>
      <c r="J172" s="231"/>
      <c r="K172" s="231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201</v>
      </c>
      <c r="AU172" s="239" t="s">
        <v>89</v>
      </c>
      <c r="AV172" s="15" t="s">
        <v>87</v>
      </c>
      <c r="AW172" s="15" t="s">
        <v>36</v>
      </c>
      <c r="AX172" s="15" t="s">
        <v>80</v>
      </c>
      <c r="AY172" s="239" t="s">
        <v>193</v>
      </c>
    </row>
    <row r="173" spans="2:51" s="13" customFormat="1" ht="12">
      <c r="B173" s="207"/>
      <c r="C173" s="208"/>
      <c r="D173" s="209" t="s">
        <v>201</v>
      </c>
      <c r="E173" s="210" t="s">
        <v>1</v>
      </c>
      <c r="F173" s="211" t="s">
        <v>238</v>
      </c>
      <c r="G173" s="208"/>
      <c r="H173" s="212">
        <v>1.32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201</v>
      </c>
      <c r="AU173" s="218" t="s">
        <v>89</v>
      </c>
      <c r="AV173" s="13" t="s">
        <v>89</v>
      </c>
      <c r="AW173" s="13" t="s">
        <v>36</v>
      </c>
      <c r="AX173" s="13" t="s">
        <v>80</v>
      </c>
      <c r="AY173" s="218" t="s">
        <v>193</v>
      </c>
    </row>
    <row r="174" spans="2:51" s="16" customFormat="1" ht="12">
      <c r="B174" s="240"/>
      <c r="C174" s="241"/>
      <c r="D174" s="209" t="s">
        <v>201</v>
      </c>
      <c r="E174" s="242" t="s">
        <v>1</v>
      </c>
      <c r="F174" s="243" t="s">
        <v>236</v>
      </c>
      <c r="G174" s="241"/>
      <c r="H174" s="244">
        <v>1.32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201</v>
      </c>
      <c r="AU174" s="250" t="s">
        <v>89</v>
      </c>
      <c r="AV174" s="16" t="s">
        <v>100</v>
      </c>
      <c r="AW174" s="16" t="s">
        <v>36</v>
      </c>
      <c r="AX174" s="16" t="s">
        <v>80</v>
      </c>
      <c r="AY174" s="250" t="s">
        <v>193</v>
      </c>
    </row>
    <row r="175" spans="2:51" s="15" customFormat="1" ht="12">
      <c r="B175" s="230"/>
      <c r="C175" s="231"/>
      <c r="D175" s="209" t="s">
        <v>201</v>
      </c>
      <c r="E175" s="232" t="s">
        <v>1</v>
      </c>
      <c r="F175" s="233" t="s">
        <v>239</v>
      </c>
      <c r="G175" s="231"/>
      <c r="H175" s="232" t="s">
        <v>1</v>
      </c>
      <c r="I175" s="234"/>
      <c r="J175" s="231"/>
      <c r="K175" s="231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201</v>
      </c>
      <c r="AU175" s="239" t="s">
        <v>89</v>
      </c>
      <c r="AV175" s="15" t="s">
        <v>87</v>
      </c>
      <c r="AW175" s="15" t="s">
        <v>36</v>
      </c>
      <c r="AX175" s="15" t="s">
        <v>80</v>
      </c>
      <c r="AY175" s="239" t="s">
        <v>193</v>
      </c>
    </row>
    <row r="176" spans="2:51" s="13" customFormat="1" ht="12">
      <c r="B176" s="207"/>
      <c r="C176" s="208"/>
      <c r="D176" s="209" t="s">
        <v>201</v>
      </c>
      <c r="E176" s="210" t="s">
        <v>1</v>
      </c>
      <c r="F176" s="211" t="s">
        <v>240</v>
      </c>
      <c r="G176" s="208"/>
      <c r="H176" s="212">
        <v>1.32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201</v>
      </c>
      <c r="AU176" s="218" t="s">
        <v>89</v>
      </c>
      <c r="AV176" s="13" t="s">
        <v>89</v>
      </c>
      <c r="AW176" s="13" t="s">
        <v>36</v>
      </c>
      <c r="AX176" s="13" t="s">
        <v>80</v>
      </c>
      <c r="AY176" s="218" t="s">
        <v>193</v>
      </c>
    </row>
    <row r="177" spans="2:51" s="16" customFormat="1" ht="12">
      <c r="B177" s="240"/>
      <c r="C177" s="241"/>
      <c r="D177" s="209" t="s">
        <v>201</v>
      </c>
      <c r="E177" s="242" t="s">
        <v>1</v>
      </c>
      <c r="F177" s="243" t="s">
        <v>236</v>
      </c>
      <c r="G177" s="241"/>
      <c r="H177" s="244">
        <v>1.32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201</v>
      </c>
      <c r="AU177" s="250" t="s">
        <v>89</v>
      </c>
      <c r="AV177" s="16" t="s">
        <v>100</v>
      </c>
      <c r="AW177" s="16" t="s">
        <v>36</v>
      </c>
      <c r="AX177" s="16" t="s">
        <v>80</v>
      </c>
      <c r="AY177" s="250" t="s">
        <v>193</v>
      </c>
    </row>
    <row r="178" spans="2:51" s="14" customFormat="1" ht="12">
      <c r="B178" s="219"/>
      <c r="C178" s="220"/>
      <c r="D178" s="209" t="s">
        <v>201</v>
      </c>
      <c r="E178" s="221" t="s">
        <v>1</v>
      </c>
      <c r="F178" s="222" t="s">
        <v>203</v>
      </c>
      <c r="G178" s="220"/>
      <c r="H178" s="223">
        <v>6.27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201</v>
      </c>
      <c r="AU178" s="229" t="s">
        <v>89</v>
      </c>
      <c r="AV178" s="14" t="s">
        <v>199</v>
      </c>
      <c r="AW178" s="14" t="s">
        <v>36</v>
      </c>
      <c r="AX178" s="14" t="s">
        <v>87</v>
      </c>
      <c r="AY178" s="229" t="s">
        <v>193</v>
      </c>
    </row>
    <row r="179" spans="1:65" s="2" customFormat="1" ht="24.2" customHeight="1">
      <c r="A179" s="35"/>
      <c r="B179" s="36"/>
      <c r="C179" s="193" t="s">
        <v>241</v>
      </c>
      <c r="D179" s="193" t="s">
        <v>195</v>
      </c>
      <c r="E179" s="194" t="s">
        <v>242</v>
      </c>
      <c r="F179" s="195" t="s">
        <v>243</v>
      </c>
      <c r="G179" s="196" t="s">
        <v>231</v>
      </c>
      <c r="H179" s="197">
        <v>74.131</v>
      </c>
      <c r="I179" s="198"/>
      <c r="J179" s="199">
        <f>ROUND(I179*H179,2)</f>
        <v>0</v>
      </c>
      <c r="K179" s="200"/>
      <c r="L179" s="40"/>
      <c r="M179" s="201" t="s">
        <v>1</v>
      </c>
      <c r="N179" s="202" t="s">
        <v>45</v>
      </c>
      <c r="O179" s="72"/>
      <c r="P179" s="203">
        <f>O179*H179</f>
        <v>0</v>
      </c>
      <c r="Q179" s="203">
        <v>0.05897</v>
      </c>
      <c r="R179" s="203">
        <f>Q179*H179</f>
        <v>4.37150507</v>
      </c>
      <c r="S179" s="203">
        <v>0</v>
      </c>
      <c r="T179" s="20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5" t="s">
        <v>199</v>
      </c>
      <c r="AT179" s="205" t="s">
        <v>195</v>
      </c>
      <c r="AU179" s="205" t="s">
        <v>89</v>
      </c>
      <c r="AY179" s="18" t="s">
        <v>193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87</v>
      </c>
      <c r="BK179" s="206">
        <f>ROUND(I179*H179,2)</f>
        <v>0</v>
      </c>
      <c r="BL179" s="18" t="s">
        <v>199</v>
      </c>
      <c r="BM179" s="205" t="s">
        <v>244</v>
      </c>
    </row>
    <row r="180" spans="2:51" s="15" customFormat="1" ht="12">
      <c r="B180" s="230"/>
      <c r="C180" s="231"/>
      <c r="D180" s="209" t="s">
        <v>201</v>
      </c>
      <c r="E180" s="232" t="s">
        <v>1</v>
      </c>
      <c r="F180" s="233" t="s">
        <v>226</v>
      </c>
      <c r="G180" s="231"/>
      <c r="H180" s="232" t="s">
        <v>1</v>
      </c>
      <c r="I180" s="234"/>
      <c r="J180" s="231"/>
      <c r="K180" s="231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201</v>
      </c>
      <c r="AU180" s="239" t="s">
        <v>89</v>
      </c>
      <c r="AV180" s="15" t="s">
        <v>87</v>
      </c>
      <c r="AW180" s="15" t="s">
        <v>36</v>
      </c>
      <c r="AX180" s="15" t="s">
        <v>80</v>
      </c>
      <c r="AY180" s="239" t="s">
        <v>193</v>
      </c>
    </row>
    <row r="181" spans="2:51" s="13" customFormat="1" ht="12">
      <c r="B181" s="207"/>
      <c r="C181" s="208"/>
      <c r="D181" s="209" t="s">
        <v>201</v>
      </c>
      <c r="E181" s="210" t="s">
        <v>1</v>
      </c>
      <c r="F181" s="211" t="s">
        <v>245</v>
      </c>
      <c r="G181" s="208"/>
      <c r="H181" s="212">
        <v>3.693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201</v>
      </c>
      <c r="AU181" s="218" t="s">
        <v>89</v>
      </c>
      <c r="AV181" s="13" t="s">
        <v>89</v>
      </c>
      <c r="AW181" s="13" t="s">
        <v>36</v>
      </c>
      <c r="AX181" s="13" t="s">
        <v>80</v>
      </c>
      <c r="AY181" s="218" t="s">
        <v>193</v>
      </c>
    </row>
    <row r="182" spans="2:51" s="13" customFormat="1" ht="12">
      <c r="B182" s="207"/>
      <c r="C182" s="208"/>
      <c r="D182" s="209" t="s">
        <v>201</v>
      </c>
      <c r="E182" s="210" t="s">
        <v>1</v>
      </c>
      <c r="F182" s="211" t="s">
        <v>246</v>
      </c>
      <c r="G182" s="208"/>
      <c r="H182" s="212">
        <v>1.138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201</v>
      </c>
      <c r="AU182" s="218" t="s">
        <v>89</v>
      </c>
      <c r="AV182" s="13" t="s">
        <v>89</v>
      </c>
      <c r="AW182" s="13" t="s">
        <v>36</v>
      </c>
      <c r="AX182" s="13" t="s">
        <v>80</v>
      </c>
      <c r="AY182" s="218" t="s">
        <v>193</v>
      </c>
    </row>
    <row r="183" spans="2:51" s="13" customFormat="1" ht="12">
      <c r="B183" s="207"/>
      <c r="C183" s="208"/>
      <c r="D183" s="209" t="s">
        <v>201</v>
      </c>
      <c r="E183" s="210" t="s">
        <v>1</v>
      </c>
      <c r="F183" s="211" t="s">
        <v>247</v>
      </c>
      <c r="G183" s="208"/>
      <c r="H183" s="212">
        <v>1.17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201</v>
      </c>
      <c r="AU183" s="218" t="s">
        <v>89</v>
      </c>
      <c r="AV183" s="13" t="s">
        <v>89</v>
      </c>
      <c r="AW183" s="13" t="s">
        <v>36</v>
      </c>
      <c r="AX183" s="13" t="s">
        <v>80</v>
      </c>
      <c r="AY183" s="218" t="s">
        <v>193</v>
      </c>
    </row>
    <row r="184" spans="2:51" s="13" customFormat="1" ht="12">
      <c r="B184" s="207"/>
      <c r="C184" s="208"/>
      <c r="D184" s="209" t="s">
        <v>201</v>
      </c>
      <c r="E184" s="210" t="s">
        <v>1</v>
      </c>
      <c r="F184" s="211" t="s">
        <v>248</v>
      </c>
      <c r="G184" s="208"/>
      <c r="H184" s="212">
        <v>3.654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201</v>
      </c>
      <c r="AU184" s="218" t="s">
        <v>89</v>
      </c>
      <c r="AV184" s="13" t="s">
        <v>89</v>
      </c>
      <c r="AW184" s="13" t="s">
        <v>36</v>
      </c>
      <c r="AX184" s="13" t="s">
        <v>80</v>
      </c>
      <c r="AY184" s="218" t="s">
        <v>193</v>
      </c>
    </row>
    <row r="185" spans="2:51" s="13" customFormat="1" ht="12">
      <c r="B185" s="207"/>
      <c r="C185" s="208"/>
      <c r="D185" s="209" t="s">
        <v>201</v>
      </c>
      <c r="E185" s="210" t="s">
        <v>1</v>
      </c>
      <c r="F185" s="211" t="s">
        <v>249</v>
      </c>
      <c r="G185" s="208"/>
      <c r="H185" s="212">
        <v>2.64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201</v>
      </c>
      <c r="AU185" s="218" t="s">
        <v>89</v>
      </c>
      <c r="AV185" s="13" t="s">
        <v>89</v>
      </c>
      <c r="AW185" s="13" t="s">
        <v>36</v>
      </c>
      <c r="AX185" s="13" t="s">
        <v>80</v>
      </c>
      <c r="AY185" s="218" t="s">
        <v>193</v>
      </c>
    </row>
    <row r="186" spans="2:51" s="13" customFormat="1" ht="12">
      <c r="B186" s="207"/>
      <c r="C186" s="208"/>
      <c r="D186" s="209" t="s">
        <v>201</v>
      </c>
      <c r="E186" s="210" t="s">
        <v>1</v>
      </c>
      <c r="F186" s="211" t="s">
        <v>250</v>
      </c>
      <c r="G186" s="208"/>
      <c r="H186" s="212">
        <v>2.97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201</v>
      </c>
      <c r="AU186" s="218" t="s">
        <v>89</v>
      </c>
      <c r="AV186" s="13" t="s">
        <v>89</v>
      </c>
      <c r="AW186" s="13" t="s">
        <v>36</v>
      </c>
      <c r="AX186" s="13" t="s">
        <v>80</v>
      </c>
      <c r="AY186" s="218" t="s">
        <v>193</v>
      </c>
    </row>
    <row r="187" spans="2:51" s="16" customFormat="1" ht="12">
      <c r="B187" s="240"/>
      <c r="C187" s="241"/>
      <c r="D187" s="209" t="s">
        <v>201</v>
      </c>
      <c r="E187" s="242" t="s">
        <v>1</v>
      </c>
      <c r="F187" s="243" t="s">
        <v>236</v>
      </c>
      <c r="G187" s="241"/>
      <c r="H187" s="244">
        <v>15.265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201</v>
      </c>
      <c r="AU187" s="250" t="s">
        <v>89</v>
      </c>
      <c r="AV187" s="16" t="s">
        <v>100</v>
      </c>
      <c r="AW187" s="16" t="s">
        <v>36</v>
      </c>
      <c r="AX187" s="16" t="s">
        <v>80</v>
      </c>
      <c r="AY187" s="250" t="s">
        <v>193</v>
      </c>
    </row>
    <row r="188" spans="2:51" s="15" customFormat="1" ht="12">
      <c r="B188" s="230"/>
      <c r="C188" s="231"/>
      <c r="D188" s="209" t="s">
        <v>201</v>
      </c>
      <c r="E188" s="232" t="s">
        <v>1</v>
      </c>
      <c r="F188" s="233" t="s">
        <v>237</v>
      </c>
      <c r="G188" s="231"/>
      <c r="H188" s="232" t="s">
        <v>1</v>
      </c>
      <c r="I188" s="234"/>
      <c r="J188" s="231"/>
      <c r="K188" s="231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201</v>
      </c>
      <c r="AU188" s="239" t="s">
        <v>89</v>
      </c>
      <c r="AV188" s="15" t="s">
        <v>87</v>
      </c>
      <c r="AW188" s="15" t="s">
        <v>36</v>
      </c>
      <c r="AX188" s="15" t="s">
        <v>80</v>
      </c>
      <c r="AY188" s="239" t="s">
        <v>193</v>
      </c>
    </row>
    <row r="189" spans="2:51" s="13" customFormat="1" ht="12">
      <c r="B189" s="207"/>
      <c r="C189" s="208"/>
      <c r="D189" s="209" t="s">
        <v>201</v>
      </c>
      <c r="E189" s="210" t="s">
        <v>1</v>
      </c>
      <c r="F189" s="211" t="s">
        <v>251</v>
      </c>
      <c r="G189" s="208"/>
      <c r="H189" s="212">
        <v>2.373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201</v>
      </c>
      <c r="AU189" s="218" t="s">
        <v>89</v>
      </c>
      <c r="AV189" s="13" t="s">
        <v>89</v>
      </c>
      <c r="AW189" s="13" t="s">
        <v>36</v>
      </c>
      <c r="AX189" s="13" t="s">
        <v>80</v>
      </c>
      <c r="AY189" s="218" t="s">
        <v>193</v>
      </c>
    </row>
    <row r="190" spans="2:51" s="13" customFormat="1" ht="12">
      <c r="B190" s="207"/>
      <c r="C190" s="208"/>
      <c r="D190" s="209" t="s">
        <v>201</v>
      </c>
      <c r="E190" s="210" t="s">
        <v>1</v>
      </c>
      <c r="F190" s="211" t="s">
        <v>252</v>
      </c>
      <c r="G190" s="208"/>
      <c r="H190" s="212">
        <v>11.88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201</v>
      </c>
      <c r="AU190" s="218" t="s">
        <v>89</v>
      </c>
      <c r="AV190" s="13" t="s">
        <v>89</v>
      </c>
      <c r="AW190" s="13" t="s">
        <v>36</v>
      </c>
      <c r="AX190" s="13" t="s">
        <v>80</v>
      </c>
      <c r="AY190" s="218" t="s">
        <v>193</v>
      </c>
    </row>
    <row r="191" spans="2:51" s="13" customFormat="1" ht="12">
      <c r="B191" s="207"/>
      <c r="C191" s="208"/>
      <c r="D191" s="209" t="s">
        <v>201</v>
      </c>
      <c r="E191" s="210" t="s">
        <v>1</v>
      </c>
      <c r="F191" s="211" t="s">
        <v>253</v>
      </c>
      <c r="G191" s="208"/>
      <c r="H191" s="212">
        <v>7.26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201</v>
      </c>
      <c r="AU191" s="218" t="s">
        <v>89</v>
      </c>
      <c r="AV191" s="13" t="s">
        <v>89</v>
      </c>
      <c r="AW191" s="13" t="s">
        <v>36</v>
      </c>
      <c r="AX191" s="13" t="s">
        <v>80</v>
      </c>
      <c r="AY191" s="218" t="s">
        <v>193</v>
      </c>
    </row>
    <row r="192" spans="2:51" s="13" customFormat="1" ht="12">
      <c r="B192" s="207"/>
      <c r="C192" s="208"/>
      <c r="D192" s="209" t="s">
        <v>201</v>
      </c>
      <c r="E192" s="210" t="s">
        <v>1</v>
      </c>
      <c r="F192" s="211" t="s">
        <v>254</v>
      </c>
      <c r="G192" s="208"/>
      <c r="H192" s="212">
        <v>7.92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201</v>
      </c>
      <c r="AU192" s="218" t="s">
        <v>89</v>
      </c>
      <c r="AV192" s="13" t="s">
        <v>89</v>
      </c>
      <c r="AW192" s="13" t="s">
        <v>36</v>
      </c>
      <c r="AX192" s="13" t="s">
        <v>80</v>
      </c>
      <c r="AY192" s="218" t="s">
        <v>193</v>
      </c>
    </row>
    <row r="193" spans="2:51" s="16" customFormat="1" ht="12">
      <c r="B193" s="240"/>
      <c r="C193" s="241"/>
      <c r="D193" s="209" t="s">
        <v>201</v>
      </c>
      <c r="E193" s="242" t="s">
        <v>1</v>
      </c>
      <c r="F193" s="243" t="s">
        <v>236</v>
      </c>
      <c r="G193" s="241"/>
      <c r="H193" s="244">
        <v>29.433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201</v>
      </c>
      <c r="AU193" s="250" t="s">
        <v>89</v>
      </c>
      <c r="AV193" s="16" t="s">
        <v>100</v>
      </c>
      <c r="AW193" s="16" t="s">
        <v>36</v>
      </c>
      <c r="AX193" s="16" t="s">
        <v>80</v>
      </c>
      <c r="AY193" s="250" t="s">
        <v>193</v>
      </c>
    </row>
    <row r="194" spans="2:51" s="15" customFormat="1" ht="12">
      <c r="B194" s="230"/>
      <c r="C194" s="231"/>
      <c r="D194" s="209" t="s">
        <v>201</v>
      </c>
      <c r="E194" s="232" t="s">
        <v>1</v>
      </c>
      <c r="F194" s="233" t="s">
        <v>239</v>
      </c>
      <c r="G194" s="231"/>
      <c r="H194" s="232" t="s">
        <v>1</v>
      </c>
      <c r="I194" s="234"/>
      <c r="J194" s="231"/>
      <c r="K194" s="231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201</v>
      </c>
      <c r="AU194" s="239" t="s">
        <v>89</v>
      </c>
      <c r="AV194" s="15" t="s">
        <v>87</v>
      </c>
      <c r="AW194" s="15" t="s">
        <v>36</v>
      </c>
      <c r="AX194" s="15" t="s">
        <v>80</v>
      </c>
      <c r="AY194" s="239" t="s">
        <v>193</v>
      </c>
    </row>
    <row r="195" spans="2:51" s="13" customFormat="1" ht="12">
      <c r="B195" s="207"/>
      <c r="C195" s="208"/>
      <c r="D195" s="209" t="s">
        <v>201</v>
      </c>
      <c r="E195" s="210" t="s">
        <v>1</v>
      </c>
      <c r="F195" s="211" t="s">
        <v>255</v>
      </c>
      <c r="G195" s="208"/>
      <c r="H195" s="212">
        <v>2.373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201</v>
      </c>
      <c r="AU195" s="218" t="s">
        <v>89</v>
      </c>
      <c r="AV195" s="13" t="s">
        <v>89</v>
      </c>
      <c r="AW195" s="13" t="s">
        <v>36</v>
      </c>
      <c r="AX195" s="13" t="s">
        <v>80</v>
      </c>
      <c r="AY195" s="218" t="s">
        <v>193</v>
      </c>
    </row>
    <row r="196" spans="2:51" s="13" customFormat="1" ht="12">
      <c r="B196" s="207"/>
      <c r="C196" s="208"/>
      <c r="D196" s="209" t="s">
        <v>201</v>
      </c>
      <c r="E196" s="210" t="s">
        <v>1</v>
      </c>
      <c r="F196" s="211" t="s">
        <v>256</v>
      </c>
      <c r="G196" s="208"/>
      <c r="H196" s="212">
        <v>11.88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201</v>
      </c>
      <c r="AU196" s="218" t="s">
        <v>89</v>
      </c>
      <c r="AV196" s="13" t="s">
        <v>89</v>
      </c>
      <c r="AW196" s="13" t="s">
        <v>36</v>
      </c>
      <c r="AX196" s="13" t="s">
        <v>80</v>
      </c>
      <c r="AY196" s="218" t="s">
        <v>193</v>
      </c>
    </row>
    <row r="197" spans="2:51" s="13" customFormat="1" ht="12">
      <c r="B197" s="207"/>
      <c r="C197" s="208"/>
      <c r="D197" s="209" t="s">
        <v>201</v>
      </c>
      <c r="E197" s="210" t="s">
        <v>1</v>
      </c>
      <c r="F197" s="211" t="s">
        <v>257</v>
      </c>
      <c r="G197" s="208"/>
      <c r="H197" s="212">
        <v>7.26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201</v>
      </c>
      <c r="AU197" s="218" t="s">
        <v>89</v>
      </c>
      <c r="AV197" s="13" t="s">
        <v>89</v>
      </c>
      <c r="AW197" s="13" t="s">
        <v>36</v>
      </c>
      <c r="AX197" s="13" t="s">
        <v>80</v>
      </c>
      <c r="AY197" s="218" t="s">
        <v>193</v>
      </c>
    </row>
    <row r="198" spans="2:51" s="13" customFormat="1" ht="12">
      <c r="B198" s="207"/>
      <c r="C198" s="208"/>
      <c r="D198" s="209" t="s">
        <v>201</v>
      </c>
      <c r="E198" s="210" t="s">
        <v>1</v>
      </c>
      <c r="F198" s="211" t="s">
        <v>258</v>
      </c>
      <c r="G198" s="208"/>
      <c r="H198" s="212">
        <v>7.92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201</v>
      </c>
      <c r="AU198" s="218" t="s">
        <v>89</v>
      </c>
      <c r="AV198" s="13" t="s">
        <v>89</v>
      </c>
      <c r="AW198" s="13" t="s">
        <v>36</v>
      </c>
      <c r="AX198" s="13" t="s">
        <v>80</v>
      </c>
      <c r="AY198" s="218" t="s">
        <v>193</v>
      </c>
    </row>
    <row r="199" spans="2:51" s="16" customFormat="1" ht="12">
      <c r="B199" s="240"/>
      <c r="C199" s="241"/>
      <c r="D199" s="209" t="s">
        <v>201</v>
      </c>
      <c r="E199" s="242" t="s">
        <v>1</v>
      </c>
      <c r="F199" s="243" t="s">
        <v>236</v>
      </c>
      <c r="G199" s="241"/>
      <c r="H199" s="244">
        <v>29.433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201</v>
      </c>
      <c r="AU199" s="250" t="s">
        <v>89</v>
      </c>
      <c r="AV199" s="16" t="s">
        <v>100</v>
      </c>
      <c r="AW199" s="16" t="s">
        <v>36</v>
      </c>
      <c r="AX199" s="16" t="s">
        <v>80</v>
      </c>
      <c r="AY199" s="250" t="s">
        <v>193</v>
      </c>
    </row>
    <row r="200" spans="2:51" s="14" customFormat="1" ht="12">
      <c r="B200" s="219"/>
      <c r="C200" s="220"/>
      <c r="D200" s="209" t="s">
        <v>201</v>
      </c>
      <c r="E200" s="221" t="s">
        <v>1</v>
      </c>
      <c r="F200" s="222" t="s">
        <v>203</v>
      </c>
      <c r="G200" s="220"/>
      <c r="H200" s="223">
        <v>74.131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201</v>
      </c>
      <c r="AU200" s="229" t="s">
        <v>89</v>
      </c>
      <c r="AV200" s="14" t="s">
        <v>199</v>
      </c>
      <c r="AW200" s="14" t="s">
        <v>36</v>
      </c>
      <c r="AX200" s="14" t="s">
        <v>87</v>
      </c>
      <c r="AY200" s="229" t="s">
        <v>193</v>
      </c>
    </row>
    <row r="201" spans="1:65" s="2" customFormat="1" ht="24.2" customHeight="1">
      <c r="A201" s="35"/>
      <c r="B201" s="36"/>
      <c r="C201" s="193" t="s">
        <v>259</v>
      </c>
      <c r="D201" s="193" t="s">
        <v>195</v>
      </c>
      <c r="E201" s="194" t="s">
        <v>260</v>
      </c>
      <c r="F201" s="195" t="s">
        <v>261</v>
      </c>
      <c r="G201" s="196" t="s">
        <v>231</v>
      </c>
      <c r="H201" s="197">
        <v>8.91</v>
      </c>
      <c r="I201" s="198"/>
      <c r="J201" s="199">
        <f>ROUND(I201*H201,2)</f>
        <v>0</v>
      </c>
      <c r="K201" s="200"/>
      <c r="L201" s="40"/>
      <c r="M201" s="201" t="s">
        <v>1</v>
      </c>
      <c r="N201" s="202" t="s">
        <v>45</v>
      </c>
      <c r="O201" s="72"/>
      <c r="P201" s="203">
        <f>O201*H201</f>
        <v>0</v>
      </c>
      <c r="Q201" s="203">
        <v>0.07571</v>
      </c>
      <c r="R201" s="203">
        <f>Q201*H201</f>
        <v>0.6745761</v>
      </c>
      <c r="S201" s="203">
        <v>0</v>
      </c>
      <c r="T201" s="20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5" t="s">
        <v>199</v>
      </c>
      <c r="AT201" s="205" t="s">
        <v>195</v>
      </c>
      <c r="AU201" s="205" t="s">
        <v>89</v>
      </c>
      <c r="AY201" s="18" t="s">
        <v>193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87</v>
      </c>
      <c r="BK201" s="206">
        <f>ROUND(I201*H201,2)</f>
        <v>0</v>
      </c>
      <c r="BL201" s="18" t="s">
        <v>199</v>
      </c>
      <c r="BM201" s="205" t="s">
        <v>262</v>
      </c>
    </row>
    <row r="202" spans="2:51" s="15" customFormat="1" ht="12">
      <c r="B202" s="230"/>
      <c r="C202" s="231"/>
      <c r="D202" s="209" t="s">
        <v>201</v>
      </c>
      <c r="E202" s="232" t="s">
        <v>1</v>
      </c>
      <c r="F202" s="233" t="s">
        <v>226</v>
      </c>
      <c r="G202" s="231"/>
      <c r="H202" s="232" t="s">
        <v>1</v>
      </c>
      <c r="I202" s="234"/>
      <c r="J202" s="231"/>
      <c r="K202" s="231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201</v>
      </c>
      <c r="AU202" s="239" t="s">
        <v>89</v>
      </c>
      <c r="AV202" s="15" t="s">
        <v>87</v>
      </c>
      <c r="AW202" s="15" t="s">
        <v>36</v>
      </c>
      <c r="AX202" s="15" t="s">
        <v>80</v>
      </c>
      <c r="AY202" s="239" t="s">
        <v>193</v>
      </c>
    </row>
    <row r="203" spans="2:51" s="13" customFormat="1" ht="12">
      <c r="B203" s="207"/>
      <c r="C203" s="208"/>
      <c r="D203" s="209" t="s">
        <v>201</v>
      </c>
      <c r="E203" s="210" t="s">
        <v>1</v>
      </c>
      <c r="F203" s="211" t="s">
        <v>263</v>
      </c>
      <c r="G203" s="208"/>
      <c r="H203" s="212">
        <v>8.91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201</v>
      </c>
      <c r="AU203" s="218" t="s">
        <v>89</v>
      </c>
      <c r="AV203" s="13" t="s">
        <v>89</v>
      </c>
      <c r="AW203" s="13" t="s">
        <v>36</v>
      </c>
      <c r="AX203" s="13" t="s">
        <v>80</v>
      </c>
      <c r="AY203" s="218" t="s">
        <v>193</v>
      </c>
    </row>
    <row r="204" spans="2:51" s="14" customFormat="1" ht="12">
      <c r="B204" s="219"/>
      <c r="C204" s="220"/>
      <c r="D204" s="209" t="s">
        <v>201</v>
      </c>
      <c r="E204" s="221" t="s">
        <v>1</v>
      </c>
      <c r="F204" s="222" t="s">
        <v>203</v>
      </c>
      <c r="G204" s="220"/>
      <c r="H204" s="223">
        <v>8.91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201</v>
      </c>
      <c r="AU204" s="229" t="s">
        <v>89</v>
      </c>
      <c r="AV204" s="14" t="s">
        <v>199</v>
      </c>
      <c r="AW204" s="14" t="s">
        <v>36</v>
      </c>
      <c r="AX204" s="14" t="s">
        <v>87</v>
      </c>
      <c r="AY204" s="229" t="s">
        <v>193</v>
      </c>
    </row>
    <row r="205" spans="2:63" s="12" customFormat="1" ht="22.9" customHeight="1">
      <c r="B205" s="177"/>
      <c r="C205" s="178"/>
      <c r="D205" s="179" t="s">
        <v>79</v>
      </c>
      <c r="E205" s="191" t="s">
        <v>228</v>
      </c>
      <c r="F205" s="191" t="s">
        <v>264</v>
      </c>
      <c r="G205" s="178"/>
      <c r="H205" s="178"/>
      <c r="I205" s="181"/>
      <c r="J205" s="192">
        <f>BK205</f>
        <v>0</v>
      </c>
      <c r="K205" s="178"/>
      <c r="L205" s="183"/>
      <c r="M205" s="184"/>
      <c r="N205" s="185"/>
      <c r="O205" s="185"/>
      <c r="P205" s="186">
        <f>SUM(P206:P363)</f>
        <v>0</v>
      </c>
      <c r="Q205" s="185"/>
      <c r="R205" s="186">
        <f>SUM(R206:R363)</f>
        <v>10.263928159999999</v>
      </c>
      <c r="S205" s="185"/>
      <c r="T205" s="187">
        <f>SUM(T206:T363)</f>
        <v>0</v>
      </c>
      <c r="AR205" s="188" t="s">
        <v>87</v>
      </c>
      <c r="AT205" s="189" t="s">
        <v>79</v>
      </c>
      <c r="AU205" s="189" t="s">
        <v>87</v>
      </c>
      <c r="AY205" s="188" t="s">
        <v>193</v>
      </c>
      <c r="BK205" s="190">
        <f>SUM(BK206:BK363)</f>
        <v>0</v>
      </c>
    </row>
    <row r="206" spans="1:65" s="2" customFormat="1" ht="24.2" customHeight="1">
      <c r="A206" s="35"/>
      <c r="B206" s="36"/>
      <c r="C206" s="193" t="s">
        <v>265</v>
      </c>
      <c r="D206" s="193" t="s">
        <v>195</v>
      </c>
      <c r="E206" s="194" t="s">
        <v>266</v>
      </c>
      <c r="F206" s="195" t="s">
        <v>267</v>
      </c>
      <c r="G206" s="196" t="s">
        <v>231</v>
      </c>
      <c r="H206" s="197">
        <v>8.99</v>
      </c>
      <c r="I206" s="198"/>
      <c r="J206" s="199">
        <f>ROUND(I206*H206,2)</f>
        <v>0</v>
      </c>
      <c r="K206" s="200"/>
      <c r="L206" s="40"/>
      <c r="M206" s="201" t="s">
        <v>1</v>
      </c>
      <c r="N206" s="202" t="s">
        <v>45</v>
      </c>
      <c r="O206" s="72"/>
      <c r="P206" s="203">
        <f>O206*H206</f>
        <v>0</v>
      </c>
      <c r="Q206" s="203">
        <v>0.0058</v>
      </c>
      <c r="R206" s="203">
        <f>Q206*H206</f>
        <v>0.052142</v>
      </c>
      <c r="S206" s="203">
        <v>0</v>
      </c>
      <c r="T206" s="20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5" t="s">
        <v>199</v>
      </c>
      <c r="AT206" s="205" t="s">
        <v>195</v>
      </c>
      <c r="AU206" s="205" t="s">
        <v>89</v>
      </c>
      <c r="AY206" s="18" t="s">
        <v>193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87</v>
      </c>
      <c r="BK206" s="206">
        <f>ROUND(I206*H206,2)</f>
        <v>0</v>
      </c>
      <c r="BL206" s="18" t="s">
        <v>199</v>
      </c>
      <c r="BM206" s="205" t="s">
        <v>268</v>
      </c>
    </row>
    <row r="207" spans="2:51" s="15" customFormat="1" ht="12">
      <c r="B207" s="230"/>
      <c r="C207" s="231"/>
      <c r="D207" s="209" t="s">
        <v>201</v>
      </c>
      <c r="E207" s="232" t="s">
        <v>1</v>
      </c>
      <c r="F207" s="233" t="s">
        <v>269</v>
      </c>
      <c r="G207" s="231"/>
      <c r="H207" s="232" t="s">
        <v>1</v>
      </c>
      <c r="I207" s="234"/>
      <c r="J207" s="231"/>
      <c r="K207" s="231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201</v>
      </c>
      <c r="AU207" s="239" t="s">
        <v>89</v>
      </c>
      <c r="AV207" s="15" t="s">
        <v>87</v>
      </c>
      <c r="AW207" s="15" t="s">
        <v>36</v>
      </c>
      <c r="AX207" s="15" t="s">
        <v>80</v>
      </c>
      <c r="AY207" s="239" t="s">
        <v>193</v>
      </c>
    </row>
    <row r="208" spans="2:51" s="15" customFormat="1" ht="12">
      <c r="B208" s="230"/>
      <c r="C208" s="231"/>
      <c r="D208" s="209" t="s">
        <v>201</v>
      </c>
      <c r="E208" s="232" t="s">
        <v>1</v>
      </c>
      <c r="F208" s="233" t="s">
        <v>270</v>
      </c>
      <c r="G208" s="231"/>
      <c r="H208" s="232" t="s">
        <v>1</v>
      </c>
      <c r="I208" s="234"/>
      <c r="J208" s="231"/>
      <c r="K208" s="231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201</v>
      </c>
      <c r="AU208" s="239" t="s">
        <v>89</v>
      </c>
      <c r="AV208" s="15" t="s">
        <v>87</v>
      </c>
      <c r="AW208" s="15" t="s">
        <v>36</v>
      </c>
      <c r="AX208" s="15" t="s">
        <v>80</v>
      </c>
      <c r="AY208" s="239" t="s">
        <v>193</v>
      </c>
    </row>
    <row r="209" spans="2:51" s="13" customFormat="1" ht="12">
      <c r="B209" s="207"/>
      <c r="C209" s="208"/>
      <c r="D209" s="209" t="s">
        <v>201</v>
      </c>
      <c r="E209" s="210" t="s">
        <v>1</v>
      </c>
      <c r="F209" s="211" t="s">
        <v>271</v>
      </c>
      <c r="G209" s="208"/>
      <c r="H209" s="212">
        <v>6.29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201</v>
      </c>
      <c r="AU209" s="218" t="s">
        <v>89</v>
      </c>
      <c r="AV209" s="13" t="s">
        <v>89</v>
      </c>
      <c r="AW209" s="13" t="s">
        <v>36</v>
      </c>
      <c r="AX209" s="13" t="s">
        <v>80</v>
      </c>
      <c r="AY209" s="218" t="s">
        <v>193</v>
      </c>
    </row>
    <row r="210" spans="2:51" s="16" customFormat="1" ht="12">
      <c r="B210" s="240"/>
      <c r="C210" s="241"/>
      <c r="D210" s="209" t="s">
        <v>201</v>
      </c>
      <c r="E210" s="242" t="s">
        <v>1</v>
      </c>
      <c r="F210" s="243" t="s">
        <v>236</v>
      </c>
      <c r="G210" s="241"/>
      <c r="H210" s="244">
        <v>6.29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201</v>
      </c>
      <c r="AU210" s="250" t="s">
        <v>89</v>
      </c>
      <c r="AV210" s="16" t="s">
        <v>100</v>
      </c>
      <c r="AW210" s="16" t="s">
        <v>36</v>
      </c>
      <c r="AX210" s="16" t="s">
        <v>80</v>
      </c>
      <c r="AY210" s="250" t="s">
        <v>193</v>
      </c>
    </row>
    <row r="211" spans="2:51" s="15" customFormat="1" ht="12">
      <c r="B211" s="230"/>
      <c r="C211" s="231"/>
      <c r="D211" s="209" t="s">
        <v>201</v>
      </c>
      <c r="E211" s="232" t="s">
        <v>1</v>
      </c>
      <c r="F211" s="233" t="s">
        <v>272</v>
      </c>
      <c r="G211" s="231"/>
      <c r="H211" s="232" t="s">
        <v>1</v>
      </c>
      <c r="I211" s="234"/>
      <c r="J211" s="231"/>
      <c r="K211" s="231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201</v>
      </c>
      <c r="AU211" s="239" t="s">
        <v>89</v>
      </c>
      <c r="AV211" s="15" t="s">
        <v>87</v>
      </c>
      <c r="AW211" s="15" t="s">
        <v>36</v>
      </c>
      <c r="AX211" s="15" t="s">
        <v>80</v>
      </c>
      <c r="AY211" s="239" t="s">
        <v>193</v>
      </c>
    </row>
    <row r="212" spans="2:51" s="13" customFormat="1" ht="12">
      <c r="B212" s="207"/>
      <c r="C212" s="208"/>
      <c r="D212" s="209" t="s">
        <v>201</v>
      </c>
      <c r="E212" s="210" t="s">
        <v>1</v>
      </c>
      <c r="F212" s="211" t="s">
        <v>273</v>
      </c>
      <c r="G212" s="208"/>
      <c r="H212" s="212">
        <v>1.35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201</v>
      </c>
      <c r="AU212" s="218" t="s">
        <v>89</v>
      </c>
      <c r="AV212" s="13" t="s">
        <v>89</v>
      </c>
      <c r="AW212" s="13" t="s">
        <v>36</v>
      </c>
      <c r="AX212" s="13" t="s">
        <v>80</v>
      </c>
      <c r="AY212" s="218" t="s">
        <v>193</v>
      </c>
    </row>
    <row r="213" spans="2:51" s="16" customFormat="1" ht="12">
      <c r="B213" s="240"/>
      <c r="C213" s="241"/>
      <c r="D213" s="209" t="s">
        <v>201</v>
      </c>
      <c r="E213" s="242" t="s">
        <v>1</v>
      </c>
      <c r="F213" s="243" t="s">
        <v>236</v>
      </c>
      <c r="G213" s="241"/>
      <c r="H213" s="244">
        <v>1.35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201</v>
      </c>
      <c r="AU213" s="250" t="s">
        <v>89</v>
      </c>
      <c r="AV213" s="16" t="s">
        <v>100</v>
      </c>
      <c r="AW213" s="16" t="s">
        <v>36</v>
      </c>
      <c r="AX213" s="16" t="s">
        <v>80</v>
      </c>
      <c r="AY213" s="250" t="s">
        <v>193</v>
      </c>
    </row>
    <row r="214" spans="2:51" s="15" customFormat="1" ht="12">
      <c r="B214" s="230"/>
      <c r="C214" s="231"/>
      <c r="D214" s="209" t="s">
        <v>201</v>
      </c>
      <c r="E214" s="232" t="s">
        <v>1</v>
      </c>
      <c r="F214" s="233" t="s">
        <v>274</v>
      </c>
      <c r="G214" s="231"/>
      <c r="H214" s="232" t="s">
        <v>1</v>
      </c>
      <c r="I214" s="234"/>
      <c r="J214" s="231"/>
      <c r="K214" s="231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201</v>
      </c>
      <c r="AU214" s="239" t="s">
        <v>89</v>
      </c>
      <c r="AV214" s="15" t="s">
        <v>87</v>
      </c>
      <c r="AW214" s="15" t="s">
        <v>36</v>
      </c>
      <c r="AX214" s="15" t="s">
        <v>80</v>
      </c>
      <c r="AY214" s="239" t="s">
        <v>193</v>
      </c>
    </row>
    <row r="215" spans="2:51" s="13" customFormat="1" ht="12">
      <c r="B215" s="207"/>
      <c r="C215" s="208"/>
      <c r="D215" s="209" t="s">
        <v>201</v>
      </c>
      <c r="E215" s="210" t="s">
        <v>1</v>
      </c>
      <c r="F215" s="211" t="s">
        <v>275</v>
      </c>
      <c r="G215" s="208"/>
      <c r="H215" s="212">
        <v>1.35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201</v>
      </c>
      <c r="AU215" s="218" t="s">
        <v>89</v>
      </c>
      <c r="AV215" s="13" t="s">
        <v>89</v>
      </c>
      <c r="AW215" s="13" t="s">
        <v>36</v>
      </c>
      <c r="AX215" s="13" t="s">
        <v>80</v>
      </c>
      <c r="AY215" s="218" t="s">
        <v>193</v>
      </c>
    </row>
    <row r="216" spans="2:51" s="16" customFormat="1" ht="12">
      <c r="B216" s="240"/>
      <c r="C216" s="241"/>
      <c r="D216" s="209" t="s">
        <v>201</v>
      </c>
      <c r="E216" s="242" t="s">
        <v>1</v>
      </c>
      <c r="F216" s="243" t="s">
        <v>236</v>
      </c>
      <c r="G216" s="241"/>
      <c r="H216" s="244">
        <v>1.35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201</v>
      </c>
      <c r="AU216" s="250" t="s">
        <v>89</v>
      </c>
      <c r="AV216" s="16" t="s">
        <v>100</v>
      </c>
      <c r="AW216" s="16" t="s">
        <v>36</v>
      </c>
      <c r="AX216" s="16" t="s">
        <v>80</v>
      </c>
      <c r="AY216" s="250" t="s">
        <v>193</v>
      </c>
    </row>
    <row r="217" spans="2:51" s="14" customFormat="1" ht="12">
      <c r="B217" s="219"/>
      <c r="C217" s="220"/>
      <c r="D217" s="209" t="s">
        <v>201</v>
      </c>
      <c r="E217" s="221" t="s">
        <v>1</v>
      </c>
      <c r="F217" s="222" t="s">
        <v>203</v>
      </c>
      <c r="G217" s="220"/>
      <c r="H217" s="223">
        <v>8.99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201</v>
      </c>
      <c r="AU217" s="229" t="s">
        <v>89</v>
      </c>
      <c r="AV217" s="14" t="s">
        <v>199</v>
      </c>
      <c r="AW217" s="14" t="s">
        <v>36</v>
      </c>
      <c r="AX217" s="14" t="s">
        <v>87</v>
      </c>
      <c r="AY217" s="229" t="s">
        <v>193</v>
      </c>
    </row>
    <row r="218" spans="1:65" s="2" customFormat="1" ht="24.2" customHeight="1">
      <c r="A218" s="35"/>
      <c r="B218" s="36"/>
      <c r="C218" s="193" t="s">
        <v>276</v>
      </c>
      <c r="D218" s="193" t="s">
        <v>195</v>
      </c>
      <c r="E218" s="194" t="s">
        <v>277</v>
      </c>
      <c r="F218" s="195" t="s">
        <v>278</v>
      </c>
      <c r="G218" s="196" t="s">
        <v>231</v>
      </c>
      <c r="H218" s="197">
        <v>164.789</v>
      </c>
      <c r="I218" s="198"/>
      <c r="J218" s="199">
        <f>ROUND(I218*H218,2)</f>
        <v>0</v>
      </c>
      <c r="K218" s="200"/>
      <c r="L218" s="40"/>
      <c r="M218" s="201" t="s">
        <v>1</v>
      </c>
      <c r="N218" s="202" t="s">
        <v>45</v>
      </c>
      <c r="O218" s="72"/>
      <c r="P218" s="203">
        <f>O218*H218</f>
        <v>0</v>
      </c>
      <c r="Q218" s="203">
        <v>0.0058</v>
      </c>
      <c r="R218" s="203">
        <f>Q218*H218</f>
        <v>0.9557761999999999</v>
      </c>
      <c r="S218" s="203">
        <v>0</v>
      </c>
      <c r="T218" s="20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5" t="s">
        <v>199</v>
      </c>
      <c r="AT218" s="205" t="s">
        <v>195</v>
      </c>
      <c r="AU218" s="205" t="s">
        <v>89</v>
      </c>
      <c r="AY218" s="18" t="s">
        <v>193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8" t="s">
        <v>87</v>
      </c>
      <c r="BK218" s="206">
        <f>ROUND(I218*H218,2)</f>
        <v>0</v>
      </c>
      <c r="BL218" s="18" t="s">
        <v>199</v>
      </c>
      <c r="BM218" s="205" t="s">
        <v>279</v>
      </c>
    </row>
    <row r="219" spans="2:51" s="15" customFormat="1" ht="12">
      <c r="B219" s="230"/>
      <c r="C219" s="231"/>
      <c r="D219" s="209" t="s">
        <v>201</v>
      </c>
      <c r="E219" s="232" t="s">
        <v>1</v>
      </c>
      <c r="F219" s="233" t="s">
        <v>269</v>
      </c>
      <c r="G219" s="231"/>
      <c r="H219" s="232" t="s">
        <v>1</v>
      </c>
      <c r="I219" s="234"/>
      <c r="J219" s="231"/>
      <c r="K219" s="231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201</v>
      </c>
      <c r="AU219" s="239" t="s">
        <v>89</v>
      </c>
      <c r="AV219" s="15" t="s">
        <v>87</v>
      </c>
      <c r="AW219" s="15" t="s">
        <v>36</v>
      </c>
      <c r="AX219" s="15" t="s">
        <v>80</v>
      </c>
      <c r="AY219" s="239" t="s">
        <v>193</v>
      </c>
    </row>
    <row r="220" spans="2:51" s="15" customFormat="1" ht="12">
      <c r="B220" s="230"/>
      <c r="C220" s="231"/>
      <c r="D220" s="209" t="s">
        <v>201</v>
      </c>
      <c r="E220" s="232" t="s">
        <v>1</v>
      </c>
      <c r="F220" s="233" t="s">
        <v>270</v>
      </c>
      <c r="G220" s="231"/>
      <c r="H220" s="232" t="s">
        <v>1</v>
      </c>
      <c r="I220" s="234"/>
      <c r="J220" s="231"/>
      <c r="K220" s="231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201</v>
      </c>
      <c r="AU220" s="239" t="s">
        <v>89</v>
      </c>
      <c r="AV220" s="15" t="s">
        <v>87</v>
      </c>
      <c r="AW220" s="15" t="s">
        <v>36</v>
      </c>
      <c r="AX220" s="15" t="s">
        <v>80</v>
      </c>
      <c r="AY220" s="239" t="s">
        <v>193</v>
      </c>
    </row>
    <row r="221" spans="2:51" s="13" customFormat="1" ht="22.5">
      <c r="B221" s="207"/>
      <c r="C221" s="208"/>
      <c r="D221" s="209" t="s">
        <v>201</v>
      </c>
      <c r="E221" s="210" t="s">
        <v>1</v>
      </c>
      <c r="F221" s="211" t="s">
        <v>280</v>
      </c>
      <c r="G221" s="208"/>
      <c r="H221" s="212">
        <v>19.835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201</v>
      </c>
      <c r="AU221" s="218" t="s">
        <v>89</v>
      </c>
      <c r="AV221" s="13" t="s">
        <v>89</v>
      </c>
      <c r="AW221" s="13" t="s">
        <v>36</v>
      </c>
      <c r="AX221" s="13" t="s">
        <v>80</v>
      </c>
      <c r="AY221" s="218" t="s">
        <v>193</v>
      </c>
    </row>
    <row r="222" spans="2:51" s="13" customFormat="1" ht="12">
      <c r="B222" s="207"/>
      <c r="C222" s="208"/>
      <c r="D222" s="209" t="s">
        <v>201</v>
      </c>
      <c r="E222" s="210" t="s">
        <v>1</v>
      </c>
      <c r="F222" s="211" t="s">
        <v>281</v>
      </c>
      <c r="G222" s="208"/>
      <c r="H222" s="212">
        <v>9.1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201</v>
      </c>
      <c r="AU222" s="218" t="s">
        <v>89</v>
      </c>
      <c r="AV222" s="13" t="s">
        <v>89</v>
      </c>
      <c r="AW222" s="13" t="s">
        <v>36</v>
      </c>
      <c r="AX222" s="13" t="s">
        <v>80</v>
      </c>
      <c r="AY222" s="218" t="s">
        <v>193</v>
      </c>
    </row>
    <row r="223" spans="2:51" s="13" customFormat="1" ht="12">
      <c r="B223" s="207"/>
      <c r="C223" s="208"/>
      <c r="D223" s="209" t="s">
        <v>201</v>
      </c>
      <c r="E223" s="210" t="s">
        <v>1</v>
      </c>
      <c r="F223" s="211" t="s">
        <v>282</v>
      </c>
      <c r="G223" s="208"/>
      <c r="H223" s="212">
        <v>9.88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201</v>
      </c>
      <c r="AU223" s="218" t="s">
        <v>89</v>
      </c>
      <c r="AV223" s="13" t="s">
        <v>89</v>
      </c>
      <c r="AW223" s="13" t="s">
        <v>36</v>
      </c>
      <c r="AX223" s="13" t="s">
        <v>80</v>
      </c>
      <c r="AY223" s="218" t="s">
        <v>193</v>
      </c>
    </row>
    <row r="224" spans="2:51" s="13" customFormat="1" ht="12">
      <c r="B224" s="207"/>
      <c r="C224" s="208"/>
      <c r="D224" s="209" t="s">
        <v>201</v>
      </c>
      <c r="E224" s="210" t="s">
        <v>1</v>
      </c>
      <c r="F224" s="211" t="s">
        <v>283</v>
      </c>
      <c r="G224" s="208"/>
      <c r="H224" s="212">
        <v>5.46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201</v>
      </c>
      <c r="AU224" s="218" t="s">
        <v>89</v>
      </c>
      <c r="AV224" s="13" t="s">
        <v>89</v>
      </c>
      <c r="AW224" s="13" t="s">
        <v>36</v>
      </c>
      <c r="AX224" s="13" t="s">
        <v>80</v>
      </c>
      <c r="AY224" s="218" t="s">
        <v>193</v>
      </c>
    </row>
    <row r="225" spans="2:51" s="13" customFormat="1" ht="12">
      <c r="B225" s="207"/>
      <c r="C225" s="208"/>
      <c r="D225" s="209" t="s">
        <v>201</v>
      </c>
      <c r="E225" s="210" t="s">
        <v>1</v>
      </c>
      <c r="F225" s="211" t="s">
        <v>284</v>
      </c>
      <c r="G225" s="208"/>
      <c r="H225" s="212">
        <v>14.313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201</v>
      </c>
      <c r="AU225" s="218" t="s">
        <v>89</v>
      </c>
      <c r="AV225" s="13" t="s">
        <v>89</v>
      </c>
      <c r="AW225" s="13" t="s">
        <v>36</v>
      </c>
      <c r="AX225" s="13" t="s">
        <v>80</v>
      </c>
      <c r="AY225" s="218" t="s">
        <v>193</v>
      </c>
    </row>
    <row r="226" spans="2:51" s="13" customFormat="1" ht="12">
      <c r="B226" s="207"/>
      <c r="C226" s="208"/>
      <c r="D226" s="209" t="s">
        <v>201</v>
      </c>
      <c r="E226" s="210" t="s">
        <v>1</v>
      </c>
      <c r="F226" s="211" t="s">
        <v>285</v>
      </c>
      <c r="G226" s="208"/>
      <c r="H226" s="212">
        <v>10.725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201</v>
      </c>
      <c r="AU226" s="218" t="s">
        <v>89</v>
      </c>
      <c r="AV226" s="13" t="s">
        <v>89</v>
      </c>
      <c r="AW226" s="13" t="s">
        <v>36</v>
      </c>
      <c r="AX226" s="13" t="s">
        <v>80</v>
      </c>
      <c r="AY226" s="218" t="s">
        <v>193</v>
      </c>
    </row>
    <row r="227" spans="2:51" s="16" customFormat="1" ht="12">
      <c r="B227" s="240"/>
      <c r="C227" s="241"/>
      <c r="D227" s="209" t="s">
        <v>201</v>
      </c>
      <c r="E227" s="242" t="s">
        <v>1</v>
      </c>
      <c r="F227" s="243" t="s">
        <v>236</v>
      </c>
      <c r="G227" s="241"/>
      <c r="H227" s="244">
        <v>69.313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201</v>
      </c>
      <c r="AU227" s="250" t="s">
        <v>89</v>
      </c>
      <c r="AV227" s="16" t="s">
        <v>100</v>
      </c>
      <c r="AW227" s="16" t="s">
        <v>36</v>
      </c>
      <c r="AX227" s="16" t="s">
        <v>80</v>
      </c>
      <c r="AY227" s="250" t="s">
        <v>193</v>
      </c>
    </row>
    <row r="228" spans="2:51" s="15" customFormat="1" ht="12">
      <c r="B228" s="230"/>
      <c r="C228" s="231"/>
      <c r="D228" s="209" t="s">
        <v>201</v>
      </c>
      <c r="E228" s="232" t="s">
        <v>1</v>
      </c>
      <c r="F228" s="233" t="s">
        <v>272</v>
      </c>
      <c r="G228" s="231"/>
      <c r="H228" s="232" t="s">
        <v>1</v>
      </c>
      <c r="I228" s="234"/>
      <c r="J228" s="231"/>
      <c r="K228" s="231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201</v>
      </c>
      <c r="AU228" s="239" t="s">
        <v>89</v>
      </c>
      <c r="AV228" s="15" t="s">
        <v>87</v>
      </c>
      <c r="AW228" s="15" t="s">
        <v>36</v>
      </c>
      <c r="AX228" s="15" t="s">
        <v>80</v>
      </c>
      <c r="AY228" s="239" t="s">
        <v>193</v>
      </c>
    </row>
    <row r="229" spans="2:51" s="13" customFormat="1" ht="12">
      <c r="B229" s="207"/>
      <c r="C229" s="208"/>
      <c r="D229" s="209" t="s">
        <v>201</v>
      </c>
      <c r="E229" s="210" t="s">
        <v>1</v>
      </c>
      <c r="F229" s="211" t="s">
        <v>286</v>
      </c>
      <c r="G229" s="208"/>
      <c r="H229" s="212">
        <v>12.87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201</v>
      </c>
      <c r="AU229" s="218" t="s">
        <v>89</v>
      </c>
      <c r="AV229" s="13" t="s">
        <v>89</v>
      </c>
      <c r="AW229" s="13" t="s">
        <v>36</v>
      </c>
      <c r="AX229" s="13" t="s">
        <v>80</v>
      </c>
      <c r="AY229" s="218" t="s">
        <v>193</v>
      </c>
    </row>
    <row r="230" spans="2:51" s="13" customFormat="1" ht="12">
      <c r="B230" s="207"/>
      <c r="C230" s="208"/>
      <c r="D230" s="209" t="s">
        <v>201</v>
      </c>
      <c r="E230" s="210" t="s">
        <v>1</v>
      </c>
      <c r="F230" s="211" t="s">
        <v>287</v>
      </c>
      <c r="G230" s="208"/>
      <c r="H230" s="212">
        <v>11.83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201</v>
      </c>
      <c r="AU230" s="218" t="s">
        <v>89</v>
      </c>
      <c r="AV230" s="13" t="s">
        <v>89</v>
      </c>
      <c r="AW230" s="13" t="s">
        <v>36</v>
      </c>
      <c r="AX230" s="13" t="s">
        <v>80</v>
      </c>
      <c r="AY230" s="218" t="s">
        <v>193</v>
      </c>
    </row>
    <row r="231" spans="2:51" s="13" customFormat="1" ht="12">
      <c r="B231" s="207"/>
      <c r="C231" s="208"/>
      <c r="D231" s="209" t="s">
        <v>201</v>
      </c>
      <c r="E231" s="210" t="s">
        <v>1</v>
      </c>
      <c r="F231" s="211" t="s">
        <v>288</v>
      </c>
      <c r="G231" s="208"/>
      <c r="H231" s="212">
        <v>8.71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201</v>
      </c>
      <c r="AU231" s="218" t="s">
        <v>89</v>
      </c>
      <c r="AV231" s="13" t="s">
        <v>89</v>
      </c>
      <c r="AW231" s="13" t="s">
        <v>36</v>
      </c>
      <c r="AX231" s="13" t="s">
        <v>80</v>
      </c>
      <c r="AY231" s="218" t="s">
        <v>193</v>
      </c>
    </row>
    <row r="232" spans="2:51" s="13" customFormat="1" ht="12">
      <c r="B232" s="207"/>
      <c r="C232" s="208"/>
      <c r="D232" s="209" t="s">
        <v>201</v>
      </c>
      <c r="E232" s="210" t="s">
        <v>1</v>
      </c>
      <c r="F232" s="211" t="s">
        <v>289</v>
      </c>
      <c r="G232" s="208"/>
      <c r="H232" s="212">
        <v>14.328</v>
      </c>
      <c r="I232" s="213"/>
      <c r="J232" s="208"/>
      <c r="K232" s="208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201</v>
      </c>
      <c r="AU232" s="218" t="s">
        <v>89</v>
      </c>
      <c r="AV232" s="13" t="s">
        <v>89</v>
      </c>
      <c r="AW232" s="13" t="s">
        <v>36</v>
      </c>
      <c r="AX232" s="13" t="s">
        <v>80</v>
      </c>
      <c r="AY232" s="218" t="s">
        <v>193</v>
      </c>
    </row>
    <row r="233" spans="2:51" s="16" customFormat="1" ht="12">
      <c r="B233" s="240"/>
      <c r="C233" s="241"/>
      <c r="D233" s="209" t="s">
        <v>201</v>
      </c>
      <c r="E233" s="242" t="s">
        <v>1</v>
      </c>
      <c r="F233" s="243" t="s">
        <v>236</v>
      </c>
      <c r="G233" s="241"/>
      <c r="H233" s="244">
        <v>47.738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201</v>
      </c>
      <c r="AU233" s="250" t="s">
        <v>89</v>
      </c>
      <c r="AV233" s="16" t="s">
        <v>100</v>
      </c>
      <c r="AW233" s="16" t="s">
        <v>36</v>
      </c>
      <c r="AX233" s="16" t="s">
        <v>80</v>
      </c>
      <c r="AY233" s="250" t="s">
        <v>193</v>
      </c>
    </row>
    <row r="234" spans="2:51" s="15" customFormat="1" ht="12">
      <c r="B234" s="230"/>
      <c r="C234" s="231"/>
      <c r="D234" s="209" t="s">
        <v>201</v>
      </c>
      <c r="E234" s="232" t="s">
        <v>1</v>
      </c>
      <c r="F234" s="233" t="s">
        <v>274</v>
      </c>
      <c r="G234" s="231"/>
      <c r="H234" s="232" t="s">
        <v>1</v>
      </c>
      <c r="I234" s="234"/>
      <c r="J234" s="231"/>
      <c r="K234" s="231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201</v>
      </c>
      <c r="AU234" s="239" t="s">
        <v>89</v>
      </c>
      <c r="AV234" s="15" t="s">
        <v>87</v>
      </c>
      <c r="AW234" s="15" t="s">
        <v>36</v>
      </c>
      <c r="AX234" s="15" t="s">
        <v>80</v>
      </c>
      <c r="AY234" s="239" t="s">
        <v>193</v>
      </c>
    </row>
    <row r="235" spans="2:51" s="13" customFormat="1" ht="12">
      <c r="B235" s="207"/>
      <c r="C235" s="208"/>
      <c r="D235" s="209" t="s">
        <v>201</v>
      </c>
      <c r="E235" s="210" t="s">
        <v>1</v>
      </c>
      <c r="F235" s="211" t="s">
        <v>290</v>
      </c>
      <c r="G235" s="208"/>
      <c r="H235" s="212">
        <v>12.87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201</v>
      </c>
      <c r="AU235" s="218" t="s">
        <v>89</v>
      </c>
      <c r="AV235" s="13" t="s">
        <v>89</v>
      </c>
      <c r="AW235" s="13" t="s">
        <v>36</v>
      </c>
      <c r="AX235" s="13" t="s">
        <v>80</v>
      </c>
      <c r="AY235" s="218" t="s">
        <v>193</v>
      </c>
    </row>
    <row r="236" spans="2:51" s="13" customFormat="1" ht="12">
      <c r="B236" s="207"/>
      <c r="C236" s="208"/>
      <c r="D236" s="209" t="s">
        <v>201</v>
      </c>
      <c r="E236" s="210" t="s">
        <v>1</v>
      </c>
      <c r="F236" s="211" t="s">
        <v>291</v>
      </c>
      <c r="G236" s="208"/>
      <c r="H236" s="212">
        <v>11.83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201</v>
      </c>
      <c r="AU236" s="218" t="s">
        <v>89</v>
      </c>
      <c r="AV236" s="13" t="s">
        <v>89</v>
      </c>
      <c r="AW236" s="13" t="s">
        <v>36</v>
      </c>
      <c r="AX236" s="13" t="s">
        <v>80</v>
      </c>
      <c r="AY236" s="218" t="s">
        <v>193</v>
      </c>
    </row>
    <row r="237" spans="2:51" s="13" customFormat="1" ht="12">
      <c r="B237" s="207"/>
      <c r="C237" s="208"/>
      <c r="D237" s="209" t="s">
        <v>201</v>
      </c>
      <c r="E237" s="210" t="s">
        <v>1</v>
      </c>
      <c r="F237" s="211" t="s">
        <v>292</v>
      </c>
      <c r="G237" s="208"/>
      <c r="H237" s="212">
        <v>8.71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201</v>
      </c>
      <c r="AU237" s="218" t="s">
        <v>89</v>
      </c>
      <c r="AV237" s="13" t="s">
        <v>89</v>
      </c>
      <c r="AW237" s="13" t="s">
        <v>36</v>
      </c>
      <c r="AX237" s="13" t="s">
        <v>80</v>
      </c>
      <c r="AY237" s="218" t="s">
        <v>193</v>
      </c>
    </row>
    <row r="238" spans="2:51" s="13" customFormat="1" ht="12">
      <c r="B238" s="207"/>
      <c r="C238" s="208"/>
      <c r="D238" s="209" t="s">
        <v>201</v>
      </c>
      <c r="E238" s="210" t="s">
        <v>1</v>
      </c>
      <c r="F238" s="211" t="s">
        <v>293</v>
      </c>
      <c r="G238" s="208"/>
      <c r="H238" s="212">
        <v>14.328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201</v>
      </c>
      <c r="AU238" s="218" t="s">
        <v>89</v>
      </c>
      <c r="AV238" s="13" t="s">
        <v>89</v>
      </c>
      <c r="AW238" s="13" t="s">
        <v>36</v>
      </c>
      <c r="AX238" s="13" t="s">
        <v>80</v>
      </c>
      <c r="AY238" s="218" t="s">
        <v>193</v>
      </c>
    </row>
    <row r="239" spans="2:51" s="16" customFormat="1" ht="12">
      <c r="B239" s="240"/>
      <c r="C239" s="241"/>
      <c r="D239" s="209" t="s">
        <v>201</v>
      </c>
      <c r="E239" s="242" t="s">
        <v>1</v>
      </c>
      <c r="F239" s="243" t="s">
        <v>236</v>
      </c>
      <c r="G239" s="241"/>
      <c r="H239" s="244">
        <v>47.738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201</v>
      </c>
      <c r="AU239" s="250" t="s">
        <v>89</v>
      </c>
      <c r="AV239" s="16" t="s">
        <v>100</v>
      </c>
      <c r="AW239" s="16" t="s">
        <v>36</v>
      </c>
      <c r="AX239" s="16" t="s">
        <v>80</v>
      </c>
      <c r="AY239" s="250" t="s">
        <v>193</v>
      </c>
    </row>
    <row r="240" spans="2:51" s="14" customFormat="1" ht="12">
      <c r="B240" s="219"/>
      <c r="C240" s="220"/>
      <c r="D240" s="209" t="s">
        <v>201</v>
      </c>
      <c r="E240" s="221" t="s">
        <v>1</v>
      </c>
      <c r="F240" s="222" t="s">
        <v>203</v>
      </c>
      <c r="G240" s="220"/>
      <c r="H240" s="223">
        <v>164.789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201</v>
      </c>
      <c r="AU240" s="229" t="s">
        <v>89</v>
      </c>
      <c r="AV240" s="14" t="s">
        <v>199</v>
      </c>
      <c r="AW240" s="14" t="s">
        <v>36</v>
      </c>
      <c r="AX240" s="14" t="s">
        <v>87</v>
      </c>
      <c r="AY240" s="229" t="s">
        <v>193</v>
      </c>
    </row>
    <row r="241" spans="1:65" s="2" customFormat="1" ht="24.2" customHeight="1">
      <c r="A241" s="35"/>
      <c r="B241" s="36"/>
      <c r="C241" s="193" t="s">
        <v>294</v>
      </c>
      <c r="D241" s="193" t="s">
        <v>195</v>
      </c>
      <c r="E241" s="194" t="s">
        <v>295</v>
      </c>
      <c r="F241" s="195" t="s">
        <v>296</v>
      </c>
      <c r="G241" s="196" t="s">
        <v>231</v>
      </c>
      <c r="H241" s="197">
        <v>157.919</v>
      </c>
      <c r="I241" s="198"/>
      <c r="J241" s="199">
        <f>ROUND(I241*H241,2)</f>
        <v>0</v>
      </c>
      <c r="K241" s="200"/>
      <c r="L241" s="40"/>
      <c r="M241" s="201" t="s">
        <v>1</v>
      </c>
      <c r="N241" s="202" t="s">
        <v>45</v>
      </c>
      <c r="O241" s="72"/>
      <c r="P241" s="203">
        <f>O241*H241</f>
        <v>0</v>
      </c>
      <c r="Q241" s="203">
        <v>0.00735</v>
      </c>
      <c r="R241" s="203">
        <f>Q241*H241</f>
        <v>1.16070465</v>
      </c>
      <c r="S241" s="203">
        <v>0</v>
      </c>
      <c r="T241" s="20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5" t="s">
        <v>199</v>
      </c>
      <c r="AT241" s="205" t="s">
        <v>195</v>
      </c>
      <c r="AU241" s="205" t="s">
        <v>89</v>
      </c>
      <c r="AY241" s="18" t="s">
        <v>193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8" t="s">
        <v>87</v>
      </c>
      <c r="BK241" s="206">
        <f>ROUND(I241*H241,2)</f>
        <v>0</v>
      </c>
      <c r="BL241" s="18" t="s">
        <v>199</v>
      </c>
      <c r="BM241" s="205" t="s">
        <v>297</v>
      </c>
    </row>
    <row r="242" spans="2:51" s="15" customFormat="1" ht="12">
      <c r="B242" s="230"/>
      <c r="C242" s="231"/>
      <c r="D242" s="209" t="s">
        <v>201</v>
      </c>
      <c r="E242" s="232" t="s">
        <v>1</v>
      </c>
      <c r="F242" s="233" t="s">
        <v>269</v>
      </c>
      <c r="G242" s="231"/>
      <c r="H242" s="232" t="s">
        <v>1</v>
      </c>
      <c r="I242" s="234"/>
      <c r="J242" s="231"/>
      <c r="K242" s="231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201</v>
      </c>
      <c r="AU242" s="239" t="s">
        <v>89</v>
      </c>
      <c r="AV242" s="15" t="s">
        <v>87</v>
      </c>
      <c r="AW242" s="15" t="s">
        <v>36</v>
      </c>
      <c r="AX242" s="15" t="s">
        <v>80</v>
      </c>
      <c r="AY242" s="239" t="s">
        <v>193</v>
      </c>
    </row>
    <row r="243" spans="2:51" s="15" customFormat="1" ht="12">
      <c r="B243" s="230"/>
      <c r="C243" s="231"/>
      <c r="D243" s="209" t="s">
        <v>201</v>
      </c>
      <c r="E243" s="232" t="s">
        <v>1</v>
      </c>
      <c r="F243" s="233" t="s">
        <v>270</v>
      </c>
      <c r="G243" s="231"/>
      <c r="H243" s="232" t="s">
        <v>1</v>
      </c>
      <c r="I243" s="234"/>
      <c r="J243" s="231"/>
      <c r="K243" s="231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201</v>
      </c>
      <c r="AU243" s="239" t="s">
        <v>89</v>
      </c>
      <c r="AV243" s="15" t="s">
        <v>87</v>
      </c>
      <c r="AW243" s="15" t="s">
        <v>36</v>
      </c>
      <c r="AX243" s="15" t="s">
        <v>80</v>
      </c>
      <c r="AY243" s="239" t="s">
        <v>193</v>
      </c>
    </row>
    <row r="244" spans="2:51" s="15" customFormat="1" ht="12">
      <c r="B244" s="230"/>
      <c r="C244" s="231"/>
      <c r="D244" s="209" t="s">
        <v>201</v>
      </c>
      <c r="E244" s="232" t="s">
        <v>1</v>
      </c>
      <c r="F244" s="233" t="s">
        <v>298</v>
      </c>
      <c r="G244" s="231"/>
      <c r="H244" s="232" t="s">
        <v>1</v>
      </c>
      <c r="I244" s="234"/>
      <c r="J244" s="231"/>
      <c r="K244" s="231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201</v>
      </c>
      <c r="AU244" s="239" t="s">
        <v>89</v>
      </c>
      <c r="AV244" s="15" t="s">
        <v>87</v>
      </c>
      <c r="AW244" s="15" t="s">
        <v>36</v>
      </c>
      <c r="AX244" s="15" t="s">
        <v>80</v>
      </c>
      <c r="AY244" s="239" t="s">
        <v>193</v>
      </c>
    </row>
    <row r="245" spans="2:51" s="13" customFormat="1" ht="12">
      <c r="B245" s="207"/>
      <c r="C245" s="208"/>
      <c r="D245" s="209" t="s">
        <v>201</v>
      </c>
      <c r="E245" s="210" t="s">
        <v>1</v>
      </c>
      <c r="F245" s="211" t="s">
        <v>299</v>
      </c>
      <c r="G245" s="208"/>
      <c r="H245" s="212">
        <v>12.254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201</v>
      </c>
      <c r="AU245" s="218" t="s">
        <v>89</v>
      </c>
      <c r="AV245" s="13" t="s">
        <v>89</v>
      </c>
      <c r="AW245" s="13" t="s">
        <v>36</v>
      </c>
      <c r="AX245" s="13" t="s">
        <v>80</v>
      </c>
      <c r="AY245" s="218" t="s">
        <v>193</v>
      </c>
    </row>
    <row r="246" spans="2:51" s="13" customFormat="1" ht="12">
      <c r="B246" s="207"/>
      <c r="C246" s="208"/>
      <c r="D246" s="209" t="s">
        <v>201</v>
      </c>
      <c r="E246" s="210" t="s">
        <v>1</v>
      </c>
      <c r="F246" s="211" t="s">
        <v>300</v>
      </c>
      <c r="G246" s="208"/>
      <c r="H246" s="212">
        <v>13.454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201</v>
      </c>
      <c r="AU246" s="218" t="s">
        <v>89</v>
      </c>
      <c r="AV246" s="13" t="s">
        <v>89</v>
      </c>
      <c r="AW246" s="13" t="s">
        <v>36</v>
      </c>
      <c r="AX246" s="13" t="s">
        <v>80</v>
      </c>
      <c r="AY246" s="218" t="s">
        <v>193</v>
      </c>
    </row>
    <row r="247" spans="2:51" s="13" customFormat="1" ht="12">
      <c r="B247" s="207"/>
      <c r="C247" s="208"/>
      <c r="D247" s="209" t="s">
        <v>201</v>
      </c>
      <c r="E247" s="210" t="s">
        <v>1</v>
      </c>
      <c r="F247" s="211" t="s">
        <v>301</v>
      </c>
      <c r="G247" s="208"/>
      <c r="H247" s="212">
        <v>8.621</v>
      </c>
      <c r="I247" s="213"/>
      <c r="J247" s="208"/>
      <c r="K247" s="208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201</v>
      </c>
      <c r="AU247" s="218" t="s">
        <v>89</v>
      </c>
      <c r="AV247" s="13" t="s">
        <v>89</v>
      </c>
      <c r="AW247" s="13" t="s">
        <v>36</v>
      </c>
      <c r="AX247" s="13" t="s">
        <v>80</v>
      </c>
      <c r="AY247" s="218" t="s">
        <v>193</v>
      </c>
    </row>
    <row r="248" spans="2:51" s="13" customFormat="1" ht="12">
      <c r="B248" s="207"/>
      <c r="C248" s="208"/>
      <c r="D248" s="209" t="s">
        <v>201</v>
      </c>
      <c r="E248" s="210" t="s">
        <v>1</v>
      </c>
      <c r="F248" s="211" t="s">
        <v>302</v>
      </c>
      <c r="G248" s="208"/>
      <c r="H248" s="212">
        <v>20.641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201</v>
      </c>
      <c r="AU248" s="218" t="s">
        <v>89</v>
      </c>
      <c r="AV248" s="13" t="s">
        <v>89</v>
      </c>
      <c r="AW248" s="13" t="s">
        <v>36</v>
      </c>
      <c r="AX248" s="13" t="s">
        <v>80</v>
      </c>
      <c r="AY248" s="218" t="s">
        <v>193</v>
      </c>
    </row>
    <row r="249" spans="2:51" s="13" customFormat="1" ht="12">
      <c r="B249" s="207"/>
      <c r="C249" s="208"/>
      <c r="D249" s="209" t="s">
        <v>201</v>
      </c>
      <c r="E249" s="210" t="s">
        <v>1</v>
      </c>
      <c r="F249" s="211" t="s">
        <v>303</v>
      </c>
      <c r="G249" s="208"/>
      <c r="H249" s="212">
        <v>15.121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201</v>
      </c>
      <c r="AU249" s="218" t="s">
        <v>89</v>
      </c>
      <c r="AV249" s="13" t="s">
        <v>89</v>
      </c>
      <c r="AW249" s="13" t="s">
        <v>36</v>
      </c>
      <c r="AX249" s="13" t="s">
        <v>80</v>
      </c>
      <c r="AY249" s="218" t="s">
        <v>193</v>
      </c>
    </row>
    <row r="250" spans="2:51" s="16" customFormat="1" ht="12">
      <c r="B250" s="240"/>
      <c r="C250" s="241"/>
      <c r="D250" s="209" t="s">
        <v>201</v>
      </c>
      <c r="E250" s="242" t="s">
        <v>1</v>
      </c>
      <c r="F250" s="243" t="s">
        <v>236</v>
      </c>
      <c r="G250" s="241"/>
      <c r="H250" s="244">
        <v>70.091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201</v>
      </c>
      <c r="AU250" s="250" t="s">
        <v>89</v>
      </c>
      <c r="AV250" s="16" t="s">
        <v>100</v>
      </c>
      <c r="AW250" s="16" t="s">
        <v>36</v>
      </c>
      <c r="AX250" s="16" t="s">
        <v>80</v>
      </c>
      <c r="AY250" s="250" t="s">
        <v>193</v>
      </c>
    </row>
    <row r="251" spans="2:51" s="15" customFormat="1" ht="12">
      <c r="B251" s="230"/>
      <c r="C251" s="231"/>
      <c r="D251" s="209" t="s">
        <v>201</v>
      </c>
      <c r="E251" s="232" t="s">
        <v>1</v>
      </c>
      <c r="F251" s="233" t="s">
        <v>272</v>
      </c>
      <c r="G251" s="231"/>
      <c r="H251" s="232" t="s">
        <v>1</v>
      </c>
      <c r="I251" s="234"/>
      <c r="J251" s="231"/>
      <c r="K251" s="231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201</v>
      </c>
      <c r="AU251" s="239" t="s">
        <v>89</v>
      </c>
      <c r="AV251" s="15" t="s">
        <v>87</v>
      </c>
      <c r="AW251" s="15" t="s">
        <v>36</v>
      </c>
      <c r="AX251" s="15" t="s">
        <v>80</v>
      </c>
      <c r="AY251" s="239" t="s">
        <v>193</v>
      </c>
    </row>
    <row r="252" spans="2:51" s="13" customFormat="1" ht="12">
      <c r="B252" s="207"/>
      <c r="C252" s="208"/>
      <c r="D252" s="209" t="s">
        <v>201</v>
      </c>
      <c r="E252" s="210" t="s">
        <v>1</v>
      </c>
      <c r="F252" s="211" t="s">
        <v>304</v>
      </c>
      <c r="G252" s="208"/>
      <c r="H252" s="212">
        <v>15.663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201</v>
      </c>
      <c r="AU252" s="218" t="s">
        <v>89</v>
      </c>
      <c r="AV252" s="13" t="s">
        <v>89</v>
      </c>
      <c r="AW252" s="13" t="s">
        <v>36</v>
      </c>
      <c r="AX252" s="13" t="s">
        <v>80</v>
      </c>
      <c r="AY252" s="218" t="s">
        <v>193</v>
      </c>
    </row>
    <row r="253" spans="2:51" s="13" customFormat="1" ht="12">
      <c r="B253" s="207"/>
      <c r="C253" s="208"/>
      <c r="D253" s="209" t="s">
        <v>201</v>
      </c>
      <c r="E253" s="210" t="s">
        <v>1</v>
      </c>
      <c r="F253" s="211" t="s">
        <v>305</v>
      </c>
      <c r="G253" s="208"/>
      <c r="H253" s="212">
        <v>18.2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201</v>
      </c>
      <c r="AU253" s="218" t="s">
        <v>89</v>
      </c>
      <c r="AV253" s="13" t="s">
        <v>89</v>
      </c>
      <c r="AW253" s="13" t="s">
        <v>36</v>
      </c>
      <c r="AX253" s="13" t="s">
        <v>80</v>
      </c>
      <c r="AY253" s="218" t="s">
        <v>193</v>
      </c>
    </row>
    <row r="254" spans="2:51" s="13" customFormat="1" ht="12">
      <c r="B254" s="207"/>
      <c r="C254" s="208"/>
      <c r="D254" s="209" t="s">
        <v>201</v>
      </c>
      <c r="E254" s="210" t="s">
        <v>1</v>
      </c>
      <c r="F254" s="211" t="s">
        <v>306</v>
      </c>
      <c r="G254" s="208"/>
      <c r="H254" s="212">
        <v>10.051</v>
      </c>
      <c r="I254" s="213"/>
      <c r="J254" s="208"/>
      <c r="K254" s="208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201</v>
      </c>
      <c r="AU254" s="218" t="s">
        <v>89</v>
      </c>
      <c r="AV254" s="13" t="s">
        <v>89</v>
      </c>
      <c r="AW254" s="13" t="s">
        <v>36</v>
      </c>
      <c r="AX254" s="13" t="s">
        <v>80</v>
      </c>
      <c r="AY254" s="218" t="s">
        <v>193</v>
      </c>
    </row>
    <row r="255" spans="2:51" s="15" customFormat="1" ht="12">
      <c r="B255" s="230"/>
      <c r="C255" s="231"/>
      <c r="D255" s="209" t="s">
        <v>201</v>
      </c>
      <c r="E255" s="232" t="s">
        <v>1</v>
      </c>
      <c r="F255" s="233" t="s">
        <v>307</v>
      </c>
      <c r="G255" s="231"/>
      <c r="H255" s="232" t="s">
        <v>1</v>
      </c>
      <c r="I255" s="234"/>
      <c r="J255" s="231"/>
      <c r="K255" s="231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201</v>
      </c>
      <c r="AU255" s="239" t="s">
        <v>89</v>
      </c>
      <c r="AV255" s="15" t="s">
        <v>87</v>
      </c>
      <c r="AW255" s="15" t="s">
        <v>36</v>
      </c>
      <c r="AX255" s="15" t="s">
        <v>80</v>
      </c>
      <c r="AY255" s="239" t="s">
        <v>193</v>
      </c>
    </row>
    <row r="256" spans="2:51" s="16" customFormat="1" ht="12">
      <c r="B256" s="240"/>
      <c r="C256" s="241"/>
      <c r="D256" s="209" t="s">
        <v>201</v>
      </c>
      <c r="E256" s="242" t="s">
        <v>1</v>
      </c>
      <c r="F256" s="243" t="s">
        <v>236</v>
      </c>
      <c r="G256" s="241"/>
      <c r="H256" s="244">
        <v>43.914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201</v>
      </c>
      <c r="AU256" s="250" t="s">
        <v>89</v>
      </c>
      <c r="AV256" s="16" t="s">
        <v>100</v>
      </c>
      <c r="AW256" s="16" t="s">
        <v>36</v>
      </c>
      <c r="AX256" s="16" t="s">
        <v>80</v>
      </c>
      <c r="AY256" s="250" t="s">
        <v>193</v>
      </c>
    </row>
    <row r="257" spans="2:51" s="15" customFormat="1" ht="12">
      <c r="B257" s="230"/>
      <c r="C257" s="231"/>
      <c r="D257" s="209" t="s">
        <v>201</v>
      </c>
      <c r="E257" s="232" t="s">
        <v>1</v>
      </c>
      <c r="F257" s="233" t="s">
        <v>274</v>
      </c>
      <c r="G257" s="231"/>
      <c r="H257" s="232" t="s">
        <v>1</v>
      </c>
      <c r="I257" s="234"/>
      <c r="J257" s="231"/>
      <c r="K257" s="231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201</v>
      </c>
      <c r="AU257" s="239" t="s">
        <v>89</v>
      </c>
      <c r="AV257" s="15" t="s">
        <v>87</v>
      </c>
      <c r="AW257" s="15" t="s">
        <v>36</v>
      </c>
      <c r="AX257" s="15" t="s">
        <v>80</v>
      </c>
      <c r="AY257" s="239" t="s">
        <v>193</v>
      </c>
    </row>
    <row r="258" spans="2:51" s="13" customFormat="1" ht="12">
      <c r="B258" s="207"/>
      <c r="C258" s="208"/>
      <c r="D258" s="209" t="s">
        <v>201</v>
      </c>
      <c r="E258" s="210" t="s">
        <v>1</v>
      </c>
      <c r="F258" s="211" t="s">
        <v>308</v>
      </c>
      <c r="G258" s="208"/>
      <c r="H258" s="212">
        <v>15.663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201</v>
      </c>
      <c r="AU258" s="218" t="s">
        <v>89</v>
      </c>
      <c r="AV258" s="13" t="s">
        <v>89</v>
      </c>
      <c r="AW258" s="13" t="s">
        <v>36</v>
      </c>
      <c r="AX258" s="13" t="s">
        <v>80</v>
      </c>
      <c r="AY258" s="218" t="s">
        <v>193</v>
      </c>
    </row>
    <row r="259" spans="2:51" s="13" customFormat="1" ht="12">
      <c r="B259" s="207"/>
      <c r="C259" s="208"/>
      <c r="D259" s="209" t="s">
        <v>201</v>
      </c>
      <c r="E259" s="210" t="s">
        <v>1</v>
      </c>
      <c r="F259" s="211" t="s">
        <v>309</v>
      </c>
      <c r="G259" s="208"/>
      <c r="H259" s="212">
        <v>18.2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201</v>
      </c>
      <c r="AU259" s="218" t="s">
        <v>89</v>
      </c>
      <c r="AV259" s="13" t="s">
        <v>89</v>
      </c>
      <c r="AW259" s="13" t="s">
        <v>36</v>
      </c>
      <c r="AX259" s="13" t="s">
        <v>80</v>
      </c>
      <c r="AY259" s="218" t="s">
        <v>193</v>
      </c>
    </row>
    <row r="260" spans="2:51" s="13" customFormat="1" ht="12">
      <c r="B260" s="207"/>
      <c r="C260" s="208"/>
      <c r="D260" s="209" t="s">
        <v>201</v>
      </c>
      <c r="E260" s="210" t="s">
        <v>1</v>
      </c>
      <c r="F260" s="211" t="s">
        <v>310</v>
      </c>
      <c r="G260" s="208"/>
      <c r="H260" s="212">
        <v>10.051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201</v>
      </c>
      <c r="AU260" s="218" t="s">
        <v>89</v>
      </c>
      <c r="AV260" s="13" t="s">
        <v>89</v>
      </c>
      <c r="AW260" s="13" t="s">
        <v>36</v>
      </c>
      <c r="AX260" s="13" t="s">
        <v>80</v>
      </c>
      <c r="AY260" s="218" t="s">
        <v>193</v>
      </c>
    </row>
    <row r="261" spans="2:51" s="15" customFormat="1" ht="12">
      <c r="B261" s="230"/>
      <c r="C261" s="231"/>
      <c r="D261" s="209" t="s">
        <v>201</v>
      </c>
      <c r="E261" s="232" t="s">
        <v>1</v>
      </c>
      <c r="F261" s="233" t="s">
        <v>311</v>
      </c>
      <c r="G261" s="231"/>
      <c r="H261" s="232" t="s">
        <v>1</v>
      </c>
      <c r="I261" s="234"/>
      <c r="J261" s="231"/>
      <c r="K261" s="231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201</v>
      </c>
      <c r="AU261" s="239" t="s">
        <v>89</v>
      </c>
      <c r="AV261" s="15" t="s">
        <v>87</v>
      </c>
      <c r="AW261" s="15" t="s">
        <v>36</v>
      </c>
      <c r="AX261" s="15" t="s">
        <v>80</v>
      </c>
      <c r="AY261" s="239" t="s">
        <v>193</v>
      </c>
    </row>
    <row r="262" spans="2:51" s="16" customFormat="1" ht="12">
      <c r="B262" s="240"/>
      <c r="C262" s="241"/>
      <c r="D262" s="209" t="s">
        <v>201</v>
      </c>
      <c r="E262" s="242" t="s">
        <v>1</v>
      </c>
      <c r="F262" s="243" t="s">
        <v>236</v>
      </c>
      <c r="G262" s="241"/>
      <c r="H262" s="244">
        <v>43.914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201</v>
      </c>
      <c r="AU262" s="250" t="s">
        <v>89</v>
      </c>
      <c r="AV262" s="16" t="s">
        <v>100</v>
      </c>
      <c r="AW262" s="16" t="s">
        <v>36</v>
      </c>
      <c r="AX262" s="16" t="s">
        <v>80</v>
      </c>
      <c r="AY262" s="250" t="s">
        <v>193</v>
      </c>
    </row>
    <row r="263" spans="2:51" s="14" customFormat="1" ht="12">
      <c r="B263" s="219"/>
      <c r="C263" s="220"/>
      <c r="D263" s="209" t="s">
        <v>201</v>
      </c>
      <c r="E263" s="221" t="s">
        <v>1</v>
      </c>
      <c r="F263" s="222" t="s">
        <v>203</v>
      </c>
      <c r="G263" s="220"/>
      <c r="H263" s="223">
        <v>157.919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201</v>
      </c>
      <c r="AU263" s="229" t="s">
        <v>89</v>
      </c>
      <c r="AV263" s="14" t="s">
        <v>199</v>
      </c>
      <c r="AW263" s="14" t="s">
        <v>36</v>
      </c>
      <c r="AX263" s="14" t="s">
        <v>87</v>
      </c>
      <c r="AY263" s="229" t="s">
        <v>193</v>
      </c>
    </row>
    <row r="264" spans="1:65" s="2" customFormat="1" ht="24.2" customHeight="1">
      <c r="A264" s="35"/>
      <c r="B264" s="36"/>
      <c r="C264" s="193" t="s">
        <v>312</v>
      </c>
      <c r="D264" s="193" t="s">
        <v>195</v>
      </c>
      <c r="E264" s="194" t="s">
        <v>313</v>
      </c>
      <c r="F264" s="195" t="s">
        <v>314</v>
      </c>
      <c r="G264" s="196" t="s">
        <v>231</v>
      </c>
      <c r="H264" s="197">
        <v>157.919</v>
      </c>
      <c r="I264" s="198"/>
      <c r="J264" s="199">
        <f>ROUND(I264*H264,2)</f>
        <v>0</v>
      </c>
      <c r="K264" s="200"/>
      <c r="L264" s="40"/>
      <c r="M264" s="201" t="s">
        <v>1</v>
      </c>
      <c r="N264" s="202" t="s">
        <v>45</v>
      </c>
      <c r="O264" s="72"/>
      <c r="P264" s="203">
        <f>O264*H264</f>
        <v>0</v>
      </c>
      <c r="Q264" s="203">
        <v>0.0154</v>
      </c>
      <c r="R264" s="203">
        <f>Q264*H264</f>
        <v>2.4319526000000002</v>
      </c>
      <c r="S264" s="203">
        <v>0</v>
      </c>
      <c r="T264" s="20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5" t="s">
        <v>199</v>
      </c>
      <c r="AT264" s="205" t="s">
        <v>195</v>
      </c>
      <c r="AU264" s="205" t="s">
        <v>89</v>
      </c>
      <c r="AY264" s="18" t="s">
        <v>193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87</v>
      </c>
      <c r="BK264" s="206">
        <f>ROUND(I264*H264,2)</f>
        <v>0</v>
      </c>
      <c r="BL264" s="18" t="s">
        <v>199</v>
      </c>
      <c r="BM264" s="205" t="s">
        <v>315</v>
      </c>
    </row>
    <row r="265" spans="2:51" s="15" customFormat="1" ht="12">
      <c r="B265" s="230"/>
      <c r="C265" s="231"/>
      <c r="D265" s="209" t="s">
        <v>201</v>
      </c>
      <c r="E265" s="232" t="s">
        <v>1</v>
      </c>
      <c r="F265" s="233" t="s">
        <v>269</v>
      </c>
      <c r="G265" s="231"/>
      <c r="H265" s="232" t="s">
        <v>1</v>
      </c>
      <c r="I265" s="234"/>
      <c r="J265" s="231"/>
      <c r="K265" s="231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201</v>
      </c>
      <c r="AU265" s="239" t="s">
        <v>89</v>
      </c>
      <c r="AV265" s="15" t="s">
        <v>87</v>
      </c>
      <c r="AW265" s="15" t="s">
        <v>36</v>
      </c>
      <c r="AX265" s="15" t="s">
        <v>80</v>
      </c>
      <c r="AY265" s="239" t="s">
        <v>193</v>
      </c>
    </row>
    <row r="266" spans="2:51" s="15" customFormat="1" ht="12">
      <c r="B266" s="230"/>
      <c r="C266" s="231"/>
      <c r="D266" s="209" t="s">
        <v>201</v>
      </c>
      <c r="E266" s="232" t="s">
        <v>1</v>
      </c>
      <c r="F266" s="233" t="s">
        <v>270</v>
      </c>
      <c r="G266" s="231"/>
      <c r="H266" s="232" t="s">
        <v>1</v>
      </c>
      <c r="I266" s="234"/>
      <c r="J266" s="231"/>
      <c r="K266" s="231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201</v>
      </c>
      <c r="AU266" s="239" t="s">
        <v>89</v>
      </c>
      <c r="AV266" s="15" t="s">
        <v>87</v>
      </c>
      <c r="AW266" s="15" t="s">
        <v>36</v>
      </c>
      <c r="AX266" s="15" t="s">
        <v>80</v>
      </c>
      <c r="AY266" s="239" t="s">
        <v>193</v>
      </c>
    </row>
    <row r="267" spans="2:51" s="15" customFormat="1" ht="12">
      <c r="B267" s="230"/>
      <c r="C267" s="231"/>
      <c r="D267" s="209" t="s">
        <v>201</v>
      </c>
      <c r="E267" s="232" t="s">
        <v>1</v>
      </c>
      <c r="F267" s="233" t="s">
        <v>298</v>
      </c>
      <c r="G267" s="231"/>
      <c r="H267" s="232" t="s">
        <v>1</v>
      </c>
      <c r="I267" s="234"/>
      <c r="J267" s="231"/>
      <c r="K267" s="231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201</v>
      </c>
      <c r="AU267" s="239" t="s">
        <v>89</v>
      </c>
      <c r="AV267" s="15" t="s">
        <v>87</v>
      </c>
      <c r="AW267" s="15" t="s">
        <v>36</v>
      </c>
      <c r="AX267" s="15" t="s">
        <v>80</v>
      </c>
      <c r="AY267" s="239" t="s">
        <v>193</v>
      </c>
    </row>
    <row r="268" spans="2:51" s="13" customFormat="1" ht="12">
      <c r="B268" s="207"/>
      <c r="C268" s="208"/>
      <c r="D268" s="209" t="s">
        <v>201</v>
      </c>
      <c r="E268" s="210" t="s">
        <v>1</v>
      </c>
      <c r="F268" s="211" t="s">
        <v>299</v>
      </c>
      <c r="G268" s="208"/>
      <c r="H268" s="212">
        <v>12.254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201</v>
      </c>
      <c r="AU268" s="218" t="s">
        <v>89</v>
      </c>
      <c r="AV268" s="13" t="s">
        <v>89</v>
      </c>
      <c r="AW268" s="13" t="s">
        <v>36</v>
      </c>
      <c r="AX268" s="13" t="s">
        <v>80</v>
      </c>
      <c r="AY268" s="218" t="s">
        <v>193</v>
      </c>
    </row>
    <row r="269" spans="2:51" s="13" customFormat="1" ht="12">
      <c r="B269" s="207"/>
      <c r="C269" s="208"/>
      <c r="D269" s="209" t="s">
        <v>201</v>
      </c>
      <c r="E269" s="210" t="s">
        <v>1</v>
      </c>
      <c r="F269" s="211" t="s">
        <v>300</v>
      </c>
      <c r="G269" s="208"/>
      <c r="H269" s="212">
        <v>13.454</v>
      </c>
      <c r="I269" s="213"/>
      <c r="J269" s="208"/>
      <c r="K269" s="208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201</v>
      </c>
      <c r="AU269" s="218" t="s">
        <v>89</v>
      </c>
      <c r="AV269" s="13" t="s">
        <v>89</v>
      </c>
      <c r="AW269" s="13" t="s">
        <v>36</v>
      </c>
      <c r="AX269" s="13" t="s">
        <v>80</v>
      </c>
      <c r="AY269" s="218" t="s">
        <v>193</v>
      </c>
    </row>
    <row r="270" spans="2:51" s="13" customFormat="1" ht="12">
      <c r="B270" s="207"/>
      <c r="C270" s="208"/>
      <c r="D270" s="209" t="s">
        <v>201</v>
      </c>
      <c r="E270" s="210" t="s">
        <v>1</v>
      </c>
      <c r="F270" s="211" t="s">
        <v>301</v>
      </c>
      <c r="G270" s="208"/>
      <c r="H270" s="212">
        <v>8.621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201</v>
      </c>
      <c r="AU270" s="218" t="s">
        <v>89</v>
      </c>
      <c r="AV270" s="13" t="s">
        <v>89</v>
      </c>
      <c r="AW270" s="13" t="s">
        <v>36</v>
      </c>
      <c r="AX270" s="13" t="s">
        <v>80</v>
      </c>
      <c r="AY270" s="218" t="s">
        <v>193</v>
      </c>
    </row>
    <row r="271" spans="2:51" s="13" customFormat="1" ht="12">
      <c r="B271" s="207"/>
      <c r="C271" s="208"/>
      <c r="D271" s="209" t="s">
        <v>201</v>
      </c>
      <c r="E271" s="210" t="s">
        <v>1</v>
      </c>
      <c r="F271" s="211" t="s">
        <v>302</v>
      </c>
      <c r="G271" s="208"/>
      <c r="H271" s="212">
        <v>20.641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201</v>
      </c>
      <c r="AU271" s="218" t="s">
        <v>89</v>
      </c>
      <c r="AV271" s="13" t="s">
        <v>89</v>
      </c>
      <c r="AW271" s="13" t="s">
        <v>36</v>
      </c>
      <c r="AX271" s="13" t="s">
        <v>80</v>
      </c>
      <c r="AY271" s="218" t="s">
        <v>193</v>
      </c>
    </row>
    <row r="272" spans="2:51" s="13" customFormat="1" ht="12">
      <c r="B272" s="207"/>
      <c r="C272" s="208"/>
      <c r="D272" s="209" t="s">
        <v>201</v>
      </c>
      <c r="E272" s="210" t="s">
        <v>1</v>
      </c>
      <c r="F272" s="211" t="s">
        <v>303</v>
      </c>
      <c r="G272" s="208"/>
      <c r="H272" s="212">
        <v>15.121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201</v>
      </c>
      <c r="AU272" s="218" t="s">
        <v>89</v>
      </c>
      <c r="AV272" s="13" t="s">
        <v>89</v>
      </c>
      <c r="AW272" s="13" t="s">
        <v>36</v>
      </c>
      <c r="AX272" s="13" t="s">
        <v>80</v>
      </c>
      <c r="AY272" s="218" t="s">
        <v>193</v>
      </c>
    </row>
    <row r="273" spans="2:51" s="16" customFormat="1" ht="12">
      <c r="B273" s="240"/>
      <c r="C273" s="241"/>
      <c r="D273" s="209" t="s">
        <v>201</v>
      </c>
      <c r="E273" s="242" t="s">
        <v>1</v>
      </c>
      <c r="F273" s="243" t="s">
        <v>236</v>
      </c>
      <c r="G273" s="241"/>
      <c r="H273" s="244">
        <v>70.091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201</v>
      </c>
      <c r="AU273" s="250" t="s">
        <v>89</v>
      </c>
      <c r="AV273" s="16" t="s">
        <v>100</v>
      </c>
      <c r="AW273" s="16" t="s">
        <v>36</v>
      </c>
      <c r="AX273" s="16" t="s">
        <v>80</v>
      </c>
      <c r="AY273" s="250" t="s">
        <v>193</v>
      </c>
    </row>
    <row r="274" spans="2:51" s="15" customFormat="1" ht="12">
      <c r="B274" s="230"/>
      <c r="C274" s="231"/>
      <c r="D274" s="209" t="s">
        <v>201</v>
      </c>
      <c r="E274" s="232" t="s">
        <v>1</v>
      </c>
      <c r="F274" s="233" t="s">
        <v>272</v>
      </c>
      <c r="G274" s="231"/>
      <c r="H274" s="232" t="s">
        <v>1</v>
      </c>
      <c r="I274" s="234"/>
      <c r="J274" s="231"/>
      <c r="K274" s="231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201</v>
      </c>
      <c r="AU274" s="239" t="s">
        <v>89</v>
      </c>
      <c r="AV274" s="15" t="s">
        <v>87</v>
      </c>
      <c r="AW274" s="15" t="s">
        <v>36</v>
      </c>
      <c r="AX274" s="15" t="s">
        <v>80</v>
      </c>
      <c r="AY274" s="239" t="s">
        <v>193</v>
      </c>
    </row>
    <row r="275" spans="2:51" s="13" customFormat="1" ht="12">
      <c r="B275" s="207"/>
      <c r="C275" s="208"/>
      <c r="D275" s="209" t="s">
        <v>201</v>
      </c>
      <c r="E275" s="210" t="s">
        <v>1</v>
      </c>
      <c r="F275" s="211" t="s">
        <v>304</v>
      </c>
      <c r="G275" s="208"/>
      <c r="H275" s="212">
        <v>15.663</v>
      </c>
      <c r="I275" s="213"/>
      <c r="J275" s="208"/>
      <c r="K275" s="208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201</v>
      </c>
      <c r="AU275" s="218" t="s">
        <v>89</v>
      </c>
      <c r="AV275" s="13" t="s">
        <v>89</v>
      </c>
      <c r="AW275" s="13" t="s">
        <v>36</v>
      </c>
      <c r="AX275" s="13" t="s">
        <v>80</v>
      </c>
      <c r="AY275" s="218" t="s">
        <v>193</v>
      </c>
    </row>
    <row r="276" spans="2:51" s="13" customFormat="1" ht="12">
      <c r="B276" s="207"/>
      <c r="C276" s="208"/>
      <c r="D276" s="209" t="s">
        <v>201</v>
      </c>
      <c r="E276" s="210" t="s">
        <v>1</v>
      </c>
      <c r="F276" s="211" t="s">
        <v>305</v>
      </c>
      <c r="G276" s="208"/>
      <c r="H276" s="212">
        <v>18.2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201</v>
      </c>
      <c r="AU276" s="218" t="s">
        <v>89</v>
      </c>
      <c r="AV276" s="13" t="s">
        <v>89</v>
      </c>
      <c r="AW276" s="13" t="s">
        <v>36</v>
      </c>
      <c r="AX276" s="13" t="s">
        <v>80</v>
      </c>
      <c r="AY276" s="218" t="s">
        <v>193</v>
      </c>
    </row>
    <row r="277" spans="2:51" s="13" customFormat="1" ht="12">
      <c r="B277" s="207"/>
      <c r="C277" s="208"/>
      <c r="D277" s="209" t="s">
        <v>201</v>
      </c>
      <c r="E277" s="210" t="s">
        <v>1</v>
      </c>
      <c r="F277" s="211" t="s">
        <v>306</v>
      </c>
      <c r="G277" s="208"/>
      <c r="H277" s="212">
        <v>10.051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201</v>
      </c>
      <c r="AU277" s="218" t="s">
        <v>89</v>
      </c>
      <c r="AV277" s="13" t="s">
        <v>89</v>
      </c>
      <c r="AW277" s="13" t="s">
        <v>36</v>
      </c>
      <c r="AX277" s="13" t="s">
        <v>80</v>
      </c>
      <c r="AY277" s="218" t="s">
        <v>193</v>
      </c>
    </row>
    <row r="278" spans="2:51" s="15" customFormat="1" ht="12">
      <c r="B278" s="230"/>
      <c r="C278" s="231"/>
      <c r="D278" s="209" t="s">
        <v>201</v>
      </c>
      <c r="E278" s="232" t="s">
        <v>1</v>
      </c>
      <c r="F278" s="233" t="s">
        <v>307</v>
      </c>
      <c r="G278" s="231"/>
      <c r="H278" s="232" t="s">
        <v>1</v>
      </c>
      <c r="I278" s="234"/>
      <c r="J278" s="231"/>
      <c r="K278" s="231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201</v>
      </c>
      <c r="AU278" s="239" t="s">
        <v>89</v>
      </c>
      <c r="AV278" s="15" t="s">
        <v>87</v>
      </c>
      <c r="AW278" s="15" t="s">
        <v>36</v>
      </c>
      <c r="AX278" s="15" t="s">
        <v>80</v>
      </c>
      <c r="AY278" s="239" t="s">
        <v>193</v>
      </c>
    </row>
    <row r="279" spans="2:51" s="16" customFormat="1" ht="12">
      <c r="B279" s="240"/>
      <c r="C279" s="241"/>
      <c r="D279" s="209" t="s">
        <v>201</v>
      </c>
      <c r="E279" s="242" t="s">
        <v>1</v>
      </c>
      <c r="F279" s="243" t="s">
        <v>236</v>
      </c>
      <c r="G279" s="241"/>
      <c r="H279" s="244">
        <v>43.914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AT279" s="250" t="s">
        <v>201</v>
      </c>
      <c r="AU279" s="250" t="s">
        <v>89</v>
      </c>
      <c r="AV279" s="16" t="s">
        <v>100</v>
      </c>
      <c r="AW279" s="16" t="s">
        <v>36</v>
      </c>
      <c r="AX279" s="16" t="s">
        <v>80</v>
      </c>
      <c r="AY279" s="250" t="s">
        <v>193</v>
      </c>
    </row>
    <row r="280" spans="2:51" s="15" customFormat="1" ht="12">
      <c r="B280" s="230"/>
      <c r="C280" s="231"/>
      <c r="D280" s="209" t="s">
        <v>201</v>
      </c>
      <c r="E280" s="232" t="s">
        <v>1</v>
      </c>
      <c r="F280" s="233" t="s">
        <v>274</v>
      </c>
      <c r="G280" s="231"/>
      <c r="H280" s="232" t="s">
        <v>1</v>
      </c>
      <c r="I280" s="234"/>
      <c r="J280" s="231"/>
      <c r="K280" s="231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201</v>
      </c>
      <c r="AU280" s="239" t="s">
        <v>89</v>
      </c>
      <c r="AV280" s="15" t="s">
        <v>87</v>
      </c>
      <c r="AW280" s="15" t="s">
        <v>36</v>
      </c>
      <c r="AX280" s="15" t="s">
        <v>80</v>
      </c>
      <c r="AY280" s="239" t="s">
        <v>193</v>
      </c>
    </row>
    <row r="281" spans="2:51" s="13" customFormat="1" ht="12">
      <c r="B281" s="207"/>
      <c r="C281" s="208"/>
      <c r="D281" s="209" t="s">
        <v>201</v>
      </c>
      <c r="E281" s="210" t="s">
        <v>1</v>
      </c>
      <c r="F281" s="211" t="s">
        <v>308</v>
      </c>
      <c r="G281" s="208"/>
      <c r="H281" s="212">
        <v>15.663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201</v>
      </c>
      <c r="AU281" s="218" t="s">
        <v>89</v>
      </c>
      <c r="AV281" s="13" t="s">
        <v>89</v>
      </c>
      <c r="AW281" s="13" t="s">
        <v>36</v>
      </c>
      <c r="AX281" s="13" t="s">
        <v>80</v>
      </c>
      <c r="AY281" s="218" t="s">
        <v>193</v>
      </c>
    </row>
    <row r="282" spans="2:51" s="13" customFormat="1" ht="12">
      <c r="B282" s="207"/>
      <c r="C282" s="208"/>
      <c r="D282" s="209" t="s">
        <v>201</v>
      </c>
      <c r="E282" s="210" t="s">
        <v>1</v>
      </c>
      <c r="F282" s="211" t="s">
        <v>309</v>
      </c>
      <c r="G282" s="208"/>
      <c r="H282" s="212">
        <v>18.2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201</v>
      </c>
      <c r="AU282" s="218" t="s">
        <v>89</v>
      </c>
      <c r="AV282" s="13" t="s">
        <v>89</v>
      </c>
      <c r="AW282" s="13" t="s">
        <v>36</v>
      </c>
      <c r="AX282" s="13" t="s">
        <v>80</v>
      </c>
      <c r="AY282" s="218" t="s">
        <v>193</v>
      </c>
    </row>
    <row r="283" spans="2:51" s="13" customFormat="1" ht="12">
      <c r="B283" s="207"/>
      <c r="C283" s="208"/>
      <c r="D283" s="209" t="s">
        <v>201</v>
      </c>
      <c r="E283" s="210" t="s">
        <v>1</v>
      </c>
      <c r="F283" s="211" t="s">
        <v>310</v>
      </c>
      <c r="G283" s="208"/>
      <c r="H283" s="212">
        <v>10.051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201</v>
      </c>
      <c r="AU283" s="218" t="s">
        <v>89</v>
      </c>
      <c r="AV283" s="13" t="s">
        <v>89</v>
      </c>
      <c r="AW283" s="13" t="s">
        <v>36</v>
      </c>
      <c r="AX283" s="13" t="s">
        <v>80</v>
      </c>
      <c r="AY283" s="218" t="s">
        <v>193</v>
      </c>
    </row>
    <row r="284" spans="2:51" s="15" customFormat="1" ht="12">
      <c r="B284" s="230"/>
      <c r="C284" s="231"/>
      <c r="D284" s="209" t="s">
        <v>201</v>
      </c>
      <c r="E284" s="232" t="s">
        <v>1</v>
      </c>
      <c r="F284" s="233" t="s">
        <v>311</v>
      </c>
      <c r="G284" s="231"/>
      <c r="H284" s="232" t="s">
        <v>1</v>
      </c>
      <c r="I284" s="234"/>
      <c r="J284" s="231"/>
      <c r="K284" s="231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201</v>
      </c>
      <c r="AU284" s="239" t="s">
        <v>89</v>
      </c>
      <c r="AV284" s="15" t="s">
        <v>87</v>
      </c>
      <c r="AW284" s="15" t="s">
        <v>36</v>
      </c>
      <c r="AX284" s="15" t="s">
        <v>80</v>
      </c>
      <c r="AY284" s="239" t="s">
        <v>193</v>
      </c>
    </row>
    <row r="285" spans="2:51" s="16" customFormat="1" ht="12">
      <c r="B285" s="240"/>
      <c r="C285" s="241"/>
      <c r="D285" s="209" t="s">
        <v>201</v>
      </c>
      <c r="E285" s="242" t="s">
        <v>1</v>
      </c>
      <c r="F285" s="243" t="s">
        <v>236</v>
      </c>
      <c r="G285" s="241"/>
      <c r="H285" s="244">
        <v>43.914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201</v>
      </c>
      <c r="AU285" s="250" t="s">
        <v>89</v>
      </c>
      <c r="AV285" s="16" t="s">
        <v>100</v>
      </c>
      <c r="AW285" s="16" t="s">
        <v>36</v>
      </c>
      <c r="AX285" s="16" t="s">
        <v>80</v>
      </c>
      <c r="AY285" s="250" t="s">
        <v>193</v>
      </c>
    </row>
    <row r="286" spans="2:51" s="14" customFormat="1" ht="12">
      <c r="B286" s="219"/>
      <c r="C286" s="220"/>
      <c r="D286" s="209" t="s">
        <v>201</v>
      </c>
      <c r="E286" s="221" t="s">
        <v>1</v>
      </c>
      <c r="F286" s="222" t="s">
        <v>203</v>
      </c>
      <c r="G286" s="220"/>
      <c r="H286" s="223">
        <v>157.919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201</v>
      </c>
      <c r="AU286" s="229" t="s">
        <v>89</v>
      </c>
      <c r="AV286" s="14" t="s">
        <v>199</v>
      </c>
      <c r="AW286" s="14" t="s">
        <v>36</v>
      </c>
      <c r="AX286" s="14" t="s">
        <v>87</v>
      </c>
      <c r="AY286" s="229" t="s">
        <v>193</v>
      </c>
    </row>
    <row r="287" spans="1:65" s="2" customFormat="1" ht="24.2" customHeight="1">
      <c r="A287" s="35"/>
      <c r="B287" s="36"/>
      <c r="C287" s="193" t="s">
        <v>316</v>
      </c>
      <c r="D287" s="193" t="s">
        <v>195</v>
      </c>
      <c r="E287" s="194" t="s">
        <v>317</v>
      </c>
      <c r="F287" s="195" t="s">
        <v>318</v>
      </c>
      <c r="G287" s="196" t="s">
        <v>231</v>
      </c>
      <c r="H287" s="197">
        <v>47.404</v>
      </c>
      <c r="I287" s="198"/>
      <c r="J287" s="199">
        <f>ROUND(I287*H287,2)</f>
        <v>0</v>
      </c>
      <c r="K287" s="200"/>
      <c r="L287" s="40"/>
      <c r="M287" s="201" t="s">
        <v>1</v>
      </c>
      <c r="N287" s="202" t="s">
        <v>45</v>
      </c>
      <c r="O287" s="72"/>
      <c r="P287" s="203">
        <f>O287*H287</f>
        <v>0</v>
      </c>
      <c r="Q287" s="203">
        <v>0.01838</v>
      </c>
      <c r="R287" s="203">
        <f>Q287*H287</f>
        <v>0.87128552</v>
      </c>
      <c r="S287" s="203">
        <v>0</v>
      </c>
      <c r="T287" s="20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5" t="s">
        <v>199</v>
      </c>
      <c r="AT287" s="205" t="s">
        <v>195</v>
      </c>
      <c r="AU287" s="205" t="s">
        <v>89</v>
      </c>
      <c r="AY287" s="18" t="s">
        <v>193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18" t="s">
        <v>87</v>
      </c>
      <c r="BK287" s="206">
        <f>ROUND(I287*H287,2)</f>
        <v>0</v>
      </c>
      <c r="BL287" s="18" t="s">
        <v>199</v>
      </c>
      <c r="BM287" s="205" t="s">
        <v>319</v>
      </c>
    </row>
    <row r="288" spans="2:51" s="15" customFormat="1" ht="12">
      <c r="B288" s="230"/>
      <c r="C288" s="231"/>
      <c r="D288" s="209" t="s">
        <v>201</v>
      </c>
      <c r="E288" s="232" t="s">
        <v>1</v>
      </c>
      <c r="F288" s="233" t="s">
        <v>320</v>
      </c>
      <c r="G288" s="231"/>
      <c r="H288" s="232" t="s">
        <v>1</v>
      </c>
      <c r="I288" s="234"/>
      <c r="J288" s="231"/>
      <c r="K288" s="231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201</v>
      </c>
      <c r="AU288" s="239" t="s">
        <v>89</v>
      </c>
      <c r="AV288" s="15" t="s">
        <v>87</v>
      </c>
      <c r="AW288" s="15" t="s">
        <v>36</v>
      </c>
      <c r="AX288" s="15" t="s">
        <v>80</v>
      </c>
      <c r="AY288" s="239" t="s">
        <v>193</v>
      </c>
    </row>
    <row r="289" spans="2:51" s="15" customFormat="1" ht="12">
      <c r="B289" s="230"/>
      <c r="C289" s="231"/>
      <c r="D289" s="209" t="s">
        <v>201</v>
      </c>
      <c r="E289" s="232" t="s">
        <v>1</v>
      </c>
      <c r="F289" s="233" t="s">
        <v>269</v>
      </c>
      <c r="G289" s="231"/>
      <c r="H289" s="232" t="s">
        <v>1</v>
      </c>
      <c r="I289" s="234"/>
      <c r="J289" s="231"/>
      <c r="K289" s="231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201</v>
      </c>
      <c r="AU289" s="239" t="s">
        <v>89</v>
      </c>
      <c r="AV289" s="15" t="s">
        <v>87</v>
      </c>
      <c r="AW289" s="15" t="s">
        <v>36</v>
      </c>
      <c r="AX289" s="15" t="s">
        <v>80</v>
      </c>
      <c r="AY289" s="239" t="s">
        <v>193</v>
      </c>
    </row>
    <row r="290" spans="2:51" s="15" customFormat="1" ht="12">
      <c r="B290" s="230"/>
      <c r="C290" s="231"/>
      <c r="D290" s="209" t="s">
        <v>201</v>
      </c>
      <c r="E290" s="232" t="s">
        <v>1</v>
      </c>
      <c r="F290" s="233" t="s">
        <v>270</v>
      </c>
      <c r="G290" s="231"/>
      <c r="H290" s="232" t="s">
        <v>1</v>
      </c>
      <c r="I290" s="234"/>
      <c r="J290" s="231"/>
      <c r="K290" s="231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201</v>
      </c>
      <c r="AU290" s="239" t="s">
        <v>89</v>
      </c>
      <c r="AV290" s="15" t="s">
        <v>87</v>
      </c>
      <c r="AW290" s="15" t="s">
        <v>36</v>
      </c>
      <c r="AX290" s="15" t="s">
        <v>80</v>
      </c>
      <c r="AY290" s="239" t="s">
        <v>193</v>
      </c>
    </row>
    <row r="291" spans="2:51" s="13" customFormat="1" ht="12">
      <c r="B291" s="207"/>
      <c r="C291" s="208"/>
      <c r="D291" s="209" t="s">
        <v>201</v>
      </c>
      <c r="E291" s="210" t="s">
        <v>1</v>
      </c>
      <c r="F291" s="211" t="s">
        <v>321</v>
      </c>
      <c r="G291" s="208"/>
      <c r="H291" s="212">
        <v>4.561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201</v>
      </c>
      <c r="AU291" s="218" t="s">
        <v>89</v>
      </c>
      <c r="AV291" s="13" t="s">
        <v>89</v>
      </c>
      <c r="AW291" s="13" t="s">
        <v>36</v>
      </c>
      <c r="AX291" s="13" t="s">
        <v>80</v>
      </c>
      <c r="AY291" s="218" t="s">
        <v>193</v>
      </c>
    </row>
    <row r="292" spans="2:51" s="13" customFormat="1" ht="12">
      <c r="B292" s="207"/>
      <c r="C292" s="208"/>
      <c r="D292" s="209" t="s">
        <v>201</v>
      </c>
      <c r="E292" s="210" t="s">
        <v>1</v>
      </c>
      <c r="F292" s="211" t="s">
        <v>322</v>
      </c>
      <c r="G292" s="208"/>
      <c r="H292" s="212">
        <v>1.56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201</v>
      </c>
      <c r="AU292" s="218" t="s">
        <v>89</v>
      </c>
      <c r="AV292" s="13" t="s">
        <v>89</v>
      </c>
      <c r="AW292" s="13" t="s">
        <v>36</v>
      </c>
      <c r="AX292" s="13" t="s">
        <v>80</v>
      </c>
      <c r="AY292" s="218" t="s">
        <v>193</v>
      </c>
    </row>
    <row r="293" spans="2:51" s="13" customFormat="1" ht="12">
      <c r="B293" s="207"/>
      <c r="C293" s="208"/>
      <c r="D293" s="209" t="s">
        <v>201</v>
      </c>
      <c r="E293" s="210" t="s">
        <v>1</v>
      </c>
      <c r="F293" s="211" t="s">
        <v>323</v>
      </c>
      <c r="G293" s="208"/>
      <c r="H293" s="212">
        <v>1.17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201</v>
      </c>
      <c r="AU293" s="218" t="s">
        <v>89</v>
      </c>
      <c r="AV293" s="13" t="s">
        <v>89</v>
      </c>
      <c r="AW293" s="13" t="s">
        <v>36</v>
      </c>
      <c r="AX293" s="13" t="s">
        <v>80</v>
      </c>
      <c r="AY293" s="218" t="s">
        <v>193</v>
      </c>
    </row>
    <row r="294" spans="2:51" s="13" customFormat="1" ht="12">
      <c r="B294" s="207"/>
      <c r="C294" s="208"/>
      <c r="D294" s="209" t="s">
        <v>201</v>
      </c>
      <c r="E294" s="210" t="s">
        <v>1</v>
      </c>
      <c r="F294" s="211" t="s">
        <v>324</v>
      </c>
      <c r="G294" s="208"/>
      <c r="H294" s="212">
        <v>1.04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201</v>
      </c>
      <c r="AU294" s="218" t="s">
        <v>89</v>
      </c>
      <c r="AV294" s="13" t="s">
        <v>89</v>
      </c>
      <c r="AW294" s="13" t="s">
        <v>36</v>
      </c>
      <c r="AX294" s="13" t="s">
        <v>80</v>
      </c>
      <c r="AY294" s="218" t="s">
        <v>193</v>
      </c>
    </row>
    <row r="295" spans="2:51" s="13" customFormat="1" ht="12">
      <c r="B295" s="207"/>
      <c r="C295" s="208"/>
      <c r="D295" s="209" t="s">
        <v>201</v>
      </c>
      <c r="E295" s="210" t="s">
        <v>1</v>
      </c>
      <c r="F295" s="211" t="s">
        <v>325</v>
      </c>
      <c r="G295" s="208"/>
      <c r="H295" s="212">
        <v>9.77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201</v>
      </c>
      <c r="AU295" s="218" t="s">
        <v>89</v>
      </c>
      <c r="AV295" s="13" t="s">
        <v>89</v>
      </c>
      <c r="AW295" s="13" t="s">
        <v>36</v>
      </c>
      <c r="AX295" s="13" t="s">
        <v>80</v>
      </c>
      <c r="AY295" s="218" t="s">
        <v>193</v>
      </c>
    </row>
    <row r="296" spans="2:51" s="13" customFormat="1" ht="12">
      <c r="B296" s="207"/>
      <c r="C296" s="208"/>
      <c r="D296" s="209" t="s">
        <v>201</v>
      </c>
      <c r="E296" s="210" t="s">
        <v>1</v>
      </c>
      <c r="F296" s="211" t="s">
        <v>326</v>
      </c>
      <c r="G296" s="208"/>
      <c r="H296" s="212">
        <v>6.683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201</v>
      </c>
      <c r="AU296" s="218" t="s">
        <v>89</v>
      </c>
      <c r="AV296" s="13" t="s">
        <v>89</v>
      </c>
      <c r="AW296" s="13" t="s">
        <v>36</v>
      </c>
      <c r="AX296" s="13" t="s">
        <v>80</v>
      </c>
      <c r="AY296" s="218" t="s">
        <v>193</v>
      </c>
    </row>
    <row r="297" spans="2:51" s="16" customFormat="1" ht="12">
      <c r="B297" s="240"/>
      <c r="C297" s="241"/>
      <c r="D297" s="209" t="s">
        <v>201</v>
      </c>
      <c r="E297" s="242" t="s">
        <v>1</v>
      </c>
      <c r="F297" s="243" t="s">
        <v>236</v>
      </c>
      <c r="G297" s="241"/>
      <c r="H297" s="244">
        <v>24.784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AT297" s="250" t="s">
        <v>201</v>
      </c>
      <c r="AU297" s="250" t="s">
        <v>89</v>
      </c>
      <c r="AV297" s="16" t="s">
        <v>100</v>
      </c>
      <c r="AW297" s="16" t="s">
        <v>36</v>
      </c>
      <c r="AX297" s="16" t="s">
        <v>80</v>
      </c>
      <c r="AY297" s="250" t="s">
        <v>193</v>
      </c>
    </row>
    <row r="298" spans="2:51" s="15" customFormat="1" ht="12">
      <c r="B298" s="230"/>
      <c r="C298" s="231"/>
      <c r="D298" s="209" t="s">
        <v>201</v>
      </c>
      <c r="E298" s="232" t="s">
        <v>1</v>
      </c>
      <c r="F298" s="233" t="s">
        <v>272</v>
      </c>
      <c r="G298" s="231"/>
      <c r="H298" s="232" t="s">
        <v>1</v>
      </c>
      <c r="I298" s="234"/>
      <c r="J298" s="231"/>
      <c r="K298" s="231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201</v>
      </c>
      <c r="AU298" s="239" t="s">
        <v>89</v>
      </c>
      <c r="AV298" s="15" t="s">
        <v>87</v>
      </c>
      <c r="AW298" s="15" t="s">
        <v>36</v>
      </c>
      <c r="AX298" s="15" t="s">
        <v>80</v>
      </c>
      <c r="AY298" s="239" t="s">
        <v>193</v>
      </c>
    </row>
    <row r="299" spans="2:51" s="13" customFormat="1" ht="12">
      <c r="B299" s="207"/>
      <c r="C299" s="208"/>
      <c r="D299" s="209" t="s">
        <v>201</v>
      </c>
      <c r="E299" s="210" t="s">
        <v>1</v>
      </c>
      <c r="F299" s="211" t="s">
        <v>327</v>
      </c>
      <c r="G299" s="208"/>
      <c r="H299" s="212">
        <v>3.25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201</v>
      </c>
      <c r="AU299" s="218" t="s">
        <v>89</v>
      </c>
      <c r="AV299" s="13" t="s">
        <v>89</v>
      </c>
      <c r="AW299" s="13" t="s">
        <v>36</v>
      </c>
      <c r="AX299" s="13" t="s">
        <v>80</v>
      </c>
      <c r="AY299" s="218" t="s">
        <v>193</v>
      </c>
    </row>
    <row r="300" spans="2:51" s="13" customFormat="1" ht="12">
      <c r="B300" s="207"/>
      <c r="C300" s="208"/>
      <c r="D300" s="209" t="s">
        <v>201</v>
      </c>
      <c r="E300" s="210" t="s">
        <v>1</v>
      </c>
      <c r="F300" s="211" t="s">
        <v>328</v>
      </c>
      <c r="G300" s="208"/>
      <c r="H300" s="212">
        <v>5.2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201</v>
      </c>
      <c r="AU300" s="218" t="s">
        <v>89</v>
      </c>
      <c r="AV300" s="13" t="s">
        <v>89</v>
      </c>
      <c r="AW300" s="13" t="s">
        <v>36</v>
      </c>
      <c r="AX300" s="13" t="s">
        <v>80</v>
      </c>
      <c r="AY300" s="218" t="s">
        <v>193</v>
      </c>
    </row>
    <row r="301" spans="2:51" s="13" customFormat="1" ht="12">
      <c r="B301" s="207"/>
      <c r="C301" s="208"/>
      <c r="D301" s="209" t="s">
        <v>201</v>
      </c>
      <c r="E301" s="210" t="s">
        <v>1</v>
      </c>
      <c r="F301" s="211" t="s">
        <v>329</v>
      </c>
      <c r="G301" s="208"/>
      <c r="H301" s="212">
        <v>2.86</v>
      </c>
      <c r="I301" s="213"/>
      <c r="J301" s="208"/>
      <c r="K301" s="208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201</v>
      </c>
      <c r="AU301" s="218" t="s">
        <v>89</v>
      </c>
      <c r="AV301" s="13" t="s">
        <v>89</v>
      </c>
      <c r="AW301" s="13" t="s">
        <v>36</v>
      </c>
      <c r="AX301" s="13" t="s">
        <v>80</v>
      </c>
      <c r="AY301" s="218" t="s">
        <v>193</v>
      </c>
    </row>
    <row r="302" spans="2:51" s="15" customFormat="1" ht="12">
      <c r="B302" s="230"/>
      <c r="C302" s="231"/>
      <c r="D302" s="209" t="s">
        <v>201</v>
      </c>
      <c r="E302" s="232" t="s">
        <v>1</v>
      </c>
      <c r="F302" s="233" t="s">
        <v>307</v>
      </c>
      <c r="G302" s="231"/>
      <c r="H302" s="232" t="s">
        <v>1</v>
      </c>
      <c r="I302" s="234"/>
      <c r="J302" s="231"/>
      <c r="K302" s="231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201</v>
      </c>
      <c r="AU302" s="239" t="s">
        <v>89</v>
      </c>
      <c r="AV302" s="15" t="s">
        <v>87</v>
      </c>
      <c r="AW302" s="15" t="s">
        <v>36</v>
      </c>
      <c r="AX302" s="15" t="s">
        <v>80</v>
      </c>
      <c r="AY302" s="239" t="s">
        <v>193</v>
      </c>
    </row>
    <row r="303" spans="2:51" s="16" customFormat="1" ht="12">
      <c r="B303" s="240"/>
      <c r="C303" s="241"/>
      <c r="D303" s="209" t="s">
        <v>201</v>
      </c>
      <c r="E303" s="242" t="s">
        <v>1</v>
      </c>
      <c r="F303" s="243" t="s">
        <v>236</v>
      </c>
      <c r="G303" s="241"/>
      <c r="H303" s="244">
        <v>11.31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AT303" s="250" t="s">
        <v>201</v>
      </c>
      <c r="AU303" s="250" t="s">
        <v>89</v>
      </c>
      <c r="AV303" s="16" t="s">
        <v>100</v>
      </c>
      <c r="AW303" s="16" t="s">
        <v>36</v>
      </c>
      <c r="AX303" s="16" t="s">
        <v>80</v>
      </c>
      <c r="AY303" s="250" t="s">
        <v>193</v>
      </c>
    </row>
    <row r="304" spans="2:51" s="15" customFormat="1" ht="12">
      <c r="B304" s="230"/>
      <c r="C304" s="231"/>
      <c r="D304" s="209" t="s">
        <v>201</v>
      </c>
      <c r="E304" s="232" t="s">
        <v>1</v>
      </c>
      <c r="F304" s="233" t="s">
        <v>274</v>
      </c>
      <c r="G304" s="231"/>
      <c r="H304" s="232" t="s">
        <v>1</v>
      </c>
      <c r="I304" s="234"/>
      <c r="J304" s="231"/>
      <c r="K304" s="231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201</v>
      </c>
      <c r="AU304" s="239" t="s">
        <v>89</v>
      </c>
      <c r="AV304" s="15" t="s">
        <v>87</v>
      </c>
      <c r="AW304" s="15" t="s">
        <v>36</v>
      </c>
      <c r="AX304" s="15" t="s">
        <v>80</v>
      </c>
      <c r="AY304" s="239" t="s">
        <v>193</v>
      </c>
    </row>
    <row r="305" spans="2:51" s="13" customFormat="1" ht="12">
      <c r="B305" s="207"/>
      <c r="C305" s="208"/>
      <c r="D305" s="209" t="s">
        <v>201</v>
      </c>
      <c r="E305" s="210" t="s">
        <v>1</v>
      </c>
      <c r="F305" s="211" t="s">
        <v>330</v>
      </c>
      <c r="G305" s="208"/>
      <c r="H305" s="212">
        <v>3.25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201</v>
      </c>
      <c r="AU305" s="218" t="s">
        <v>89</v>
      </c>
      <c r="AV305" s="13" t="s">
        <v>89</v>
      </c>
      <c r="AW305" s="13" t="s">
        <v>36</v>
      </c>
      <c r="AX305" s="13" t="s">
        <v>80</v>
      </c>
      <c r="AY305" s="218" t="s">
        <v>193</v>
      </c>
    </row>
    <row r="306" spans="2:51" s="13" customFormat="1" ht="12">
      <c r="B306" s="207"/>
      <c r="C306" s="208"/>
      <c r="D306" s="209" t="s">
        <v>201</v>
      </c>
      <c r="E306" s="210" t="s">
        <v>1</v>
      </c>
      <c r="F306" s="211" t="s">
        <v>331</v>
      </c>
      <c r="G306" s="208"/>
      <c r="H306" s="212">
        <v>5.2</v>
      </c>
      <c r="I306" s="213"/>
      <c r="J306" s="208"/>
      <c r="K306" s="208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201</v>
      </c>
      <c r="AU306" s="218" t="s">
        <v>89</v>
      </c>
      <c r="AV306" s="13" t="s">
        <v>89</v>
      </c>
      <c r="AW306" s="13" t="s">
        <v>36</v>
      </c>
      <c r="AX306" s="13" t="s">
        <v>80</v>
      </c>
      <c r="AY306" s="218" t="s">
        <v>193</v>
      </c>
    </row>
    <row r="307" spans="2:51" s="13" customFormat="1" ht="12">
      <c r="B307" s="207"/>
      <c r="C307" s="208"/>
      <c r="D307" s="209" t="s">
        <v>201</v>
      </c>
      <c r="E307" s="210" t="s">
        <v>1</v>
      </c>
      <c r="F307" s="211" t="s">
        <v>332</v>
      </c>
      <c r="G307" s="208"/>
      <c r="H307" s="212">
        <v>2.86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201</v>
      </c>
      <c r="AU307" s="218" t="s">
        <v>89</v>
      </c>
      <c r="AV307" s="13" t="s">
        <v>89</v>
      </c>
      <c r="AW307" s="13" t="s">
        <v>36</v>
      </c>
      <c r="AX307" s="13" t="s">
        <v>80</v>
      </c>
      <c r="AY307" s="218" t="s">
        <v>193</v>
      </c>
    </row>
    <row r="308" spans="2:51" s="15" customFormat="1" ht="12">
      <c r="B308" s="230"/>
      <c r="C308" s="231"/>
      <c r="D308" s="209" t="s">
        <v>201</v>
      </c>
      <c r="E308" s="232" t="s">
        <v>1</v>
      </c>
      <c r="F308" s="233" t="s">
        <v>311</v>
      </c>
      <c r="G308" s="231"/>
      <c r="H308" s="232" t="s">
        <v>1</v>
      </c>
      <c r="I308" s="234"/>
      <c r="J308" s="231"/>
      <c r="K308" s="231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201</v>
      </c>
      <c r="AU308" s="239" t="s">
        <v>89</v>
      </c>
      <c r="AV308" s="15" t="s">
        <v>87</v>
      </c>
      <c r="AW308" s="15" t="s">
        <v>36</v>
      </c>
      <c r="AX308" s="15" t="s">
        <v>80</v>
      </c>
      <c r="AY308" s="239" t="s">
        <v>193</v>
      </c>
    </row>
    <row r="309" spans="2:51" s="16" customFormat="1" ht="12">
      <c r="B309" s="240"/>
      <c r="C309" s="241"/>
      <c r="D309" s="209" t="s">
        <v>201</v>
      </c>
      <c r="E309" s="242" t="s">
        <v>1</v>
      </c>
      <c r="F309" s="243" t="s">
        <v>236</v>
      </c>
      <c r="G309" s="241"/>
      <c r="H309" s="244">
        <v>11.31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201</v>
      </c>
      <c r="AU309" s="250" t="s">
        <v>89</v>
      </c>
      <c r="AV309" s="16" t="s">
        <v>100</v>
      </c>
      <c r="AW309" s="16" t="s">
        <v>36</v>
      </c>
      <c r="AX309" s="16" t="s">
        <v>80</v>
      </c>
      <c r="AY309" s="250" t="s">
        <v>193</v>
      </c>
    </row>
    <row r="310" spans="2:51" s="14" customFormat="1" ht="12">
      <c r="B310" s="219"/>
      <c r="C310" s="220"/>
      <c r="D310" s="209" t="s">
        <v>201</v>
      </c>
      <c r="E310" s="221" t="s">
        <v>1</v>
      </c>
      <c r="F310" s="222" t="s">
        <v>203</v>
      </c>
      <c r="G310" s="220"/>
      <c r="H310" s="223">
        <v>47.404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201</v>
      </c>
      <c r="AU310" s="229" t="s">
        <v>89</v>
      </c>
      <c r="AV310" s="14" t="s">
        <v>199</v>
      </c>
      <c r="AW310" s="14" t="s">
        <v>36</v>
      </c>
      <c r="AX310" s="14" t="s">
        <v>87</v>
      </c>
      <c r="AY310" s="229" t="s">
        <v>193</v>
      </c>
    </row>
    <row r="311" spans="1:65" s="2" customFormat="1" ht="33" customHeight="1">
      <c r="A311" s="35"/>
      <c r="B311" s="36"/>
      <c r="C311" s="193" t="s">
        <v>333</v>
      </c>
      <c r="D311" s="193" t="s">
        <v>195</v>
      </c>
      <c r="E311" s="194" t="s">
        <v>334</v>
      </c>
      <c r="F311" s="195" t="s">
        <v>335</v>
      </c>
      <c r="G311" s="196" t="s">
        <v>198</v>
      </c>
      <c r="H311" s="197">
        <v>1.715</v>
      </c>
      <c r="I311" s="198"/>
      <c r="J311" s="199">
        <f>ROUND(I311*H311,2)</f>
        <v>0</v>
      </c>
      <c r="K311" s="200"/>
      <c r="L311" s="40"/>
      <c r="M311" s="201" t="s">
        <v>1</v>
      </c>
      <c r="N311" s="202" t="s">
        <v>45</v>
      </c>
      <c r="O311" s="72"/>
      <c r="P311" s="203">
        <f>O311*H311</f>
        <v>0</v>
      </c>
      <c r="Q311" s="203">
        <v>2.30102</v>
      </c>
      <c r="R311" s="203">
        <f>Q311*H311</f>
        <v>3.9462493</v>
      </c>
      <c r="S311" s="203">
        <v>0</v>
      </c>
      <c r="T311" s="20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5" t="s">
        <v>199</v>
      </c>
      <c r="AT311" s="205" t="s">
        <v>195</v>
      </c>
      <c r="AU311" s="205" t="s">
        <v>89</v>
      </c>
      <c r="AY311" s="18" t="s">
        <v>193</v>
      </c>
      <c r="BE311" s="206">
        <f>IF(N311="základní",J311,0)</f>
        <v>0</v>
      </c>
      <c r="BF311" s="206">
        <f>IF(N311="snížená",J311,0)</f>
        <v>0</v>
      </c>
      <c r="BG311" s="206">
        <f>IF(N311="zákl. přenesená",J311,0)</f>
        <v>0</v>
      </c>
      <c r="BH311" s="206">
        <f>IF(N311="sníž. přenesená",J311,0)</f>
        <v>0</v>
      </c>
      <c r="BI311" s="206">
        <f>IF(N311="nulová",J311,0)</f>
        <v>0</v>
      </c>
      <c r="BJ311" s="18" t="s">
        <v>87</v>
      </c>
      <c r="BK311" s="206">
        <f>ROUND(I311*H311,2)</f>
        <v>0</v>
      </c>
      <c r="BL311" s="18" t="s">
        <v>199</v>
      </c>
      <c r="BM311" s="205" t="s">
        <v>336</v>
      </c>
    </row>
    <row r="312" spans="2:51" s="15" customFormat="1" ht="12">
      <c r="B312" s="230"/>
      <c r="C312" s="231"/>
      <c r="D312" s="209" t="s">
        <v>201</v>
      </c>
      <c r="E312" s="232" t="s">
        <v>1</v>
      </c>
      <c r="F312" s="233" t="s">
        <v>337</v>
      </c>
      <c r="G312" s="231"/>
      <c r="H312" s="232" t="s">
        <v>1</v>
      </c>
      <c r="I312" s="234"/>
      <c r="J312" s="231"/>
      <c r="K312" s="231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201</v>
      </c>
      <c r="AU312" s="239" t="s">
        <v>89</v>
      </c>
      <c r="AV312" s="15" t="s">
        <v>87</v>
      </c>
      <c r="AW312" s="15" t="s">
        <v>36</v>
      </c>
      <c r="AX312" s="15" t="s">
        <v>80</v>
      </c>
      <c r="AY312" s="239" t="s">
        <v>193</v>
      </c>
    </row>
    <row r="313" spans="2:51" s="15" customFormat="1" ht="12">
      <c r="B313" s="230"/>
      <c r="C313" s="231"/>
      <c r="D313" s="209" t="s">
        <v>201</v>
      </c>
      <c r="E313" s="232" t="s">
        <v>1</v>
      </c>
      <c r="F313" s="233" t="s">
        <v>338</v>
      </c>
      <c r="G313" s="231"/>
      <c r="H313" s="232" t="s">
        <v>1</v>
      </c>
      <c r="I313" s="234"/>
      <c r="J313" s="231"/>
      <c r="K313" s="231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201</v>
      </c>
      <c r="AU313" s="239" t="s">
        <v>89</v>
      </c>
      <c r="AV313" s="15" t="s">
        <v>87</v>
      </c>
      <c r="AW313" s="15" t="s">
        <v>36</v>
      </c>
      <c r="AX313" s="15" t="s">
        <v>80</v>
      </c>
      <c r="AY313" s="239" t="s">
        <v>193</v>
      </c>
    </row>
    <row r="314" spans="2:51" s="13" customFormat="1" ht="12">
      <c r="B314" s="207"/>
      <c r="C314" s="208"/>
      <c r="D314" s="209" t="s">
        <v>201</v>
      </c>
      <c r="E314" s="210" t="s">
        <v>1</v>
      </c>
      <c r="F314" s="211" t="s">
        <v>339</v>
      </c>
      <c r="G314" s="208"/>
      <c r="H314" s="212">
        <v>0.503</v>
      </c>
      <c r="I314" s="213"/>
      <c r="J314" s="208"/>
      <c r="K314" s="208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201</v>
      </c>
      <c r="AU314" s="218" t="s">
        <v>89</v>
      </c>
      <c r="AV314" s="13" t="s">
        <v>89</v>
      </c>
      <c r="AW314" s="13" t="s">
        <v>36</v>
      </c>
      <c r="AX314" s="13" t="s">
        <v>80</v>
      </c>
      <c r="AY314" s="218" t="s">
        <v>193</v>
      </c>
    </row>
    <row r="315" spans="2:51" s="13" customFormat="1" ht="12">
      <c r="B315" s="207"/>
      <c r="C315" s="208"/>
      <c r="D315" s="209" t="s">
        <v>201</v>
      </c>
      <c r="E315" s="210" t="s">
        <v>1</v>
      </c>
      <c r="F315" s="211" t="s">
        <v>340</v>
      </c>
      <c r="G315" s="208"/>
      <c r="H315" s="212">
        <v>0.161</v>
      </c>
      <c r="I315" s="213"/>
      <c r="J315" s="208"/>
      <c r="K315" s="208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201</v>
      </c>
      <c r="AU315" s="218" t="s">
        <v>89</v>
      </c>
      <c r="AV315" s="13" t="s">
        <v>89</v>
      </c>
      <c r="AW315" s="13" t="s">
        <v>36</v>
      </c>
      <c r="AX315" s="13" t="s">
        <v>80</v>
      </c>
      <c r="AY315" s="218" t="s">
        <v>193</v>
      </c>
    </row>
    <row r="316" spans="2:51" s="13" customFormat="1" ht="12">
      <c r="B316" s="207"/>
      <c r="C316" s="208"/>
      <c r="D316" s="209" t="s">
        <v>201</v>
      </c>
      <c r="E316" s="210" t="s">
        <v>1</v>
      </c>
      <c r="F316" s="211" t="s">
        <v>341</v>
      </c>
      <c r="G316" s="208"/>
      <c r="H316" s="212">
        <v>0.17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201</v>
      </c>
      <c r="AU316" s="218" t="s">
        <v>89</v>
      </c>
      <c r="AV316" s="13" t="s">
        <v>89</v>
      </c>
      <c r="AW316" s="13" t="s">
        <v>36</v>
      </c>
      <c r="AX316" s="13" t="s">
        <v>80</v>
      </c>
      <c r="AY316" s="218" t="s">
        <v>193</v>
      </c>
    </row>
    <row r="317" spans="2:51" s="13" customFormat="1" ht="12">
      <c r="B317" s="207"/>
      <c r="C317" s="208"/>
      <c r="D317" s="209" t="s">
        <v>201</v>
      </c>
      <c r="E317" s="210" t="s">
        <v>1</v>
      </c>
      <c r="F317" s="211" t="s">
        <v>342</v>
      </c>
      <c r="G317" s="208"/>
      <c r="H317" s="212">
        <v>0.109</v>
      </c>
      <c r="I317" s="213"/>
      <c r="J317" s="208"/>
      <c r="K317" s="208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201</v>
      </c>
      <c r="AU317" s="218" t="s">
        <v>89</v>
      </c>
      <c r="AV317" s="13" t="s">
        <v>89</v>
      </c>
      <c r="AW317" s="13" t="s">
        <v>36</v>
      </c>
      <c r="AX317" s="13" t="s">
        <v>80</v>
      </c>
      <c r="AY317" s="218" t="s">
        <v>193</v>
      </c>
    </row>
    <row r="318" spans="2:51" s="13" customFormat="1" ht="12">
      <c r="B318" s="207"/>
      <c r="C318" s="208"/>
      <c r="D318" s="209" t="s">
        <v>201</v>
      </c>
      <c r="E318" s="210" t="s">
        <v>1</v>
      </c>
      <c r="F318" s="211" t="s">
        <v>343</v>
      </c>
      <c r="G318" s="208"/>
      <c r="H318" s="212">
        <v>0.47</v>
      </c>
      <c r="I318" s="213"/>
      <c r="J318" s="208"/>
      <c r="K318" s="208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201</v>
      </c>
      <c r="AU318" s="218" t="s">
        <v>89</v>
      </c>
      <c r="AV318" s="13" t="s">
        <v>89</v>
      </c>
      <c r="AW318" s="13" t="s">
        <v>36</v>
      </c>
      <c r="AX318" s="13" t="s">
        <v>80</v>
      </c>
      <c r="AY318" s="218" t="s">
        <v>193</v>
      </c>
    </row>
    <row r="319" spans="2:51" s="13" customFormat="1" ht="12">
      <c r="B319" s="207"/>
      <c r="C319" s="208"/>
      <c r="D319" s="209" t="s">
        <v>201</v>
      </c>
      <c r="E319" s="210" t="s">
        <v>1</v>
      </c>
      <c r="F319" s="211" t="s">
        <v>344</v>
      </c>
      <c r="G319" s="208"/>
      <c r="H319" s="212">
        <v>0.302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201</v>
      </c>
      <c r="AU319" s="218" t="s">
        <v>89</v>
      </c>
      <c r="AV319" s="13" t="s">
        <v>89</v>
      </c>
      <c r="AW319" s="13" t="s">
        <v>36</v>
      </c>
      <c r="AX319" s="13" t="s">
        <v>80</v>
      </c>
      <c r="AY319" s="218" t="s">
        <v>193</v>
      </c>
    </row>
    <row r="320" spans="2:51" s="16" customFormat="1" ht="12">
      <c r="B320" s="240"/>
      <c r="C320" s="241"/>
      <c r="D320" s="209" t="s">
        <v>201</v>
      </c>
      <c r="E320" s="242" t="s">
        <v>1</v>
      </c>
      <c r="F320" s="243" t="s">
        <v>236</v>
      </c>
      <c r="G320" s="241"/>
      <c r="H320" s="244">
        <v>1.715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201</v>
      </c>
      <c r="AU320" s="250" t="s">
        <v>89</v>
      </c>
      <c r="AV320" s="16" t="s">
        <v>100</v>
      </c>
      <c r="AW320" s="16" t="s">
        <v>36</v>
      </c>
      <c r="AX320" s="16" t="s">
        <v>80</v>
      </c>
      <c r="AY320" s="250" t="s">
        <v>193</v>
      </c>
    </row>
    <row r="321" spans="2:51" s="14" customFormat="1" ht="12">
      <c r="B321" s="219"/>
      <c r="C321" s="220"/>
      <c r="D321" s="209" t="s">
        <v>201</v>
      </c>
      <c r="E321" s="221" t="s">
        <v>1</v>
      </c>
      <c r="F321" s="222" t="s">
        <v>203</v>
      </c>
      <c r="G321" s="220"/>
      <c r="H321" s="223">
        <v>1.715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201</v>
      </c>
      <c r="AU321" s="229" t="s">
        <v>89</v>
      </c>
      <c r="AV321" s="14" t="s">
        <v>199</v>
      </c>
      <c r="AW321" s="14" t="s">
        <v>36</v>
      </c>
      <c r="AX321" s="14" t="s">
        <v>87</v>
      </c>
      <c r="AY321" s="229" t="s">
        <v>193</v>
      </c>
    </row>
    <row r="322" spans="1:65" s="2" customFormat="1" ht="24.2" customHeight="1">
      <c r="A322" s="35"/>
      <c r="B322" s="36"/>
      <c r="C322" s="193" t="s">
        <v>8</v>
      </c>
      <c r="D322" s="193" t="s">
        <v>195</v>
      </c>
      <c r="E322" s="194" t="s">
        <v>345</v>
      </c>
      <c r="F322" s="195" t="s">
        <v>346</v>
      </c>
      <c r="G322" s="196" t="s">
        <v>198</v>
      </c>
      <c r="H322" s="197">
        <v>1.715</v>
      </c>
      <c r="I322" s="198"/>
      <c r="J322" s="199">
        <f>ROUND(I322*H322,2)</f>
        <v>0</v>
      </c>
      <c r="K322" s="200"/>
      <c r="L322" s="40"/>
      <c r="M322" s="201" t="s">
        <v>1</v>
      </c>
      <c r="N322" s="202" t="s">
        <v>45</v>
      </c>
      <c r="O322" s="72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5" t="s">
        <v>199</v>
      </c>
      <c r="AT322" s="205" t="s">
        <v>195</v>
      </c>
      <c r="AU322" s="205" t="s">
        <v>89</v>
      </c>
      <c r="AY322" s="18" t="s">
        <v>193</v>
      </c>
      <c r="BE322" s="206">
        <f>IF(N322="základní",J322,0)</f>
        <v>0</v>
      </c>
      <c r="BF322" s="206">
        <f>IF(N322="snížená",J322,0)</f>
        <v>0</v>
      </c>
      <c r="BG322" s="206">
        <f>IF(N322="zákl. přenesená",J322,0)</f>
        <v>0</v>
      </c>
      <c r="BH322" s="206">
        <f>IF(N322="sníž. přenesená",J322,0)</f>
        <v>0</v>
      </c>
      <c r="BI322" s="206">
        <f>IF(N322="nulová",J322,0)</f>
        <v>0</v>
      </c>
      <c r="BJ322" s="18" t="s">
        <v>87</v>
      </c>
      <c r="BK322" s="206">
        <f>ROUND(I322*H322,2)</f>
        <v>0</v>
      </c>
      <c r="BL322" s="18" t="s">
        <v>199</v>
      </c>
      <c r="BM322" s="205" t="s">
        <v>347</v>
      </c>
    </row>
    <row r="323" spans="2:51" s="15" customFormat="1" ht="12">
      <c r="B323" s="230"/>
      <c r="C323" s="231"/>
      <c r="D323" s="209" t="s">
        <v>201</v>
      </c>
      <c r="E323" s="232" t="s">
        <v>1</v>
      </c>
      <c r="F323" s="233" t="s">
        <v>337</v>
      </c>
      <c r="G323" s="231"/>
      <c r="H323" s="232" t="s">
        <v>1</v>
      </c>
      <c r="I323" s="234"/>
      <c r="J323" s="231"/>
      <c r="K323" s="231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201</v>
      </c>
      <c r="AU323" s="239" t="s">
        <v>89</v>
      </c>
      <c r="AV323" s="15" t="s">
        <v>87</v>
      </c>
      <c r="AW323" s="15" t="s">
        <v>36</v>
      </c>
      <c r="AX323" s="15" t="s">
        <v>80</v>
      </c>
      <c r="AY323" s="239" t="s">
        <v>193</v>
      </c>
    </row>
    <row r="324" spans="2:51" s="15" customFormat="1" ht="12">
      <c r="B324" s="230"/>
      <c r="C324" s="231"/>
      <c r="D324" s="209" t="s">
        <v>201</v>
      </c>
      <c r="E324" s="232" t="s">
        <v>1</v>
      </c>
      <c r="F324" s="233" t="s">
        <v>338</v>
      </c>
      <c r="G324" s="231"/>
      <c r="H324" s="232" t="s">
        <v>1</v>
      </c>
      <c r="I324" s="234"/>
      <c r="J324" s="231"/>
      <c r="K324" s="231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201</v>
      </c>
      <c r="AU324" s="239" t="s">
        <v>89</v>
      </c>
      <c r="AV324" s="15" t="s">
        <v>87</v>
      </c>
      <c r="AW324" s="15" t="s">
        <v>36</v>
      </c>
      <c r="AX324" s="15" t="s">
        <v>80</v>
      </c>
      <c r="AY324" s="239" t="s">
        <v>193</v>
      </c>
    </row>
    <row r="325" spans="2:51" s="13" customFormat="1" ht="12">
      <c r="B325" s="207"/>
      <c r="C325" s="208"/>
      <c r="D325" s="209" t="s">
        <v>201</v>
      </c>
      <c r="E325" s="210" t="s">
        <v>1</v>
      </c>
      <c r="F325" s="211" t="s">
        <v>339</v>
      </c>
      <c r="G325" s="208"/>
      <c r="H325" s="212">
        <v>0.503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201</v>
      </c>
      <c r="AU325" s="218" t="s">
        <v>89</v>
      </c>
      <c r="AV325" s="13" t="s">
        <v>89</v>
      </c>
      <c r="AW325" s="13" t="s">
        <v>36</v>
      </c>
      <c r="AX325" s="13" t="s">
        <v>80</v>
      </c>
      <c r="AY325" s="218" t="s">
        <v>193</v>
      </c>
    </row>
    <row r="326" spans="2:51" s="13" customFormat="1" ht="12">
      <c r="B326" s="207"/>
      <c r="C326" s="208"/>
      <c r="D326" s="209" t="s">
        <v>201</v>
      </c>
      <c r="E326" s="210" t="s">
        <v>1</v>
      </c>
      <c r="F326" s="211" t="s">
        <v>340</v>
      </c>
      <c r="G326" s="208"/>
      <c r="H326" s="212">
        <v>0.161</v>
      </c>
      <c r="I326" s="213"/>
      <c r="J326" s="208"/>
      <c r="K326" s="208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201</v>
      </c>
      <c r="AU326" s="218" t="s">
        <v>89</v>
      </c>
      <c r="AV326" s="13" t="s">
        <v>89</v>
      </c>
      <c r="AW326" s="13" t="s">
        <v>36</v>
      </c>
      <c r="AX326" s="13" t="s">
        <v>80</v>
      </c>
      <c r="AY326" s="218" t="s">
        <v>193</v>
      </c>
    </row>
    <row r="327" spans="2:51" s="13" customFormat="1" ht="12">
      <c r="B327" s="207"/>
      <c r="C327" s="208"/>
      <c r="D327" s="209" t="s">
        <v>201</v>
      </c>
      <c r="E327" s="210" t="s">
        <v>1</v>
      </c>
      <c r="F327" s="211" t="s">
        <v>341</v>
      </c>
      <c r="G327" s="208"/>
      <c r="H327" s="212">
        <v>0.17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201</v>
      </c>
      <c r="AU327" s="218" t="s">
        <v>89</v>
      </c>
      <c r="AV327" s="13" t="s">
        <v>89</v>
      </c>
      <c r="AW327" s="13" t="s">
        <v>36</v>
      </c>
      <c r="AX327" s="13" t="s">
        <v>80</v>
      </c>
      <c r="AY327" s="218" t="s">
        <v>193</v>
      </c>
    </row>
    <row r="328" spans="2:51" s="13" customFormat="1" ht="12">
      <c r="B328" s="207"/>
      <c r="C328" s="208"/>
      <c r="D328" s="209" t="s">
        <v>201</v>
      </c>
      <c r="E328" s="210" t="s">
        <v>1</v>
      </c>
      <c r="F328" s="211" t="s">
        <v>342</v>
      </c>
      <c r="G328" s="208"/>
      <c r="H328" s="212">
        <v>0.109</v>
      </c>
      <c r="I328" s="213"/>
      <c r="J328" s="208"/>
      <c r="K328" s="208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201</v>
      </c>
      <c r="AU328" s="218" t="s">
        <v>89</v>
      </c>
      <c r="AV328" s="13" t="s">
        <v>89</v>
      </c>
      <c r="AW328" s="13" t="s">
        <v>36</v>
      </c>
      <c r="AX328" s="13" t="s">
        <v>80</v>
      </c>
      <c r="AY328" s="218" t="s">
        <v>193</v>
      </c>
    </row>
    <row r="329" spans="2:51" s="13" customFormat="1" ht="12">
      <c r="B329" s="207"/>
      <c r="C329" s="208"/>
      <c r="D329" s="209" t="s">
        <v>201</v>
      </c>
      <c r="E329" s="210" t="s">
        <v>1</v>
      </c>
      <c r="F329" s="211" t="s">
        <v>343</v>
      </c>
      <c r="G329" s="208"/>
      <c r="H329" s="212">
        <v>0.47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201</v>
      </c>
      <c r="AU329" s="218" t="s">
        <v>89</v>
      </c>
      <c r="AV329" s="13" t="s">
        <v>89</v>
      </c>
      <c r="AW329" s="13" t="s">
        <v>36</v>
      </c>
      <c r="AX329" s="13" t="s">
        <v>80</v>
      </c>
      <c r="AY329" s="218" t="s">
        <v>193</v>
      </c>
    </row>
    <row r="330" spans="2:51" s="13" customFormat="1" ht="12">
      <c r="B330" s="207"/>
      <c r="C330" s="208"/>
      <c r="D330" s="209" t="s">
        <v>201</v>
      </c>
      <c r="E330" s="210" t="s">
        <v>1</v>
      </c>
      <c r="F330" s="211" t="s">
        <v>344</v>
      </c>
      <c r="G330" s="208"/>
      <c r="H330" s="212">
        <v>0.302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201</v>
      </c>
      <c r="AU330" s="218" t="s">
        <v>89</v>
      </c>
      <c r="AV330" s="13" t="s">
        <v>89</v>
      </c>
      <c r="AW330" s="13" t="s">
        <v>36</v>
      </c>
      <c r="AX330" s="13" t="s">
        <v>80</v>
      </c>
      <c r="AY330" s="218" t="s">
        <v>193</v>
      </c>
    </row>
    <row r="331" spans="2:51" s="16" customFormat="1" ht="12">
      <c r="B331" s="240"/>
      <c r="C331" s="241"/>
      <c r="D331" s="209" t="s">
        <v>201</v>
      </c>
      <c r="E331" s="242" t="s">
        <v>1</v>
      </c>
      <c r="F331" s="243" t="s">
        <v>236</v>
      </c>
      <c r="G331" s="241"/>
      <c r="H331" s="244">
        <v>1.715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201</v>
      </c>
      <c r="AU331" s="250" t="s">
        <v>89</v>
      </c>
      <c r="AV331" s="16" t="s">
        <v>100</v>
      </c>
      <c r="AW331" s="16" t="s">
        <v>36</v>
      </c>
      <c r="AX331" s="16" t="s">
        <v>80</v>
      </c>
      <c r="AY331" s="250" t="s">
        <v>193</v>
      </c>
    </row>
    <row r="332" spans="2:51" s="14" customFormat="1" ht="12">
      <c r="B332" s="219"/>
      <c r="C332" s="220"/>
      <c r="D332" s="209" t="s">
        <v>201</v>
      </c>
      <c r="E332" s="221" t="s">
        <v>1</v>
      </c>
      <c r="F332" s="222" t="s">
        <v>203</v>
      </c>
      <c r="G332" s="220"/>
      <c r="H332" s="223">
        <v>1.715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201</v>
      </c>
      <c r="AU332" s="229" t="s">
        <v>89</v>
      </c>
      <c r="AV332" s="14" t="s">
        <v>199</v>
      </c>
      <c r="AW332" s="14" t="s">
        <v>36</v>
      </c>
      <c r="AX332" s="14" t="s">
        <v>87</v>
      </c>
      <c r="AY332" s="229" t="s">
        <v>193</v>
      </c>
    </row>
    <row r="333" spans="1:65" s="2" customFormat="1" ht="33" customHeight="1">
      <c r="A333" s="35"/>
      <c r="B333" s="36"/>
      <c r="C333" s="193" t="s">
        <v>348</v>
      </c>
      <c r="D333" s="193" t="s">
        <v>195</v>
      </c>
      <c r="E333" s="194" t="s">
        <v>349</v>
      </c>
      <c r="F333" s="195" t="s">
        <v>350</v>
      </c>
      <c r="G333" s="196" t="s">
        <v>198</v>
      </c>
      <c r="H333" s="197">
        <v>1.715</v>
      </c>
      <c r="I333" s="198"/>
      <c r="J333" s="199">
        <f>ROUND(I333*H333,2)</f>
        <v>0</v>
      </c>
      <c r="K333" s="200"/>
      <c r="L333" s="40"/>
      <c r="M333" s="201" t="s">
        <v>1</v>
      </c>
      <c r="N333" s="202" t="s">
        <v>45</v>
      </c>
      <c r="O333" s="72"/>
      <c r="P333" s="203">
        <f>O333*H333</f>
        <v>0</v>
      </c>
      <c r="Q333" s="203">
        <v>0</v>
      </c>
      <c r="R333" s="203">
        <f>Q333*H333</f>
        <v>0</v>
      </c>
      <c r="S333" s="203">
        <v>0</v>
      </c>
      <c r="T333" s="20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5" t="s">
        <v>199</v>
      </c>
      <c r="AT333" s="205" t="s">
        <v>195</v>
      </c>
      <c r="AU333" s="205" t="s">
        <v>89</v>
      </c>
      <c r="AY333" s="18" t="s">
        <v>193</v>
      </c>
      <c r="BE333" s="206">
        <f>IF(N333="základní",J333,0)</f>
        <v>0</v>
      </c>
      <c r="BF333" s="206">
        <f>IF(N333="snížená",J333,0)</f>
        <v>0</v>
      </c>
      <c r="BG333" s="206">
        <f>IF(N333="zákl. přenesená",J333,0)</f>
        <v>0</v>
      </c>
      <c r="BH333" s="206">
        <f>IF(N333="sníž. přenesená",J333,0)</f>
        <v>0</v>
      </c>
      <c r="BI333" s="206">
        <f>IF(N333="nulová",J333,0)</f>
        <v>0</v>
      </c>
      <c r="BJ333" s="18" t="s">
        <v>87</v>
      </c>
      <c r="BK333" s="206">
        <f>ROUND(I333*H333,2)</f>
        <v>0</v>
      </c>
      <c r="BL333" s="18" t="s">
        <v>199</v>
      </c>
      <c r="BM333" s="205" t="s">
        <v>351</v>
      </c>
    </row>
    <row r="334" spans="2:51" s="13" customFormat="1" ht="12">
      <c r="B334" s="207"/>
      <c r="C334" s="208"/>
      <c r="D334" s="209" t="s">
        <v>201</v>
      </c>
      <c r="E334" s="210" t="s">
        <v>1</v>
      </c>
      <c r="F334" s="211" t="s">
        <v>352</v>
      </c>
      <c r="G334" s="208"/>
      <c r="H334" s="212">
        <v>1.715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201</v>
      </c>
      <c r="AU334" s="218" t="s">
        <v>89</v>
      </c>
      <c r="AV334" s="13" t="s">
        <v>89</v>
      </c>
      <c r="AW334" s="13" t="s">
        <v>36</v>
      </c>
      <c r="AX334" s="13" t="s">
        <v>87</v>
      </c>
      <c r="AY334" s="218" t="s">
        <v>193</v>
      </c>
    </row>
    <row r="335" spans="1:65" s="2" customFormat="1" ht="16.5" customHeight="1">
      <c r="A335" s="35"/>
      <c r="B335" s="36"/>
      <c r="C335" s="193" t="s">
        <v>353</v>
      </c>
      <c r="D335" s="193" t="s">
        <v>195</v>
      </c>
      <c r="E335" s="194" t="s">
        <v>354</v>
      </c>
      <c r="F335" s="195" t="s">
        <v>355</v>
      </c>
      <c r="G335" s="196" t="s">
        <v>216</v>
      </c>
      <c r="H335" s="197">
        <v>0.057</v>
      </c>
      <c r="I335" s="198"/>
      <c r="J335" s="199">
        <f>ROUND(I335*H335,2)</f>
        <v>0</v>
      </c>
      <c r="K335" s="200"/>
      <c r="L335" s="40"/>
      <c r="M335" s="201" t="s">
        <v>1</v>
      </c>
      <c r="N335" s="202" t="s">
        <v>45</v>
      </c>
      <c r="O335" s="72"/>
      <c r="P335" s="203">
        <f>O335*H335</f>
        <v>0</v>
      </c>
      <c r="Q335" s="203">
        <v>1.06277</v>
      </c>
      <c r="R335" s="203">
        <f>Q335*H335</f>
        <v>0.06057789</v>
      </c>
      <c r="S335" s="203">
        <v>0</v>
      </c>
      <c r="T335" s="20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5" t="s">
        <v>199</v>
      </c>
      <c r="AT335" s="205" t="s">
        <v>195</v>
      </c>
      <c r="AU335" s="205" t="s">
        <v>89</v>
      </c>
      <c r="AY335" s="18" t="s">
        <v>193</v>
      </c>
      <c r="BE335" s="206">
        <f>IF(N335="základní",J335,0)</f>
        <v>0</v>
      </c>
      <c r="BF335" s="206">
        <f>IF(N335="snížená",J335,0)</f>
        <v>0</v>
      </c>
      <c r="BG335" s="206">
        <f>IF(N335="zákl. přenesená",J335,0)</f>
        <v>0</v>
      </c>
      <c r="BH335" s="206">
        <f>IF(N335="sníž. přenesená",J335,0)</f>
        <v>0</v>
      </c>
      <c r="BI335" s="206">
        <f>IF(N335="nulová",J335,0)</f>
        <v>0</v>
      </c>
      <c r="BJ335" s="18" t="s">
        <v>87</v>
      </c>
      <c r="BK335" s="206">
        <f>ROUND(I335*H335,2)</f>
        <v>0</v>
      </c>
      <c r="BL335" s="18" t="s">
        <v>199</v>
      </c>
      <c r="BM335" s="205" t="s">
        <v>356</v>
      </c>
    </row>
    <row r="336" spans="2:51" s="15" customFormat="1" ht="12">
      <c r="B336" s="230"/>
      <c r="C336" s="231"/>
      <c r="D336" s="209" t="s">
        <v>201</v>
      </c>
      <c r="E336" s="232" t="s">
        <v>1</v>
      </c>
      <c r="F336" s="233" t="s">
        <v>357</v>
      </c>
      <c r="G336" s="231"/>
      <c r="H336" s="232" t="s">
        <v>1</v>
      </c>
      <c r="I336" s="234"/>
      <c r="J336" s="231"/>
      <c r="K336" s="231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201</v>
      </c>
      <c r="AU336" s="239" t="s">
        <v>89</v>
      </c>
      <c r="AV336" s="15" t="s">
        <v>87</v>
      </c>
      <c r="AW336" s="15" t="s">
        <v>36</v>
      </c>
      <c r="AX336" s="15" t="s">
        <v>80</v>
      </c>
      <c r="AY336" s="239" t="s">
        <v>193</v>
      </c>
    </row>
    <row r="337" spans="2:51" s="13" customFormat="1" ht="12">
      <c r="B337" s="207"/>
      <c r="C337" s="208"/>
      <c r="D337" s="209" t="s">
        <v>201</v>
      </c>
      <c r="E337" s="210" t="s">
        <v>1</v>
      </c>
      <c r="F337" s="211" t="s">
        <v>358</v>
      </c>
      <c r="G337" s="208"/>
      <c r="H337" s="212">
        <v>0.017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201</v>
      </c>
      <c r="AU337" s="218" t="s">
        <v>89</v>
      </c>
      <c r="AV337" s="13" t="s">
        <v>89</v>
      </c>
      <c r="AW337" s="13" t="s">
        <v>36</v>
      </c>
      <c r="AX337" s="13" t="s">
        <v>80</v>
      </c>
      <c r="AY337" s="218" t="s">
        <v>193</v>
      </c>
    </row>
    <row r="338" spans="2:51" s="13" customFormat="1" ht="12">
      <c r="B338" s="207"/>
      <c r="C338" s="208"/>
      <c r="D338" s="209" t="s">
        <v>201</v>
      </c>
      <c r="E338" s="210" t="s">
        <v>1</v>
      </c>
      <c r="F338" s="211" t="s">
        <v>359</v>
      </c>
      <c r="G338" s="208"/>
      <c r="H338" s="212">
        <v>0.005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201</v>
      </c>
      <c r="AU338" s="218" t="s">
        <v>89</v>
      </c>
      <c r="AV338" s="13" t="s">
        <v>89</v>
      </c>
      <c r="AW338" s="13" t="s">
        <v>36</v>
      </c>
      <c r="AX338" s="13" t="s">
        <v>80</v>
      </c>
      <c r="AY338" s="218" t="s">
        <v>193</v>
      </c>
    </row>
    <row r="339" spans="2:51" s="13" customFormat="1" ht="12">
      <c r="B339" s="207"/>
      <c r="C339" s="208"/>
      <c r="D339" s="209" t="s">
        <v>201</v>
      </c>
      <c r="E339" s="210" t="s">
        <v>1</v>
      </c>
      <c r="F339" s="211" t="s">
        <v>360</v>
      </c>
      <c r="G339" s="208"/>
      <c r="H339" s="212">
        <v>0.006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201</v>
      </c>
      <c r="AU339" s="218" t="s">
        <v>89</v>
      </c>
      <c r="AV339" s="13" t="s">
        <v>89</v>
      </c>
      <c r="AW339" s="13" t="s">
        <v>36</v>
      </c>
      <c r="AX339" s="13" t="s">
        <v>80</v>
      </c>
      <c r="AY339" s="218" t="s">
        <v>193</v>
      </c>
    </row>
    <row r="340" spans="2:51" s="13" customFormat="1" ht="12">
      <c r="B340" s="207"/>
      <c r="C340" s="208"/>
      <c r="D340" s="209" t="s">
        <v>201</v>
      </c>
      <c r="E340" s="210" t="s">
        <v>1</v>
      </c>
      <c r="F340" s="211" t="s">
        <v>361</v>
      </c>
      <c r="G340" s="208"/>
      <c r="H340" s="212">
        <v>0.004</v>
      </c>
      <c r="I340" s="213"/>
      <c r="J340" s="208"/>
      <c r="K340" s="208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201</v>
      </c>
      <c r="AU340" s="218" t="s">
        <v>89</v>
      </c>
      <c r="AV340" s="13" t="s">
        <v>89</v>
      </c>
      <c r="AW340" s="13" t="s">
        <v>36</v>
      </c>
      <c r="AX340" s="13" t="s">
        <v>80</v>
      </c>
      <c r="AY340" s="218" t="s">
        <v>193</v>
      </c>
    </row>
    <row r="341" spans="2:51" s="13" customFormat="1" ht="12">
      <c r="B341" s="207"/>
      <c r="C341" s="208"/>
      <c r="D341" s="209" t="s">
        <v>201</v>
      </c>
      <c r="E341" s="210" t="s">
        <v>1</v>
      </c>
      <c r="F341" s="211" t="s">
        <v>362</v>
      </c>
      <c r="G341" s="208"/>
      <c r="H341" s="212">
        <v>0.015</v>
      </c>
      <c r="I341" s="213"/>
      <c r="J341" s="208"/>
      <c r="K341" s="208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201</v>
      </c>
      <c r="AU341" s="218" t="s">
        <v>89</v>
      </c>
      <c r="AV341" s="13" t="s">
        <v>89</v>
      </c>
      <c r="AW341" s="13" t="s">
        <v>36</v>
      </c>
      <c r="AX341" s="13" t="s">
        <v>80</v>
      </c>
      <c r="AY341" s="218" t="s">
        <v>193</v>
      </c>
    </row>
    <row r="342" spans="2:51" s="13" customFormat="1" ht="12">
      <c r="B342" s="207"/>
      <c r="C342" s="208"/>
      <c r="D342" s="209" t="s">
        <v>201</v>
      </c>
      <c r="E342" s="210" t="s">
        <v>1</v>
      </c>
      <c r="F342" s="211" t="s">
        <v>363</v>
      </c>
      <c r="G342" s="208"/>
      <c r="H342" s="212">
        <v>0.01</v>
      </c>
      <c r="I342" s="213"/>
      <c r="J342" s="208"/>
      <c r="K342" s="208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201</v>
      </c>
      <c r="AU342" s="218" t="s">
        <v>89</v>
      </c>
      <c r="AV342" s="13" t="s">
        <v>89</v>
      </c>
      <c r="AW342" s="13" t="s">
        <v>36</v>
      </c>
      <c r="AX342" s="13" t="s">
        <v>80</v>
      </c>
      <c r="AY342" s="218" t="s">
        <v>193</v>
      </c>
    </row>
    <row r="343" spans="2:51" s="16" customFormat="1" ht="12">
      <c r="B343" s="240"/>
      <c r="C343" s="241"/>
      <c r="D343" s="209" t="s">
        <v>201</v>
      </c>
      <c r="E343" s="242" t="s">
        <v>1</v>
      </c>
      <c r="F343" s="243" t="s">
        <v>236</v>
      </c>
      <c r="G343" s="241"/>
      <c r="H343" s="244">
        <v>0.057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201</v>
      </c>
      <c r="AU343" s="250" t="s">
        <v>89</v>
      </c>
      <c r="AV343" s="16" t="s">
        <v>100</v>
      </c>
      <c r="AW343" s="16" t="s">
        <v>36</v>
      </c>
      <c r="AX343" s="16" t="s">
        <v>80</v>
      </c>
      <c r="AY343" s="250" t="s">
        <v>193</v>
      </c>
    </row>
    <row r="344" spans="2:51" s="14" customFormat="1" ht="12">
      <c r="B344" s="219"/>
      <c r="C344" s="220"/>
      <c r="D344" s="209" t="s">
        <v>201</v>
      </c>
      <c r="E344" s="221" t="s">
        <v>1</v>
      </c>
      <c r="F344" s="222" t="s">
        <v>203</v>
      </c>
      <c r="G344" s="220"/>
      <c r="H344" s="223">
        <v>0.057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201</v>
      </c>
      <c r="AU344" s="229" t="s">
        <v>89</v>
      </c>
      <c r="AV344" s="14" t="s">
        <v>199</v>
      </c>
      <c r="AW344" s="14" t="s">
        <v>36</v>
      </c>
      <c r="AX344" s="14" t="s">
        <v>87</v>
      </c>
      <c r="AY344" s="229" t="s">
        <v>193</v>
      </c>
    </row>
    <row r="345" spans="1:65" s="2" customFormat="1" ht="21.75" customHeight="1">
      <c r="A345" s="35"/>
      <c r="B345" s="36"/>
      <c r="C345" s="193" t="s">
        <v>364</v>
      </c>
      <c r="D345" s="193" t="s">
        <v>195</v>
      </c>
      <c r="E345" s="194" t="s">
        <v>365</v>
      </c>
      <c r="F345" s="195" t="s">
        <v>366</v>
      </c>
      <c r="G345" s="196" t="s">
        <v>367</v>
      </c>
      <c r="H345" s="197">
        <v>13</v>
      </c>
      <c r="I345" s="198"/>
      <c r="J345" s="199">
        <f>ROUND(I345*H345,2)</f>
        <v>0</v>
      </c>
      <c r="K345" s="200"/>
      <c r="L345" s="40"/>
      <c r="M345" s="201" t="s">
        <v>1</v>
      </c>
      <c r="N345" s="202" t="s">
        <v>45</v>
      </c>
      <c r="O345" s="72"/>
      <c r="P345" s="203">
        <f>O345*H345</f>
        <v>0</v>
      </c>
      <c r="Q345" s="203">
        <v>0.04684</v>
      </c>
      <c r="R345" s="203">
        <f>Q345*H345</f>
        <v>0.60892</v>
      </c>
      <c r="S345" s="203">
        <v>0</v>
      </c>
      <c r="T345" s="20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5" t="s">
        <v>199</v>
      </c>
      <c r="AT345" s="205" t="s">
        <v>195</v>
      </c>
      <c r="AU345" s="205" t="s">
        <v>89</v>
      </c>
      <c r="AY345" s="18" t="s">
        <v>193</v>
      </c>
      <c r="BE345" s="206">
        <f>IF(N345="základní",J345,0)</f>
        <v>0</v>
      </c>
      <c r="BF345" s="206">
        <f>IF(N345="snížená",J345,0)</f>
        <v>0</v>
      </c>
      <c r="BG345" s="206">
        <f>IF(N345="zákl. přenesená",J345,0)</f>
        <v>0</v>
      </c>
      <c r="BH345" s="206">
        <f>IF(N345="sníž. přenesená",J345,0)</f>
        <v>0</v>
      </c>
      <c r="BI345" s="206">
        <f>IF(N345="nulová",J345,0)</f>
        <v>0</v>
      </c>
      <c r="BJ345" s="18" t="s">
        <v>87</v>
      </c>
      <c r="BK345" s="206">
        <f>ROUND(I345*H345,2)</f>
        <v>0</v>
      </c>
      <c r="BL345" s="18" t="s">
        <v>199</v>
      </c>
      <c r="BM345" s="205" t="s">
        <v>368</v>
      </c>
    </row>
    <row r="346" spans="1:65" s="2" customFormat="1" ht="33" customHeight="1">
      <c r="A346" s="35"/>
      <c r="B346" s="36"/>
      <c r="C346" s="251" t="s">
        <v>369</v>
      </c>
      <c r="D346" s="251" t="s">
        <v>370</v>
      </c>
      <c r="E346" s="252" t="s">
        <v>371</v>
      </c>
      <c r="F346" s="253" t="s">
        <v>372</v>
      </c>
      <c r="G346" s="254" t="s">
        <v>367</v>
      </c>
      <c r="H346" s="255">
        <v>5</v>
      </c>
      <c r="I346" s="256"/>
      <c r="J346" s="257">
        <f>ROUND(I346*H346,2)</f>
        <v>0</v>
      </c>
      <c r="K346" s="258"/>
      <c r="L346" s="259"/>
      <c r="M346" s="260" t="s">
        <v>1</v>
      </c>
      <c r="N346" s="261" t="s">
        <v>45</v>
      </c>
      <c r="O346" s="72"/>
      <c r="P346" s="203">
        <f>O346*H346</f>
        <v>0</v>
      </c>
      <c r="Q346" s="203">
        <v>0.01201</v>
      </c>
      <c r="R346" s="203">
        <f>Q346*H346</f>
        <v>0.06005</v>
      </c>
      <c r="S346" s="203">
        <v>0</v>
      </c>
      <c r="T346" s="20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5" t="s">
        <v>259</v>
      </c>
      <c r="AT346" s="205" t="s">
        <v>370</v>
      </c>
      <c r="AU346" s="205" t="s">
        <v>89</v>
      </c>
      <c r="AY346" s="18" t="s">
        <v>193</v>
      </c>
      <c r="BE346" s="206">
        <f>IF(N346="základní",J346,0)</f>
        <v>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18" t="s">
        <v>87</v>
      </c>
      <c r="BK346" s="206">
        <f>ROUND(I346*H346,2)</f>
        <v>0</v>
      </c>
      <c r="BL346" s="18" t="s">
        <v>199</v>
      </c>
      <c r="BM346" s="205" t="s">
        <v>373</v>
      </c>
    </row>
    <row r="347" spans="2:51" s="15" customFormat="1" ht="12">
      <c r="B347" s="230"/>
      <c r="C347" s="231"/>
      <c r="D347" s="209" t="s">
        <v>201</v>
      </c>
      <c r="E347" s="232" t="s">
        <v>1</v>
      </c>
      <c r="F347" s="233" t="s">
        <v>374</v>
      </c>
      <c r="G347" s="231"/>
      <c r="H347" s="232" t="s">
        <v>1</v>
      </c>
      <c r="I347" s="234"/>
      <c r="J347" s="231"/>
      <c r="K347" s="231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201</v>
      </c>
      <c r="AU347" s="239" t="s">
        <v>89</v>
      </c>
      <c r="AV347" s="15" t="s">
        <v>87</v>
      </c>
      <c r="AW347" s="15" t="s">
        <v>36</v>
      </c>
      <c r="AX347" s="15" t="s">
        <v>80</v>
      </c>
      <c r="AY347" s="239" t="s">
        <v>193</v>
      </c>
    </row>
    <row r="348" spans="2:51" s="13" customFormat="1" ht="12">
      <c r="B348" s="207"/>
      <c r="C348" s="208"/>
      <c r="D348" s="209" t="s">
        <v>201</v>
      </c>
      <c r="E348" s="210" t="s">
        <v>1</v>
      </c>
      <c r="F348" s="211" t="s">
        <v>375</v>
      </c>
      <c r="G348" s="208"/>
      <c r="H348" s="212">
        <v>3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201</v>
      </c>
      <c r="AU348" s="218" t="s">
        <v>89</v>
      </c>
      <c r="AV348" s="13" t="s">
        <v>89</v>
      </c>
      <c r="AW348" s="13" t="s">
        <v>36</v>
      </c>
      <c r="AX348" s="13" t="s">
        <v>80</v>
      </c>
      <c r="AY348" s="218" t="s">
        <v>193</v>
      </c>
    </row>
    <row r="349" spans="2:51" s="13" customFormat="1" ht="12">
      <c r="B349" s="207"/>
      <c r="C349" s="208"/>
      <c r="D349" s="209" t="s">
        <v>201</v>
      </c>
      <c r="E349" s="210" t="s">
        <v>1</v>
      </c>
      <c r="F349" s="211" t="s">
        <v>376</v>
      </c>
      <c r="G349" s="208"/>
      <c r="H349" s="212">
        <v>1</v>
      </c>
      <c r="I349" s="213"/>
      <c r="J349" s="208"/>
      <c r="K349" s="208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201</v>
      </c>
      <c r="AU349" s="218" t="s">
        <v>89</v>
      </c>
      <c r="AV349" s="13" t="s">
        <v>89</v>
      </c>
      <c r="AW349" s="13" t="s">
        <v>36</v>
      </c>
      <c r="AX349" s="13" t="s">
        <v>80</v>
      </c>
      <c r="AY349" s="218" t="s">
        <v>193</v>
      </c>
    </row>
    <row r="350" spans="2:51" s="13" customFormat="1" ht="12">
      <c r="B350" s="207"/>
      <c r="C350" s="208"/>
      <c r="D350" s="209" t="s">
        <v>201</v>
      </c>
      <c r="E350" s="210" t="s">
        <v>1</v>
      </c>
      <c r="F350" s="211" t="s">
        <v>377</v>
      </c>
      <c r="G350" s="208"/>
      <c r="H350" s="212">
        <v>1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201</v>
      </c>
      <c r="AU350" s="218" t="s">
        <v>89</v>
      </c>
      <c r="AV350" s="13" t="s">
        <v>89</v>
      </c>
      <c r="AW350" s="13" t="s">
        <v>36</v>
      </c>
      <c r="AX350" s="13" t="s">
        <v>80</v>
      </c>
      <c r="AY350" s="218" t="s">
        <v>193</v>
      </c>
    </row>
    <row r="351" spans="2:51" s="14" customFormat="1" ht="12">
      <c r="B351" s="219"/>
      <c r="C351" s="220"/>
      <c r="D351" s="209" t="s">
        <v>201</v>
      </c>
      <c r="E351" s="221" t="s">
        <v>1</v>
      </c>
      <c r="F351" s="222" t="s">
        <v>203</v>
      </c>
      <c r="G351" s="220"/>
      <c r="H351" s="223">
        <v>5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201</v>
      </c>
      <c r="AU351" s="229" t="s">
        <v>89</v>
      </c>
      <c r="AV351" s="14" t="s">
        <v>199</v>
      </c>
      <c r="AW351" s="14" t="s">
        <v>36</v>
      </c>
      <c r="AX351" s="14" t="s">
        <v>87</v>
      </c>
      <c r="AY351" s="229" t="s">
        <v>193</v>
      </c>
    </row>
    <row r="352" spans="1:65" s="2" customFormat="1" ht="33" customHeight="1">
      <c r="A352" s="35"/>
      <c r="B352" s="36"/>
      <c r="C352" s="251" t="s">
        <v>378</v>
      </c>
      <c r="D352" s="251" t="s">
        <v>370</v>
      </c>
      <c r="E352" s="252" t="s">
        <v>379</v>
      </c>
      <c r="F352" s="253" t="s">
        <v>380</v>
      </c>
      <c r="G352" s="254" t="s">
        <v>367</v>
      </c>
      <c r="H352" s="255">
        <v>5</v>
      </c>
      <c r="I352" s="256"/>
      <c r="J352" s="257">
        <f>ROUND(I352*H352,2)</f>
        <v>0</v>
      </c>
      <c r="K352" s="258"/>
      <c r="L352" s="259"/>
      <c r="M352" s="260" t="s">
        <v>1</v>
      </c>
      <c r="N352" s="261" t="s">
        <v>45</v>
      </c>
      <c r="O352" s="72"/>
      <c r="P352" s="203">
        <f>O352*H352</f>
        <v>0</v>
      </c>
      <c r="Q352" s="203">
        <v>0.01225</v>
      </c>
      <c r="R352" s="203">
        <f>Q352*H352</f>
        <v>0.06125</v>
      </c>
      <c r="S352" s="203">
        <v>0</v>
      </c>
      <c r="T352" s="20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5" t="s">
        <v>259</v>
      </c>
      <c r="AT352" s="205" t="s">
        <v>370</v>
      </c>
      <c r="AU352" s="205" t="s">
        <v>89</v>
      </c>
      <c r="AY352" s="18" t="s">
        <v>193</v>
      </c>
      <c r="BE352" s="206">
        <f>IF(N352="základní",J352,0)</f>
        <v>0</v>
      </c>
      <c r="BF352" s="206">
        <f>IF(N352="snížená",J352,0)</f>
        <v>0</v>
      </c>
      <c r="BG352" s="206">
        <f>IF(N352="zákl. přenesená",J352,0)</f>
        <v>0</v>
      </c>
      <c r="BH352" s="206">
        <f>IF(N352="sníž. přenesená",J352,0)</f>
        <v>0</v>
      </c>
      <c r="BI352" s="206">
        <f>IF(N352="nulová",J352,0)</f>
        <v>0</v>
      </c>
      <c r="BJ352" s="18" t="s">
        <v>87</v>
      </c>
      <c r="BK352" s="206">
        <f>ROUND(I352*H352,2)</f>
        <v>0</v>
      </c>
      <c r="BL352" s="18" t="s">
        <v>199</v>
      </c>
      <c r="BM352" s="205" t="s">
        <v>381</v>
      </c>
    </row>
    <row r="353" spans="2:51" s="15" customFormat="1" ht="12">
      <c r="B353" s="230"/>
      <c r="C353" s="231"/>
      <c r="D353" s="209" t="s">
        <v>201</v>
      </c>
      <c r="E353" s="232" t="s">
        <v>1</v>
      </c>
      <c r="F353" s="233" t="s">
        <v>382</v>
      </c>
      <c r="G353" s="231"/>
      <c r="H353" s="232" t="s">
        <v>1</v>
      </c>
      <c r="I353" s="234"/>
      <c r="J353" s="231"/>
      <c r="K353" s="231"/>
      <c r="L353" s="235"/>
      <c r="M353" s="236"/>
      <c r="N353" s="237"/>
      <c r="O353" s="237"/>
      <c r="P353" s="237"/>
      <c r="Q353" s="237"/>
      <c r="R353" s="237"/>
      <c r="S353" s="237"/>
      <c r="T353" s="238"/>
      <c r="AT353" s="239" t="s">
        <v>201</v>
      </c>
      <c r="AU353" s="239" t="s">
        <v>89</v>
      </c>
      <c r="AV353" s="15" t="s">
        <v>87</v>
      </c>
      <c r="AW353" s="15" t="s">
        <v>36</v>
      </c>
      <c r="AX353" s="15" t="s">
        <v>80</v>
      </c>
      <c r="AY353" s="239" t="s">
        <v>193</v>
      </c>
    </row>
    <row r="354" spans="2:51" s="13" customFormat="1" ht="12">
      <c r="B354" s="207"/>
      <c r="C354" s="208"/>
      <c r="D354" s="209" t="s">
        <v>201</v>
      </c>
      <c r="E354" s="210" t="s">
        <v>1</v>
      </c>
      <c r="F354" s="211" t="s">
        <v>375</v>
      </c>
      <c r="G354" s="208"/>
      <c r="H354" s="212">
        <v>3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201</v>
      </c>
      <c r="AU354" s="218" t="s">
        <v>89</v>
      </c>
      <c r="AV354" s="13" t="s">
        <v>89</v>
      </c>
      <c r="AW354" s="13" t="s">
        <v>36</v>
      </c>
      <c r="AX354" s="13" t="s">
        <v>80</v>
      </c>
      <c r="AY354" s="218" t="s">
        <v>193</v>
      </c>
    </row>
    <row r="355" spans="2:51" s="13" customFormat="1" ht="12">
      <c r="B355" s="207"/>
      <c r="C355" s="208"/>
      <c r="D355" s="209" t="s">
        <v>201</v>
      </c>
      <c r="E355" s="210" t="s">
        <v>1</v>
      </c>
      <c r="F355" s="211" t="s">
        <v>376</v>
      </c>
      <c r="G355" s="208"/>
      <c r="H355" s="212">
        <v>1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201</v>
      </c>
      <c r="AU355" s="218" t="s">
        <v>89</v>
      </c>
      <c r="AV355" s="13" t="s">
        <v>89</v>
      </c>
      <c r="AW355" s="13" t="s">
        <v>36</v>
      </c>
      <c r="AX355" s="13" t="s">
        <v>80</v>
      </c>
      <c r="AY355" s="218" t="s">
        <v>193</v>
      </c>
    </row>
    <row r="356" spans="2:51" s="13" customFormat="1" ht="12">
      <c r="B356" s="207"/>
      <c r="C356" s="208"/>
      <c r="D356" s="209" t="s">
        <v>201</v>
      </c>
      <c r="E356" s="210" t="s">
        <v>1</v>
      </c>
      <c r="F356" s="211" t="s">
        <v>377</v>
      </c>
      <c r="G356" s="208"/>
      <c r="H356" s="212">
        <v>1</v>
      </c>
      <c r="I356" s="213"/>
      <c r="J356" s="208"/>
      <c r="K356" s="208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201</v>
      </c>
      <c r="AU356" s="218" t="s">
        <v>89</v>
      </c>
      <c r="AV356" s="13" t="s">
        <v>89</v>
      </c>
      <c r="AW356" s="13" t="s">
        <v>36</v>
      </c>
      <c r="AX356" s="13" t="s">
        <v>80</v>
      </c>
      <c r="AY356" s="218" t="s">
        <v>193</v>
      </c>
    </row>
    <row r="357" spans="2:51" s="14" customFormat="1" ht="12">
      <c r="B357" s="219"/>
      <c r="C357" s="220"/>
      <c r="D357" s="209" t="s">
        <v>201</v>
      </c>
      <c r="E357" s="221" t="s">
        <v>1</v>
      </c>
      <c r="F357" s="222" t="s">
        <v>203</v>
      </c>
      <c r="G357" s="220"/>
      <c r="H357" s="223">
        <v>5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201</v>
      </c>
      <c r="AU357" s="229" t="s">
        <v>89</v>
      </c>
      <c r="AV357" s="14" t="s">
        <v>199</v>
      </c>
      <c r="AW357" s="14" t="s">
        <v>36</v>
      </c>
      <c r="AX357" s="14" t="s">
        <v>87</v>
      </c>
      <c r="AY357" s="229" t="s">
        <v>193</v>
      </c>
    </row>
    <row r="358" spans="1:65" s="2" customFormat="1" ht="33" customHeight="1">
      <c r="A358" s="35"/>
      <c r="B358" s="36"/>
      <c r="C358" s="251" t="s">
        <v>7</v>
      </c>
      <c r="D358" s="251" t="s">
        <v>370</v>
      </c>
      <c r="E358" s="252" t="s">
        <v>383</v>
      </c>
      <c r="F358" s="253" t="s">
        <v>384</v>
      </c>
      <c r="G358" s="254" t="s">
        <v>367</v>
      </c>
      <c r="H358" s="255">
        <v>3</v>
      </c>
      <c r="I358" s="256"/>
      <c r="J358" s="257">
        <f>ROUND(I358*H358,2)</f>
        <v>0</v>
      </c>
      <c r="K358" s="258"/>
      <c r="L358" s="259"/>
      <c r="M358" s="260" t="s">
        <v>1</v>
      </c>
      <c r="N358" s="261" t="s">
        <v>45</v>
      </c>
      <c r="O358" s="72"/>
      <c r="P358" s="203">
        <f>O358*H358</f>
        <v>0</v>
      </c>
      <c r="Q358" s="203">
        <v>0.01834</v>
      </c>
      <c r="R358" s="203">
        <f>Q358*H358</f>
        <v>0.05502</v>
      </c>
      <c r="S358" s="203">
        <v>0</v>
      </c>
      <c r="T358" s="20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5" t="s">
        <v>259</v>
      </c>
      <c r="AT358" s="205" t="s">
        <v>370</v>
      </c>
      <c r="AU358" s="205" t="s">
        <v>89</v>
      </c>
      <c r="AY358" s="18" t="s">
        <v>193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18" t="s">
        <v>87</v>
      </c>
      <c r="BK358" s="206">
        <f>ROUND(I358*H358,2)</f>
        <v>0</v>
      </c>
      <c r="BL358" s="18" t="s">
        <v>199</v>
      </c>
      <c r="BM358" s="205" t="s">
        <v>385</v>
      </c>
    </row>
    <row r="359" spans="2:51" s="15" customFormat="1" ht="12">
      <c r="B359" s="230"/>
      <c r="C359" s="231"/>
      <c r="D359" s="209" t="s">
        <v>201</v>
      </c>
      <c r="E359" s="232" t="s">
        <v>1</v>
      </c>
      <c r="F359" s="233" t="s">
        <v>386</v>
      </c>
      <c r="G359" s="231"/>
      <c r="H359" s="232" t="s">
        <v>1</v>
      </c>
      <c r="I359" s="234"/>
      <c r="J359" s="231"/>
      <c r="K359" s="231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201</v>
      </c>
      <c r="AU359" s="239" t="s">
        <v>89</v>
      </c>
      <c r="AV359" s="15" t="s">
        <v>87</v>
      </c>
      <c r="AW359" s="15" t="s">
        <v>36</v>
      </c>
      <c r="AX359" s="15" t="s">
        <v>80</v>
      </c>
      <c r="AY359" s="239" t="s">
        <v>193</v>
      </c>
    </row>
    <row r="360" spans="2:51" s="13" customFormat="1" ht="12">
      <c r="B360" s="207"/>
      <c r="C360" s="208"/>
      <c r="D360" s="209" t="s">
        <v>201</v>
      </c>
      <c r="E360" s="210" t="s">
        <v>1</v>
      </c>
      <c r="F360" s="211" t="s">
        <v>387</v>
      </c>
      <c r="G360" s="208"/>
      <c r="H360" s="212">
        <v>1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201</v>
      </c>
      <c r="AU360" s="218" t="s">
        <v>89</v>
      </c>
      <c r="AV360" s="13" t="s">
        <v>89</v>
      </c>
      <c r="AW360" s="13" t="s">
        <v>36</v>
      </c>
      <c r="AX360" s="13" t="s">
        <v>80</v>
      </c>
      <c r="AY360" s="218" t="s">
        <v>193</v>
      </c>
    </row>
    <row r="361" spans="2:51" s="13" customFormat="1" ht="12">
      <c r="B361" s="207"/>
      <c r="C361" s="208"/>
      <c r="D361" s="209" t="s">
        <v>201</v>
      </c>
      <c r="E361" s="210" t="s">
        <v>1</v>
      </c>
      <c r="F361" s="211" t="s">
        <v>376</v>
      </c>
      <c r="G361" s="208"/>
      <c r="H361" s="212">
        <v>1</v>
      </c>
      <c r="I361" s="213"/>
      <c r="J361" s="208"/>
      <c r="K361" s="208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201</v>
      </c>
      <c r="AU361" s="218" t="s">
        <v>89</v>
      </c>
      <c r="AV361" s="13" t="s">
        <v>89</v>
      </c>
      <c r="AW361" s="13" t="s">
        <v>36</v>
      </c>
      <c r="AX361" s="13" t="s">
        <v>80</v>
      </c>
      <c r="AY361" s="218" t="s">
        <v>193</v>
      </c>
    </row>
    <row r="362" spans="2:51" s="13" customFormat="1" ht="12">
      <c r="B362" s="207"/>
      <c r="C362" s="208"/>
      <c r="D362" s="209" t="s">
        <v>201</v>
      </c>
      <c r="E362" s="210" t="s">
        <v>1</v>
      </c>
      <c r="F362" s="211" t="s">
        <v>377</v>
      </c>
      <c r="G362" s="208"/>
      <c r="H362" s="212">
        <v>1</v>
      </c>
      <c r="I362" s="213"/>
      <c r="J362" s="208"/>
      <c r="K362" s="208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201</v>
      </c>
      <c r="AU362" s="218" t="s">
        <v>89</v>
      </c>
      <c r="AV362" s="13" t="s">
        <v>89</v>
      </c>
      <c r="AW362" s="13" t="s">
        <v>36</v>
      </c>
      <c r="AX362" s="13" t="s">
        <v>80</v>
      </c>
      <c r="AY362" s="218" t="s">
        <v>193</v>
      </c>
    </row>
    <row r="363" spans="2:51" s="14" customFormat="1" ht="12">
      <c r="B363" s="219"/>
      <c r="C363" s="220"/>
      <c r="D363" s="209" t="s">
        <v>201</v>
      </c>
      <c r="E363" s="221" t="s">
        <v>1</v>
      </c>
      <c r="F363" s="222" t="s">
        <v>203</v>
      </c>
      <c r="G363" s="220"/>
      <c r="H363" s="223">
        <v>3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201</v>
      </c>
      <c r="AU363" s="229" t="s">
        <v>89</v>
      </c>
      <c r="AV363" s="14" t="s">
        <v>199</v>
      </c>
      <c r="AW363" s="14" t="s">
        <v>36</v>
      </c>
      <c r="AX363" s="14" t="s">
        <v>87</v>
      </c>
      <c r="AY363" s="229" t="s">
        <v>193</v>
      </c>
    </row>
    <row r="364" spans="2:63" s="12" customFormat="1" ht="22.9" customHeight="1">
      <c r="B364" s="177"/>
      <c r="C364" s="178"/>
      <c r="D364" s="179" t="s">
        <v>79</v>
      </c>
      <c r="E364" s="191" t="s">
        <v>265</v>
      </c>
      <c r="F364" s="191" t="s">
        <v>388</v>
      </c>
      <c r="G364" s="178"/>
      <c r="H364" s="178"/>
      <c r="I364" s="181"/>
      <c r="J364" s="192">
        <f>BK364</f>
        <v>0</v>
      </c>
      <c r="K364" s="178"/>
      <c r="L364" s="183"/>
      <c r="M364" s="184"/>
      <c r="N364" s="185"/>
      <c r="O364" s="185"/>
      <c r="P364" s="186">
        <f>SUM(P365:P510)</f>
        <v>0</v>
      </c>
      <c r="Q364" s="185"/>
      <c r="R364" s="186">
        <f>SUM(R365:R510)</f>
        <v>0.004987000000000001</v>
      </c>
      <c r="S364" s="185"/>
      <c r="T364" s="187">
        <f>SUM(T365:T510)</f>
        <v>21.252592</v>
      </c>
      <c r="AR364" s="188" t="s">
        <v>87</v>
      </c>
      <c r="AT364" s="189" t="s">
        <v>79</v>
      </c>
      <c r="AU364" s="189" t="s">
        <v>87</v>
      </c>
      <c r="AY364" s="188" t="s">
        <v>193</v>
      </c>
      <c r="BK364" s="190">
        <f>SUM(BK365:BK510)</f>
        <v>0</v>
      </c>
    </row>
    <row r="365" spans="1:65" s="2" customFormat="1" ht="33" customHeight="1">
      <c r="A365" s="35"/>
      <c r="B365" s="36"/>
      <c r="C365" s="193" t="s">
        <v>389</v>
      </c>
      <c r="D365" s="193" t="s">
        <v>195</v>
      </c>
      <c r="E365" s="194" t="s">
        <v>390</v>
      </c>
      <c r="F365" s="195" t="s">
        <v>391</v>
      </c>
      <c r="G365" s="196" t="s">
        <v>231</v>
      </c>
      <c r="H365" s="197">
        <v>46.4</v>
      </c>
      <c r="I365" s="198"/>
      <c r="J365" s="199">
        <f>ROUND(I365*H365,2)</f>
        <v>0</v>
      </c>
      <c r="K365" s="200"/>
      <c r="L365" s="40"/>
      <c r="M365" s="201" t="s">
        <v>1</v>
      </c>
      <c r="N365" s="202" t="s">
        <v>45</v>
      </c>
      <c r="O365" s="72"/>
      <c r="P365" s="203">
        <f>O365*H365</f>
        <v>0</v>
      </c>
      <c r="Q365" s="203">
        <v>0</v>
      </c>
      <c r="R365" s="203">
        <f>Q365*H365</f>
        <v>0</v>
      </c>
      <c r="S365" s="203">
        <v>0</v>
      </c>
      <c r="T365" s="20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5" t="s">
        <v>199</v>
      </c>
      <c r="AT365" s="205" t="s">
        <v>195</v>
      </c>
      <c r="AU365" s="205" t="s">
        <v>89</v>
      </c>
      <c r="AY365" s="18" t="s">
        <v>193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18" t="s">
        <v>87</v>
      </c>
      <c r="BK365" s="206">
        <f>ROUND(I365*H365,2)</f>
        <v>0</v>
      </c>
      <c r="BL365" s="18" t="s">
        <v>199</v>
      </c>
      <c r="BM365" s="205" t="s">
        <v>392</v>
      </c>
    </row>
    <row r="366" spans="2:51" s="13" customFormat="1" ht="12">
      <c r="B366" s="207"/>
      <c r="C366" s="208"/>
      <c r="D366" s="209" t="s">
        <v>201</v>
      </c>
      <c r="E366" s="210" t="s">
        <v>1</v>
      </c>
      <c r="F366" s="211" t="s">
        <v>393</v>
      </c>
      <c r="G366" s="208"/>
      <c r="H366" s="212">
        <v>46.4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201</v>
      </c>
      <c r="AU366" s="218" t="s">
        <v>89</v>
      </c>
      <c r="AV366" s="13" t="s">
        <v>89</v>
      </c>
      <c r="AW366" s="13" t="s">
        <v>36</v>
      </c>
      <c r="AX366" s="13" t="s">
        <v>87</v>
      </c>
      <c r="AY366" s="218" t="s">
        <v>193</v>
      </c>
    </row>
    <row r="367" spans="1:65" s="2" customFormat="1" ht="33" customHeight="1">
      <c r="A367" s="35"/>
      <c r="B367" s="36"/>
      <c r="C367" s="193" t="s">
        <v>394</v>
      </c>
      <c r="D367" s="193" t="s">
        <v>195</v>
      </c>
      <c r="E367" s="194" t="s">
        <v>395</v>
      </c>
      <c r="F367" s="195" t="s">
        <v>396</v>
      </c>
      <c r="G367" s="196" t="s">
        <v>231</v>
      </c>
      <c r="H367" s="197">
        <v>2784</v>
      </c>
      <c r="I367" s="198"/>
      <c r="J367" s="199">
        <f>ROUND(I367*H367,2)</f>
        <v>0</v>
      </c>
      <c r="K367" s="200"/>
      <c r="L367" s="40"/>
      <c r="M367" s="201" t="s">
        <v>1</v>
      </c>
      <c r="N367" s="202" t="s">
        <v>45</v>
      </c>
      <c r="O367" s="72"/>
      <c r="P367" s="203">
        <f>O367*H367</f>
        <v>0</v>
      </c>
      <c r="Q367" s="203">
        <v>0</v>
      </c>
      <c r="R367" s="203">
        <f>Q367*H367</f>
        <v>0</v>
      </c>
      <c r="S367" s="203">
        <v>0</v>
      </c>
      <c r="T367" s="20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5" t="s">
        <v>199</v>
      </c>
      <c r="AT367" s="205" t="s">
        <v>195</v>
      </c>
      <c r="AU367" s="205" t="s">
        <v>89</v>
      </c>
      <c r="AY367" s="18" t="s">
        <v>193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18" t="s">
        <v>87</v>
      </c>
      <c r="BK367" s="206">
        <f>ROUND(I367*H367,2)</f>
        <v>0</v>
      </c>
      <c r="BL367" s="18" t="s">
        <v>199</v>
      </c>
      <c r="BM367" s="205" t="s">
        <v>397</v>
      </c>
    </row>
    <row r="368" spans="2:51" s="13" customFormat="1" ht="12">
      <c r="B368" s="207"/>
      <c r="C368" s="208"/>
      <c r="D368" s="209" t="s">
        <v>201</v>
      </c>
      <c r="E368" s="210" t="s">
        <v>1</v>
      </c>
      <c r="F368" s="211" t="s">
        <v>398</v>
      </c>
      <c r="G368" s="208"/>
      <c r="H368" s="212">
        <v>2784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201</v>
      </c>
      <c r="AU368" s="218" t="s">
        <v>89</v>
      </c>
      <c r="AV368" s="13" t="s">
        <v>89</v>
      </c>
      <c r="AW368" s="13" t="s">
        <v>36</v>
      </c>
      <c r="AX368" s="13" t="s">
        <v>87</v>
      </c>
      <c r="AY368" s="218" t="s">
        <v>193</v>
      </c>
    </row>
    <row r="369" spans="1:65" s="2" customFormat="1" ht="33" customHeight="1">
      <c r="A369" s="35"/>
      <c r="B369" s="36"/>
      <c r="C369" s="193" t="s">
        <v>399</v>
      </c>
      <c r="D369" s="193" t="s">
        <v>195</v>
      </c>
      <c r="E369" s="194" t="s">
        <v>400</v>
      </c>
      <c r="F369" s="195" t="s">
        <v>401</v>
      </c>
      <c r="G369" s="196" t="s">
        <v>231</v>
      </c>
      <c r="H369" s="197">
        <v>46.4</v>
      </c>
      <c r="I369" s="198"/>
      <c r="J369" s="199">
        <f>ROUND(I369*H369,2)</f>
        <v>0</v>
      </c>
      <c r="K369" s="200"/>
      <c r="L369" s="40"/>
      <c r="M369" s="201" t="s">
        <v>1</v>
      </c>
      <c r="N369" s="202" t="s">
        <v>45</v>
      </c>
      <c r="O369" s="72"/>
      <c r="P369" s="203">
        <f>O369*H369</f>
        <v>0</v>
      </c>
      <c r="Q369" s="203">
        <v>0</v>
      </c>
      <c r="R369" s="203">
        <f>Q369*H369</f>
        <v>0</v>
      </c>
      <c r="S369" s="203">
        <v>0</v>
      </c>
      <c r="T369" s="20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5" t="s">
        <v>199</v>
      </c>
      <c r="AT369" s="205" t="s">
        <v>195</v>
      </c>
      <c r="AU369" s="205" t="s">
        <v>89</v>
      </c>
      <c r="AY369" s="18" t="s">
        <v>193</v>
      </c>
      <c r="BE369" s="206">
        <f>IF(N369="základní",J369,0)</f>
        <v>0</v>
      </c>
      <c r="BF369" s="206">
        <f>IF(N369="snížená",J369,0)</f>
        <v>0</v>
      </c>
      <c r="BG369" s="206">
        <f>IF(N369="zákl. přenesená",J369,0)</f>
        <v>0</v>
      </c>
      <c r="BH369" s="206">
        <f>IF(N369="sníž. přenesená",J369,0)</f>
        <v>0</v>
      </c>
      <c r="BI369" s="206">
        <f>IF(N369="nulová",J369,0)</f>
        <v>0</v>
      </c>
      <c r="BJ369" s="18" t="s">
        <v>87</v>
      </c>
      <c r="BK369" s="206">
        <f>ROUND(I369*H369,2)</f>
        <v>0</v>
      </c>
      <c r="BL369" s="18" t="s">
        <v>199</v>
      </c>
      <c r="BM369" s="205" t="s">
        <v>402</v>
      </c>
    </row>
    <row r="370" spans="1:65" s="2" customFormat="1" ht="16.5" customHeight="1">
      <c r="A370" s="35"/>
      <c r="B370" s="36"/>
      <c r="C370" s="193" t="s">
        <v>403</v>
      </c>
      <c r="D370" s="193" t="s">
        <v>195</v>
      </c>
      <c r="E370" s="194" t="s">
        <v>404</v>
      </c>
      <c r="F370" s="195" t="s">
        <v>405</v>
      </c>
      <c r="G370" s="196" t="s">
        <v>231</v>
      </c>
      <c r="H370" s="197">
        <v>69.6</v>
      </c>
      <c r="I370" s="198"/>
      <c r="J370" s="199">
        <f>ROUND(I370*H370,2)</f>
        <v>0</v>
      </c>
      <c r="K370" s="200"/>
      <c r="L370" s="40"/>
      <c r="M370" s="201" t="s">
        <v>1</v>
      </c>
      <c r="N370" s="202" t="s">
        <v>45</v>
      </c>
      <c r="O370" s="72"/>
      <c r="P370" s="203">
        <f>O370*H370</f>
        <v>0</v>
      </c>
      <c r="Q370" s="203">
        <v>0</v>
      </c>
      <c r="R370" s="203">
        <f>Q370*H370</f>
        <v>0</v>
      </c>
      <c r="S370" s="203">
        <v>0</v>
      </c>
      <c r="T370" s="204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5" t="s">
        <v>199</v>
      </c>
      <c r="AT370" s="205" t="s">
        <v>195</v>
      </c>
      <c r="AU370" s="205" t="s">
        <v>89</v>
      </c>
      <c r="AY370" s="18" t="s">
        <v>193</v>
      </c>
      <c r="BE370" s="206">
        <f>IF(N370="základní",J370,0)</f>
        <v>0</v>
      </c>
      <c r="BF370" s="206">
        <f>IF(N370="snížená",J370,0)</f>
        <v>0</v>
      </c>
      <c r="BG370" s="206">
        <f>IF(N370="zákl. přenesená",J370,0)</f>
        <v>0</v>
      </c>
      <c r="BH370" s="206">
        <f>IF(N370="sníž. přenesená",J370,0)</f>
        <v>0</v>
      </c>
      <c r="BI370" s="206">
        <f>IF(N370="nulová",J370,0)</f>
        <v>0</v>
      </c>
      <c r="BJ370" s="18" t="s">
        <v>87</v>
      </c>
      <c r="BK370" s="206">
        <f>ROUND(I370*H370,2)</f>
        <v>0</v>
      </c>
      <c r="BL370" s="18" t="s">
        <v>199</v>
      </c>
      <c r="BM370" s="205" t="s">
        <v>406</v>
      </c>
    </row>
    <row r="371" spans="2:51" s="13" customFormat="1" ht="12">
      <c r="B371" s="207"/>
      <c r="C371" s="208"/>
      <c r="D371" s="209" t="s">
        <v>201</v>
      </c>
      <c r="E371" s="210" t="s">
        <v>1</v>
      </c>
      <c r="F371" s="211" t="s">
        <v>407</v>
      </c>
      <c r="G371" s="208"/>
      <c r="H371" s="212">
        <v>69.6</v>
      </c>
      <c r="I371" s="213"/>
      <c r="J371" s="208"/>
      <c r="K371" s="208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201</v>
      </c>
      <c r="AU371" s="218" t="s">
        <v>89</v>
      </c>
      <c r="AV371" s="13" t="s">
        <v>89</v>
      </c>
      <c r="AW371" s="13" t="s">
        <v>36</v>
      </c>
      <c r="AX371" s="13" t="s">
        <v>87</v>
      </c>
      <c r="AY371" s="218" t="s">
        <v>193</v>
      </c>
    </row>
    <row r="372" spans="1:65" s="2" customFormat="1" ht="21.75" customHeight="1">
      <c r="A372" s="35"/>
      <c r="B372" s="36"/>
      <c r="C372" s="193" t="s">
        <v>408</v>
      </c>
      <c r="D372" s="193" t="s">
        <v>195</v>
      </c>
      <c r="E372" s="194" t="s">
        <v>409</v>
      </c>
      <c r="F372" s="195" t="s">
        <v>410</v>
      </c>
      <c r="G372" s="196" t="s">
        <v>231</v>
      </c>
      <c r="H372" s="197">
        <v>4176</v>
      </c>
      <c r="I372" s="198"/>
      <c r="J372" s="199">
        <f>ROUND(I372*H372,2)</f>
        <v>0</v>
      </c>
      <c r="K372" s="200"/>
      <c r="L372" s="40"/>
      <c r="M372" s="201" t="s">
        <v>1</v>
      </c>
      <c r="N372" s="202" t="s">
        <v>45</v>
      </c>
      <c r="O372" s="72"/>
      <c r="P372" s="203">
        <f>O372*H372</f>
        <v>0</v>
      </c>
      <c r="Q372" s="203">
        <v>0</v>
      </c>
      <c r="R372" s="203">
        <f>Q372*H372</f>
        <v>0</v>
      </c>
      <c r="S372" s="203">
        <v>0</v>
      </c>
      <c r="T372" s="20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5" t="s">
        <v>199</v>
      </c>
      <c r="AT372" s="205" t="s">
        <v>195</v>
      </c>
      <c r="AU372" s="205" t="s">
        <v>89</v>
      </c>
      <c r="AY372" s="18" t="s">
        <v>193</v>
      </c>
      <c r="BE372" s="206">
        <f>IF(N372="základní",J372,0)</f>
        <v>0</v>
      </c>
      <c r="BF372" s="206">
        <f>IF(N372="snížená",J372,0)</f>
        <v>0</v>
      </c>
      <c r="BG372" s="206">
        <f>IF(N372="zákl. přenesená",J372,0)</f>
        <v>0</v>
      </c>
      <c r="BH372" s="206">
        <f>IF(N372="sníž. přenesená",J372,0)</f>
        <v>0</v>
      </c>
      <c r="BI372" s="206">
        <f>IF(N372="nulová",J372,0)</f>
        <v>0</v>
      </c>
      <c r="BJ372" s="18" t="s">
        <v>87</v>
      </c>
      <c r="BK372" s="206">
        <f>ROUND(I372*H372,2)</f>
        <v>0</v>
      </c>
      <c r="BL372" s="18" t="s">
        <v>199</v>
      </c>
      <c r="BM372" s="205" t="s">
        <v>411</v>
      </c>
    </row>
    <row r="373" spans="2:51" s="13" customFormat="1" ht="12">
      <c r="B373" s="207"/>
      <c r="C373" s="208"/>
      <c r="D373" s="209" t="s">
        <v>201</v>
      </c>
      <c r="E373" s="210" t="s">
        <v>1</v>
      </c>
      <c r="F373" s="211" t="s">
        <v>412</v>
      </c>
      <c r="G373" s="208"/>
      <c r="H373" s="212">
        <v>4176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201</v>
      </c>
      <c r="AU373" s="218" t="s">
        <v>89</v>
      </c>
      <c r="AV373" s="13" t="s">
        <v>89</v>
      </c>
      <c r="AW373" s="13" t="s">
        <v>36</v>
      </c>
      <c r="AX373" s="13" t="s">
        <v>87</v>
      </c>
      <c r="AY373" s="218" t="s">
        <v>193</v>
      </c>
    </row>
    <row r="374" spans="1:65" s="2" customFormat="1" ht="21.75" customHeight="1">
      <c r="A374" s="35"/>
      <c r="B374" s="36"/>
      <c r="C374" s="193" t="s">
        <v>413</v>
      </c>
      <c r="D374" s="193" t="s">
        <v>195</v>
      </c>
      <c r="E374" s="194" t="s">
        <v>414</v>
      </c>
      <c r="F374" s="195" t="s">
        <v>415</v>
      </c>
      <c r="G374" s="196" t="s">
        <v>231</v>
      </c>
      <c r="H374" s="197">
        <v>69.6</v>
      </c>
      <c r="I374" s="198"/>
      <c r="J374" s="199">
        <f>ROUND(I374*H374,2)</f>
        <v>0</v>
      </c>
      <c r="K374" s="200"/>
      <c r="L374" s="40"/>
      <c r="M374" s="201" t="s">
        <v>1</v>
      </c>
      <c r="N374" s="202" t="s">
        <v>45</v>
      </c>
      <c r="O374" s="72"/>
      <c r="P374" s="203">
        <f>O374*H374</f>
        <v>0</v>
      </c>
      <c r="Q374" s="203">
        <v>0</v>
      </c>
      <c r="R374" s="203">
        <f>Q374*H374</f>
        <v>0</v>
      </c>
      <c r="S374" s="203">
        <v>0</v>
      </c>
      <c r="T374" s="20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05" t="s">
        <v>199</v>
      </c>
      <c r="AT374" s="205" t="s">
        <v>195</v>
      </c>
      <c r="AU374" s="205" t="s">
        <v>89</v>
      </c>
      <c r="AY374" s="18" t="s">
        <v>193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18" t="s">
        <v>87</v>
      </c>
      <c r="BK374" s="206">
        <f>ROUND(I374*H374,2)</f>
        <v>0</v>
      </c>
      <c r="BL374" s="18" t="s">
        <v>199</v>
      </c>
      <c r="BM374" s="205" t="s">
        <v>416</v>
      </c>
    </row>
    <row r="375" spans="2:51" s="13" customFormat="1" ht="12">
      <c r="B375" s="207"/>
      <c r="C375" s="208"/>
      <c r="D375" s="209" t="s">
        <v>201</v>
      </c>
      <c r="E375" s="210" t="s">
        <v>1</v>
      </c>
      <c r="F375" s="211" t="s">
        <v>407</v>
      </c>
      <c r="G375" s="208"/>
      <c r="H375" s="212">
        <v>69.6</v>
      </c>
      <c r="I375" s="213"/>
      <c r="J375" s="208"/>
      <c r="K375" s="208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201</v>
      </c>
      <c r="AU375" s="218" t="s">
        <v>89</v>
      </c>
      <c r="AV375" s="13" t="s">
        <v>89</v>
      </c>
      <c r="AW375" s="13" t="s">
        <v>36</v>
      </c>
      <c r="AX375" s="13" t="s">
        <v>87</v>
      </c>
      <c r="AY375" s="218" t="s">
        <v>193</v>
      </c>
    </row>
    <row r="376" spans="1:65" s="2" customFormat="1" ht="16.5" customHeight="1">
      <c r="A376" s="35"/>
      <c r="B376" s="36"/>
      <c r="C376" s="193" t="s">
        <v>417</v>
      </c>
      <c r="D376" s="193" t="s">
        <v>195</v>
      </c>
      <c r="E376" s="194" t="s">
        <v>418</v>
      </c>
      <c r="F376" s="195" t="s">
        <v>419</v>
      </c>
      <c r="G376" s="196" t="s">
        <v>367</v>
      </c>
      <c r="H376" s="197">
        <v>1</v>
      </c>
      <c r="I376" s="198"/>
      <c r="J376" s="199">
        <f>ROUND(I376*H376,2)</f>
        <v>0</v>
      </c>
      <c r="K376" s="200"/>
      <c r="L376" s="40"/>
      <c r="M376" s="201" t="s">
        <v>1</v>
      </c>
      <c r="N376" s="202" t="s">
        <v>45</v>
      </c>
      <c r="O376" s="72"/>
      <c r="P376" s="203">
        <f>O376*H376</f>
        <v>0</v>
      </c>
      <c r="Q376" s="203">
        <v>0</v>
      </c>
      <c r="R376" s="203">
        <f>Q376*H376</f>
        <v>0</v>
      </c>
      <c r="S376" s="203">
        <v>0</v>
      </c>
      <c r="T376" s="20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05" t="s">
        <v>199</v>
      </c>
      <c r="AT376" s="205" t="s">
        <v>195</v>
      </c>
      <c r="AU376" s="205" t="s">
        <v>89</v>
      </c>
      <c r="AY376" s="18" t="s">
        <v>193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18" t="s">
        <v>87</v>
      </c>
      <c r="BK376" s="206">
        <f>ROUND(I376*H376,2)</f>
        <v>0</v>
      </c>
      <c r="BL376" s="18" t="s">
        <v>199</v>
      </c>
      <c r="BM376" s="205" t="s">
        <v>420</v>
      </c>
    </row>
    <row r="377" spans="1:65" s="2" customFormat="1" ht="16.5" customHeight="1">
      <c r="A377" s="35"/>
      <c r="B377" s="36"/>
      <c r="C377" s="193" t="s">
        <v>421</v>
      </c>
      <c r="D377" s="193" t="s">
        <v>195</v>
      </c>
      <c r="E377" s="194" t="s">
        <v>422</v>
      </c>
      <c r="F377" s="195" t="s">
        <v>423</v>
      </c>
      <c r="G377" s="196" t="s">
        <v>367</v>
      </c>
      <c r="H377" s="197">
        <v>1</v>
      </c>
      <c r="I377" s="198"/>
      <c r="J377" s="199">
        <f>ROUND(I377*H377,2)</f>
        <v>0</v>
      </c>
      <c r="K377" s="200"/>
      <c r="L377" s="40"/>
      <c r="M377" s="201" t="s">
        <v>1</v>
      </c>
      <c r="N377" s="202" t="s">
        <v>45</v>
      </c>
      <c r="O377" s="72"/>
      <c r="P377" s="203">
        <f>O377*H377</f>
        <v>0</v>
      </c>
      <c r="Q377" s="203">
        <v>0</v>
      </c>
      <c r="R377" s="203">
        <f>Q377*H377</f>
        <v>0</v>
      </c>
      <c r="S377" s="203">
        <v>0</v>
      </c>
      <c r="T377" s="20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5" t="s">
        <v>199</v>
      </c>
      <c r="AT377" s="205" t="s">
        <v>195</v>
      </c>
      <c r="AU377" s="205" t="s">
        <v>89</v>
      </c>
      <c r="AY377" s="18" t="s">
        <v>193</v>
      </c>
      <c r="BE377" s="206">
        <f>IF(N377="základní",J377,0)</f>
        <v>0</v>
      </c>
      <c r="BF377" s="206">
        <f>IF(N377="snížená",J377,0)</f>
        <v>0</v>
      </c>
      <c r="BG377" s="206">
        <f>IF(N377="zákl. přenesená",J377,0)</f>
        <v>0</v>
      </c>
      <c r="BH377" s="206">
        <f>IF(N377="sníž. přenesená",J377,0)</f>
        <v>0</v>
      </c>
      <c r="BI377" s="206">
        <f>IF(N377="nulová",J377,0)</f>
        <v>0</v>
      </c>
      <c r="BJ377" s="18" t="s">
        <v>87</v>
      </c>
      <c r="BK377" s="206">
        <f>ROUND(I377*H377,2)</f>
        <v>0</v>
      </c>
      <c r="BL377" s="18" t="s">
        <v>199</v>
      </c>
      <c r="BM377" s="205" t="s">
        <v>424</v>
      </c>
    </row>
    <row r="378" spans="1:65" s="2" customFormat="1" ht="24.2" customHeight="1">
      <c r="A378" s="35"/>
      <c r="B378" s="36"/>
      <c r="C378" s="193" t="s">
        <v>425</v>
      </c>
      <c r="D378" s="193" t="s">
        <v>195</v>
      </c>
      <c r="E378" s="194" t="s">
        <v>426</v>
      </c>
      <c r="F378" s="195" t="s">
        <v>427</v>
      </c>
      <c r="G378" s="196" t="s">
        <v>231</v>
      </c>
      <c r="H378" s="197">
        <v>94.62</v>
      </c>
      <c r="I378" s="198"/>
      <c r="J378" s="199">
        <f>ROUND(I378*H378,2)</f>
        <v>0</v>
      </c>
      <c r="K378" s="200"/>
      <c r="L378" s="40"/>
      <c r="M378" s="201" t="s">
        <v>1</v>
      </c>
      <c r="N378" s="202" t="s">
        <v>45</v>
      </c>
      <c r="O378" s="72"/>
      <c r="P378" s="203">
        <f>O378*H378</f>
        <v>0</v>
      </c>
      <c r="Q378" s="203">
        <v>5E-05</v>
      </c>
      <c r="R378" s="203">
        <f>Q378*H378</f>
        <v>0.004731000000000001</v>
      </c>
      <c r="S378" s="203">
        <v>0</v>
      </c>
      <c r="T378" s="204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05" t="s">
        <v>199</v>
      </c>
      <c r="AT378" s="205" t="s">
        <v>195</v>
      </c>
      <c r="AU378" s="205" t="s">
        <v>89</v>
      </c>
      <c r="AY378" s="18" t="s">
        <v>193</v>
      </c>
      <c r="BE378" s="206">
        <f>IF(N378="základní",J378,0)</f>
        <v>0</v>
      </c>
      <c r="BF378" s="206">
        <f>IF(N378="snížená",J378,0)</f>
        <v>0</v>
      </c>
      <c r="BG378" s="206">
        <f>IF(N378="zákl. přenesená",J378,0)</f>
        <v>0</v>
      </c>
      <c r="BH378" s="206">
        <f>IF(N378="sníž. přenesená",J378,0)</f>
        <v>0</v>
      </c>
      <c r="BI378" s="206">
        <f>IF(N378="nulová",J378,0)</f>
        <v>0</v>
      </c>
      <c r="BJ378" s="18" t="s">
        <v>87</v>
      </c>
      <c r="BK378" s="206">
        <f>ROUND(I378*H378,2)</f>
        <v>0</v>
      </c>
      <c r="BL378" s="18" t="s">
        <v>199</v>
      </c>
      <c r="BM378" s="205" t="s">
        <v>428</v>
      </c>
    </row>
    <row r="379" spans="2:51" s="15" customFormat="1" ht="12">
      <c r="B379" s="230"/>
      <c r="C379" s="231"/>
      <c r="D379" s="209" t="s">
        <v>201</v>
      </c>
      <c r="E379" s="232" t="s">
        <v>1</v>
      </c>
      <c r="F379" s="233" t="s">
        <v>429</v>
      </c>
      <c r="G379" s="231"/>
      <c r="H379" s="232" t="s">
        <v>1</v>
      </c>
      <c r="I379" s="234"/>
      <c r="J379" s="231"/>
      <c r="K379" s="231"/>
      <c r="L379" s="235"/>
      <c r="M379" s="236"/>
      <c r="N379" s="237"/>
      <c r="O379" s="237"/>
      <c r="P379" s="237"/>
      <c r="Q379" s="237"/>
      <c r="R379" s="237"/>
      <c r="S379" s="237"/>
      <c r="T379" s="238"/>
      <c r="AT379" s="239" t="s">
        <v>201</v>
      </c>
      <c r="AU379" s="239" t="s">
        <v>89</v>
      </c>
      <c r="AV379" s="15" t="s">
        <v>87</v>
      </c>
      <c r="AW379" s="15" t="s">
        <v>36</v>
      </c>
      <c r="AX379" s="15" t="s">
        <v>80</v>
      </c>
      <c r="AY379" s="239" t="s">
        <v>193</v>
      </c>
    </row>
    <row r="380" spans="2:51" s="15" customFormat="1" ht="12">
      <c r="B380" s="230"/>
      <c r="C380" s="231"/>
      <c r="D380" s="209" t="s">
        <v>201</v>
      </c>
      <c r="E380" s="232" t="s">
        <v>1</v>
      </c>
      <c r="F380" s="233" t="s">
        <v>269</v>
      </c>
      <c r="G380" s="231"/>
      <c r="H380" s="232" t="s">
        <v>1</v>
      </c>
      <c r="I380" s="234"/>
      <c r="J380" s="231"/>
      <c r="K380" s="231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201</v>
      </c>
      <c r="AU380" s="239" t="s">
        <v>89</v>
      </c>
      <c r="AV380" s="15" t="s">
        <v>87</v>
      </c>
      <c r="AW380" s="15" t="s">
        <v>36</v>
      </c>
      <c r="AX380" s="15" t="s">
        <v>80</v>
      </c>
      <c r="AY380" s="239" t="s">
        <v>193</v>
      </c>
    </row>
    <row r="381" spans="2:51" s="15" customFormat="1" ht="12">
      <c r="B381" s="230"/>
      <c r="C381" s="231"/>
      <c r="D381" s="209" t="s">
        <v>201</v>
      </c>
      <c r="E381" s="232" t="s">
        <v>1</v>
      </c>
      <c r="F381" s="233" t="s">
        <v>270</v>
      </c>
      <c r="G381" s="231"/>
      <c r="H381" s="232" t="s">
        <v>1</v>
      </c>
      <c r="I381" s="234"/>
      <c r="J381" s="231"/>
      <c r="K381" s="231"/>
      <c r="L381" s="235"/>
      <c r="M381" s="236"/>
      <c r="N381" s="237"/>
      <c r="O381" s="237"/>
      <c r="P381" s="237"/>
      <c r="Q381" s="237"/>
      <c r="R381" s="237"/>
      <c r="S381" s="237"/>
      <c r="T381" s="238"/>
      <c r="AT381" s="239" t="s">
        <v>201</v>
      </c>
      <c r="AU381" s="239" t="s">
        <v>89</v>
      </c>
      <c r="AV381" s="15" t="s">
        <v>87</v>
      </c>
      <c r="AW381" s="15" t="s">
        <v>36</v>
      </c>
      <c r="AX381" s="15" t="s">
        <v>80</v>
      </c>
      <c r="AY381" s="239" t="s">
        <v>193</v>
      </c>
    </row>
    <row r="382" spans="2:51" s="13" customFormat="1" ht="12">
      <c r="B382" s="207"/>
      <c r="C382" s="208"/>
      <c r="D382" s="209" t="s">
        <v>201</v>
      </c>
      <c r="E382" s="210" t="s">
        <v>1</v>
      </c>
      <c r="F382" s="211" t="s">
        <v>271</v>
      </c>
      <c r="G382" s="208"/>
      <c r="H382" s="212">
        <v>6.29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201</v>
      </c>
      <c r="AU382" s="218" t="s">
        <v>89</v>
      </c>
      <c r="AV382" s="13" t="s">
        <v>89</v>
      </c>
      <c r="AW382" s="13" t="s">
        <v>36</v>
      </c>
      <c r="AX382" s="13" t="s">
        <v>80</v>
      </c>
      <c r="AY382" s="218" t="s">
        <v>193</v>
      </c>
    </row>
    <row r="383" spans="2:51" s="13" customFormat="1" ht="12">
      <c r="B383" s="207"/>
      <c r="C383" s="208"/>
      <c r="D383" s="209" t="s">
        <v>201</v>
      </c>
      <c r="E383" s="210" t="s">
        <v>1</v>
      </c>
      <c r="F383" s="211" t="s">
        <v>430</v>
      </c>
      <c r="G383" s="208"/>
      <c r="H383" s="212">
        <v>2.01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201</v>
      </c>
      <c r="AU383" s="218" t="s">
        <v>89</v>
      </c>
      <c r="AV383" s="13" t="s">
        <v>89</v>
      </c>
      <c r="AW383" s="13" t="s">
        <v>36</v>
      </c>
      <c r="AX383" s="13" t="s">
        <v>80</v>
      </c>
      <c r="AY383" s="218" t="s">
        <v>193</v>
      </c>
    </row>
    <row r="384" spans="2:51" s="13" customFormat="1" ht="12">
      <c r="B384" s="207"/>
      <c r="C384" s="208"/>
      <c r="D384" s="209" t="s">
        <v>201</v>
      </c>
      <c r="E384" s="210" t="s">
        <v>1</v>
      </c>
      <c r="F384" s="211" t="s">
        <v>431</v>
      </c>
      <c r="G384" s="208"/>
      <c r="H384" s="212">
        <v>2.12</v>
      </c>
      <c r="I384" s="213"/>
      <c r="J384" s="208"/>
      <c r="K384" s="208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201</v>
      </c>
      <c r="AU384" s="218" t="s">
        <v>89</v>
      </c>
      <c r="AV384" s="13" t="s">
        <v>89</v>
      </c>
      <c r="AW384" s="13" t="s">
        <v>36</v>
      </c>
      <c r="AX384" s="13" t="s">
        <v>80</v>
      </c>
      <c r="AY384" s="218" t="s">
        <v>193</v>
      </c>
    </row>
    <row r="385" spans="2:51" s="13" customFormat="1" ht="12">
      <c r="B385" s="207"/>
      <c r="C385" s="208"/>
      <c r="D385" s="209" t="s">
        <v>201</v>
      </c>
      <c r="E385" s="210" t="s">
        <v>1</v>
      </c>
      <c r="F385" s="211" t="s">
        <v>432</v>
      </c>
      <c r="G385" s="208"/>
      <c r="H385" s="212">
        <v>1.36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201</v>
      </c>
      <c r="AU385" s="218" t="s">
        <v>89</v>
      </c>
      <c r="AV385" s="13" t="s">
        <v>89</v>
      </c>
      <c r="AW385" s="13" t="s">
        <v>36</v>
      </c>
      <c r="AX385" s="13" t="s">
        <v>80</v>
      </c>
      <c r="AY385" s="218" t="s">
        <v>193</v>
      </c>
    </row>
    <row r="386" spans="2:51" s="13" customFormat="1" ht="12">
      <c r="B386" s="207"/>
      <c r="C386" s="208"/>
      <c r="D386" s="209" t="s">
        <v>201</v>
      </c>
      <c r="E386" s="210" t="s">
        <v>1</v>
      </c>
      <c r="F386" s="211" t="s">
        <v>433</v>
      </c>
      <c r="G386" s="208"/>
      <c r="H386" s="212">
        <v>5.87</v>
      </c>
      <c r="I386" s="213"/>
      <c r="J386" s="208"/>
      <c r="K386" s="208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201</v>
      </c>
      <c r="AU386" s="218" t="s">
        <v>89</v>
      </c>
      <c r="AV386" s="13" t="s">
        <v>89</v>
      </c>
      <c r="AW386" s="13" t="s">
        <v>36</v>
      </c>
      <c r="AX386" s="13" t="s">
        <v>80</v>
      </c>
      <c r="AY386" s="218" t="s">
        <v>193</v>
      </c>
    </row>
    <row r="387" spans="2:51" s="13" customFormat="1" ht="12">
      <c r="B387" s="207"/>
      <c r="C387" s="208"/>
      <c r="D387" s="209" t="s">
        <v>201</v>
      </c>
      <c r="E387" s="210" t="s">
        <v>1</v>
      </c>
      <c r="F387" s="211" t="s">
        <v>434</v>
      </c>
      <c r="G387" s="208"/>
      <c r="H387" s="212">
        <v>3.77</v>
      </c>
      <c r="I387" s="213"/>
      <c r="J387" s="208"/>
      <c r="K387" s="208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201</v>
      </c>
      <c r="AU387" s="218" t="s">
        <v>89</v>
      </c>
      <c r="AV387" s="13" t="s">
        <v>89</v>
      </c>
      <c r="AW387" s="13" t="s">
        <v>36</v>
      </c>
      <c r="AX387" s="13" t="s">
        <v>80</v>
      </c>
      <c r="AY387" s="218" t="s">
        <v>193</v>
      </c>
    </row>
    <row r="388" spans="2:51" s="16" customFormat="1" ht="12">
      <c r="B388" s="240"/>
      <c r="C388" s="241"/>
      <c r="D388" s="209" t="s">
        <v>201</v>
      </c>
      <c r="E388" s="242" t="s">
        <v>1</v>
      </c>
      <c r="F388" s="243" t="s">
        <v>236</v>
      </c>
      <c r="G388" s="241"/>
      <c r="H388" s="244">
        <v>21.42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AT388" s="250" t="s">
        <v>201</v>
      </c>
      <c r="AU388" s="250" t="s">
        <v>89</v>
      </c>
      <c r="AV388" s="16" t="s">
        <v>100</v>
      </c>
      <c r="AW388" s="16" t="s">
        <v>36</v>
      </c>
      <c r="AX388" s="16" t="s">
        <v>80</v>
      </c>
      <c r="AY388" s="250" t="s">
        <v>193</v>
      </c>
    </row>
    <row r="389" spans="2:51" s="15" customFormat="1" ht="12">
      <c r="B389" s="230"/>
      <c r="C389" s="231"/>
      <c r="D389" s="209" t="s">
        <v>201</v>
      </c>
      <c r="E389" s="232" t="s">
        <v>1</v>
      </c>
      <c r="F389" s="233" t="s">
        <v>272</v>
      </c>
      <c r="G389" s="231"/>
      <c r="H389" s="232" t="s">
        <v>1</v>
      </c>
      <c r="I389" s="234"/>
      <c r="J389" s="231"/>
      <c r="K389" s="231"/>
      <c r="L389" s="235"/>
      <c r="M389" s="236"/>
      <c r="N389" s="237"/>
      <c r="O389" s="237"/>
      <c r="P389" s="237"/>
      <c r="Q389" s="237"/>
      <c r="R389" s="237"/>
      <c r="S389" s="237"/>
      <c r="T389" s="238"/>
      <c r="AT389" s="239" t="s">
        <v>201</v>
      </c>
      <c r="AU389" s="239" t="s">
        <v>89</v>
      </c>
      <c r="AV389" s="15" t="s">
        <v>87</v>
      </c>
      <c r="AW389" s="15" t="s">
        <v>36</v>
      </c>
      <c r="AX389" s="15" t="s">
        <v>80</v>
      </c>
      <c r="AY389" s="239" t="s">
        <v>193</v>
      </c>
    </row>
    <row r="390" spans="2:51" s="13" customFormat="1" ht="12">
      <c r="B390" s="207"/>
      <c r="C390" s="208"/>
      <c r="D390" s="209" t="s">
        <v>201</v>
      </c>
      <c r="E390" s="210" t="s">
        <v>1</v>
      </c>
      <c r="F390" s="211" t="s">
        <v>435</v>
      </c>
      <c r="G390" s="208"/>
      <c r="H390" s="212">
        <v>6.1</v>
      </c>
      <c r="I390" s="213"/>
      <c r="J390" s="208"/>
      <c r="K390" s="208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201</v>
      </c>
      <c r="AU390" s="218" t="s">
        <v>89</v>
      </c>
      <c r="AV390" s="13" t="s">
        <v>89</v>
      </c>
      <c r="AW390" s="13" t="s">
        <v>36</v>
      </c>
      <c r="AX390" s="13" t="s">
        <v>80</v>
      </c>
      <c r="AY390" s="218" t="s">
        <v>193</v>
      </c>
    </row>
    <row r="391" spans="2:51" s="13" customFormat="1" ht="12">
      <c r="B391" s="207"/>
      <c r="C391" s="208"/>
      <c r="D391" s="209" t="s">
        <v>201</v>
      </c>
      <c r="E391" s="210" t="s">
        <v>1</v>
      </c>
      <c r="F391" s="211" t="s">
        <v>436</v>
      </c>
      <c r="G391" s="208"/>
      <c r="H391" s="212">
        <v>11.64</v>
      </c>
      <c r="I391" s="213"/>
      <c r="J391" s="208"/>
      <c r="K391" s="208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201</v>
      </c>
      <c r="AU391" s="218" t="s">
        <v>89</v>
      </c>
      <c r="AV391" s="13" t="s">
        <v>89</v>
      </c>
      <c r="AW391" s="13" t="s">
        <v>36</v>
      </c>
      <c r="AX391" s="13" t="s">
        <v>80</v>
      </c>
      <c r="AY391" s="218" t="s">
        <v>193</v>
      </c>
    </row>
    <row r="392" spans="2:51" s="13" customFormat="1" ht="12">
      <c r="B392" s="207"/>
      <c r="C392" s="208"/>
      <c r="D392" s="209" t="s">
        <v>201</v>
      </c>
      <c r="E392" s="210" t="s">
        <v>1</v>
      </c>
      <c r="F392" s="211" t="s">
        <v>437</v>
      </c>
      <c r="G392" s="208"/>
      <c r="H392" s="212">
        <v>2.53</v>
      </c>
      <c r="I392" s="213"/>
      <c r="J392" s="208"/>
      <c r="K392" s="208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201</v>
      </c>
      <c r="AU392" s="218" t="s">
        <v>89</v>
      </c>
      <c r="AV392" s="13" t="s">
        <v>89</v>
      </c>
      <c r="AW392" s="13" t="s">
        <v>36</v>
      </c>
      <c r="AX392" s="13" t="s">
        <v>80</v>
      </c>
      <c r="AY392" s="218" t="s">
        <v>193</v>
      </c>
    </row>
    <row r="393" spans="2:51" s="13" customFormat="1" ht="12">
      <c r="B393" s="207"/>
      <c r="C393" s="208"/>
      <c r="D393" s="209" t="s">
        <v>201</v>
      </c>
      <c r="E393" s="210" t="s">
        <v>1</v>
      </c>
      <c r="F393" s="211" t="s">
        <v>273</v>
      </c>
      <c r="G393" s="208"/>
      <c r="H393" s="212">
        <v>1.35</v>
      </c>
      <c r="I393" s="213"/>
      <c r="J393" s="208"/>
      <c r="K393" s="208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201</v>
      </c>
      <c r="AU393" s="218" t="s">
        <v>89</v>
      </c>
      <c r="AV393" s="13" t="s">
        <v>89</v>
      </c>
      <c r="AW393" s="13" t="s">
        <v>36</v>
      </c>
      <c r="AX393" s="13" t="s">
        <v>80</v>
      </c>
      <c r="AY393" s="218" t="s">
        <v>193</v>
      </c>
    </row>
    <row r="394" spans="2:51" s="16" customFormat="1" ht="12">
      <c r="B394" s="240"/>
      <c r="C394" s="241"/>
      <c r="D394" s="209" t="s">
        <v>201</v>
      </c>
      <c r="E394" s="242" t="s">
        <v>1</v>
      </c>
      <c r="F394" s="243" t="s">
        <v>236</v>
      </c>
      <c r="G394" s="241"/>
      <c r="H394" s="244">
        <v>21.62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201</v>
      </c>
      <c r="AU394" s="250" t="s">
        <v>89</v>
      </c>
      <c r="AV394" s="16" t="s">
        <v>100</v>
      </c>
      <c r="AW394" s="16" t="s">
        <v>36</v>
      </c>
      <c r="AX394" s="16" t="s">
        <v>80</v>
      </c>
      <c r="AY394" s="250" t="s">
        <v>193</v>
      </c>
    </row>
    <row r="395" spans="2:51" s="15" customFormat="1" ht="12">
      <c r="B395" s="230"/>
      <c r="C395" s="231"/>
      <c r="D395" s="209" t="s">
        <v>201</v>
      </c>
      <c r="E395" s="232" t="s">
        <v>1</v>
      </c>
      <c r="F395" s="233" t="s">
        <v>274</v>
      </c>
      <c r="G395" s="231"/>
      <c r="H395" s="232" t="s">
        <v>1</v>
      </c>
      <c r="I395" s="234"/>
      <c r="J395" s="231"/>
      <c r="K395" s="231"/>
      <c r="L395" s="235"/>
      <c r="M395" s="236"/>
      <c r="N395" s="237"/>
      <c r="O395" s="237"/>
      <c r="P395" s="237"/>
      <c r="Q395" s="237"/>
      <c r="R395" s="237"/>
      <c r="S395" s="237"/>
      <c r="T395" s="238"/>
      <c r="AT395" s="239" t="s">
        <v>201</v>
      </c>
      <c r="AU395" s="239" t="s">
        <v>89</v>
      </c>
      <c r="AV395" s="15" t="s">
        <v>87</v>
      </c>
      <c r="AW395" s="15" t="s">
        <v>36</v>
      </c>
      <c r="AX395" s="15" t="s">
        <v>80</v>
      </c>
      <c r="AY395" s="239" t="s">
        <v>193</v>
      </c>
    </row>
    <row r="396" spans="2:51" s="13" customFormat="1" ht="12">
      <c r="B396" s="207"/>
      <c r="C396" s="208"/>
      <c r="D396" s="209" t="s">
        <v>201</v>
      </c>
      <c r="E396" s="210" t="s">
        <v>1</v>
      </c>
      <c r="F396" s="211" t="s">
        <v>438</v>
      </c>
      <c r="G396" s="208"/>
      <c r="H396" s="212">
        <v>6.04</v>
      </c>
      <c r="I396" s="213"/>
      <c r="J396" s="208"/>
      <c r="K396" s="208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201</v>
      </c>
      <c r="AU396" s="218" t="s">
        <v>89</v>
      </c>
      <c r="AV396" s="13" t="s">
        <v>89</v>
      </c>
      <c r="AW396" s="13" t="s">
        <v>36</v>
      </c>
      <c r="AX396" s="13" t="s">
        <v>80</v>
      </c>
      <c r="AY396" s="218" t="s">
        <v>193</v>
      </c>
    </row>
    <row r="397" spans="2:51" s="13" customFormat="1" ht="12">
      <c r="B397" s="207"/>
      <c r="C397" s="208"/>
      <c r="D397" s="209" t="s">
        <v>201</v>
      </c>
      <c r="E397" s="210" t="s">
        <v>1</v>
      </c>
      <c r="F397" s="211" t="s">
        <v>439</v>
      </c>
      <c r="G397" s="208"/>
      <c r="H397" s="212">
        <v>11.66</v>
      </c>
      <c r="I397" s="213"/>
      <c r="J397" s="208"/>
      <c r="K397" s="208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201</v>
      </c>
      <c r="AU397" s="218" t="s">
        <v>89</v>
      </c>
      <c r="AV397" s="13" t="s">
        <v>89</v>
      </c>
      <c r="AW397" s="13" t="s">
        <v>36</v>
      </c>
      <c r="AX397" s="13" t="s">
        <v>80</v>
      </c>
      <c r="AY397" s="218" t="s">
        <v>193</v>
      </c>
    </row>
    <row r="398" spans="2:51" s="13" customFormat="1" ht="12">
      <c r="B398" s="207"/>
      <c r="C398" s="208"/>
      <c r="D398" s="209" t="s">
        <v>201</v>
      </c>
      <c r="E398" s="210" t="s">
        <v>1</v>
      </c>
      <c r="F398" s="211" t="s">
        <v>440</v>
      </c>
      <c r="G398" s="208"/>
      <c r="H398" s="212">
        <v>2.53</v>
      </c>
      <c r="I398" s="213"/>
      <c r="J398" s="208"/>
      <c r="K398" s="208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201</v>
      </c>
      <c r="AU398" s="218" t="s">
        <v>89</v>
      </c>
      <c r="AV398" s="13" t="s">
        <v>89</v>
      </c>
      <c r="AW398" s="13" t="s">
        <v>36</v>
      </c>
      <c r="AX398" s="13" t="s">
        <v>80</v>
      </c>
      <c r="AY398" s="218" t="s">
        <v>193</v>
      </c>
    </row>
    <row r="399" spans="2:51" s="13" customFormat="1" ht="12">
      <c r="B399" s="207"/>
      <c r="C399" s="208"/>
      <c r="D399" s="209" t="s">
        <v>201</v>
      </c>
      <c r="E399" s="210" t="s">
        <v>1</v>
      </c>
      <c r="F399" s="211" t="s">
        <v>275</v>
      </c>
      <c r="G399" s="208"/>
      <c r="H399" s="212">
        <v>1.35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201</v>
      </c>
      <c r="AU399" s="218" t="s">
        <v>89</v>
      </c>
      <c r="AV399" s="13" t="s">
        <v>89</v>
      </c>
      <c r="AW399" s="13" t="s">
        <v>36</v>
      </c>
      <c r="AX399" s="13" t="s">
        <v>80</v>
      </c>
      <c r="AY399" s="218" t="s">
        <v>193</v>
      </c>
    </row>
    <row r="400" spans="2:51" s="16" customFormat="1" ht="12">
      <c r="B400" s="240"/>
      <c r="C400" s="241"/>
      <c r="D400" s="209" t="s">
        <v>201</v>
      </c>
      <c r="E400" s="242" t="s">
        <v>1</v>
      </c>
      <c r="F400" s="243" t="s">
        <v>236</v>
      </c>
      <c r="G400" s="241"/>
      <c r="H400" s="244">
        <v>21.58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201</v>
      </c>
      <c r="AU400" s="250" t="s">
        <v>89</v>
      </c>
      <c r="AV400" s="16" t="s">
        <v>100</v>
      </c>
      <c r="AW400" s="16" t="s">
        <v>36</v>
      </c>
      <c r="AX400" s="16" t="s">
        <v>80</v>
      </c>
      <c r="AY400" s="250" t="s">
        <v>193</v>
      </c>
    </row>
    <row r="401" spans="2:51" s="13" customFormat="1" ht="12">
      <c r="B401" s="207"/>
      <c r="C401" s="208"/>
      <c r="D401" s="209" t="s">
        <v>201</v>
      </c>
      <c r="E401" s="210" t="s">
        <v>1</v>
      </c>
      <c r="F401" s="211" t="s">
        <v>441</v>
      </c>
      <c r="G401" s="208"/>
      <c r="H401" s="212">
        <v>30</v>
      </c>
      <c r="I401" s="213"/>
      <c r="J401" s="208"/>
      <c r="K401" s="208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201</v>
      </c>
      <c r="AU401" s="218" t="s">
        <v>89</v>
      </c>
      <c r="AV401" s="13" t="s">
        <v>89</v>
      </c>
      <c r="AW401" s="13" t="s">
        <v>36</v>
      </c>
      <c r="AX401" s="13" t="s">
        <v>80</v>
      </c>
      <c r="AY401" s="218" t="s">
        <v>193</v>
      </c>
    </row>
    <row r="402" spans="2:51" s="14" customFormat="1" ht="12">
      <c r="B402" s="219"/>
      <c r="C402" s="220"/>
      <c r="D402" s="209" t="s">
        <v>201</v>
      </c>
      <c r="E402" s="221" t="s">
        <v>1</v>
      </c>
      <c r="F402" s="222" t="s">
        <v>203</v>
      </c>
      <c r="G402" s="220"/>
      <c r="H402" s="223">
        <v>94.62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201</v>
      </c>
      <c r="AU402" s="229" t="s">
        <v>89</v>
      </c>
      <c r="AV402" s="14" t="s">
        <v>199</v>
      </c>
      <c r="AW402" s="14" t="s">
        <v>36</v>
      </c>
      <c r="AX402" s="14" t="s">
        <v>87</v>
      </c>
      <c r="AY402" s="229" t="s">
        <v>193</v>
      </c>
    </row>
    <row r="403" spans="1:65" s="2" customFormat="1" ht="21.75" customHeight="1">
      <c r="A403" s="35"/>
      <c r="B403" s="36"/>
      <c r="C403" s="193" t="s">
        <v>442</v>
      </c>
      <c r="D403" s="193" t="s">
        <v>195</v>
      </c>
      <c r="E403" s="194" t="s">
        <v>443</v>
      </c>
      <c r="F403" s="195" t="s">
        <v>444</v>
      </c>
      <c r="G403" s="196" t="s">
        <v>231</v>
      </c>
      <c r="H403" s="197">
        <v>62.202</v>
      </c>
      <c r="I403" s="198"/>
      <c r="J403" s="199">
        <f>ROUND(I403*H403,2)</f>
        <v>0</v>
      </c>
      <c r="K403" s="200"/>
      <c r="L403" s="40"/>
      <c r="M403" s="201" t="s">
        <v>1</v>
      </c>
      <c r="N403" s="202" t="s">
        <v>45</v>
      </c>
      <c r="O403" s="72"/>
      <c r="P403" s="203">
        <f>O403*H403</f>
        <v>0</v>
      </c>
      <c r="Q403" s="203">
        <v>0</v>
      </c>
      <c r="R403" s="203">
        <f>Q403*H403</f>
        <v>0</v>
      </c>
      <c r="S403" s="203">
        <v>0.131</v>
      </c>
      <c r="T403" s="204">
        <f>S403*H403</f>
        <v>8.148462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05" t="s">
        <v>199</v>
      </c>
      <c r="AT403" s="205" t="s">
        <v>195</v>
      </c>
      <c r="AU403" s="205" t="s">
        <v>89</v>
      </c>
      <c r="AY403" s="18" t="s">
        <v>193</v>
      </c>
      <c r="BE403" s="206">
        <f>IF(N403="základní",J403,0)</f>
        <v>0</v>
      </c>
      <c r="BF403" s="206">
        <f>IF(N403="snížená",J403,0)</f>
        <v>0</v>
      </c>
      <c r="BG403" s="206">
        <f>IF(N403="zákl. přenesená",J403,0)</f>
        <v>0</v>
      </c>
      <c r="BH403" s="206">
        <f>IF(N403="sníž. přenesená",J403,0)</f>
        <v>0</v>
      </c>
      <c r="BI403" s="206">
        <f>IF(N403="nulová",J403,0)</f>
        <v>0</v>
      </c>
      <c r="BJ403" s="18" t="s">
        <v>87</v>
      </c>
      <c r="BK403" s="206">
        <f>ROUND(I403*H403,2)</f>
        <v>0</v>
      </c>
      <c r="BL403" s="18" t="s">
        <v>199</v>
      </c>
      <c r="BM403" s="205" t="s">
        <v>445</v>
      </c>
    </row>
    <row r="404" spans="2:51" s="15" customFormat="1" ht="12">
      <c r="B404" s="230"/>
      <c r="C404" s="231"/>
      <c r="D404" s="209" t="s">
        <v>201</v>
      </c>
      <c r="E404" s="232" t="s">
        <v>1</v>
      </c>
      <c r="F404" s="233" t="s">
        <v>446</v>
      </c>
      <c r="G404" s="231"/>
      <c r="H404" s="232" t="s">
        <v>1</v>
      </c>
      <c r="I404" s="234"/>
      <c r="J404" s="231"/>
      <c r="K404" s="231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201</v>
      </c>
      <c r="AU404" s="239" t="s">
        <v>89</v>
      </c>
      <c r="AV404" s="15" t="s">
        <v>87</v>
      </c>
      <c r="AW404" s="15" t="s">
        <v>36</v>
      </c>
      <c r="AX404" s="15" t="s">
        <v>80</v>
      </c>
      <c r="AY404" s="239" t="s">
        <v>193</v>
      </c>
    </row>
    <row r="405" spans="2:51" s="13" customFormat="1" ht="12">
      <c r="B405" s="207"/>
      <c r="C405" s="208"/>
      <c r="D405" s="209" t="s">
        <v>201</v>
      </c>
      <c r="E405" s="210" t="s">
        <v>1</v>
      </c>
      <c r="F405" s="211" t="s">
        <v>447</v>
      </c>
      <c r="G405" s="208"/>
      <c r="H405" s="212">
        <v>5.115</v>
      </c>
      <c r="I405" s="213"/>
      <c r="J405" s="208"/>
      <c r="K405" s="208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201</v>
      </c>
      <c r="AU405" s="218" t="s">
        <v>89</v>
      </c>
      <c r="AV405" s="13" t="s">
        <v>89</v>
      </c>
      <c r="AW405" s="13" t="s">
        <v>36</v>
      </c>
      <c r="AX405" s="13" t="s">
        <v>80</v>
      </c>
      <c r="AY405" s="218" t="s">
        <v>193</v>
      </c>
    </row>
    <row r="406" spans="2:51" s="13" customFormat="1" ht="12">
      <c r="B406" s="207"/>
      <c r="C406" s="208"/>
      <c r="D406" s="209" t="s">
        <v>201</v>
      </c>
      <c r="E406" s="210" t="s">
        <v>1</v>
      </c>
      <c r="F406" s="211" t="s">
        <v>448</v>
      </c>
      <c r="G406" s="208"/>
      <c r="H406" s="212">
        <v>2.97</v>
      </c>
      <c r="I406" s="213"/>
      <c r="J406" s="208"/>
      <c r="K406" s="208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201</v>
      </c>
      <c r="AU406" s="218" t="s">
        <v>89</v>
      </c>
      <c r="AV406" s="13" t="s">
        <v>89</v>
      </c>
      <c r="AW406" s="13" t="s">
        <v>36</v>
      </c>
      <c r="AX406" s="13" t="s">
        <v>80</v>
      </c>
      <c r="AY406" s="218" t="s">
        <v>193</v>
      </c>
    </row>
    <row r="407" spans="2:51" s="13" customFormat="1" ht="12">
      <c r="B407" s="207"/>
      <c r="C407" s="208"/>
      <c r="D407" s="209" t="s">
        <v>201</v>
      </c>
      <c r="E407" s="210" t="s">
        <v>1</v>
      </c>
      <c r="F407" s="211" t="s">
        <v>449</v>
      </c>
      <c r="G407" s="208"/>
      <c r="H407" s="212">
        <v>0.99</v>
      </c>
      <c r="I407" s="213"/>
      <c r="J407" s="208"/>
      <c r="K407" s="208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201</v>
      </c>
      <c r="AU407" s="218" t="s">
        <v>89</v>
      </c>
      <c r="AV407" s="13" t="s">
        <v>89</v>
      </c>
      <c r="AW407" s="13" t="s">
        <v>36</v>
      </c>
      <c r="AX407" s="13" t="s">
        <v>80</v>
      </c>
      <c r="AY407" s="218" t="s">
        <v>193</v>
      </c>
    </row>
    <row r="408" spans="2:51" s="13" customFormat="1" ht="12">
      <c r="B408" s="207"/>
      <c r="C408" s="208"/>
      <c r="D408" s="209" t="s">
        <v>201</v>
      </c>
      <c r="E408" s="210" t="s">
        <v>1</v>
      </c>
      <c r="F408" s="211" t="s">
        <v>450</v>
      </c>
      <c r="G408" s="208"/>
      <c r="H408" s="212">
        <v>1.815</v>
      </c>
      <c r="I408" s="213"/>
      <c r="J408" s="208"/>
      <c r="K408" s="208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201</v>
      </c>
      <c r="AU408" s="218" t="s">
        <v>89</v>
      </c>
      <c r="AV408" s="13" t="s">
        <v>89</v>
      </c>
      <c r="AW408" s="13" t="s">
        <v>36</v>
      </c>
      <c r="AX408" s="13" t="s">
        <v>80</v>
      </c>
      <c r="AY408" s="218" t="s">
        <v>193</v>
      </c>
    </row>
    <row r="409" spans="2:51" s="13" customFormat="1" ht="12">
      <c r="B409" s="207"/>
      <c r="C409" s="208"/>
      <c r="D409" s="209" t="s">
        <v>201</v>
      </c>
      <c r="E409" s="210" t="s">
        <v>1</v>
      </c>
      <c r="F409" s="211" t="s">
        <v>451</v>
      </c>
      <c r="G409" s="208"/>
      <c r="H409" s="212">
        <v>2.772</v>
      </c>
      <c r="I409" s="213"/>
      <c r="J409" s="208"/>
      <c r="K409" s="208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201</v>
      </c>
      <c r="AU409" s="218" t="s">
        <v>89</v>
      </c>
      <c r="AV409" s="13" t="s">
        <v>89</v>
      </c>
      <c r="AW409" s="13" t="s">
        <v>36</v>
      </c>
      <c r="AX409" s="13" t="s">
        <v>80</v>
      </c>
      <c r="AY409" s="218" t="s">
        <v>193</v>
      </c>
    </row>
    <row r="410" spans="2:51" s="16" customFormat="1" ht="12">
      <c r="B410" s="240"/>
      <c r="C410" s="241"/>
      <c r="D410" s="209" t="s">
        <v>201</v>
      </c>
      <c r="E410" s="242" t="s">
        <v>1</v>
      </c>
      <c r="F410" s="243" t="s">
        <v>236</v>
      </c>
      <c r="G410" s="241"/>
      <c r="H410" s="244">
        <v>13.662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201</v>
      </c>
      <c r="AU410" s="250" t="s">
        <v>89</v>
      </c>
      <c r="AV410" s="16" t="s">
        <v>100</v>
      </c>
      <c r="AW410" s="16" t="s">
        <v>36</v>
      </c>
      <c r="AX410" s="16" t="s">
        <v>80</v>
      </c>
      <c r="AY410" s="250" t="s">
        <v>193</v>
      </c>
    </row>
    <row r="411" spans="2:51" s="15" customFormat="1" ht="12">
      <c r="B411" s="230"/>
      <c r="C411" s="231"/>
      <c r="D411" s="209" t="s">
        <v>201</v>
      </c>
      <c r="E411" s="232" t="s">
        <v>1</v>
      </c>
      <c r="F411" s="233" t="s">
        <v>452</v>
      </c>
      <c r="G411" s="231"/>
      <c r="H411" s="232" t="s">
        <v>1</v>
      </c>
      <c r="I411" s="234"/>
      <c r="J411" s="231"/>
      <c r="K411" s="231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201</v>
      </c>
      <c r="AU411" s="239" t="s">
        <v>89</v>
      </c>
      <c r="AV411" s="15" t="s">
        <v>87</v>
      </c>
      <c r="AW411" s="15" t="s">
        <v>36</v>
      </c>
      <c r="AX411" s="15" t="s">
        <v>80</v>
      </c>
      <c r="AY411" s="239" t="s">
        <v>193</v>
      </c>
    </row>
    <row r="412" spans="2:51" s="13" customFormat="1" ht="12">
      <c r="B412" s="207"/>
      <c r="C412" s="208"/>
      <c r="D412" s="209" t="s">
        <v>201</v>
      </c>
      <c r="E412" s="210" t="s">
        <v>1</v>
      </c>
      <c r="F412" s="211" t="s">
        <v>453</v>
      </c>
      <c r="G412" s="208"/>
      <c r="H412" s="212">
        <v>11.88</v>
      </c>
      <c r="I412" s="213"/>
      <c r="J412" s="208"/>
      <c r="K412" s="208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201</v>
      </c>
      <c r="AU412" s="218" t="s">
        <v>89</v>
      </c>
      <c r="AV412" s="13" t="s">
        <v>89</v>
      </c>
      <c r="AW412" s="13" t="s">
        <v>36</v>
      </c>
      <c r="AX412" s="13" t="s">
        <v>80</v>
      </c>
      <c r="AY412" s="218" t="s">
        <v>193</v>
      </c>
    </row>
    <row r="413" spans="2:51" s="13" customFormat="1" ht="12">
      <c r="B413" s="207"/>
      <c r="C413" s="208"/>
      <c r="D413" s="209" t="s">
        <v>201</v>
      </c>
      <c r="E413" s="210" t="s">
        <v>1</v>
      </c>
      <c r="F413" s="211" t="s">
        <v>454</v>
      </c>
      <c r="G413" s="208"/>
      <c r="H413" s="212">
        <v>7.26</v>
      </c>
      <c r="I413" s="213"/>
      <c r="J413" s="208"/>
      <c r="K413" s="208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201</v>
      </c>
      <c r="AU413" s="218" t="s">
        <v>89</v>
      </c>
      <c r="AV413" s="13" t="s">
        <v>89</v>
      </c>
      <c r="AW413" s="13" t="s">
        <v>36</v>
      </c>
      <c r="AX413" s="13" t="s">
        <v>80</v>
      </c>
      <c r="AY413" s="218" t="s">
        <v>193</v>
      </c>
    </row>
    <row r="414" spans="2:51" s="13" customFormat="1" ht="12">
      <c r="B414" s="207"/>
      <c r="C414" s="208"/>
      <c r="D414" s="209" t="s">
        <v>201</v>
      </c>
      <c r="E414" s="210" t="s">
        <v>1</v>
      </c>
      <c r="F414" s="211" t="s">
        <v>455</v>
      </c>
      <c r="G414" s="208"/>
      <c r="H414" s="212">
        <v>5.13</v>
      </c>
      <c r="I414" s="213"/>
      <c r="J414" s="208"/>
      <c r="K414" s="208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201</v>
      </c>
      <c r="AU414" s="218" t="s">
        <v>89</v>
      </c>
      <c r="AV414" s="13" t="s">
        <v>89</v>
      </c>
      <c r="AW414" s="13" t="s">
        <v>36</v>
      </c>
      <c r="AX414" s="13" t="s">
        <v>80</v>
      </c>
      <c r="AY414" s="218" t="s">
        <v>193</v>
      </c>
    </row>
    <row r="415" spans="2:51" s="16" customFormat="1" ht="12">
      <c r="B415" s="240"/>
      <c r="C415" s="241"/>
      <c r="D415" s="209" t="s">
        <v>201</v>
      </c>
      <c r="E415" s="242" t="s">
        <v>1</v>
      </c>
      <c r="F415" s="243" t="s">
        <v>236</v>
      </c>
      <c r="G415" s="241"/>
      <c r="H415" s="244">
        <v>24.27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AT415" s="250" t="s">
        <v>201</v>
      </c>
      <c r="AU415" s="250" t="s">
        <v>89</v>
      </c>
      <c r="AV415" s="16" t="s">
        <v>100</v>
      </c>
      <c r="AW415" s="16" t="s">
        <v>36</v>
      </c>
      <c r="AX415" s="16" t="s">
        <v>80</v>
      </c>
      <c r="AY415" s="250" t="s">
        <v>193</v>
      </c>
    </row>
    <row r="416" spans="2:51" s="15" customFormat="1" ht="12">
      <c r="B416" s="230"/>
      <c r="C416" s="231"/>
      <c r="D416" s="209" t="s">
        <v>201</v>
      </c>
      <c r="E416" s="232" t="s">
        <v>1</v>
      </c>
      <c r="F416" s="233" t="s">
        <v>456</v>
      </c>
      <c r="G416" s="231"/>
      <c r="H416" s="232" t="s">
        <v>1</v>
      </c>
      <c r="I416" s="234"/>
      <c r="J416" s="231"/>
      <c r="K416" s="231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201</v>
      </c>
      <c r="AU416" s="239" t="s">
        <v>89</v>
      </c>
      <c r="AV416" s="15" t="s">
        <v>87</v>
      </c>
      <c r="AW416" s="15" t="s">
        <v>36</v>
      </c>
      <c r="AX416" s="15" t="s">
        <v>80</v>
      </c>
      <c r="AY416" s="239" t="s">
        <v>193</v>
      </c>
    </row>
    <row r="417" spans="2:51" s="13" customFormat="1" ht="12">
      <c r="B417" s="207"/>
      <c r="C417" s="208"/>
      <c r="D417" s="209" t="s">
        <v>201</v>
      </c>
      <c r="E417" s="210" t="s">
        <v>1</v>
      </c>
      <c r="F417" s="211" t="s">
        <v>453</v>
      </c>
      <c r="G417" s="208"/>
      <c r="H417" s="212">
        <v>11.88</v>
      </c>
      <c r="I417" s="213"/>
      <c r="J417" s="208"/>
      <c r="K417" s="208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201</v>
      </c>
      <c r="AU417" s="218" t="s">
        <v>89</v>
      </c>
      <c r="AV417" s="13" t="s">
        <v>89</v>
      </c>
      <c r="AW417" s="13" t="s">
        <v>36</v>
      </c>
      <c r="AX417" s="13" t="s">
        <v>80</v>
      </c>
      <c r="AY417" s="218" t="s">
        <v>193</v>
      </c>
    </row>
    <row r="418" spans="2:51" s="13" customFormat="1" ht="12">
      <c r="B418" s="207"/>
      <c r="C418" s="208"/>
      <c r="D418" s="209" t="s">
        <v>201</v>
      </c>
      <c r="E418" s="210" t="s">
        <v>1</v>
      </c>
      <c r="F418" s="211" t="s">
        <v>454</v>
      </c>
      <c r="G418" s="208"/>
      <c r="H418" s="212">
        <v>7.26</v>
      </c>
      <c r="I418" s="213"/>
      <c r="J418" s="208"/>
      <c r="K418" s="208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201</v>
      </c>
      <c r="AU418" s="218" t="s">
        <v>89</v>
      </c>
      <c r="AV418" s="13" t="s">
        <v>89</v>
      </c>
      <c r="AW418" s="13" t="s">
        <v>36</v>
      </c>
      <c r="AX418" s="13" t="s">
        <v>80</v>
      </c>
      <c r="AY418" s="218" t="s">
        <v>193</v>
      </c>
    </row>
    <row r="419" spans="2:51" s="13" customFormat="1" ht="12">
      <c r="B419" s="207"/>
      <c r="C419" s="208"/>
      <c r="D419" s="209" t="s">
        <v>201</v>
      </c>
      <c r="E419" s="210" t="s">
        <v>1</v>
      </c>
      <c r="F419" s="211" t="s">
        <v>455</v>
      </c>
      <c r="G419" s="208"/>
      <c r="H419" s="212">
        <v>5.13</v>
      </c>
      <c r="I419" s="213"/>
      <c r="J419" s="208"/>
      <c r="K419" s="208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201</v>
      </c>
      <c r="AU419" s="218" t="s">
        <v>89</v>
      </c>
      <c r="AV419" s="13" t="s">
        <v>89</v>
      </c>
      <c r="AW419" s="13" t="s">
        <v>36</v>
      </c>
      <c r="AX419" s="13" t="s">
        <v>80</v>
      </c>
      <c r="AY419" s="218" t="s">
        <v>193</v>
      </c>
    </row>
    <row r="420" spans="2:51" s="16" customFormat="1" ht="12">
      <c r="B420" s="240"/>
      <c r="C420" s="241"/>
      <c r="D420" s="209" t="s">
        <v>201</v>
      </c>
      <c r="E420" s="242" t="s">
        <v>1</v>
      </c>
      <c r="F420" s="243" t="s">
        <v>236</v>
      </c>
      <c r="G420" s="241"/>
      <c r="H420" s="244">
        <v>24.27</v>
      </c>
      <c r="I420" s="245"/>
      <c r="J420" s="241"/>
      <c r="K420" s="241"/>
      <c r="L420" s="246"/>
      <c r="M420" s="247"/>
      <c r="N420" s="248"/>
      <c r="O420" s="248"/>
      <c r="P420" s="248"/>
      <c r="Q420" s="248"/>
      <c r="R420" s="248"/>
      <c r="S420" s="248"/>
      <c r="T420" s="249"/>
      <c r="AT420" s="250" t="s">
        <v>201</v>
      </c>
      <c r="AU420" s="250" t="s">
        <v>89</v>
      </c>
      <c r="AV420" s="16" t="s">
        <v>100</v>
      </c>
      <c r="AW420" s="16" t="s">
        <v>36</v>
      </c>
      <c r="AX420" s="16" t="s">
        <v>80</v>
      </c>
      <c r="AY420" s="250" t="s">
        <v>193</v>
      </c>
    </row>
    <row r="421" spans="2:51" s="14" customFormat="1" ht="12">
      <c r="B421" s="219"/>
      <c r="C421" s="220"/>
      <c r="D421" s="209" t="s">
        <v>201</v>
      </c>
      <c r="E421" s="221" t="s">
        <v>1</v>
      </c>
      <c r="F421" s="222" t="s">
        <v>203</v>
      </c>
      <c r="G421" s="220"/>
      <c r="H421" s="223">
        <v>62.202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201</v>
      </c>
      <c r="AU421" s="229" t="s">
        <v>89</v>
      </c>
      <c r="AV421" s="14" t="s">
        <v>199</v>
      </c>
      <c r="AW421" s="14" t="s">
        <v>36</v>
      </c>
      <c r="AX421" s="14" t="s">
        <v>87</v>
      </c>
      <c r="AY421" s="229" t="s">
        <v>193</v>
      </c>
    </row>
    <row r="422" spans="1:65" s="2" customFormat="1" ht="37.9" customHeight="1">
      <c r="A422" s="35"/>
      <c r="B422" s="36"/>
      <c r="C422" s="193" t="s">
        <v>457</v>
      </c>
      <c r="D422" s="193" t="s">
        <v>195</v>
      </c>
      <c r="E422" s="194" t="s">
        <v>458</v>
      </c>
      <c r="F422" s="195" t="s">
        <v>459</v>
      </c>
      <c r="G422" s="196" t="s">
        <v>198</v>
      </c>
      <c r="H422" s="197">
        <v>2.276</v>
      </c>
      <c r="I422" s="198"/>
      <c r="J422" s="199">
        <f>ROUND(I422*H422,2)</f>
        <v>0</v>
      </c>
      <c r="K422" s="200"/>
      <c r="L422" s="40"/>
      <c r="M422" s="201" t="s">
        <v>1</v>
      </c>
      <c r="N422" s="202" t="s">
        <v>45</v>
      </c>
      <c r="O422" s="72"/>
      <c r="P422" s="203">
        <f>O422*H422</f>
        <v>0</v>
      </c>
      <c r="Q422" s="203">
        <v>0</v>
      </c>
      <c r="R422" s="203">
        <f>Q422*H422</f>
        <v>0</v>
      </c>
      <c r="S422" s="203">
        <v>2.2</v>
      </c>
      <c r="T422" s="204">
        <f>S422*H422</f>
        <v>5.0072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05" t="s">
        <v>199</v>
      </c>
      <c r="AT422" s="205" t="s">
        <v>195</v>
      </c>
      <c r="AU422" s="205" t="s">
        <v>89</v>
      </c>
      <c r="AY422" s="18" t="s">
        <v>193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18" t="s">
        <v>87</v>
      </c>
      <c r="BK422" s="206">
        <f>ROUND(I422*H422,2)</f>
        <v>0</v>
      </c>
      <c r="BL422" s="18" t="s">
        <v>199</v>
      </c>
      <c r="BM422" s="205" t="s">
        <v>460</v>
      </c>
    </row>
    <row r="423" spans="2:51" s="15" customFormat="1" ht="12">
      <c r="B423" s="230"/>
      <c r="C423" s="231"/>
      <c r="D423" s="209" t="s">
        <v>201</v>
      </c>
      <c r="E423" s="232" t="s">
        <v>1</v>
      </c>
      <c r="F423" s="233" t="s">
        <v>461</v>
      </c>
      <c r="G423" s="231"/>
      <c r="H423" s="232" t="s">
        <v>1</v>
      </c>
      <c r="I423" s="234"/>
      <c r="J423" s="231"/>
      <c r="K423" s="231"/>
      <c r="L423" s="235"/>
      <c r="M423" s="236"/>
      <c r="N423" s="237"/>
      <c r="O423" s="237"/>
      <c r="P423" s="237"/>
      <c r="Q423" s="237"/>
      <c r="R423" s="237"/>
      <c r="S423" s="237"/>
      <c r="T423" s="238"/>
      <c r="AT423" s="239" t="s">
        <v>201</v>
      </c>
      <c r="AU423" s="239" t="s">
        <v>89</v>
      </c>
      <c r="AV423" s="15" t="s">
        <v>87</v>
      </c>
      <c r="AW423" s="15" t="s">
        <v>36</v>
      </c>
      <c r="AX423" s="15" t="s">
        <v>80</v>
      </c>
      <c r="AY423" s="239" t="s">
        <v>193</v>
      </c>
    </row>
    <row r="424" spans="2:51" s="13" customFormat="1" ht="12">
      <c r="B424" s="207"/>
      <c r="C424" s="208"/>
      <c r="D424" s="209" t="s">
        <v>201</v>
      </c>
      <c r="E424" s="210" t="s">
        <v>1</v>
      </c>
      <c r="F424" s="211" t="s">
        <v>462</v>
      </c>
      <c r="G424" s="208"/>
      <c r="H424" s="212">
        <v>0.152</v>
      </c>
      <c r="I424" s="213"/>
      <c r="J424" s="208"/>
      <c r="K424" s="208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201</v>
      </c>
      <c r="AU424" s="218" t="s">
        <v>89</v>
      </c>
      <c r="AV424" s="13" t="s">
        <v>89</v>
      </c>
      <c r="AW424" s="13" t="s">
        <v>36</v>
      </c>
      <c r="AX424" s="13" t="s">
        <v>80</v>
      </c>
      <c r="AY424" s="218" t="s">
        <v>193</v>
      </c>
    </row>
    <row r="425" spans="2:51" s="13" customFormat="1" ht="12">
      <c r="B425" s="207"/>
      <c r="C425" s="208"/>
      <c r="D425" s="209" t="s">
        <v>201</v>
      </c>
      <c r="E425" s="210" t="s">
        <v>1</v>
      </c>
      <c r="F425" s="211" t="s">
        <v>463</v>
      </c>
      <c r="G425" s="208"/>
      <c r="H425" s="212">
        <v>0.219</v>
      </c>
      <c r="I425" s="213"/>
      <c r="J425" s="208"/>
      <c r="K425" s="208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201</v>
      </c>
      <c r="AU425" s="218" t="s">
        <v>89</v>
      </c>
      <c r="AV425" s="13" t="s">
        <v>89</v>
      </c>
      <c r="AW425" s="13" t="s">
        <v>36</v>
      </c>
      <c r="AX425" s="13" t="s">
        <v>80</v>
      </c>
      <c r="AY425" s="218" t="s">
        <v>193</v>
      </c>
    </row>
    <row r="426" spans="2:51" s="13" customFormat="1" ht="12">
      <c r="B426" s="207"/>
      <c r="C426" s="208"/>
      <c r="D426" s="209" t="s">
        <v>201</v>
      </c>
      <c r="E426" s="210" t="s">
        <v>1</v>
      </c>
      <c r="F426" s="211" t="s">
        <v>464</v>
      </c>
      <c r="G426" s="208"/>
      <c r="H426" s="212">
        <v>0.219</v>
      </c>
      <c r="I426" s="213"/>
      <c r="J426" s="208"/>
      <c r="K426" s="208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201</v>
      </c>
      <c r="AU426" s="218" t="s">
        <v>89</v>
      </c>
      <c r="AV426" s="13" t="s">
        <v>89</v>
      </c>
      <c r="AW426" s="13" t="s">
        <v>36</v>
      </c>
      <c r="AX426" s="13" t="s">
        <v>80</v>
      </c>
      <c r="AY426" s="218" t="s">
        <v>193</v>
      </c>
    </row>
    <row r="427" spans="2:51" s="13" customFormat="1" ht="12">
      <c r="B427" s="207"/>
      <c r="C427" s="208"/>
      <c r="D427" s="209" t="s">
        <v>201</v>
      </c>
      <c r="E427" s="210" t="s">
        <v>1</v>
      </c>
      <c r="F427" s="211" t="s">
        <v>465</v>
      </c>
      <c r="G427" s="208"/>
      <c r="H427" s="212">
        <v>0.462</v>
      </c>
      <c r="I427" s="213"/>
      <c r="J427" s="208"/>
      <c r="K427" s="208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201</v>
      </c>
      <c r="AU427" s="218" t="s">
        <v>89</v>
      </c>
      <c r="AV427" s="13" t="s">
        <v>89</v>
      </c>
      <c r="AW427" s="13" t="s">
        <v>36</v>
      </c>
      <c r="AX427" s="13" t="s">
        <v>80</v>
      </c>
      <c r="AY427" s="218" t="s">
        <v>193</v>
      </c>
    </row>
    <row r="428" spans="2:51" s="13" customFormat="1" ht="12">
      <c r="B428" s="207"/>
      <c r="C428" s="208"/>
      <c r="D428" s="209" t="s">
        <v>201</v>
      </c>
      <c r="E428" s="210" t="s">
        <v>1</v>
      </c>
      <c r="F428" s="211" t="s">
        <v>466</v>
      </c>
      <c r="G428" s="208"/>
      <c r="H428" s="212">
        <v>1.224</v>
      </c>
      <c r="I428" s="213"/>
      <c r="J428" s="208"/>
      <c r="K428" s="208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201</v>
      </c>
      <c r="AU428" s="218" t="s">
        <v>89</v>
      </c>
      <c r="AV428" s="13" t="s">
        <v>89</v>
      </c>
      <c r="AW428" s="13" t="s">
        <v>36</v>
      </c>
      <c r="AX428" s="13" t="s">
        <v>80</v>
      </c>
      <c r="AY428" s="218" t="s">
        <v>193</v>
      </c>
    </row>
    <row r="429" spans="2:51" s="16" customFormat="1" ht="12">
      <c r="B429" s="240"/>
      <c r="C429" s="241"/>
      <c r="D429" s="209" t="s">
        <v>201</v>
      </c>
      <c r="E429" s="242" t="s">
        <v>1</v>
      </c>
      <c r="F429" s="243" t="s">
        <v>236</v>
      </c>
      <c r="G429" s="241"/>
      <c r="H429" s="244">
        <v>2.276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AT429" s="250" t="s">
        <v>201</v>
      </c>
      <c r="AU429" s="250" t="s">
        <v>89</v>
      </c>
      <c r="AV429" s="16" t="s">
        <v>100</v>
      </c>
      <c r="AW429" s="16" t="s">
        <v>36</v>
      </c>
      <c r="AX429" s="16" t="s">
        <v>80</v>
      </c>
      <c r="AY429" s="250" t="s">
        <v>193</v>
      </c>
    </row>
    <row r="430" spans="2:51" s="14" customFormat="1" ht="12">
      <c r="B430" s="219"/>
      <c r="C430" s="220"/>
      <c r="D430" s="209" t="s">
        <v>201</v>
      </c>
      <c r="E430" s="221" t="s">
        <v>1</v>
      </c>
      <c r="F430" s="222" t="s">
        <v>203</v>
      </c>
      <c r="G430" s="220"/>
      <c r="H430" s="223">
        <v>2.276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201</v>
      </c>
      <c r="AU430" s="229" t="s">
        <v>89</v>
      </c>
      <c r="AV430" s="14" t="s">
        <v>199</v>
      </c>
      <c r="AW430" s="14" t="s">
        <v>36</v>
      </c>
      <c r="AX430" s="14" t="s">
        <v>87</v>
      </c>
      <c r="AY430" s="229" t="s">
        <v>193</v>
      </c>
    </row>
    <row r="431" spans="1:65" s="2" customFormat="1" ht="24.2" customHeight="1">
      <c r="A431" s="35"/>
      <c r="B431" s="36"/>
      <c r="C431" s="193" t="s">
        <v>467</v>
      </c>
      <c r="D431" s="193" t="s">
        <v>195</v>
      </c>
      <c r="E431" s="194" t="s">
        <v>468</v>
      </c>
      <c r="F431" s="195" t="s">
        <v>469</v>
      </c>
      <c r="G431" s="196" t="s">
        <v>231</v>
      </c>
      <c r="H431" s="197">
        <v>24.36</v>
      </c>
      <c r="I431" s="198"/>
      <c r="J431" s="199">
        <f>ROUND(I431*H431,2)</f>
        <v>0</v>
      </c>
      <c r="K431" s="200"/>
      <c r="L431" s="40"/>
      <c r="M431" s="201" t="s">
        <v>1</v>
      </c>
      <c r="N431" s="202" t="s">
        <v>45</v>
      </c>
      <c r="O431" s="72"/>
      <c r="P431" s="203">
        <f>O431*H431</f>
        <v>0</v>
      </c>
      <c r="Q431" s="203">
        <v>0</v>
      </c>
      <c r="R431" s="203">
        <f>Q431*H431</f>
        <v>0</v>
      </c>
      <c r="S431" s="203">
        <v>0.04</v>
      </c>
      <c r="T431" s="204">
        <f>S431*H431</f>
        <v>0.9744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05" t="s">
        <v>199</v>
      </c>
      <c r="AT431" s="205" t="s">
        <v>195</v>
      </c>
      <c r="AU431" s="205" t="s">
        <v>89</v>
      </c>
      <c r="AY431" s="18" t="s">
        <v>193</v>
      </c>
      <c r="BE431" s="206">
        <f>IF(N431="základní",J431,0)</f>
        <v>0</v>
      </c>
      <c r="BF431" s="206">
        <f>IF(N431="snížená",J431,0)</f>
        <v>0</v>
      </c>
      <c r="BG431" s="206">
        <f>IF(N431="zákl. přenesená",J431,0)</f>
        <v>0</v>
      </c>
      <c r="BH431" s="206">
        <f>IF(N431="sníž. přenesená",J431,0)</f>
        <v>0</v>
      </c>
      <c r="BI431" s="206">
        <f>IF(N431="nulová",J431,0)</f>
        <v>0</v>
      </c>
      <c r="BJ431" s="18" t="s">
        <v>87</v>
      </c>
      <c r="BK431" s="206">
        <f>ROUND(I431*H431,2)</f>
        <v>0</v>
      </c>
      <c r="BL431" s="18" t="s">
        <v>199</v>
      </c>
      <c r="BM431" s="205" t="s">
        <v>470</v>
      </c>
    </row>
    <row r="432" spans="1:47" s="2" customFormat="1" ht="117">
      <c r="A432" s="35"/>
      <c r="B432" s="36"/>
      <c r="C432" s="37"/>
      <c r="D432" s="209" t="s">
        <v>471</v>
      </c>
      <c r="E432" s="37"/>
      <c r="F432" s="262" t="s">
        <v>472</v>
      </c>
      <c r="G432" s="37"/>
      <c r="H432" s="37"/>
      <c r="I432" s="263"/>
      <c r="J432" s="37"/>
      <c r="K432" s="37"/>
      <c r="L432" s="40"/>
      <c r="M432" s="264"/>
      <c r="N432" s="265"/>
      <c r="O432" s="72"/>
      <c r="P432" s="72"/>
      <c r="Q432" s="72"/>
      <c r="R432" s="72"/>
      <c r="S432" s="72"/>
      <c r="T432" s="73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471</v>
      </c>
      <c r="AU432" s="18" t="s">
        <v>89</v>
      </c>
    </row>
    <row r="433" spans="2:51" s="15" customFormat="1" ht="12">
      <c r="B433" s="230"/>
      <c r="C433" s="231"/>
      <c r="D433" s="209" t="s">
        <v>201</v>
      </c>
      <c r="E433" s="232" t="s">
        <v>1</v>
      </c>
      <c r="F433" s="233" t="s">
        <v>473</v>
      </c>
      <c r="G433" s="231"/>
      <c r="H433" s="232" t="s">
        <v>1</v>
      </c>
      <c r="I433" s="234"/>
      <c r="J433" s="231"/>
      <c r="K433" s="231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201</v>
      </c>
      <c r="AU433" s="239" t="s">
        <v>89</v>
      </c>
      <c r="AV433" s="15" t="s">
        <v>87</v>
      </c>
      <c r="AW433" s="15" t="s">
        <v>36</v>
      </c>
      <c r="AX433" s="15" t="s">
        <v>80</v>
      </c>
      <c r="AY433" s="239" t="s">
        <v>193</v>
      </c>
    </row>
    <row r="434" spans="2:51" s="15" customFormat="1" ht="12">
      <c r="B434" s="230"/>
      <c r="C434" s="231"/>
      <c r="D434" s="209" t="s">
        <v>201</v>
      </c>
      <c r="E434" s="232" t="s">
        <v>1</v>
      </c>
      <c r="F434" s="233" t="s">
        <v>474</v>
      </c>
      <c r="G434" s="231"/>
      <c r="H434" s="232" t="s">
        <v>1</v>
      </c>
      <c r="I434" s="234"/>
      <c r="J434" s="231"/>
      <c r="K434" s="231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201</v>
      </c>
      <c r="AU434" s="239" t="s">
        <v>89</v>
      </c>
      <c r="AV434" s="15" t="s">
        <v>87</v>
      </c>
      <c r="AW434" s="15" t="s">
        <v>36</v>
      </c>
      <c r="AX434" s="15" t="s">
        <v>80</v>
      </c>
      <c r="AY434" s="239" t="s">
        <v>193</v>
      </c>
    </row>
    <row r="435" spans="2:51" s="15" customFormat="1" ht="12">
      <c r="B435" s="230"/>
      <c r="C435" s="231"/>
      <c r="D435" s="209" t="s">
        <v>201</v>
      </c>
      <c r="E435" s="232" t="s">
        <v>1</v>
      </c>
      <c r="F435" s="233" t="s">
        <v>475</v>
      </c>
      <c r="G435" s="231"/>
      <c r="H435" s="232" t="s">
        <v>1</v>
      </c>
      <c r="I435" s="234"/>
      <c r="J435" s="231"/>
      <c r="K435" s="231"/>
      <c r="L435" s="235"/>
      <c r="M435" s="236"/>
      <c r="N435" s="237"/>
      <c r="O435" s="237"/>
      <c r="P435" s="237"/>
      <c r="Q435" s="237"/>
      <c r="R435" s="237"/>
      <c r="S435" s="237"/>
      <c r="T435" s="238"/>
      <c r="AT435" s="239" t="s">
        <v>201</v>
      </c>
      <c r="AU435" s="239" t="s">
        <v>89</v>
      </c>
      <c r="AV435" s="15" t="s">
        <v>87</v>
      </c>
      <c r="AW435" s="15" t="s">
        <v>36</v>
      </c>
      <c r="AX435" s="15" t="s">
        <v>80</v>
      </c>
      <c r="AY435" s="239" t="s">
        <v>193</v>
      </c>
    </row>
    <row r="436" spans="2:51" s="15" customFormat="1" ht="12">
      <c r="B436" s="230"/>
      <c r="C436" s="231"/>
      <c r="D436" s="209" t="s">
        <v>201</v>
      </c>
      <c r="E436" s="232" t="s">
        <v>1</v>
      </c>
      <c r="F436" s="233" t="s">
        <v>476</v>
      </c>
      <c r="G436" s="231"/>
      <c r="H436" s="232" t="s">
        <v>1</v>
      </c>
      <c r="I436" s="234"/>
      <c r="J436" s="231"/>
      <c r="K436" s="231"/>
      <c r="L436" s="235"/>
      <c r="M436" s="236"/>
      <c r="N436" s="237"/>
      <c r="O436" s="237"/>
      <c r="P436" s="237"/>
      <c r="Q436" s="237"/>
      <c r="R436" s="237"/>
      <c r="S436" s="237"/>
      <c r="T436" s="238"/>
      <c r="AT436" s="239" t="s">
        <v>201</v>
      </c>
      <c r="AU436" s="239" t="s">
        <v>89</v>
      </c>
      <c r="AV436" s="15" t="s">
        <v>87</v>
      </c>
      <c r="AW436" s="15" t="s">
        <v>36</v>
      </c>
      <c r="AX436" s="15" t="s">
        <v>80</v>
      </c>
      <c r="AY436" s="239" t="s">
        <v>193</v>
      </c>
    </row>
    <row r="437" spans="2:51" s="13" customFormat="1" ht="12">
      <c r="B437" s="207"/>
      <c r="C437" s="208"/>
      <c r="D437" s="209" t="s">
        <v>201</v>
      </c>
      <c r="E437" s="210" t="s">
        <v>1</v>
      </c>
      <c r="F437" s="211" t="s">
        <v>477</v>
      </c>
      <c r="G437" s="208"/>
      <c r="H437" s="212">
        <v>24.36</v>
      </c>
      <c r="I437" s="213"/>
      <c r="J437" s="208"/>
      <c r="K437" s="208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201</v>
      </c>
      <c r="AU437" s="218" t="s">
        <v>89</v>
      </c>
      <c r="AV437" s="13" t="s">
        <v>89</v>
      </c>
      <c r="AW437" s="13" t="s">
        <v>36</v>
      </c>
      <c r="AX437" s="13" t="s">
        <v>80</v>
      </c>
      <c r="AY437" s="218" t="s">
        <v>193</v>
      </c>
    </row>
    <row r="438" spans="2:51" s="14" customFormat="1" ht="12">
      <c r="B438" s="219"/>
      <c r="C438" s="220"/>
      <c r="D438" s="209" t="s">
        <v>201</v>
      </c>
      <c r="E438" s="221" t="s">
        <v>1</v>
      </c>
      <c r="F438" s="222" t="s">
        <v>203</v>
      </c>
      <c r="G438" s="220"/>
      <c r="H438" s="223">
        <v>24.36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201</v>
      </c>
      <c r="AU438" s="229" t="s">
        <v>89</v>
      </c>
      <c r="AV438" s="14" t="s">
        <v>199</v>
      </c>
      <c r="AW438" s="14" t="s">
        <v>36</v>
      </c>
      <c r="AX438" s="14" t="s">
        <v>87</v>
      </c>
      <c r="AY438" s="229" t="s">
        <v>193</v>
      </c>
    </row>
    <row r="439" spans="1:65" s="2" customFormat="1" ht="24.2" customHeight="1">
      <c r="A439" s="35"/>
      <c r="B439" s="36"/>
      <c r="C439" s="193" t="s">
        <v>478</v>
      </c>
      <c r="D439" s="193" t="s">
        <v>195</v>
      </c>
      <c r="E439" s="194" t="s">
        <v>479</v>
      </c>
      <c r="F439" s="195" t="s">
        <v>480</v>
      </c>
      <c r="G439" s="196" t="s">
        <v>231</v>
      </c>
      <c r="H439" s="197">
        <v>9.99</v>
      </c>
      <c r="I439" s="198"/>
      <c r="J439" s="199">
        <f>ROUND(I439*H439,2)</f>
        <v>0</v>
      </c>
      <c r="K439" s="200"/>
      <c r="L439" s="40"/>
      <c r="M439" s="201" t="s">
        <v>1</v>
      </c>
      <c r="N439" s="202" t="s">
        <v>45</v>
      </c>
      <c r="O439" s="72"/>
      <c r="P439" s="203">
        <f>O439*H439</f>
        <v>0</v>
      </c>
      <c r="Q439" s="203">
        <v>0</v>
      </c>
      <c r="R439" s="203">
        <f>Q439*H439</f>
        <v>0</v>
      </c>
      <c r="S439" s="203">
        <v>0.061</v>
      </c>
      <c r="T439" s="204">
        <f>S439*H439</f>
        <v>0.60939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05" t="s">
        <v>199</v>
      </c>
      <c r="AT439" s="205" t="s">
        <v>195</v>
      </c>
      <c r="AU439" s="205" t="s">
        <v>89</v>
      </c>
      <c r="AY439" s="18" t="s">
        <v>193</v>
      </c>
      <c r="BE439" s="206">
        <f>IF(N439="základní",J439,0)</f>
        <v>0</v>
      </c>
      <c r="BF439" s="206">
        <f>IF(N439="snížená",J439,0)</f>
        <v>0</v>
      </c>
      <c r="BG439" s="206">
        <f>IF(N439="zákl. přenesená",J439,0)</f>
        <v>0</v>
      </c>
      <c r="BH439" s="206">
        <f>IF(N439="sníž. přenesená",J439,0)</f>
        <v>0</v>
      </c>
      <c r="BI439" s="206">
        <f>IF(N439="nulová",J439,0)</f>
        <v>0</v>
      </c>
      <c r="BJ439" s="18" t="s">
        <v>87</v>
      </c>
      <c r="BK439" s="206">
        <f>ROUND(I439*H439,2)</f>
        <v>0</v>
      </c>
      <c r="BL439" s="18" t="s">
        <v>199</v>
      </c>
      <c r="BM439" s="205" t="s">
        <v>481</v>
      </c>
    </row>
    <row r="440" spans="2:51" s="13" customFormat="1" ht="22.5">
      <c r="B440" s="207"/>
      <c r="C440" s="208"/>
      <c r="D440" s="209" t="s">
        <v>201</v>
      </c>
      <c r="E440" s="210" t="s">
        <v>1</v>
      </c>
      <c r="F440" s="211" t="s">
        <v>482</v>
      </c>
      <c r="G440" s="208"/>
      <c r="H440" s="212">
        <v>9.99</v>
      </c>
      <c r="I440" s="213"/>
      <c r="J440" s="208"/>
      <c r="K440" s="208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201</v>
      </c>
      <c r="AU440" s="218" t="s">
        <v>89</v>
      </c>
      <c r="AV440" s="13" t="s">
        <v>89</v>
      </c>
      <c r="AW440" s="13" t="s">
        <v>36</v>
      </c>
      <c r="AX440" s="13" t="s">
        <v>80</v>
      </c>
      <c r="AY440" s="218" t="s">
        <v>193</v>
      </c>
    </row>
    <row r="441" spans="2:51" s="14" customFormat="1" ht="12">
      <c r="B441" s="219"/>
      <c r="C441" s="220"/>
      <c r="D441" s="209" t="s">
        <v>201</v>
      </c>
      <c r="E441" s="221" t="s">
        <v>1</v>
      </c>
      <c r="F441" s="222" t="s">
        <v>203</v>
      </c>
      <c r="G441" s="220"/>
      <c r="H441" s="223">
        <v>9.99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201</v>
      </c>
      <c r="AU441" s="229" t="s">
        <v>89</v>
      </c>
      <c r="AV441" s="14" t="s">
        <v>199</v>
      </c>
      <c r="AW441" s="14" t="s">
        <v>36</v>
      </c>
      <c r="AX441" s="14" t="s">
        <v>87</v>
      </c>
      <c r="AY441" s="229" t="s">
        <v>193</v>
      </c>
    </row>
    <row r="442" spans="1:65" s="2" customFormat="1" ht="21.75" customHeight="1">
      <c r="A442" s="35"/>
      <c r="B442" s="36"/>
      <c r="C442" s="193" t="s">
        <v>483</v>
      </c>
      <c r="D442" s="193" t="s">
        <v>195</v>
      </c>
      <c r="E442" s="194" t="s">
        <v>484</v>
      </c>
      <c r="F442" s="195" t="s">
        <v>485</v>
      </c>
      <c r="G442" s="196" t="s">
        <v>231</v>
      </c>
      <c r="H442" s="197">
        <v>20.882</v>
      </c>
      <c r="I442" s="198"/>
      <c r="J442" s="199">
        <f>ROUND(I442*H442,2)</f>
        <v>0</v>
      </c>
      <c r="K442" s="200"/>
      <c r="L442" s="40"/>
      <c r="M442" s="201" t="s">
        <v>1</v>
      </c>
      <c r="N442" s="202" t="s">
        <v>45</v>
      </c>
      <c r="O442" s="72"/>
      <c r="P442" s="203">
        <f>O442*H442</f>
        <v>0</v>
      </c>
      <c r="Q442" s="203">
        <v>0</v>
      </c>
      <c r="R442" s="203">
        <f>Q442*H442</f>
        <v>0</v>
      </c>
      <c r="S442" s="203">
        <v>0.076</v>
      </c>
      <c r="T442" s="204">
        <f>S442*H442</f>
        <v>1.587032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5" t="s">
        <v>199</v>
      </c>
      <c r="AT442" s="205" t="s">
        <v>195</v>
      </c>
      <c r="AU442" s="205" t="s">
        <v>89</v>
      </c>
      <c r="AY442" s="18" t="s">
        <v>193</v>
      </c>
      <c r="BE442" s="206">
        <f>IF(N442="základní",J442,0)</f>
        <v>0</v>
      </c>
      <c r="BF442" s="206">
        <f>IF(N442="snížená",J442,0)</f>
        <v>0</v>
      </c>
      <c r="BG442" s="206">
        <f>IF(N442="zákl. přenesená",J442,0)</f>
        <v>0</v>
      </c>
      <c r="BH442" s="206">
        <f>IF(N442="sníž. přenesená",J442,0)</f>
        <v>0</v>
      </c>
      <c r="BI442" s="206">
        <f>IF(N442="nulová",J442,0)</f>
        <v>0</v>
      </c>
      <c r="BJ442" s="18" t="s">
        <v>87</v>
      </c>
      <c r="BK442" s="206">
        <f>ROUND(I442*H442,2)</f>
        <v>0</v>
      </c>
      <c r="BL442" s="18" t="s">
        <v>199</v>
      </c>
      <c r="BM442" s="205" t="s">
        <v>486</v>
      </c>
    </row>
    <row r="443" spans="2:51" s="15" customFormat="1" ht="12">
      <c r="B443" s="230"/>
      <c r="C443" s="231"/>
      <c r="D443" s="209" t="s">
        <v>201</v>
      </c>
      <c r="E443" s="232" t="s">
        <v>1</v>
      </c>
      <c r="F443" s="233" t="s">
        <v>487</v>
      </c>
      <c r="G443" s="231"/>
      <c r="H443" s="232" t="s">
        <v>1</v>
      </c>
      <c r="I443" s="234"/>
      <c r="J443" s="231"/>
      <c r="K443" s="231"/>
      <c r="L443" s="235"/>
      <c r="M443" s="236"/>
      <c r="N443" s="237"/>
      <c r="O443" s="237"/>
      <c r="P443" s="237"/>
      <c r="Q443" s="237"/>
      <c r="R443" s="237"/>
      <c r="S443" s="237"/>
      <c r="T443" s="238"/>
      <c r="AT443" s="239" t="s">
        <v>201</v>
      </c>
      <c r="AU443" s="239" t="s">
        <v>89</v>
      </c>
      <c r="AV443" s="15" t="s">
        <v>87</v>
      </c>
      <c r="AW443" s="15" t="s">
        <v>36</v>
      </c>
      <c r="AX443" s="15" t="s">
        <v>80</v>
      </c>
      <c r="AY443" s="239" t="s">
        <v>193</v>
      </c>
    </row>
    <row r="444" spans="2:51" s="15" customFormat="1" ht="12">
      <c r="B444" s="230"/>
      <c r="C444" s="231"/>
      <c r="D444" s="209" t="s">
        <v>201</v>
      </c>
      <c r="E444" s="232" t="s">
        <v>1</v>
      </c>
      <c r="F444" s="233" t="s">
        <v>269</v>
      </c>
      <c r="G444" s="231"/>
      <c r="H444" s="232" t="s">
        <v>1</v>
      </c>
      <c r="I444" s="234"/>
      <c r="J444" s="231"/>
      <c r="K444" s="231"/>
      <c r="L444" s="235"/>
      <c r="M444" s="236"/>
      <c r="N444" s="237"/>
      <c r="O444" s="237"/>
      <c r="P444" s="237"/>
      <c r="Q444" s="237"/>
      <c r="R444" s="237"/>
      <c r="S444" s="237"/>
      <c r="T444" s="238"/>
      <c r="AT444" s="239" t="s">
        <v>201</v>
      </c>
      <c r="AU444" s="239" t="s">
        <v>89</v>
      </c>
      <c r="AV444" s="15" t="s">
        <v>87</v>
      </c>
      <c r="AW444" s="15" t="s">
        <v>36</v>
      </c>
      <c r="AX444" s="15" t="s">
        <v>80</v>
      </c>
      <c r="AY444" s="239" t="s">
        <v>193</v>
      </c>
    </row>
    <row r="445" spans="2:51" s="13" customFormat="1" ht="12">
      <c r="B445" s="207"/>
      <c r="C445" s="208"/>
      <c r="D445" s="209" t="s">
        <v>201</v>
      </c>
      <c r="E445" s="210" t="s">
        <v>1</v>
      </c>
      <c r="F445" s="211" t="s">
        <v>488</v>
      </c>
      <c r="G445" s="208"/>
      <c r="H445" s="212">
        <v>3.546</v>
      </c>
      <c r="I445" s="213"/>
      <c r="J445" s="208"/>
      <c r="K445" s="208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201</v>
      </c>
      <c r="AU445" s="218" t="s">
        <v>89</v>
      </c>
      <c r="AV445" s="13" t="s">
        <v>89</v>
      </c>
      <c r="AW445" s="13" t="s">
        <v>36</v>
      </c>
      <c r="AX445" s="13" t="s">
        <v>80</v>
      </c>
      <c r="AY445" s="218" t="s">
        <v>193</v>
      </c>
    </row>
    <row r="446" spans="2:51" s="13" customFormat="1" ht="12">
      <c r="B446" s="207"/>
      <c r="C446" s="208"/>
      <c r="D446" s="209" t="s">
        <v>201</v>
      </c>
      <c r="E446" s="210" t="s">
        <v>1</v>
      </c>
      <c r="F446" s="211" t="s">
        <v>489</v>
      </c>
      <c r="G446" s="208"/>
      <c r="H446" s="212">
        <v>5.91</v>
      </c>
      <c r="I446" s="213"/>
      <c r="J446" s="208"/>
      <c r="K446" s="208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201</v>
      </c>
      <c r="AU446" s="218" t="s">
        <v>89</v>
      </c>
      <c r="AV446" s="13" t="s">
        <v>89</v>
      </c>
      <c r="AW446" s="13" t="s">
        <v>36</v>
      </c>
      <c r="AX446" s="13" t="s">
        <v>80</v>
      </c>
      <c r="AY446" s="218" t="s">
        <v>193</v>
      </c>
    </row>
    <row r="447" spans="2:51" s="16" customFormat="1" ht="12">
      <c r="B447" s="240"/>
      <c r="C447" s="241"/>
      <c r="D447" s="209" t="s">
        <v>201</v>
      </c>
      <c r="E447" s="242" t="s">
        <v>1</v>
      </c>
      <c r="F447" s="243" t="s">
        <v>236</v>
      </c>
      <c r="G447" s="241"/>
      <c r="H447" s="244">
        <v>9.456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AT447" s="250" t="s">
        <v>201</v>
      </c>
      <c r="AU447" s="250" t="s">
        <v>89</v>
      </c>
      <c r="AV447" s="16" t="s">
        <v>100</v>
      </c>
      <c r="AW447" s="16" t="s">
        <v>36</v>
      </c>
      <c r="AX447" s="16" t="s">
        <v>80</v>
      </c>
      <c r="AY447" s="250" t="s">
        <v>193</v>
      </c>
    </row>
    <row r="448" spans="2:51" s="15" customFormat="1" ht="12">
      <c r="B448" s="230"/>
      <c r="C448" s="231"/>
      <c r="D448" s="209" t="s">
        <v>201</v>
      </c>
      <c r="E448" s="232" t="s">
        <v>1</v>
      </c>
      <c r="F448" s="233" t="s">
        <v>272</v>
      </c>
      <c r="G448" s="231"/>
      <c r="H448" s="232" t="s">
        <v>1</v>
      </c>
      <c r="I448" s="234"/>
      <c r="J448" s="231"/>
      <c r="K448" s="231"/>
      <c r="L448" s="235"/>
      <c r="M448" s="236"/>
      <c r="N448" s="237"/>
      <c r="O448" s="237"/>
      <c r="P448" s="237"/>
      <c r="Q448" s="237"/>
      <c r="R448" s="237"/>
      <c r="S448" s="237"/>
      <c r="T448" s="238"/>
      <c r="AT448" s="239" t="s">
        <v>201</v>
      </c>
      <c r="AU448" s="239" t="s">
        <v>89</v>
      </c>
      <c r="AV448" s="15" t="s">
        <v>87</v>
      </c>
      <c r="AW448" s="15" t="s">
        <v>36</v>
      </c>
      <c r="AX448" s="15" t="s">
        <v>80</v>
      </c>
      <c r="AY448" s="239" t="s">
        <v>193</v>
      </c>
    </row>
    <row r="449" spans="2:51" s="13" customFormat="1" ht="12">
      <c r="B449" s="207"/>
      <c r="C449" s="208"/>
      <c r="D449" s="209" t="s">
        <v>201</v>
      </c>
      <c r="E449" s="210" t="s">
        <v>1</v>
      </c>
      <c r="F449" s="211" t="s">
        <v>490</v>
      </c>
      <c r="G449" s="208"/>
      <c r="H449" s="212">
        <v>2.364</v>
      </c>
      <c r="I449" s="213"/>
      <c r="J449" s="208"/>
      <c r="K449" s="208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201</v>
      </c>
      <c r="AU449" s="218" t="s">
        <v>89</v>
      </c>
      <c r="AV449" s="13" t="s">
        <v>89</v>
      </c>
      <c r="AW449" s="13" t="s">
        <v>36</v>
      </c>
      <c r="AX449" s="13" t="s">
        <v>80</v>
      </c>
      <c r="AY449" s="218" t="s">
        <v>193</v>
      </c>
    </row>
    <row r="450" spans="2:51" s="13" customFormat="1" ht="12">
      <c r="B450" s="207"/>
      <c r="C450" s="208"/>
      <c r="D450" s="209" t="s">
        <v>201</v>
      </c>
      <c r="E450" s="210" t="s">
        <v>1</v>
      </c>
      <c r="F450" s="211" t="s">
        <v>491</v>
      </c>
      <c r="G450" s="208"/>
      <c r="H450" s="212">
        <v>1.576</v>
      </c>
      <c r="I450" s="213"/>
      <c r="J450" s="208"/>
      <c r="K450" s="208"/>
      <c r="L450" s="214"/>
      <c r="M450" s="215"/>
      <c r="N450" s="216"/>
      <c r="O450" s="216"/>
      <c r="P450" s="216"/>
      <c r="Q450" s="216"/>
      <c r="R450" s="216"/>
      <c r="S450" s="216"/>
      <c r="T450" s="217"/>
      <c r="AT450" s="218" t="s">
        <v>201</v>
      </c>
      <c r="AU450" s="218" t="s">
        <v>89</v>
      </c>
      <c r="AV450" s="13" t="s">
        <v>89</v>
      </c>
      <c r="AW450" s="13" t="s">
        <v>36</v>
      </c>
      <c r="AX450" s="13" t="s">
        <v>80</v>
      </c>
      <c r="AY450" s="218" t="s">
        <v>193</v>
      </c>
    </row>
    <row r="451" spans="2:51" s="13" customFormat="1" ht="12">
      <c r="B451" s="207"/>
      <c r="C451" s="208"/>
      <c r="D451" s="209" t="s">
        <v>201</v>
      </c>
      <c r="E451" s="210" t="s">
        <v>1</v>
      </c>
      <c r="F451" s="211" t="s">
        <v>492</v>
      </c>
      <c r="G451" s="208"/>
      <c r="H451" s="212">
        <v>1.773</v>
      </c>
      <c r="I451" s="213"/>
      <c r="J451" s="208"/>
      <c r="K451" s="208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201</v>
      </c>
      <c r="AU451" s="218" t="s">
        <v>89</v>
      </c>
      <c r="AV451" s="13" t="s">
        <v>89</v>
      </c>
      <c r="AW451" s="13" t="s">
        <v>36</v>
      </c>
      <c r="AX451" s="13" t="s">
        <v>80</v>
      </c>
      <c r="AY451" s="218" t="s">
        <v>193</v>
      </c>
    </row>
    <row r="452" spans="2:51" s="16" customFormat="1" ht="12">
      <c r="B452" s="240"/>
      <c r="C452" s="241"/>
      <c r="D452" s="209" t="s">
        <v>201</v>
      </c>
      <c r="E452" s="242" t="s">
        <v>1</v>
      </c>
      <c r="F452" s="243" t="s">
        <v>236</v>
      </c>
      <c r="G452" s="241"/>
      <c r="H452" s="244">
        <v>5.713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AT452" s="250" t="s">
        <v>201</v>
      </c>
      <c r="AU452" s="250" t="s">
        <v>89</v>
      </c>
      <c r="AV452" s="16" t="s">
        <v>100</v>
      </c>
      <c r="AW452" s="16" t="s">
        <v>36</v>
      </c>
      <c r="AX452" s="16" t="s">
        <v>80</v>
      </c>
      <c r="AY452" s="250" t="s">
        <v>193</v>
      </c>
    </row>
    <row r="453" spans="2:51" s="15" customFormat="1" ht="12">
      <c r="B453" s="230"/>
      <c r="C453" s="231"/>
      <c r="D453" s="209" t="s">
        <v>201</v>
      </c>
      <c r="E453" s="232" t="s">
        <v>1</v>
      </c>
      <c r="F453" s="233" t="s">
        <v>274</v>
      </c>
      <c r="G453" s="231"/>
      <c r="H453" s="232" t="s">
        <v>1</v>
      </c>
      <c r="I453" s="234"/>
      <c r="J453" s="231"/>
      <c r="K453" s="231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201</v>
      </c>
      <c r="AU453" s="239" t="s">
        <v>89</v>
      </c>
      <c r="AV453" s="15" t="s">
        <v>87</v>
      </c>
      <c r="AW453" s="15" t="s">
        <v>36</v>
      </c>
      <c r="AX453" s="15" t="s">
        <v>80</v>
      </c>
      <c r="AY453" s="239" t="s">
        <v>193</v>
      </c>
    </row>
    <row r="454" spans="2:51" s="13" customFormat="1" ht="12">
      <c r="B454" s="207"/>
      <c r="C454" s="208"/>
      <c r="D454" s="209" t="s">
        <v>201</v>
      </c>
      <c r="E454" s="210" t="s">
        <v>1</v>
      </c>
      <c r="F454" s="211" t="s">
        <v>490</v>
      </c>
      <c r="G454" s="208"/>
      <c r="H454" s="212">
        <v>2.364</v>
      </c>
      <c r="I454" s="213"/>
      <c r="J454" s="208"/>
      <c r="K454" s="208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201</v>
      </c>
      <c r="AU454" s="218" t="s">
        <v>89</v>
      </c>
      <c r="AV454" s="13" t="s">
        <v>89</v>
      </c>
      <c r="AW454" s="13" t="s">
        <v>36</v>
      </c>
      <c r="AX454" s="13" t="s">
        <v>80</v>
      </c>
      <c r="AY454" s="218" t="s">
        <v>193</v>
      </c>
    </row>
    <row r="455" spans="2:51" s="13" customFormat="1" ht="12">
      <c r="B455" s="207"/>
      <c r="C455" s="208"/>
      <c r="D455" s="209" t="s">
        <v>201</v>
      </c>
      <c r="E455" s="210" t="s">
        <v>1</v>
      </c>
      <c r="F455" s="211" t="s">
        <v>491</v>
      </c>
      <c r="G455" s="208"/>
      <c r="H455" s="212">
        <v>1.576</v>
      </c>
      <c r="I455" s="213"/>
      <c r="J455" s="208"/>
      <c r="K455" s="208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201</v>
      </c>
      <c r="AU455" s="218" t="s">
        <v>89</v>
      </c>
      <c r="AV455" s="13" t="s">
        <v>89</v>
      </c>
      <c r="AW455" s="13" t="s">
        <v>36</v>
      </c>
      <c r="AX455" s="13" t="s">
        <v>80</v>
      </c>
      <c r="AY455" s="218" t="s">
        <v>193</v>
      </c>
    </row>
    <row r="456" spans="2:51" s="13" customFormat="1" ht="12">
      <c r="B456" s="207"/>
      <c r="C456" s="208"/>
      <c r="D456" s="209" t="s">
        <v>201</v>
      </c>
      <c r="E456" s="210" t="s">
        <v>1</v>
      </c>
      <c r="F456" s="211" t="s">
        <v>492</v>
      </c>
      <c r="G456" s="208"/>
      <c r="H456" s="212">
        <v>1.773</v>
      </c>
      <c r="I456" s="213"/>
      <c r="J456" s="208"/>
      <c r="K456" s="208"/>
      <c r="L456" s="214"/>
      <c r="M456" s="215"/>
      <c r="N456" s="216"/>
      <c r="O456" s="216"/>
      <c r="P456" s="216"/>
      <c r="Q456" s="216"/>
      <c r="R456" s="216"/>
      <c r="S456" s="216"/>
      <c r="T456" s="217"/>
      <c r="AT456" s="218" t="s">
        <v>201</v>
      </c>
      <c r="AU456" s="218" t="s">
        <v>89</v>
      </c>
      <c r="AV456" s="13" t="s">
        <v>89</v>
      </c>
      <c r="AW456" s="13" t="s">
        <v>36</v>
      </c>
      <c r="AX456" s="13" t="s">
        <v>80</v>
      </c>
      <c r="AY456" s="218" t="s">
        <v>193</v>
      </c>
    </row>
    <row r="457" spans="2:51" s="16" customFormat="1" ht="12">
      <c r="B457" s="240"/>
      <c r="C457" s="241"/>
      <c r="D457" s="209" t="s">
        <v>201</v>
      </c>
      <c r="E457" s="242" t="s">
        <v>1</v>
      </c>
      <c r="F457" s="243" t="s">
        <v>236</v>
      </c>
      <c r="G457" s="241"/>
      <c r="H457" s="244">
        <v>5.713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AT457" s="250" t="s">
        <v>201</v>
      </c>
      <c r="AU457" s="250" t="s">
        <v>89</v>
      </c>
      <c r="AV457" s="16" t="s">
        <v>100</v>
      </c>
      <c r="AW457" s="16" t="s">
        <v>36</v>
      </c>
      <c r="AX457" s="16" t="s">
        <v>80</v>
      </c>
      <c r="AY457" s="250" t="s">
        <v>193</v>
      </c>
    </row>
    <row r="458" spans="2:51" s="14" customFormat="1" ht="12">
      <c r="B458" s="219"/>
      <c r="C458" s="220"/>
      <c r="D458" s="209" t="s">
        <v>201</v>
      </c>
      <c r="E458" s="221" t="s">
        <v>1</v>
      </c>
      <c r="F458" s="222" t="s">
        <v>203</v>
      </c>
      <c r="G458" s="220"/>
      <c r="H458" s="223">
        <v>20.882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201</v>
      </c>
      <c r="AU458" s="229" t="s">
        <v>89</v>
      </c>
      <c r="AV458" s="14" t="s">
        <v>199</v>
      </c>
      <c r="AW458" s="14" t="s">
        <v>36</v>
      </c>
      <c r="AX458" s="14" t="s">
        <v>87</v>
      </c>
      <c r="AY458" s="229" t="s">
        <v>193</v>
      </c>
    </row>
    <row r="459" spans="1:65" s="2" customFormat="1" ht="24.2" customHeight="1">
      <c r="A459" s="35"/>
      <c r="B459" s="36"/>
      <c r="C459" s="193" t="s">
        <v>493</v>
      </c>
      <c r="D459" s="193" t="s">
        <v>195</v>
      </c>
      <c r="E459" s="194" t="s">
        <v>494</v>
      </c>
      <c r="F459" s="195" t="s">
        <v>495</v>
      </c>
      <c r="G459" s="196" t="s">
        <v>496</v>
      </c>
      <c r="H459" s="197">
        <v>0.2</v>
      </c>
      <c r="I459" s="198"/>
      <c r="J459" s="199">
        <f>ROUND(I459*H459,2)</f>
        <v>0</v>
      </c>
      <c r="K459" s="200"/>
      <c r="L459" s="40"/>
      <c r="M459" s="201" t="s">
        <v>1</v>
      </c>
      <c r="N459" s="202" t="s">
        <v>45</v>
      </c>
      <c r="O459" s="72"/>
      <c r="P459" s="203">
        <f>O459*H459</f>
        <v>0</v>
      </c>
      <c r="Q459" s="203">
        <v>0.00128</v>
      </c>
      <c r="R459" s="203">
        <f>Q459*H459</f>
        <v>0.00025600000000000004</v>
      </c>
      <c r="S459" s="203">
        <v>0.021</v>
      </c>
      <c r="T459" s="204">
        <f>S459*H459</f>
        <v>0.004200000000000001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05" t="s">
        <v>199</v>
      </c>
      <c r="AT459" s="205" t="s">
        <v>195</v>
      </c>
      <c r="AU459" s="205" t="s">
        <v>89</v>
      </c>
      <c r="AY459" s="18" t="s">
        <v>193</v>
      </c>
      <c r="BE459" s="206">
        <f>IF(N459="základní",J459,0)</f>
        <v>0</v>
      </c>
      <c r="BF459" s="206">
        <f>IF(N459="snížená",J459,0)</f>
        <v>0</v>
      </c>
      <c r="BG459" s="206">
        <f>IF(N459="zákl. přenesená",J459,0)</f>
        <v>0</v>
      </c>
      <c r="BH459" s="206">
        <f>IF(N459="sníž. přenesená",J459,0)</f>
        <v>0</v>
      </c>
      <c r="BI459" s="206">
        <f>IF(N459="nulová",J459,0)</f>
        <v>0</v>
      </c>
      <c r="BJ459" s="18" t="s">
        <v>87</v>
      </c>
      <c r="BK459" s="206">
        <f>ROUND(I459*H459,2)</f>
        <v>0</v>
      </c>
      <c r="BL459" s="18" t="s">
        <v>199</v>
      </c>
      <c r="BM459" s="205" t="s">
        <v>497</v>
      </c>
    </row>
    <row r="460" spans="2:51" s="13" customFormat="1" ht="12">
      <c r="B460" s="207"/>
      <c r="C460" s="208"/>
      <c r="D460" s="209" t="s">
        <v>201</v>
      </c>
      <c r="E460" s="210" t="s">
        <v>1</v>
      </c>
      <c r="F460" s="211" t="s">
        <v>498</v>
      </c>
      <c r="G460" s="208"/>
      <c r="H460" s="212">
        <v>0.2</v>
      </c>
      <c r="I460" s="213"/>
      <c r="J460" s="208"/>
      <c r="K460" s="208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201</v>
      </c>
      <c r="AU460" s="218" t="s">
        <v>89</v>
      </c>
      <c r="AV460" s="13" t="s">
        <v>89</v>
      </c>
      <c r="AW460" s="13" t="s">
        <v>36</v>
      </c>
      <c r="AX460" s="13" t="s">
        <v>87</v>
      </c>
      <c r="AY460" s="218" t="s">
        <v>193</v>
      </c>
    </row>
    <row r="461" spans="1:65" s="2" customFormat="1" ht="24.2" customHeight="1">
      <c r="A461" s="35"/>
      <c r="B461" s="36"/>
      <c r="C461" s="193" t="s">
        <v>499</v>
      </c>
      <c r="D461" s="193" t="s">
        <v>195</v>
      </c>
      <c r="E461" s="194" t="s">
        <v>500</v>
      </c>
      <c r="F461" s="195" t="s">
        <v>501</v>
      </c>
      <c r="G461" s="196" t="s">
        <v>502</v>
      </c>
      <c r="H461" s="197">
        <v>1</v>
      </c>
      <c r="I461" s="198"/>
      <c r="J461" s="199">
        <f>ROUND(I461*H461,2)</f>
        <v>0</v>
      </c>
      <c r="K461" s="200"/>
      <c r="L461" s="40"/>
      <c r="M461" s="201" t="s">
        <v>1</v>
      </c>
      <c r="N461" s="202" t="s">
        <v>45</v>
      </c>
      <c r="O461" s="72"/>
      <c r="P461" s="203">
        <f>O461*H461</f>
        <v>0</v>
      </c>
      <c r="Q461" s="203">
        <v>0</v>
      </c>
      <c r="R461" s="203">
        <f>Q461*H461</f>
        <v>0</v>
      </c>
      <c r="S461" s="203">
        <v>0</v>
      </c>
      <c r="T461" s="204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05" t="s">
        <v>199</v>
      </c>
      <c r="AT461" s="205" t="s">
        <v>195</v>
      </c>
      <c r="AU461" s="205" t="s">
        <v>89</v>
      </c>
      <c r="AY461" s="18" t="s">
        <v>193</v>
      </c>
      <c r="BE461" s="206">
        <f>IF(N461="základní",J461,0)</f>
        <v>0</v>
      </c>
      <c r="BF461" s="206">
        <f>IF(N461="snížená",J461,0)</f>
        <v>0</v>
      </c>
      <c r="BG461" s="206">
        <f>IF(N461="zákl. přenesená",J461,0)</f>
        <v>0</v>
      </c>
      <c r="BH461" s="206">
        <f>IF(N461="sníž. přenesená",J461,0)</f>
        <v>0</v>
      </c>
      <c r="BI461" s="206">
        <f>IF(N461="nulová",J461,0)</f>
        <v>0</v>
      </c>
      <c r="BJ461" s="18" t="s">
        <v>87</v>
      </c>
      <c r="BK461" s="206">
        <f>ROUND(I461*H461,2)</f>
        <v>0</v>
      </c>
      <c r="BL461" s="18" t="s">
        <v>199</v>
      </c>
      <c r="BM461" s="205" t="s">
        <v>503</v>
      </c>
    </row>
    <row r="462" spans="2:51" s="15" customFormat="1" ht="12">
      <c r="B462" s="230"/>
      <c r="C462" s="231"/>
      <c r="D462" s="209" t="s">
        <v>201</v>
      </c>
      <c r="E462" s="232" t="s">
        <v>1</v>
      </c>
      <c r="F462" s="233" t="s">
        <v>504</v>
      </c>
      <c r="G462" s="231"/>
      <c r="H462" s="232" t="s">
        <v>1</v>
      </c>
      <c r="I462" s="234"/>
      <c r="J462" s="231"/>
      <c r="K462" s="231"/>
      <c r="L462" s="235"/>
      <c r="M462" s="236"/>
      <c r="N462" s="237"/>
      <c r="O462" s="237"/>
      <c r="P462" s="237"/>
      <c r="Q462" s="237"/>
      <c r="R462" s="237"/>
      <c r="S462" s="237"/>
      <c r="T462" s="238"/>
      <c r="AT462" s="239" t="s">
        <v>201</v>
      </c>
      <c r="AU462" s="239" t="s">
        <v>89</v>
      </c>
      <c r="AV462" s="15" t="s">
        <v>87</v>
      </c>
      <c r="AW462" s="15" t="s">
        <v>36</v>
      </c>
      <c r="AX462" s="15" t="s">
        <v>80</v>
      </c>
      <c r="AY462" s="239" t="s">
        <v>193</v>
      </c>
    </row>
    <row r="463" spans="2:51" s="15" customFormat="1" ht="12">
      <c r="B463" s="230"/>
      <c r="C463" s="231"/>
      <c r="D463" s="209" t="s">
        <v>201</v>
      </c>
      <c r="E463" s="232" t="s">
        <v>1</v>
      </c>
      <c r="F463" s="233" t="s">
        <v>505</v>
      </c>
      <c r="G463" s="231"/>
      <c r="H463" s="232" t="s">
        <v>1</v>
      </c>
      <c r="I463" s="234"/>
      <c r="J463" s="231"/>
      <c r="K463" s="231"/>
      <c r="L463" s="235"/>
      <c r="M463" s="236"/>
      <c r="N463" s="237"/>
      <c r="O463" s="237"/>
      <c r="P463" s="237"/>
      <c r="Q463" s="237"/>
      <c r="R463" s="237"/>
      <c r="S463" s="237"/>
      <c r="T463" s="238"/>
      <c r="AT463" s="239" t="s">
        <v>201</v>
      </c>
      <c r="AU463" s="239" t="s">
        <v>89</v>
      </c>
      <c r="AV463" s="15" t="s">
        <v>87</v>
      </c>
      <c r="AW463" s="15" t="s">
        <v>36</v>
      </c>
      <c r="AX463" s="15" t="s">
        <v>80</v>
      </c>
      <c r="AY463" s="239" t="s">
        <v>193</v>
      </c>
    </row>
    <row r="464" spans="2:51" s="15" customFormat="1" ht="12">
      <c r="B464" s="230"/>
      <c r="C464" s="231"/>
      <c r="D464" s="209" t="s">
        <v>201</v>
      </c>
      <c r="E464" s="232" t="s">
        <v>1</v>
      </c>
      <c r="F464" s="233" t="s">
        <v>506</v>
      </c>
      <c r="G464" s="231"/>
      <c r="H464" s="232" t="s">
        <v>1</v>
      </c>
      <c r="I464" s="234"/>
      <c r="J464" s="231"/>
      <c r="K464" s="231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201</v>
      </c>
      <c r="AU464" s="239" t="s">
        <v>89</v>
      </c>
      <c r="AV464" s="15" t="s">
        <v>87</v>
      </c>
      <c r="AW464" s="15" t="s">
        <v>36</v>
      </c>
      <c r="AX464" s="15" t="s">
        <v>80</v>
      </c>
      <c r="AY464" s="239" t="s">
        <v>193</v>
      </c>
    </row>
    <row r="465" spans="2:51" s="15" customFormat="1" ht="12">
      <c r="B465" s="230"/>
      <c r="C465" s="231"/>
      <c r="D465" s="209" t="s">
        <v>201</v>
      </c>
      <c r="E465" s="232" t="s">
        <v>1</v>
      </c>
      <c r="F465" s="233" t="s">
        <v>507</v>
      </c>
      <c r="G465" s="231"/>
      <c r="H465" s="232" t="s">
        <v>1</v>
      </c>
      <c r="I465" s="234"/>
      <c r="J465" s="231"/>
      <c r="K465" s="231"/>
      <c r="L465" s="235"/>
      <c r="M465" s="236"/>
      <c r="N465" s="237"/>
      <c r="O465" s="237"/>
      <c r="P465" s="237"/>
      <c r="Q465" s="237"/>
      <c r="R465" s="237"/>
      <c r="S465" s="237"/>
      <c r="T465" s="238"/>
      <c r="AT465" s="239" t="s">
        <v>201</v>
      </c>
      <c r="AU465" s="239" t="s">
        <v>89</v>
      </c>
      <c r="AV465" s="15" t="s">
        <v>87</v>
      </c>
      <c r="AW465" s="15" t="s">
        <v>36</v>
      </c>
      <c r="AX465" s="15" t="s">
        <v>80</v>
      </c>
      <c r="AY465" s="239" t="s">
        <v>193</v>
      </c>
    </row>
    <row r="466" spans="2:51" s="15" customFormat="1" ht="12">
      <c r="B466" s="230"/>
      <c r="C466" s="231"/>
      <c r="D466" s="209" t="s">
        <v>201</v>
      </c>
      <c r="E466" s="232" t="s">
        <v>1</v>
      </c>
      <c r="F466" s="233" t="s">
        <v>508</v>
      </c>
      <c r="G466" s="231"/>
      <c r="H466" s="232" t="s">
        <v>1</v>
      </c>
      <c r="I466" s="234"/>
      <c r="J466" s="231"/>
      <c r="K466" s="231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201</v>
      </c>
      <c r="AU466" s="239" t="s">
        <v>89</v>
      </c>
      <c r="AV466" s="15" t="s">
        <v>87</v>
      </c>
      <c r="AW466" s="15" t="s">
        <v>36</v>
      </c>
      <c r="AX466" s="15" t="s">
        <v>80</v>
      </c>
      <c r="AY466" s="239" t="s">
        <v>193</v>
      </c>
    </row>
    <row r="467" spans="2:51" s="15" customFormat="1" ht="12">
      <c r="B467" s="230"/>
      <c r="C467" s="231"/>
      <c r="D467" s="209" t="s">
        <v>201</v>
      </c>
      <c r="E467" s="232" t="s">
        <v>1</v>
      </c>
      <c r="F467" s="233" t="s">
        <v>509</v>
      </c>
      <c r="G467" s="231"/>
      <c r="H467" s="232" t="s">
        <v>1</v>
      </c>
      <c r="I467" s="234"/>
      <c r="J467" s="231"/>
      <c r="K467" s="231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201</v>
      </c>
      <c r="AU467" s="239" t="s">
        <v>89</v>
      </c>
      <c r="AV467" s="15" t="s">
        <v>87</v>
      </c>
      <c r="AW467" s="15" t="s">
        <v>36</v>
      </c>
      <c r="AX467" s="15" t="s">
        <v>80</v>
      </c>
      <c r="AY467" s="239" t="s">
        <v>193</v>
      </c>
    </row>
    <row r="468" spans="2:51" s="15" customFormat="1" ht="12">
      <c r="B468" s="230"/>
      <c r="C468" s="231"/>
      <c r="D468" s="209" t="s">
        <v>201</v>
      </c>
      <c r="E468" s="232" t="s">
        <v>1</v>
      </c>
      <c r="F468" s="233" t="s">
        <v>510</v>
      </c>
      <c r="G468" s="231"/>
      <c r="H468" s="232" t="s">
        <v>1</v>
      </c>
      <c r="I468" s="234"/>
      <c r="J468" s="231"/>
      <c r="K468" s="231"/>
      <c r="L468" s="235"/>
      <c r="M468" s="236"/>
      <c r="N468" s="237"/>
      <c r="O468" s="237"/>
      <c r="P468" s="237"/>
      <c r="Q468" s="237"/>
      <c r="R468" s="237"/>
      <c r="S468" s="237"/>
      <c r="T468" s="238"/>
      <c r="AT468" s="239" t="s">
        <v>201</v>
      </c>
      <c r="AU468" s="239" t="s">
        <v>89</v>
      </c>
      <c r="AV468" s="15" t="s">
        <v>87</v>
      </c>
      <c r="AW468" s="15" t="s">
        <v>36</v>
      </c>
      <c r="AX468" s="15" t="s">
        <v>80</v>
      </c>
      <c r="AY468" s="239" t="s">
        <v>193</v>
      </c>
    </row>
    <row r="469" spans="2:51" s="13" customFormat="1" ht="12">
      <c r="B469" s="207"/>
      <c r="C469" s="208"/>
      <c r="D469" s="209" t="s">
        <v>201</v>
      </c>
      <c r="E469" s="210" t="s">
        <v>1</v>
      </c>
      <c r="F469" s="211" t="s">
        <v>87</v>
      </c>
      <c r="G469" s="208"/>
      <c r="H469" s="212">
        <v>1</v>
      </c>
      <c r="I469" s="213"/>
      <c r="J469" s="208"/>
      <c r="K469" s="208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201</v>
      </c>
      <c r="AU469" s="218" t="s">
        <v>89</v>
      </c>
      <c r="AV469" s="13" t="s">
        <v>89</v>
      </c>
      <c r="AW469" s="13" t="s">
        <v>36</v>
      </c>
      <c r="AX469" s="13" t="s">
        <v>80</v>
      </c>
      <c r="AY469" s="218" t="s">
        <v>193</v>
      </c>
    </row>
    <row r="470" spans="2:51" s="14" customFormat="1" ht="12">
      <c r="B470" s="219"/>
      <c r="C470" s="220"/>
      <c r="D470" s="209" t="s">
        <v>201</v>
      </c>
      <c r="E470" s="221" t="s">
        <v>1</v>
      </c>
      <c r="F470" s="222" t="s">
        <v>203</v>
      </c>
      <c r="G470" s="220"/>
      <c r="H470" s="223">
        <v>1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201</v>
      </c>
      <c r="AU470" s="229" t="s">
        <v>89</v>
      </c>
      <c r="AV470" s="14" t="s">
        <v>199</v>
      </c>
      <c r="AW470" s="14" t="s">
        <v>36</v>
      </c>
      <c r="AX470" s="14" t="s">
        <v>87</v>
      </c>
      <c r="AY470" s="229" t="s">
        <v>193</v>
      </c>
    </row>
    <row r="471" spans="1:65" s="2" customFormat="1" ht="24.2" customHeight="1">
      <c r="A471" s="35"/>
      <c r="B471" s="36"/>
      <c r="C471" s="193" t="s">
        <v>511</v>
      </c>
      <c r="D471" s="193" t="s">
        <v>195</v>
      </c>
      <c r="E471" s="194" t="s">
        <v>512</v>
      </c>
      <c r="F471" s="195" t="s">
        <v>513</v>
      </c>
      <c r="G471" s="196" t="s">
        <v>502</v>
      </c>
      <c r="H471" s="197">
        <v>1</v>
      </c>
      <c r="I471" s="198"/>
      <c r="J471" s="199">
        <f>ROUND(I471*H471,2)</f>
        <v>0</v>
      </c>
      <c r="K471" s="200"/>
      <c r="L471" s="40"/>
      <c r="M471" s="201" t="s">
        <v>1</v>
      </c>
      <c r="N471" s="202" t="s">
        <v>45</v>
      </c>
      <c r="O471" s="72"/>
      <c r="P471" s="203">
        <f>O471*H471</f>
        <v>0</v>
      </c>
      <c r="Q471" s="203">
        <v>0</v>
      </c>
      <c r="R471" s="203">
        <f>Q471*H471</f>
        <v>0</v>
      </c>
      <c r="S471" s="203">
        <v>0</v>
      </c>
      <c r="T471" s="204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05" t="s">
        <v>199</v>
      </c>
      <c r="AT471" s="205" t="s">
        <v>195</v>
      </c>
      <c r="AU471" s="205" t="s">
        <v>89</v>
      </c>
      <c r="AY471" s="18" t="s">
        <v>193</v>
      </c>
      <c r="BE471" s="206">
        <f>IF(N471="základní",J471,0)</f>
        <v>0</v>
      </c>
      <c r="BF471" s="206">
        <f>IF(N471="snížená",J471,0)</f>
        <v>0</v>
      </c>
      <c r="BG471" s="206">
        <f>IF(N471="zákl. přenesená",J471,0)</f>
        <v>0</v>
      </c>
      <c r="BH471" s="206">
        <f>IF(N471="sníž. přenesená",J471,0)</f>
        <v>0</v>
      </c>
      <c r="BI471" s="206">
        <f>IF(N471="nulová",J471,0)</f>
        <v>0</v>
      </c>
      <c r="BJ471" s="18" t="s">
        <v>87</v>
      </c>
      <c r="BK471" s="206">
        <f>ROUND(I471*H471,2)</f>
        <v>0</v>
      </c>
      <c r="BL471" s="18" t="s">
        <v>199</v>
      </c>
      <c r="BM471" s="205" t="s">
        <v>514</v>
      </c>
    </row>
    <row r="472" spans="2:51" s="15" customFormat="1" ht="12">
      <c r="B472" s="230"/>
      <c r="C472" s="231"/>
      <c r="D472" s="209" t="s">
        <v>201</v>
      </c>
      <c r="E472" s="232" t="s">
        <v>1</v>
      </c>
      <c r="F472" s="233" t="s">
        <v>505</v>
      </c>
      <c r="G472" s="231"/>
      <c r="H472" s="232" t="s">
        <v>1</v>
      </c>
      <c r="I472" s="234"/>
      <c r="J472" s="231"/>
      <c r="K472" s="231"/>
      <c r="L472" s="235"/>
      <c r="M472" s="236"/>
      <c r="N472" s="237"/>
      <c r="O472" s="237"/>
      <c r="P472" s="237"/>
      <c r="Q472" s="237"/>
      <c r="R472" s="237"/>
      <c r="S472" s="237"/>
      <c r="T472" s="238"/>
      <c r="AT472" s="239" t="s">
        <v>201</v>
      </c>
      <c r="AU472" s="239" t="s">
        <v>89</v>
      </c>
      <c r="AV472" s="15" t="s">
        <v>87</v>
      </c>
      <c r="AW472" s="15" t="s">
        <v>36</v>
      </c>
      <c r="AX472" s="15" t="s">
        <v>80</v>
      </c>
      <c r="AY472" s="239" t="s">
        <v>193</v>
      </c>
    </row>
    <row r="473" spans="2:51" s="15" customFormat="1" ht="12">
      <c r="B473" s="230"/>
      <c r="C473" s="231"/>
      <c r="D473" s="209" t="s">
        <v>201</v>
      </c>
      <c r="E473" s="232" t="s">
        <v>1</v>
      </c>
      <c r="F473" s="233" t="s">
        <v>506</v>
      </c>
      <c r="G473" s="231"/>
      <c r="H473" s="232" t="s">
        <v>1</v>
      </c>
      <c r="I473" s="234"/>
      <c r="J473" s="231"/>
      <c r="K473" s="231"/>
      <c r="L473" s="235"/>
      <c r="M473" s="236"/>
      <c r="N473" s="237"/>
      <c r="O473" s="237"/>
      <c r="P473" s="237"/>
      <c r="Q473" s="237"/>
      <c r="R473" s="237"/>
      <c r="S473" s="237"/>
      <c r="T473" s="238"/>
      <c r="AT473" s="239" t="s">
        <v>201</v>
      </c>
      <c r="AU473" s="239" t="s">
        <v>89</v>
      </c>
      <c r="AV473" s="15" t="s">
        <v>87</v>
      </c>
      <c r="AW473" s="15" t="s">
        <v>36</v>
      </c>
      <c r="AX473" s="15" t="s">
        <v>80</v>
      </c>
      <c r="AY473" s="239" t="s">
        <v>193</v>
      </c>
    </row>
    <row r="474" spans="2:51" s="15" customFormat="1" ht="12">
      <c r="B474" s="230"/>
      <c r="C474" s="231"/>
      <c r="D474" s="209" t="s">
        <v>201</v>
      </c>
      <c r="E474" s="232" t="s">
        <v>1</v>
      </c>
      <c r="F474" s="233" t="s">
        <v>507</v>
      </c>
      <c r="G474" s="231"/>
      <c r="H474" s="232" t="s">
        <v>1</v>
      </c>
      <c r="I474" s="234"/>
      <c r="J474" s="231"/>
      <c r="K474" s="231"/>
      <c r="L474" s="235"/>
      <c r="M474" s="236"/>
      <c r="N474" s="237"/>
      <c r="O474" s="237"/>
      <c r="P474" s="237"/>
      <c r="Q474" s="237"/>
      <c r="R474" s="237"/>
      <c r="S474" s="237"/>
      <c r="T474" s="238"/>
      <c r="AT474" s="239" t="s">
        <v>201</v>
      </c>
      <c r="AU474" s="239" t="s">
        <v>89</v>
      </c>
      <c r="AV474" s="15" t="s">
        <v>87</v>
      </c>
      <c r="AW474" s="15" t="s">
        <v>36</v>
      </c>
      <c r="AX474" s="15" t="s">
        <v>80</v>
      </c>
      <c r="AY474" s="239" t="s">
        <v>193</v>
      </c>
    </row>
    <row r="475" spans="2:51" s="15" customFormat="1" ht="12">
      <c r="B475" s="230"/>
      <c r="C475" s="231"/>
      <c r="D475" s="209" t="s">
        <v>201</v>
      </c>
      <c r="E475" s="232" t="s">
        <v>1</v>
      </c>
      <c r="F475" s="233" t="s">
        <v>508</v>
      </c>
      <c r="G475" s="231"/>
      <c r="H475" s="232" t="s">
        <v>1</v>
      </c>
      <c r="I475" s="234"/>
      <c r="J475" s="231"/>
      <c r="K475" s="231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201</v>
      </c>
      <c r="AU475" s="239" t="s">
        <v>89</v>
      </c>
      <c r="AV475" s="15" t="s">
        <v>87</v>
      </c>
      <c r="AW475" s="15" t="s">
        <v>36</v>
      </c>
      <c r="AX475" s="15" t="s">
        <v>80</v>
      </c>
      <c r="AY475" s="239" t="s">
        <v>193</v>
      </c>
    </row>
    <row r="476" spans="2:51" s="15" customFormat="1" ht="12">
      <c r="B476" s="230"/>
      <c r="C476" s="231"/>
      <c r="D476" s="209" t="s">
        <v>201</v>
      </c>
      <c r="E476" s="232" t="s">
        <v>1</v>
      </c>
      <c r="F476" s="233" t="s">
        <v>509</v>
      </c>
      <c r="G476" s="231"/>
      <c r="H476" s="232" t="s">
        <v>1</v>
      </c>
      <c r="I476" s="234"/>
      <c r="J476" s="231"/>
      <c r="K476" s="231"/>
      <c r="L476" s="235"/>
      <c r="M476" s="236"/>
      <c r="N476" s="237"/>
      <c r="O476" s="237"/>
      <c r="P476" s="237"/>
      <c r="Q476" s="237"/>
      <c r="R476" s="237"/>
      <c r="S476" s="237"/>
      <c r="T476" s="238"/>
      <c r="AT476" s="239" t="s">
        <v>201</v>
      </c>
      <c r="AU476" s="239" t="s">
        <v>89</v>
      </c>
      <c r="AV476" s="15" t="s">
        <v>87</v>
      </c>
      <c r="AW476" s="15" t="s">
        <v>36</v>
      </c>
      <c r="AX476" s="15" t="s">
        <v>80</v>
      </c>
      <c r="AY476" s="239" t="s">
        <v>193</v>
      </c>
    </row>
    <row r="477" spans="2:51" s="15" customFormat="1" ht="12">
      <c r="B477" s="230"/>
      <c r="C477" s="231"/>
      <c r="D477" s="209" t="s">
        <v>201</v>
      </c>
      <c r="E477" s="232" t="s">
        <v>1</v>
      </c>
      <c r="F477" s="233" t="s">
        <v>510</v>
      </c>
      <c r="G477" s="231"/>
      <c r="H477" s="232" t="s">
        <v>1</v>
      </c>
      <c r="I477" s="234"/>
      <c r="J477" s="231"/>
      <c r="K477" s="231"/>
      <c r="L477" s="235"/>
      <c r="M477" s="236"/>
      <c r="N477" s="237"/>
      <c r="O477" s="237"/>
      <c r="P477" s="237"/>
      <c r="Q477" s="237"/>
      <c r="R477" s="237"/>
      <c r="S477" s="237"/>
      <c r="T477" s="238"/>
      <c r="AT477" s="239" t="s">
        <v>201</v>
      </c>
      <c r="AU477" s="239" t="s">
        <v>89</v>
      </c>
      <c r="AV477" s="15" t="s">
        <v>87</v>
      </c>
      <c r="AW477" s="15" t="s">
        <v>36</v>
      </c>
      <c r="AX477" s="15" t="s">
        <v>80</v>
      </c>
      <c r="AY477" s="239" t="s">
        <v>193</v>
      </c>
    </row>
    <row r="478" spans="2:51" s="13" customFormat="1" ht="12">
      <c r="B478" s="207"/>
      <c r="C478" s="208"/>
      <c r="D478" s="209" t="s">
        <v>201</v>
      </c>
      <c r="E478" s="210" t="s">
        <v>1</v>
      </c>
      <c r="F478" s="211" t="s">
        <v>87</v>
      </c>
      <c r="G478" s="208"/>
      <c r="H478" s="212">
        <v>1</v>
      </c>
      <c r="I478" s="213"/>
      <c r="J478" s="208"/>
      <c r="K478" s="208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201</v>
      </c>
      <c r="AU478" s="218" t="s">
        <v>89</v>
      </c>
      <c r="AV478" s="13" t="s">
        <v>89</v>
      </c>
      <c r="AW478" s="13" t="s">
        <v>36</v>
      </c>
      <c r="AX478" s="13" t="s">
        <v>80</v>
      </c>
      <c r="AY478" s="218" t="s">
        <v>193</v>
      </c>
    </row>
    <row r="479" spans="2:51" s="14" customFormat="1" ht="12">
      <c r="B479" s="219"/>
      <c r="C479" s="220"/>
      <c r="D479" s="209" t="s">
        <v>201</v>
      </c>
      <c r="E479" s="221" t="s">
        <v>1</v>
      </c>
      <c r="F479" s="222" t="s">
        <v>203</v>
      </c>
      <c r="G479" s="220"/>
      <c r="H479" s="223">
        <v>1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201</v>
      </c>
      <c r="AU479" s="229" t="s">
        <v>89</v>
      </c>
      <c r="AV479" s="14" t="s">
        <v>199</v>
      </c>
      <c r="AW479" s="14" t="s">
        <v>36</v>
      </c>
      <c r="AX479" s="14" t="s">
        <v>87</v>
      </c>
      <c r="AY479" s="229" t="s">
        <v>193</v>
      </c>
    </row>
    <row r="480" spans="1:65" s="2" customFormat="1" ht="16.5" customHeight="1">
      <c r="A480" s="35"/>
      <c r="B480" s="36"/>
      <c r="C480" s="193" t="s">
        <v>515</v>
      </c>
      <c r="D480" s="193" t="s">
        <v>195</v>
      </c>
      <c r="E480" s="194" t="s">
        <v>516</v>
      </c>
      <c r="F480" s="195" t="s">
        <v>517</v>
      </c>
      <c r="G480" s="196" t="s">
        <v>502</v>
      </c>
      <c r="H480" s="197">
        <v>1</v>
      </c>
      <c r="I480" s="198"/>
      <c r="J480" s="199">
        <f>ROUND(I480*H480,2)</f>
        <v>0</v>
      </c>
      <c r="K480" s="200"/>
      <c r="L480" s="40"/>
      <c r="M480" s="201" t="s">
        <v>1</v>
      </c>
      <c r="N480" s="202" t="s">
        <v>45</v>
      </c>
      <c r="O480" s="72"/>
      <c r="P480" s="203">
        <f>O480*H480</f>
        <v>0</v>
      </c>
      <c r="Q480" s="203">
        <v>0</v>
      </c>
      <c r="R480" s="203">
        <f>Q480*H480</f>
        <v>0</v>
      </c>
      <c r="S480" s="203">
        <v>0</v>
      </c>
      <c r="T480" s="204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05" t="s">
        <v>199</v>
      </c>
      <c r="AT480" s="205" t="s">
        <v>195</v>
      </c>
      <c r="AU480" s="205" t="s">
        <v>89</v>
      </c>
      <c r="AY480" s="18" t="s">
        <v>193</v>
      </c>
      <c r="BE480" s="206">
        <f>IF(N480="základní",J480,0)</f>
        <v>0</v>
      </c>
      <c r="BF480" s="206">
        <f>IF(N480="snížená",J480,0)</f>
        <v>0</v>
      </c>
      <c r="BG480" s="206">
        <f>IF(N480="zákl. přenesená",J480,0)</f>
        <v>0</v>
      </c>
      <c r="BH480" s="206">
        <f>IF(N480="sníž. přenesená",J480,0)</f>
        <v>0</v>
      </c>
      <c r="BI480" s="206">
        <f>IF(N480="nulová",J480,0)</f>
        <v>0</v>
      </c>
      <c r="BJ480" s="18" t="s">
        <v>87</v>
      </c>
      <c r="BK480" s="206">
        <f>ROUND(I480*H480,2)</f>
        <v>0</v>
      </c>
      <c r="BL480" s="18" t="s">
        <v>199</v>
      </c>
      <c r="BM480" s="205" t="s">
        <v>518</v>
      </c>
    </row>
    <row r="481" spans="2:51" s="15" customFormat="1" ht="12">
      <c r="B481" s="230"/>
      <c r="C481" s="231"/>
      <c r="D481" s="209" t="s">
        <v>201</v>
      </c>
      <c r="E481" s="232" t="s">
        <v>1</v>
      </c>
      <c r="F481" s="233" t="s">
        <v>519</v>
      </c>
      <c r="G481" s="231"/>
      <c r="H481" s="232" t="s">
        <v>1</v>
      </c>
      <c r="I481" s="234"/>
      <c r="J481" s="231"/>
      <c r="K481" s="231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201</v>
      </c>
      <c r="AU481" s="239" t="s">
        <v>89</v>
      </c>
      <c r="AV481" s="15" t="s">
        <v>87</v>
      </c>
      <c r="AW481" s="15" t="s">
        <v>36</v>
      </c>
      <c r="AX481" s="15" t="s">
        <v>80</v>
      </c>
      <c r="AY481" s="239" t="s">
        <v>193</v>
      </c>
    </row>
    <row r="482" spans="2:51" s="15" customFormat="1" ht="12">
      <c r="B482" s="230"/>
      <c r="C482" s="231"/>
      <c r="D482" s="209" t="s">
        <v>201</v>
      </c>
      <c r="E482" s="232" t="s">
        <v>1</v>
      </c>
      <c r="F482" s="233" t="s">
        <v>520</v>
      </c>
      <c r="G482" s="231"/>
      <c r="H482" s="232" t="s">
        <v>1</v>
      </c>
      <c r="I482" s="234"/>
      <c r="J482" s="231"/>
      <c r="K482" s="231"/>
      <c r="L482" s="235"/>
      <c r="M482" s="236"/>
      <c r="N482" s="237"/>
      <c r="O482" s="237"/>
      <c r="P482" s="237"/>
      <c r="Q482" s="237"/>
      <c r="R482" s="237"/>
      <c r="S482" s="237"/>
      <c r="T482" s="238"/>
      <c r="AT482" s="239" t="s">
        <v>201</v>
      </c>
      <c r="AU482" s="239" t="s">
        <v>89</v>
      </c>
      <c r="AV482" s="15" t="s">
        <v>87</v>
      </c>
      <c r="AW482" s="15" t="s">
        <v>36</v>
      </c>
      <c r="AX482" s="15" t="s">
        <v>80</v>
      </c>
      <c r="AY482" s="239" t="s">
        <v>193</v>
      </c>
    </row>
    <row r="483" spans="2:51" s="15" customFormat="1" ht="12">
      <c r="B483" s="230"/>
      <c r="C483" s="231"/>
      <c r="D483" s="209" t="s">
        <v>201</v>
      </c>
      <c r="E483" s="232" t="s">
        <v>1</v>
      </c>
      <c r="F483" s="233" t="s">
        <v>521</v>
      </c>
      <c r="G483" s="231"/>
      <c r="H483" s="232" t="s">
        <v>1</v>
      </c>
      <c r="I483" s="234"/>
      <c r="J483" s="231"/>
      <c r="K483" s="231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201</v>
      </c>
      <c r="AU483" s="239" t="s">
        <v>89</v>
      </c>
      <c r="AV483" s="15" t="s">
        <v>87</v>
      </c>
      <c r="AW483" s="15" t="s">
        <v>36</v>
      </c>
      <c r="AX483" s="15" t="s">
        <v>80</v>
      </c>
      <c r="AY483" s="239" t="s">
        <v>193</v>
      </c>
    </row>
    <row r="484" spans="2:51" s="15" customFormat="1" ht="12">
      <c r="B484" s="230"/>
      <c r="C484" s="231"/>
      <c r="D484" s="209" t="s">
        <v>201</v>
      </c>
      <c r="E484" s="232" t="s">
        <v>1</v>
      </c>
      <c r="F484" s="233" t="s">
        <v>522</v>
      </c>
      <c r="G484" s="231"/>
      <c r="H484" s="232" t="s">
        <v>1</v>
      </c>
      <c r="I484" s="234"/>
      <c r="J484" s="231"/>
      <c r="K484" s="231"/>
      <c r="L484" s="235"/>
      <c r="M484" s="236"/>
      <c r="N484" s="237"/>
      <c r="O484" s="237"/>
      <c r="P484" s="237"/>
      <c r="Q484" s="237"/>
      <c r="R484" s="237"/>
      <c r="S484" s="237"/>
      <c r="T484" s="238"/>
      <c r="AT484" s="239" t="s">
        <v>201</v>
      </c>
      <c r="AU484" s="239" t="s">
        <v>89</v>
      </c>
      <c r="AV484" s="15" t="s">
        <v>87</v>
      </c>
      <c r="AW484" s="15" t="s">
        <v>36</v>
      </c>
      <c r="AX484" s="15" t="s">
        <v>80</v>
      </c>
      <c r="AY484" s="239" t="s">
        <v>193</v>
      </c>
    </row>
    <row r="485" spans="2:51" s="13" customFormat="1" ht="12">
      <c r="B485" s="207"/>
      <c r="C485" s="208"/>
      <c r="D485" s="209" t="s">
        <v>201</v>
      </c>
      <c r="E485" s="210" t="s">
        <v>1</v>
      </c>
      <c r="F485" s="211" t="s">
        <v>87</v>
      </c>
      <c r="G485" s="208"/>
      <c r="H485" s="212">
        <v>1</v>
      </c>
      <c r="I485" s="213"/>
      <c r="J485" s="208"/>
      <c r="K485" s="208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201</v>
      </c>
      <c r="AU485" s="218" t="s">
        <v>89</v>
      </c>
      <c r="AV485" s="13" t="s">
        <v>89</v>
      </c>
      <c r="AW485" s="13" t="s">
        <v>36</v>
      </c>
      <c r="AX485" s="13" t="s">
        <v>80</v>
      </c>
      <c r="AY485" s="218" t="s">
        <v>193</v>
      </c>
    </row>
    <row r="486" spans="2:51" s="14" customFormat="1" ht="12">
      <c r="B486" s="219"/>
      <c r="C486" s="220"/>
      <c r="D486" s="209" t="s">
        <v>201</v>
      </c>
      <c r="E486" s="221" t="s">
        <v>1</v>
      </c>
      <c r="F486" s="222" t="s">
        <v>203</v>
      </c>
      <c r="G486" s="220"/>
      <c r="H486" s="223">
        <v>1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201</v>
      </c>
      <c r="AU486" s="229" t="s">
        <v>89</v>
      </c>
      <c r="AV486" s="14" t="s">
        <v>199</v>
      </c>
      <c r="AW486" s="14" t="s">
        <v>36</v>
      </c>
      <c r="AX486" s="14" t="s">
        <v>87</v>
      </c>
      <c r="AY486" s="229" t="s">
        <v>193</v>
      </c>
    </row>
    <row r="487" spans="1:65" s="2" customFormat="1" ht="21.75" customHeight="1">
      <c r="A487" s="35"/>
      <c r="B487" s="36"/>
      <c r="C487" s="193" t="s">
        <v>523</v>
      </c>
      <c r="D487" s="193" t="s">
        <v>195</v>
      </c>
      <c r="E487" s="194" t="s">
        <v>524</v>
      </c>
      <c r="F487" s="195" t="s">
        <v>525</v>
      </c>
      <c r="G487" s="196" t="s">
        <v>502</v>
      </c>
      <c r="H487" s="197">
        <v>2</v>
      </c>
      <c r="I487" s="198"/>
      <c r="J487" s="199">
        <f>ROUND(I487*H487,2)</f>
        <v>0</v>
      </c>
      <c r="K487" s="200"/>
      <c r="L487" s="40"/>
      <c r="M487" s="201" t="s">
        <v>1</v>
      </c>
      <c r="N487" s="202" t="s">
        <v>45</v>
      </c>
      <c r="O487" s="72"/>
      <c r="P487" s="203">
        <f>O487*H487</f>
        <v>0</v>
      </c>
      <c r="Q487" s="203">
        <v>0</v>
      </c>
      <c r="R487" s="203">
        <f>Q487*H487</f>
        <v>0</v>
      </c>
      <c r="S487" s="203">
        <v>0</v>
      </c>
      <c r="T487" s="204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205" t="s">
        <v>199</v>
      </c>
      <c r="AT487" s="205" t="s">
        <v>195</v>
      </c>
      <c r="AU487" s="205" t="s">
        <v>89</v>
      </c>
      <c r="AY487" s="18" t="s">
        <v>193</v>
      </c>
      <c r="BE487" s="206">
        <f>IF(N487="základní",J487,0)</f>
        <v>0</v>
      </c>
      <c r="BF487" s="206">
        <f>IF(N487="snížená",J487,0)</f>
        <v>0</v>
      </c>
      <c r="BG487" s="206">
        <f>IF(N487="zákl. přenesená",J487,0)</f>
        <v>0</v>
      </c>
      <c r="BH487" s="206">
        <f>IF(N487="sníž. přenesená",J487,0)</f>
        <v>0</v>
      </c>
      <c r="BI487" s="206">
        <f>IF(N487="nulová",J487,0)</f>
        <v>0</v>
      </c>
      <c r="BJ487" s="18" t="s">
        <v>87</v>
      </c>
      <c r="BK487" s="206">
        <f>ROUND(I487*H487,2)</f>
        <v>0</v>
      </c>
      <c r="BL487" s="18" t="s">
        <v>199</v>
      </c>
      <c r="BM487" s="205" t="s">
        <v>526</v>
      </c>
    </row>
    <row r="488" spans="2:51" s="15" customFormat="1" ht="12">
      <c r="B488" s="230"/>
      <c r="C488" s="231"/>
      <c r="D488" s="209" t="s">
        <v>201</v>
      </c>
      <c r="E488" s="232" t="s">
        <v>1</v>
      </c>
      <c r="F488" s="233" t="s">
        <v>527</v>
      </c>
      <c r="G488" s="231"/>
      <c r="H488" s="232" t="s">
        <v>1</v>
      </c>
      <c r="I488" s="234"/>
      <c r="J488" s="231"/>
      <c r="K488" s="231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201</v>
      </c>
      <c r="AU488" s="239" t="s">
        <v>89</v>
      </c>
      <c r="AV488" s="15" t="s">
        <v>87</v>
      </c>
      <c r="AW488" s="15" t="s">
        <v>36</v>
      </c>
      <c r="AX488" s="15" t="s">
        <v>80</v>
      </c>
      <c r="AY488" s="239" t="s">
        <v>193</v>
      </c>
    </row>
    <row r="489" spans="2:51" s="15" customFormat="1" ht="12">
      <c r="B489" s="230"/>
      <c r="C489" s="231"/>
      <c r="D489" s="209" t="s">
        <v>201</v>
      </c>
      <c r="E489" s="232" t="s">
        <v>1</v>
      </c>
      <c r="F489" s="233" t="s">
        <v>528</v>
      </c>
      <c r="G489" s="231"/>
      <c r="H489" s="232" t="s">
        <v>1</v>
      </c>
      <c r="I489" s="234"/>
      <c r="J489" s="231"/>
      <c r="K489" s="231"/>
      <c r="L489" s="235"/>
      <c r="M489" s="236"/>
      <c r="N489" s="237"/>
      <c r="O489" s="237"/>
      <c r="P489" s="237"/>
      <c r="Q489" s="237"/>
      <c r="R489" s="237"/>
      <c r="S489" s="237"/>
      <c r="T489" s="238"/>
      <c r="AT489" s="239" t="s">
        <v>201</v>
      </c>
      <c r="AU489" s="239" t="s">
        <v>89</v>
      </c>
      <c r="AV489" s="15" t="s">
        <v>87</v>
      </c>
      <c r="AW489" s="15" t="s">
        <v>36</v>
      </c>
      <c r="AX489" s="15" t="s">
        <v>80</v>
      </c>
      <c r="AY489" s="239" t="s">
        <v>193</v>
      </c>
    </row>
    <row r="490" spans="2:51" s="13" customFormat="1" ht="12">
      <c r="B490" s="207"/>
      <c r="C490" s="208"/>
      <c r="D490" s="209" t="s">
        <v>201</v>
      </c>
      <c r="E490" s="210" t="s">
        <v>1</v>
      </c>
      <c r="F490" s="211" t="s">
        <v>89</v>
      </c>
      <c r="G490" s="208"/>
      <c r="H490" s="212">
        <v>2</v>
      </c>
      <c r="I490" s="213"/>
      <c r="J490" s="208"/>
      <c r="K490" s="208"/>
      <c r="L490" s="214"/>
      <c r="M490" s="215"/>
      <c r="N490" s="216"/>
      <c r="O490" s="216"/>
      <c r="P490" s="216"/>
      <c r="Q490" s="216"/>
      <c r="R490" s="216"/>
      <c r="S490" s="216"/>
      <c r="T490" s="217"/>
      <c r="AT490" s="218" t="s">
        <v>201</v>
      </c>
      <c r="AU490" s="218" t="s">
        <v>89</v>
      </c>
      <c r="AV490" s="13" t="s">
        <v>89</v>
      </c>
      <c r="AW490" s="13" t="s">
        <v>36</v>
      </c>
      <c r="AX490" s="13" t="s">
        <v>80</v>
      </c>
      <c r="AY490" s="218" t="s">
        <v>193</v>
      </c>
    </row>
    <row r="491" spans="2:51" s="14" customFormat="1" ht="12">
      <c r="B491" s="219"/>
      <c r="C491" s="220"/>
      <c r="D491" s="209" t="s">
        <v>201</v>
      </c>
      <c r="E491" s="221" t="s">
        <v>1</v>
      </c>
      <c r="F491" s="222" t="s">
        <v>203</v>
      </c>
      <c r="G491" s="220"/>
      <c r="H491" s="223">
        <v>2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201</v>
      </c>
      <c r="AU491" s="229" t="s">
        <v>89</v>
      </c>
      <c r="AV491" s="14" t="s">
        <v>199</v>
      </c>
      <c r="AW491" s="14" t="s">
        <v>36</v>
      </c>
      <c r="AX491" s="14" t="s">
        <v>87</v>
      </c>
      <c r="AY491" s="229" t="s">
        <v>193</v>
      </c>
    </row>
    <row r="492" spans="1:65" s="2" customFormat="1" ht="37.9" customHeight="1">
      <c r="A492" s="35"/>
      <c r="B492" s="36"/>
      <c r="C492" s="193" t="s">
        <v>529</v>
      </c>
      <c r="D492" s="193" t="s">
        <v>195</v>
      </c>
      <c r="E492" s="194" t="s">
        <v>530</v>
      </c>
      <c r="F492" s="195" t="s">
        <v>531</v>
      </c>
      <c r="G492" s="196" t="s">
        <v>231</v>
      </c>
      <c r="H492" s="197">
        <v>106.998</v>
      </c>
      <c r="I492" s="198"/>
      <c r="J492" s="199">
        <f>ROUND(I492*H492,2)</f>
        <v>0</v>
      </c>
      <c r="K492" s="200"/>
      <c r="L492" s="40"/>
      <c r="M492" s="201" t="s">
        <v>1</v>
      </c>
      <c r="N492" s="202" t="s">
        <v>45</v>
      </c>
      <c r="O492" s="72"/>
      <c r="P492" s="203">
        <f>O492*H492</f>
        <v>0</v>
      </c>
      <c r="Q492" s="203">
        <v>0</v>
      </c>
      <c r="R492" s="203">
        <f>Q492*H492</f>
        <v>0</v>
      </c>
      <c r="S492" s="203">
        <v>0.046</v>
      </c>
      <c r="T492" s="204">
        <f>S492*H492</f>
        <v>4.921908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05" t="s">
        <v>199</v>
      </c>
      <c r="AT492" s="205" t="s">
        <v>195</v>
      </c>
      <c r="AU492" s="205" t="s">
        <v>89</v>
      </c>
      <c r="AY492" s="18" t="s">
        <v>193</v>
      </c>
      <c r="BE492" s="206">
        <f>IF(N492="základní",J492,0)</f>
        <v>0</v>
      </c>
      <c r="BF492" s="206">
        <f>IF(N492="snížená",J492,0)</f>
        <v>0</v>
      </c>
      <c r="BG492" s="206">
        <f>IF(N492="zákl. přenesená",J492,0)</f>
        <v>0</v>
      </c>
      <c r="BH492" s="206">
        <f>IF(N492="sníž. přenesená",J492,0)</f>
        <v>0</v>
      </c>
      <c r="BI492" s="206">
        <f>IF(N492="nulová",J492,0)</f>
        <v>0</v>
      </c>
      <c r="BJ492" s="18" t="s">
        <v>87</v>
      </c>
      <c r="BK492" s="206">
        <f>ROUND(I492*H492,2)</f>
        <v>0</v>
      </c>
      <c r="BL492" s="18" t="s">
        <v>199</v>
      </c>
      <c r="BM492" s="205" t="s">
        <v>532</v>
      </c>
    </row>
    <row r="493" spans="2:51" s="15" customFormat="1" ht="12">
      <c r="B493" s="230"/>
      <c r="C493" s="231"/>
      <c r="D493" s="209" t="s">
        <v>201</v>
      </c>
      <c r="E493" s="232" t="s">
        <v>1</v>
      </c>
      <c r="F493" s="233" t="s">
        <v>461</v>
      </c>
      <c r="G493" s="231"/>
      <c r="H493" s="232" t="s">
        <v>1</v>
      </c>
      <c r="I493" s="234"/>
      <c r="J493" s="231"/>
      <c r="K493" s="231"/>
      <c r="L493" s="235"/>
      <c r="M493" s="236"/>
      <c r="N493" s="237"/>
      <c r="O493" s="237"/>
      <c r="P493" s="237"/>
      <c r="Q493" s="237"/>
      <c r="R493" s="237"/>
      <c r="S493" s="237"/>
      <c r="T493" s="238"/>
      <c r="AT493" s="239" t="s">
        <v>201</v>
      </c>
      <c r="AU493" s="239" t="s">
        <v>89</v>
      </c>
      <c r="AV493" s="15" t="s">
        <v>87</v>
      </c>
      <c r="AW493" s="15" t="s">
        <v>36</v>
      </c>
      <c r="AX493" s="15" t="s">
        <v>80</v>
      </c>
      <c r="AY493" s="239" t="s">
        <v>193</v>
      </c>
    </row>
    <row r="494" spans="2:51" s="13" customFormat="1" ht="12">
      <c r="B494" s="207"/>
      <c r="C494" s="208"/>
      <c r="D494" s="209" t="s">
        <v>201</v>
      </c>
      <c r="E494" s="210" t="s">
        <v>1</v>
      </c>
      <c r="F494" s="211" t="s">
        <v>533</v>
      </c>
      <c r="G494" s="208"/>
      <c r="H494" s="212">
        <v>7.2</v>
      </c>
      <c r="I494" s="213"/>
      <c r="J494" s="208"/>
      <c r="K494" s="208"/>
      <c r="L494" s="214"/>
      <c r="M494" s="215"/>
      <c r="N494" s="216"/>
      <c r="O494" s="216"/>
      <c r="P494" s="216"/>
      <c r="Q494" s="216"/>
      <c r="R494" s="216"/>
      <c r="S494" s="216"/>
      <c r="T494" s="217"/>
      <c r="AT494" s="218" t="s">
        <v>201</v>
      </c>
      <c r="AU494" s="218" t="s">
        <v>89</v>
      </c>
      <c r="AV494" s="13" t="s">
        <v>89</v>
      </c>
      <c r="AW494" s="13" t="s">
        <v>36</v>
      </c>
      <c r="AX494" s="13" t="s">
        <v>80</v>
      </c>
      <c r="AY494" s="218" t="s">
        <v>193</v>
      </c>
    </row>
    <row r="495" spans="2:51" s="13" customFormat="1" ht="12">
      <c r="B495" s="207"/>
      <c r="C495" s="208"/>
      <c r="D495" s="209" t="s">
        <v>201</v>
      </c>
      <c r="E495" s="210" t="s">
        <v>1</v>
      </c>
      <c r="F495" s="211" t="s">
        <v>534</v>
      </c>
      <c r="G495" s="208"/>
      <c r="H495" s="212">
        <v>9.9</v>
      </c>
      <c r="I495" s="213"/>
      <c r="J495" s="208"/>
      <c r="K495" s="208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201</v>
      </c>
      <c r="AU495" s="218" t="s">
        <v>89</v>
      </c>
      <c r="AV495" s="13" t="s">
        <v>89</v>
      </c>
      <c r="AW495" s="13" t="s">
        <v>36</v>
      </c>
      <c r="AX495" s="13" t="s">
        <v>80</v>
      </c>
      <c r="AY495" s="218" t="s">
        <v>193</v>
      </c>
    </row>
    <row r="496" spans="2:51" s="13" customFormat="1" ht="12">
      <c r="B496" s="207"/>
      <c r="C496" s="208"/>
      <c r="D496" s="209" t="s">
        <v>201</v>
      </c>
      <c r="E496" s="210" t="s">
        <v>1</v>
      </c>
      <c r="F496" s="211" t="s">
        <v>535</v>
      </c>
      <c r="G496" s="208"/>
      <c r="H496" s="212">
        <v>9.9</v>
      </c>
      <c r="I496" s="213"/>
      <c r="J496" s="208"/>
      <c r="K496" s="208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201</v>
      </c>
      <c r="AU496" s="218" t="s">
        <v>89</v>
      </c>
      <c r="AV496" s="13" t="s">
        <v>89</v>
      </c>
      <c r="AW496" s="13" t="s">
        <v>36</v>
      </c>
      <c r="AX496" s="13" t="s">
        <v>80</v>
      </c>
      <c r="AY496" s="218" t="s">
        <v>193</v>
      </c>
    </row>
    <row r="497" spans="2:51" s="16" customFormat="1" ht="12">
      <c r="B497" s="240"/>
      <c r="C497" s="241"/>
      <c r="D497" s="209" t="s">
        <v>201</v>
      </c>
      <c r="E497" s="242" t="s">
        <v>1</v>
      </c>
      <c r="F497" s="243" t="s">
        <v>236</v>
      </c>
      <c r="G497" s="241"/>
      <c r="H497" s="244">
        <v>27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AT497" s="250" t="s">
        <v>201</v>
      </c>
      <c r="AU497" s="250" t="s">
        <v>89</v>
      </c>
      <c r="AV497" s="16" t="s">
        <v>100</v>
      </c>
      <c r="AW497" s="16" t="s">
        <v>36</v>
      </c>
      <c r="AX497" s="16" t="s">
        <v>80</v>
      </c>
      <c r="AY497" s="250" t="s">
        <v>193</v>
      </c>
    </row>
    <row r="498" spans="2:51" s="15" customFormat="1" ht="12">
      <c r="B498" s="230"/>
      <c r="C498" s="231"/>
      <c r="D498" s="209" t="s">
        <v>201</v>
      </c>
      <c r="E498" s="232" t="s">
        <v>1</v>
      </c>
      <c r="F498" s="233" t="s">
        <v>536</v>
      </c>
      <c r="G498" s="231"/>
      <c r="H498" s="232" t="s">
        <v>1</v>
      </c>
      <c r="I498" s="234"/>
      <c r="J498" s="231"/>
      <c r="K498" s="231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201</v>
      </c>
      <c r="AU498" s="239" t="s">
        <v>89</v>
      </c>
      <c r="AV498" s="15" t="s">
        <v>87</v>
      </c>
      <c r="AW498" s="15" t="s">
        <v>36</v>
      </c>
      <c r="AX498" s="15" t="s">
        <v>80</v>
      </c>
      <c r="AY498" s="239" t="s">
        <v>193</v>
      </c>
    </row>
    <row r="499" spans="2:51" s="13" customFormat="1" ht="12">
      <c r="B499" s="207"/>
      <c r="C499" s="208"/>
      <c r="D499" s="209" t="s">
        <v>201</v>
      </c>
      <c r="E499" s="210" t="s">
        <v>1</v>
      </c>
      <c r="F499" s="211" t="s">
        <v>537</v>
      </c>
      <c r="G499" s="208"/>
      <c r="H499" s="212">
        <v>23.399</v>
      </c>
      <c r="I499" s="213"/>
      <c r="J499" s="208"/>
      <c r="K499" s="208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201</v>
      </c>
      <c r="AU499" s="218" t="s">
        <v>89</v>
      </c>
      <c r="AV499" s="13" t="s">
        <v>89</v>
      </c>
      <c r="AW499" s="13" t="s">
        <v>36</v>
      </c>
      <c r="AX499" s="13" t="s">
        <v>80</v>
      </c>
      <c r="AY499" s="218" t="s">
        <v>193</v>
      </c>
    </row>
    <row r="500" spans="2:51" s="13" customFormat="1" ht="12">
      <c r="B500" s="207"/>
      <c r="C500" s="208"/>
      <c r="D500" s="209" t="s">
        <v>201</v>
      </c>
      <c r="E500" s="210" t="s">
        <v>1</v>
      </c>
      <c r="F500" s="211" t="s">
        <v>538</v>
      </c>
      <c r="G500" s="208"/>
      <c r="H500" s="212">
        <v>9.3</v>
      </c>
      <c r="I500" s="213"/>
      <c r="J500" s="208"/>
      <c r="K500" s="208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201</v>
      </c>
      <c r="AU500" s="218" t="s">
        <v>89</v>
      </c>
      <c r="AV500" s="13" t="s">
        <v>89</v>
      </c>
      <c r="AW500" s="13" t="s">
        <v>36</v>
      </c>
      <c r="AX500" s="13" t="s">
        <v>80</v>
      </c>
      <c r="AY500" s="218" t="s">
        <v>193</v>
      </c>
    </row>
    <row r="501" spans="2:51" s="15" customFormat="1" ht="12">
      <c r="B501" s="230"/>
      <c r="C501" s="231"/>
      <c r="D501" s="209" t="s">
        <v>201</v>
      </c>
      <c r="E501" s="232" t="s">
        <v>1</v>
      </c>
      <c r="F501" s="233" t="s">
        <v>539</v>
      </c>
      <c r="G501" s="231"/>
      <c r="H501" s="232" t="s">
        <v>1</v>
      </c>
      <c r="I501" s="234"/>
      <c r="J501" s="231"/>
      <c r="K501" s="231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201</v>
      </c>
      <c r="AU501" s="239" t="s">
        <v>89</v>
      </c>
      <c r="AV501" s="15" t="s">
        <v>87</v>
      </c>
      <c r="AW501" s="15" t="s">
        <v>36</v>
      </c>
      <c r="AX501" s="15" t="s">
        <v>80</v>
      </c>
      <c r="AY501" s="239" t="s">
        <v>193</v>
      </c>
    </row>
    <row r="502" spans="2:51" s="13" customFormat="1" ht="12">
      <c r="B502" s="207"/>
      <c r="C502" s="208"/>
      <c r="D502" s="209" t="s">
        <v>201</v>
      </c>
      <c r="E502" s="210" t="s">
        <v>1</v>
      </c>
      <c r="F502" s="211" t="s">
        <v>540</v>
      </c>
      <c r="G502" s="208"/>
      <c r="H502" s="212">
        <v>7.3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201</v>
      </c>
      <c r="AU502" s="218" t="s">
        <v>89</v>
      </c>
      <c r="AV502" s="13" t="s">
        <v>89</v>
      </c>
      <c r="AW502" s="13" t="s">
        <v>36</v>
      </c>
      <c r="AX502" s="13" t="s">
        <v>80</v>
      </c>
      <c r="AY502" s="218" t="s">
        <v>193</v>
      </c>
    </row>
    <row r="503" spans="2:51" s="16" customFormat="1" ht="12">
      <c r="B503" s="240"/>
      <c r="C503" s="241"/>
      <c r="D503" s="209" t="s">
        <v>201</v>
      </c>
      <c r="E503" s="242" t="s">
        <v>1</v>
      </c>
      <c r="F503" s="243" t="s">
        <v>236</v>
      </c>
      <c r="G503" s="241"/>
      <c r="H503" s="244">
        <v>39.999</v>
      </c>
      <c r="I503" s="245"/>
      <c r="J503" s="241"/>
      <c r="K503" s="241"/>
      <c r="L503" s="246"/>
      <c r="M503" s="247"/>
      <c r="N503" s="248"/>
      <c r="O503" s="248"/>
      <c r="P503" s="248"/>
      <c r="Q503" s="248"/>
      <c r="R503" s="248"/>
      <c r="S503" s="248"/>
      <c r="T503" s="249"/>
      <c r="AT503" s="250" t="s">
        <v>201</v>
      </c>
      <c r="AU503" s="250" t="s">
        <v>89</v>
      </c>
      <c r="AV503" s="16" t="s">
        <v>100</v>
      </c>
      <c r="AW503" s="16" t="s">
        <v>36</v>
      </c>
      <c r="AX503" s="16" t="s">
        <v>80</v>
      </c>
      <c r="AY503" s="250" t="s">
        <v>193</v>
      </c>
    </row>
    <row r="504" spans="2:51" s="15" customFormat="1" ht="12">
      <c r="B504" s="230"/>
      <c r="C504" s="231"/>
      <c r="D504" s="209" t="s">
        <v>201</v>
      </c>
      <c r="E504" s="232" t="s">
        <v>1</v>
      </c>
      <c r="F504" s="233" t="s">
        <v>541</v>
      </c>
      <c r="G504" s="231"/>
      <c r="H504" s="232" t="s">
        <v>1</v>
      </c>
      <c r="I504" s="234"/>
      <c r="J504" s="231"/>
      <c r="K504" s="231"/>
      <c r="L504" s="235"/>
      <c r="M504" s="236"/>
      <c r="N504" s="237"/>
      <c r="O504" s="237"/>
      <c r="P504" s="237"/>
      <c r="Q504" s="237"/>
      <c r="R504" s="237"/>
      <c r="S504" s="237"/>
      <c r="T504" s="238"/>
      <c r="AT504" s="239" t="s">
        <v>201</v>
      </c>
      <c r="AU504" s="239" t="s">
        <v>89</v>
      </c>
      <c r="AV504" s="15" t="s">
        <v>87</v>
      </c>
      <c r="AW504" s="15" t="s">
        <v>36</v>
      </c>
      <c r="AX504" s="15" t="s">
        <v>80</v>
      </c>
      <c r="AY504" s="239" t="s">
        <v>193</v>
      </c>
    </row>
    <row r="505" spans="2:51" s="13" customFormat="1" ht="12">
      <c r="B505" s="207"/>
      <c r="C505" s="208"/>
      <c r="D505" s="209" t="s">
        <v>201</v>
      </c>
      <c r="E505" s="210" t="s">
        <v>1</v>
      </c>
      <c r="F505" s="211" t="s">
        <v>537</v>
      </c>
      <c r="G505" s="208"/>
      <c r="H505" s="212">
        <v>23.399</v>
      </c>
      <c r="I505" s="213"/>
      <c r="J505" s="208"/>
      <c r="K505" s="208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201</v>
      </c>
      <c r="AU505" s="218" t="s">
        <v>89</v>
      </c>
      <c r="AV505" s="13" t="s">
        <v>89</v>
      </c>
      <c r="AW505" s="13" t="s">
        <v>36</v>
      </c>
      <c r="AX505" s="13" t="s">
        <v>80</v>
      </c>
      <c r="AY505" s="218" t="s">
        <v>193</v>
      </c>
    </row>
    <row r="506" spans="2:51" s="13" customFormat="1" ht="12">
      <c r="B506" s="207"/>
      <c r="C506" s="208"/>
      <c r="D506" s="209" t="s">
        <v>201</v>
      </c>
      <c r="E506" s="210" t="s">
        <v>1</v>
      </c>
      <c r="F506" s="211" t="s">
        <v>538</v>
      </c>
      <c r="G506" s="208"/>
      <c r="H506" s="212">
        <v>9.3</v>
      </c>
      <c r="I506" s="213"/>
      <c r="J506" s="208"/>
      <c r="K506" s="208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201</v>
      </c>
      <c r="AU506" s="218" t="s">
        <v>89</v>
      </c>
      <c r="AV506" s="13" t="s">
        <v>89</v>
      </c>
      <c r="AW506" s="13" t="s">
        <v>36</v>
      </c>
      <c r="AX506" s="13" t="s">
        <v>80</v>
      </c>
      <c r="AY506" s="218" t="s">
        <v>193</v>
      </c>
    </row>
    <row r="507" spans="2:51" s="15" customFormat="1" ht="12">
      <c r="B507" s="230"/>
      <c r="C507" s="231"/>
      <c r="D507" s="209" t="s">
        <v>201</v>
      </c>
      <c r="E507" s="232" t="s">
        <v>1</v>
      </c>
      <c r="F507" s="233" t="s">
        <v>539</v>
      </c>
      <c r="G507" s="231"/>
      <c r="H507" s="232" t="s">
        <v>1</v>
      </c>
      <c r="I507" s="234"/>
      <c r="J507" s="231"/>
      <c r="K507" s="231"/>
      <c r="L507" s="235"/>
      <c r="M507" s="236"/>
      <c r="N507" s="237"/>
      <c r="O507" s="237"/>
      <c r="P507" s="237"/>
      <c r="Q507" s="237"/>
      <c r="R507" s="237"/>
      <c r="S507" s="237"/>
      <c r="T507" s="238"/>
      <c r="AT507" s="239" t="s">
        <v>201</v>
      </c>
      <c r="AU507" s="239" t="s">
        <v>89</v>
      </c>
      <c r="AV507" s="15" t="s">
        <v>87</v>
      </c>
      <c r="AW507" s="15" t="s">
        <v>36</v>
      </c>
      <c r="AX507" s="15" t="s">
        <v>80</v>
      </c>
      <c r="AY507" s="239" t="s">
        <v>193</v>
      </c>
    </row>
    <row r="508" spans="2:51" s="13" customFormat="1" ht="12">
      <c r="B508" s="207"/>
      <c r="C508" s="208"/>
      <c r="D508" s="209" t="s">
        <v>201</v>
      </c>
      <c r="E508" s="210" t="s">
        <v>1</v>
      </c>
      <c r="F508" s="211" t="s">
        <v>540</v>
      </c>
      <c r="G508" s="208"/>
      <c r="H508" s="212">
        <v>7.3</v>
      </c>
      <c r="I508" s="213"/>
      <c r="J508" s="208"/>
      <c r="K508" s="208"/>
      <c r="L508" s="214"/>
      <c r="M508" s="215"/>
      <c r="N508" s="216"/>
      <c r="O508" s="216"/>
      <c r="P508" s="216"/>
      <c r="Q508" s="216"/>
      <c r="R508" s="216"/>
      <c r="S508" s="216"/>
      <c r="T508" s="217"/>
      <c r="AT508" s="218" t="s">
        <v>201</v>
      </c>
      <c r="AU508" s="218" t="s">
        <v>89</v>
      </c>
      <c r="AV508" s="13" t="s">
        <v>89</v>
      </c>
      <c r="AW508" s="13" t="s">
        <v>36</v>
      </c>
      <c r="AX508" s="13" t="s">
        <v>80</v>
      </c>
      <c r="AY508" s="218" t="s">
        <v>193</v>
      </c>
    </row>
    <row r="509" spans="2:51" s="16" customFormat="1" ht="12">
      <c r="B509" s="240"/>
      <c r="C509" s="241"/>
      <c r="D509" s="209" t="s">
        <v>201</v>
      </c>
      <c r="E509" s="242" t="s">
        <v>1</v>
      </c>
      <c r="F509" s="243" t="s">
        <v>236</v>
      </c>
      <c r="G509" s="241"/>
      <c r="H509" s="244">
        <v>39.999</v>
      </c>
      <c r="I509" s="245"/>
      <c r="J509" s="241"/>
      <c r="K509" s="241"/>
      <c r="L509" s="246"/>
      <c r="M509" s="247"/>
      <c r="N509" s="248"/>
      <c r="O509" s="248"/>
      <c r="P509" s="248"/>
      <c r="Q509" s="248"/>
      <c r="R509" s="248"/>
      <c r="S509" s="248"/>
      <c r="T509" s="249"/>
      <c r="AT509" s="250" t="s">
        <v>201</v>
      </c>
      <c r="AU509" s="250" t="s">
        <v>89</v>
      </c>
      <c r="AV509" s="16" t="s">
        <v>100</v>
      </c>
      <c r="AW509" s="16" t="s">
        <v>36</v>
      </c>
      <c r="AX509" s="16" t="s">
        <v>80</v>
      </c>
      <c r="AY509" s="250" t="s">
        <v>193</v>
      </c>
    </row>
    <row r="510" spans="2:51" s="14" customFormat="1" ht="12">
      <c r="B510" s="219"/>
      <c r="C510" s="220"/>
      <c r="D510" s="209" t="s">
        <v>201</v>
      </c>
      <c r="E510" s="221" t="s">
        <v>1</v>
      </c>
      <c r="F510" s="222" t="s">
        <v>203</v>
      </c>
      <c r="G510" s="220"/>
      <c r="H510" s="223">
        <v>106.998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201</v>
      </c>
      <c r="AU510" s="229" t="s">
        <v>89</v>
      </c>
      <c r="AV510" s="14" t="s">
        <v>199</v>
      </c>
      <c r="AW510" s="14" t="s">
        <v>36</v>
      </c>
      <c r="AX510" s="14" t="s">
        <v>87</v>
      </c>
      <c r="AY510" s="229" t="s">
        <v>193</v>
      </c>
    </row>
    <row r="511" spans="2:63" s="12" customFormat="1" ht="22.9" customHeight="1">
      <c r="B511" s="177"/>
      <c r="C511" s="178"/>
      <c r="D511" s="179" t="s">
        <v>79</v>
      </c>
      <c r="E511" s="191" t="s">
        <v>542</v>
      </c>
      <c r="F511" s="191" t="s">
        <v>543</v>
      </c>
      <c r="G511" s="178"/>
      <c r="H511" s="178"/>
      <c r="I511" s="181"/>
      <c r="J511" s="192">
        <f>BK511</f>
        <v>0</v>
      </c>
      <c r="K511" s="178"/>
      <c r="L511" s="183"/>
      <c r="M511" s="184"/>
      <c r="N511" s="185"/>
      <c r="O511" s="185"/>
      <c r="P511" s="186">
        <f>SUM(P512:P520)</f>
        <v>0</v>
      </c>
      <c r="Q511" s="185"/>
      <c r="R511" s="186">
        <f>SUM(R512:R520)</f>
        <v>0</v>
      </c>
      <c r="S511" s="185"/>
      <c r="T511" s="187">
        <f>SUM(T512:T520)</f>
        <v>0</v>
      </c>
      <c r="AR511" s="188" t="s">
        <v>87</v>
      </c>
      <c r="AT511" s="189" t="s">
        <v>79</v>
      </c>
      <c r="AU511" s="189" t="s">
        <v>87</v>
      </c>
      <c r="AY511" s="188" t="s">
        <v>193</v>
      </c>
      <c r="BK511" s="190">
        <f>SUM(BK512:BK520)</f>
        <v>0</v>
      </c>
    </row>
    <row r="512" spans="1:65" s="2" customFormat="1" ht="33" customHeight="1">
      <c r="A512" s="35"/>
      <c r="B512" s="36"/>
      <c r="C512" s="193" t="s">
        <v>544</v>
      </c>
      <c r="D512" s="193" t="s">
        <v>195</v>
      </c>
      <c r="E512" s="194" t="s">
        <v>545</v>
      </c>
      <c r="F512" s="195" t="s">
        <v>546</v>
      </c>
      <c r="G512" s="196" t="s">
        <v>216</v>
      </c>
      <c r="H512" s="197">
        <v>26.959</v>
      </c>
      <c r="I512" s="198"/>
      <c r="J512" s="199">
        <f>ROUND(I512*H512,2)</f>
        <v>0</v>
      </c>
      <c r="K512" s="200"/>
      <c r="L512" s="40"/>
      <c r="M512" s="201" t="s">
        <v>1</v>
      </c>
      <c r="N512" s="202" t="s">
        <v>45</v>
      </c>
      <c r="O512" s="72"/>
      <c r="P512" s="203">
        <f>O512*H512</f>
        <v>0</v>
      </c>
      <c r="Q512" s="203">
        <v>0</v>
      </c>
      <c r="R512" s="203">
        <f>Q512*H512</f>
        <v>0</v>
      </c>
      <c r="S512" s="203">
        <v>0</v>
      </c>
      <c r="T512" s="204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05" t="s">
        <v>199</v>
      </c>
      <c r="AT512" s="205" t="s">
        <v>195</v>
      </c>
      <c r="AU512" s="205" t="s">
        <v>89</v>
      </c>
      <c r="AY512" s="18" t="s">
        <v>193</v>
      </c>
      <c r="BE512" s="206">
        <f>IF(N512="základní",J512,0)</f>
        <v>0</v>
      </c>
      <c r="BF512" s="206">
        <f>IF(N512="snížená",J512,0)</f>
        <v>0</v>
      </c>
      <c r="BG512" s="206">
        <f>IF(N512="zákl. přenesená",J512,0)</f>
        <v>0</v>
      </c>
      <c r="BH512" s="206">
        <f>IF(N512="sníž. přenesená",J512,0)</f>
        <v>0</v>
      </c>
      <c r="BI512" s="206">
        <f>IF(N512="nulová",J512,0)</f>
        <v>0</v>
      </c>
      <c r="BJ512" s="18" t="s">
        <v>87</v>
      </c>
      <c r="BK512" s="206">
        <f>ROUND(I512*H512,2)</f>
        <v>0</v>
      </c>
      <c r="BL512" s="18" t="s">
        <v>199</v>
      </c>
      <c r="BM512" s="205" t="s">
        <v>547</v>
      </c>
    </row>
    <row r="513" spans="1:65" s="2" customFormat="1" ht="21.75" customHeight="1">
      <c r="A513" s="35"/>
      <c r="B513" s="36"/>
      <c r="C513" s="193" t="s">
        <v>548</v>
      </c>
      <c r="D513" s="193" t="s">
        <v>195</v>
      </c>
      <c r="E513" s="194" t="s">
        <v>549</v>
      </c>
      <c r="F513" s="195" t="s">
        <v>550</v>
      </c>
      <c r="G513" s="196" t="s">
        <v>496</v>
      </c>
      <c r="H513" s="197">
        <v>11</v>
      </c>
      <c r="I513" s="198"/>
      <c r="J513" s="199">
        <f>ROUND(I513*H513,2)</f>
        <v>0</v>
      </c>
      <c r="K513" s="200"/>
      <c r="L513" s="40"/>
      <c r="M513" s="201" t="s">
        <v>1</v>
      </c>
      <c r="N513" s="202" t="s">
        <v>45</v>
      </c>
      <c r="O513" s="72"/>
      <c r="P513" s="203">
        <f>O513*H513</f>
        <v>0</v>
      </c>
      <c r="Q513" s="203">
        <v>0</v>
      </c>
      <c r="R513" s="203">
        <f>Q513*H513</f>
        <v>0</v>
      </c>
      <c r="S513" s="203">
        <v>0</v>
      </c>
      <c r="T513" s="204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05" t="s">
        <v>199</v>
      </c>
      <c r="AT513" s="205" t="s">
        <v>195</v>
      </c>
      <c r="AU513" s="205" t="s">
        <v>89</v>
      </c>
      <c r="AY513" s="18" t="s">
        <v>193</v>
      </c>
      <c r="BE513" s="206">
        <f>IF(N513="základní",J513,0)</f>
        <v>0</v>
      </c>
      <c r="BF513" s="206">
        <f>IF(N513="snížená",J513,0)</f>
        <v>0</v>
      </c>
      <c r="BG513" s="206">
        <f>IF(N513="zákl. přenesená",J513,0)</f>
        <v>0</v>
      </c>
      <c r="BH513" s="206">
        <f>IF(N513="sníž. přenesená",J513,0)</f>
        <v>0</v>
      </c>
      <c r="BI513" s="206">
        <f>IF(N513="nulová",J513,0)</f>
        <v>0</v>
      </c>
      <c r="BJ513" s="18" t="s">
        <v>87</v>
      </c>
      <c r="BK513" s="206">
        <f>ROUND(I513*H513,2)</f>
        <v>0</v>
      </c>
      <c r="BL513" s="18" t="s">
        <v>199</v>
      </c>
      <c r="BM513" s="205" t="s">
        <v>551</v>
      </c>
    </row>
    <row r="514" spans="1:65" s="2" customFormat="1" ht="24.2" customHeight="1">
      <c r="A514" s="35"/>
      <c r="B514" s="36"/>
      <c r="C514" s="193" t="s">
        <v>552</v>
      </c>
      <c r="D514" s="193" t="s">
        <v>195</v>
      </c>
      <c r="E514" s="194" t="s">
        <v>553</v>
      </c>
      <c r="F514" s="195" t="s">
        <v>554</v>
      </c>
      <c r="G514" s="196" t="s">
        <v>496</v>
      </c>
      <c r="H514" s="197">
        <v>330</v>
      </c>
      <c r="I514" s="198"/>
      <c r="J514" s="199">
        <f>ROUND(I514*H514,2)</f>
        <v>0</v>
      </c>
      <c r="K514" s="200"/>
      <c r="L514" s="40"/>
      <c r="M514" s="201" t="s">
        <v>1</v>
      </c>
      <c r="N514" s="202" t="s">
        <v>45</v>
      </c>
      <c r="O514" s="72"/>
      <c r="P514" s="203">
        <f>O514*H514</f>
        <v>0</v>
      </c>
      <c r="Q514" s="203">
        <v>0</v>
      </c>
      <c r="R514" s="203">
        <f>Q514*H514</f>
        <v>0</v>
      </c>
      <c r="S514" s="203">
        <v>0</v>
      </c>
      <c r="T514" s="20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05" t="s">
        <v>199</v>
      </c>
      <c r="AT514" s="205" t="s">
        <v>195</v>
      </c>
      <c r="AU514" s="205" t="s">
        <v>89</v>
      </c>
      <c r="AY514" s="18" t="s">
        <v>193</v>
      </c>
      <c r="BE514" s="206">
        <f>IF(N514="základní",J514,0)</f>
        <v>0</v>
      </c>
      <c r="BF514" s="206">
        <f>IF(N514="snížená",J514,0)</f>
        <v>0</v>
      </c>
      <c r="BG514" s="206">
        <f>IF(N514="zákl. přenesená",J514,0)</f>
        <v>0</v>
      </c>
      <c r="BH514" s="206">
        <f>IF(N514="sníž. přenesená",J514,0)</f>
        <v>0</v>
      </c>
      <c r="BI514" s="206">
        <f>IF(N514="nulová",J514,0)</f>
        <v>0</v>
      </c>
      <c r="BJ514" s="18" t="s">
        <v>87</v>
      </c>
      <c r="BK514" s="206">
        <f>ROUND(I514*H514,2)</f>
        <v>0</v>
      </c>
      <c r="BL514" s="18" t="s">
        <v>199</v>
      </c>
      <c r="BM514" s="205" t="s">
        <v>555</v>
      </c>
    </row>
    <row r="515" spans="2:51" s="13" customFormat="1" ht="12">
      <c r="B515" s="207"/>
      <c r="C515" s="208"/>
      <c r="D515" s="209" t="s">
        <v>201</v>
      </c>
      <c r="E515" s="210" t="s">
        <v>1</v>
      </c>
      <c r="F515" s="211" t="s">
        <v>556</v>
      </c>
      <c r="G515" s="208"/>
      <c r="H515" s="212">
        <v>330</v>
      </c>
      <c r="I515" s="213"/>
      <c r="J515" s="208"/>
      <c r="K515" s="208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201</v>
      </c>
      <c r="AU515" s="218" t="s">
        <v>89</v>
      </c>
      <c r="AV515" s="13" t="s">
        <v>89</v>
      </c>
      <c r="AW515" s="13" t="s">
        <v>36</v>
      </c>
      <c r="AX515" s="13" t="s">
        <v>87</v>
      </c>
      <c r="AY515" s="218" t="s">
        <v>193</v>
      </c>
    </row>
    <row r="516" spans="1:65" s="2" customFormat="1" ht="24.2" customHeight="1">
      <c r="A516" s="35"/>
      <c r="B516" s="36"/>
      <c r="C516" s="193" t="s">
        <v>557</v>
      </c>
      <c r="D516" s="193" t="s">
        <v>195</v>
      </c>
      <c r="E516" s="194" t="s">
        <v>558</v>
      </c>
      <c r="F516" s="195" t="s">
        <v>559</v>
      </c>
      <c r="G516" s="196" t="s">
        <v>216</v>
      </c>
      <c r="H516" s="197">
        <v>26.959</v>
      </c>
      <c r="I516" s="198"/>
      <c r="J516" s="199">
        <f>ROUND(I516*H516,2)</f>
        <v>0</v>
      </c>
      <c r="K516" s="200"/>
      <c r="L516" s="40"/>
      <c r="M516" s="201" t="s">
        <v>1</v>
      </c>
      <c r="N516" s="202" t="s">
        <v>45</v>
      </c>
      <c r="O516" s="72"/>
      <c r="P516" s="203">
        <f>O516*H516</f>
        <v>0</v>
      </c>
      <c r="Q516" s="203">
        <v>0</v>
      </c>
      <c r="R516" s="203">
        <f>Q516*H516</f>
        <v>0</v>
      </c>
      <c r="S516" s="203">
        <v>0</v>
      </c>
      <c r="T516" s="20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05" t="s">
        <v>199</v>
      </c>
      <c r="AT516" s="205" t="s">
        <v>195</v>
      </c>
      <c r="AU516" s="205" t="s">
        <v>89</v>
      </c>
      <c r="AY516" s="18" t="s">
        <v>193</v>
      </c>
      <c r="BE516" s="206">
        <f>IF(N516="základní",J516,0)</f>
        <v>0</v>
      </c>
      <c r="BF516" s="206">
        <f>IF(N516="snížená",J516,0)</f>
        <v>0</v>
      </c>
      <c r="BG516" s="206">
        <f>IF(N516="zákl. přenesená",J516,0)</f>
        <v>0</v>
      </c>
      <c r="BH516" s="206">
        <f>IF(N516="sníž. přenesená",J516,0)</f>
        <v>0</v>
      </c>
      <c r="BI516" s="206">
        <f>IF(N516="nulová",J516,0)</f>
        <v>0</v>
      </c>
      <c r="BJ516" s="18" t="s">
        <v>87</v>
      </c>
      <c r="BK516" s="206">
        <f>ROUND(I516*H516,2)</f>
        <v>0</v>
      </c>
      <c r="BL516" s="18" t="s">
        <v>199</v>
      </c>
      <c r="BM516" s="205" t="s">
        <v>560</v>
      </c>
    </row>
    <row r="517" spans="1:65" s="2" customFormat="1" ht="24.2" customHeight="1">
      <c r="A517" s="35"/>
      <c r="B517" s="36"/>
      <c r="C517" s="193" t="s">
        <v>561</v>
      </c>
      <c r="D517" s="193" t="s">
        <v>195</v>
      </c>
      <c r="E517" s="194" t="s">
        <v>562</v>
      </c>
      <c r="F517" s="195" t="s">
        <v>563</v>
      </c>
      <c r="G517" s="196" t="s">
        <v>216</v>
      </c>
      <c r="H517" s="197">
        <v>512.221</v>
      </c>
      <c r="I517" s="198"/>
      <c r="J517" s="199">
        <f>ROUND(I517*H517,2)</f>
        <v>0</v>
      </c>
      <c r="K517" s="200"/>
      <c r="L517" s="40"/>
      <c r="M517" s="201" t="s">
        <v>1</v>
      </c>
      <c r="N517" s="202" t="s">
        <v>45</v>
      </c>
      <c r="O517" s="72"/>
      <c r="P517" s="203">
        <f>O517*H517</f>
        <v>0</v>
      </c>
      <c r="Q517" s="203">
        <v>0</v>
      </c>
      <c r="R517" s="203">
        <f>Q517*H517</f>
        <v>0</v>
      </c>
      <c r="S517" s="203">
        <v>0</v>
      </c>
      <c r="T517" s="204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205" t="s">
        <v>199</v>
      </c>
      <c r="AT517" s="205" t="s">
        <v>195</v>
      </c>
      <c r="AU517" s="205" t="s">
        <v>89</v>
      </c>
      <c r="AY517" s="18" t="s">
        <v>193</v>
      </c>
      <c r="BE517" s="206">
        <f>IF(N517="základní",J517,0)</f>
        <v>0</v>
      </c>
      <c r="BF517" s="206">
        <f>IF(N517="snížená",J517,0)</f>
        <v>0</v>
      </c>
      <c r="BG517" s="206">
        <f>IF(N517="zákl. přenesená",J517,0)</f>
        <v>0</v>
      </c>
      <c r="BH517" s="206">
        <f>IF(N517="sníž. přenesená",J517,0)</f>
        <v>0</v>
      </c>
      <c r="BI517" s="206">
        <f>IF(N517="nulová",J517,0)</f>
        <v>0</v>
      </c>
      <c r="BJ517" s="18" t="s">
        <v>87</v>
      </c>
      <c r="BK517" s="206">
        <f>ROUND(I517*H517,2)</f>
        <v>0</v>
      </c>
      <c r="BL517" s="18" t="s">
        <v>199</v>
      </c>
      <c r="BM517" s="205" t="s">
        <v>564</v>
      </c>
    </row>
    <row r="518" spans="2:51" s="13" customFormat="1" ht="12">
      <c r="B518" s="207"/>
      <c r="C518" s="208"/>
      <c r="D518" s="209" t="s">
        <v>201</v>
      </c>
      <c r="E518" s="208"/>
      <c r="F518" s="211" t="s">
        <v>565</v>
      </c>
      <c r="G518" s="208"/>
      <c r="H518" s="212">
        <v>512.221</v>
      </c>
      <c r="I518" s="213"/>
      <c r="J518" s="208"/>
      <c r="K518" s="208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201</v>
      </c>
      <c r="AU518" s="218" t="s">
        <v>89</v>
      </c>
      <c r="AV518" s="13" t="s">
        <v>89</v>
      </c>
      <c r="AW518" s="13" t="s">
        <v>4</v>
      </c>
      <c r="AX518" s="13" t="s">
        <v>87</v>
      </c>
      <c r="AY518" s="218" t="s">
        <v>193</v>
      </c>
    </row>
    <row r="519" spans="1:65" s="2" customFormat="1" ht="33" customHeight="1">
      <c r="A519" s="35"/>
      <c r="B519" s="36"/>
      <c r="C519" s="193" t="s">
        <v>566</v>
      </c>
      <c r="D519" s="193" t="s">
        <v>195</v>
      </c>
      <c r="E519" s="194" t="s">
        <v>567</v>
      </c>
      <c r="F519" s="195" t="s">
        <v>568</v>
      </c>
      <c r="G519" s="196" t="s">
        <v>216</v>
      </c>
      <c r="H519" s="197">
        <v>26.959</v>
      </c>
      <c r="I519" s="198"/>
      <c r="J519" s="199">
        <f>ROUND(I519*H519,2)</f>
        <v>0</v>
      </c>
      <c r="K519" s="200"/>
      <c r="L519" s="40"/>
      <c r="M519" s="201" t="s">
        <v>1</v>
      </c>
      <c r="N519" s="202" t="s">
        <v>45</v>
      </c>
      <c r="O519" s="72"/>
      <c r="P519" s="203">
        <f>O519*H519</f>
        <v>0</v>
      </c>
      <c r="Q519" s="203">
        <v>0</v>
      </c>
      <c r="R519" s="203">
        <f>Q519*H519</f>
        <v>0</v>
      </c>
      <c r="S519" s="203">
        <v>0</v>
      </c>
      <c r="T519" s="204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05" t="s">
        <v>199</v>
      </c>
      <c r="AT519" s="205" t="s">
        <v>195</v>
      </c>
      <c r="AU519" s="205" t="s">
        <v>89</v>
      </c>
      <c r="AY519" s="18" t="s">
        <v>193</v>
      </c>
      <c r="BE519" s="206">
        <f>IF(N519="základní",J519,0)</f>
        <v>0</v>
      </c>
      <c r="BF519" s="206">
        <f>IF(N519="snížená",J519,0)</f>
        <v>0</v>
      </c>
      <c r="BG519" s="206">
        <f>IF(N519="zákl. přenesená",J519,0)</f>
        <v>0</v>
      </c>
      <c r="BH519" s="206">
        <f>IF(N519="sníž. přenesená",J519,0)</f>
        <v>0</v>
      </c>
      <c r="BI519" s="206">
        <f>IF(N519="nulová",J519,0)</f>
        <v>0</v>
      </c>
      <c r="BJ519" s="18" t="s">
        <v>87</v>
      </c>
      <c r="BK519" s="206">
        <f>ROUND(I519*H519,2)</f>
        <v>0</v>
      </c>
      <c r="BL519" s="18" t="s">
        <v>199</v>
      </c>
      <c r="BM519" s="205" t="s">
        <v>569</v>
      </c>
    </row>
    <row r="520" spans="1:65" s="2" customFormat="1" ht="24.2" customHeight="1">
      <c r="A520" s="35"/>
      <c r="B520" s="36"/>
      <c r="C520" s="193" t="s">
        <v>570</v>
      </c>
      <c r="D520" s="193" t="s">
        <v>195</v>
      </c>
      <c r="E520" s="194" t="s">
        <v>571</v>
      </c>
      <c r="F520" s="195" t="s">
        <v>572</v>
      </c>
      <c r="G520" s="196" t="s">
        <v>216</v>
      </c>
      <c r="H520" s="197">
        <v>0.974</v>
      </c>
      <c r="I520" s="198"/>
      <c r="J520" s="199">
        <f>ROUND(I520*H520,2)</f>
        <v>0</v>
      </c>
      <c r="K520" s="200"/>
      <c r="L520" s="40"/>
      <c r="M520" s="201" t="s">
        <v>1</v>
      </c>
      <c r="N520" s="202" t="s">
        <v>45</v>
      </c>
      <c r="O520" s="72"/>
      <c r="P520" s="203">
        <f>O520*H520</f>
        <v>0</v>
      </c>
      <c r="Q520" s="203">
        <v>0</v>
      </c>
      <c r="R520" s="203">
        <f>Q520*H520</f>
        <v>0</v>
      </c>
      <c r="S520" s="203">
        <v>0</v>
      </c>
      <c r="T520" s="204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05" t="s">
        <v>199</v>
      </c>
      <c r="AT520" s="205" t="s">
        <v>195</v>
      </c>
      <c r="AU520" s="205" t="s">
        <v>89</v>
      </c>
      <c r="AY520" s="18" t="s">
        <v>193</v>
      </c>
      <c r="BE520" s="206">
        <f>IF(N520="základní",J520,0)</f>
        <v>0</v>
      </c>
      <c r="BF520" s="206">
        <f>IF(N520="snížená",J520,0)</f>
        <v>0</v>
      </c>
      <c r="BG520" s="206">
        <f>IF(N520="zákl. přenesená",J520,0)</f>
        <v>0</v>
      </c>
      <c r="BH520" s="206">
        <f>IF(N520="sníž. přenesená",J520,0)</f>
        <v>0</v>
      </c>
      <c r="BI520" s="206">
        <f>IF(N520="nulová",J520,0)</f>
        <v>0</v>
      </c>
      <c r="BJ520" s="18" t="s">
        <v>87</v>
      </c>
      <c r="BK520" s="206">
        <f>ROUND(I520*H520,2)</f>
        <v>0</v>
      </c>
      <c r="BL520" s="18" t="s">
        <v>199</v>
      </c>
      <c r="BM520" s="205" t="s">
        <v>573</v>
      </c>
    </row>
    <row r="521" spans="2:63" s="12" customFormat="1" ht="22.9" customHeight="1">
      <c r="B521" s="177"/>
      <c r="C521" s="178"/>
      <c r="D521" s="179" t="s">
        <v>79</v>
      </c>
      <c r="E521" s="191" t="s">
        <v>574</v>
      </c>
      <c r="F521" s="191" t="s">
        <v>575</v>
      </c>
      <c r="G521" s="178"/>
      <c r="H521" s="178"/>
      <c r="I521" s="181"/>
      <c r="J521" s="192">
        <f>BK521</f>
        <v>0</v>
      </c>
      <c r="K521" s="178"/>
      <c r="L521" s="183"/>
      <c r="M521" s="184"/>
      <c r="N521" s="185"/>
      <c r="O521" s="185"/>
      <c r="P521" s="186">
        <f>P522</f>
        <v>0</v>
      </c>
      <c r="Q521" s="185"/>
      <c r="R521" s="186">
        <f>R522</f>
        <v>0</v>
      </c>
      <c r="S521" s="185"/>
      <c r="T521" s="187">
        <f>T522</f>
        <v>0</v>
      </c>
      <c r="AR521" s="188" t="s">
        <v>87</v>
      </c>
      <c r="AT521" s="189" t="s">
        <v>79</v>
      </c>
      <c r="AU521" s="189" t="s">
        <v>87</v>
      </c>
      <c r="AY521" s="188" t="s">
        <v>193</v>
      </c>
      <c r="BK521" s="190">
        <f>BK522</f>
        <v>0</v>
      </c>
    </row>
    <row r="522" spans="1:65" s="2" customFormat="1" ht="21.75" customHeight="1">
      <c r="A522" s="35"/>
      <c r="B522" s="36"/>
      <c r="C522" s="193" t="s">
        <v>576</v>
      </c>
      <c r="D522" s="193" t="s">
        <v>195</v>
      </c>
      <c r="E522" s="194" t="s">
        <v>577</v>
      </c>
      <c r="F522" s="195" t="s">
        <v>578</v>
      </c>
      <c r="G522" s="196" t="s">
        <v>216</v>
      </c>
      <c r="H522" s="197">
        <v>23.959</v>
      </c>
      <c r="I522" s="198"/>
      <c r="J522" s="199">
        <f>ROUND(I522*H522,2)</f>
        <v>0</v>
      </c>
      <c r="K522" s="200"/>
      <c r="L522" s="40"/>
      <c r="M522" s="201" t="s">
        <v>1</v>
      </c>
      <c r="N522" s="202" t="s">
        <v>45</v>
      </c>
      <c r="O522" s="72"/>
      <c r="P522" s="203">
        <f>O522*H522</f>
        <v>0</v>
      </c>
      <c r="Q522" s="203">
        <v>0</v>
      </c>
      <c r="R522" s="203">
        <f>Q522*H522</f>
        <v>0</v>
      </c>
      <c r="S522" s="203">
        <v>0</v>
      </c>
      <c r="T522" s="204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05" t="s">
        <v>199</v>
      </c>
      <c r="AT522" s="205" t="s">
        <v>195</v>
      </c>
      <c r="AU522" s="205" t="s">
        <v>89</v>
      </c>
      <c r="AY522" s="18" t="s">
        <v>193</v>
      </c>
      <c r="BE522" s="206">
        <f>IF(N522="základní",J522,0)</f>
        <v>0</v>
      </c>
      <c r="BF522" s="206">
        <f>IF(N522="snížená",J522,0)</f>
        <v>0</v>
      </c>
      <c r="BG522" s="206">
        <f>IF(N522="zákl. přenesená",J522,0)</f>
        <v>0</v>
      </c>
      <c r="BH522" s="206">
        <f>IF(N522="sníž. přenesená",J522,0)</f>
        <v>0</v>
      </c>
      <c r="BI522" s="206">
        <f>IF(N522="nulová",J522,0)</f>
        <v>0</v>
      </c>
      <c r="BJ522" s="18" t="s">
        <v>87</v>
      </c>
      <c r="BK522" s="206">
        <f>ROUND(I522*H522,2)</f>
        <v>0</v>
      </c>
      <c r="BL522" s="18" t="s">
        <v>199</v>
      </c>
      <c r="BM522" s="205" t="s">
        <v>579</v>
      </c>
    </row>
    <row r="523" spans="2:63" s="12" customFormat="1" ht="25.9" customHeight="1">
      <c r="B523" s="177"/>
      <c r="C523" s="178"/>
      <c r="D523" s="179" t="s">
        <v>79</v>
      </c>
      <c r="E523" s="180" t="s">
        <v>580</v>
      </c>
      <c r="F523" s="180" t="s">
        <v>581</v>
      </c>
      <c r="G523" s="178"/>
      <c r="H523" s="178"/>
      <c r="I523" s="181"/>
      <c r="J523" s="182">
        <f>BK523</f>
        <v>0</v>
      </c>
      <c r="K523" s="178"/>
      <c r="L523" s="183"/>
      <c r="M523" s="184"/>
      <c r="N523" s="185"/>
      <c r="O523" s="185"/>
      <c r="P523" s="186">
        <f>P524+P539+P560+P630+P674+P753+P825+P974+P984+P1078+P1100</f>
        <v>0</v>
      </c>
      <c r="Q523" s="185"/>
      <c r="R523" s="186">
        <f>R524+R539+R560+R630+R674+R753+R825+R974+R984+R1078+R1100</f>
        <v>8.806227430000002</v>
      </c>
      <c r="S523" s="185"/>
      <c r="T523" s="187">
        <f>T524+T539+T560+T630+T674+T753+T825+T974+T984+T1078+T1100</f>
        <v>5.706473599999999</v>
      </c>
      <c r="AR523" s="188" t="s">
        <v>89</v>
      </c>
      <c r="AT523" s="189" t="s">
        <v>79</v>
      </c>
      <c r="AU523" s="189" t="s">
        <v>80</v>
      </c>
      <c r="AY523" s="188" t="s">
        <v>193</v>
      </c>
      <c r="BK523" s="190">
        <f>BK524+BK539+BK560+BK630+BK674+BK753+BK825+BK974+BK984+BK1078+BK1100</f>
        <v>0</v>
      </c>
    </row>
    <row r="524" spans="2:63" s="12" customFormat="1" ht="22.9" customHeight="1">
      <c r="B524" s="177"/>
      <c r="C524" s="178"/>
      <c r="D524" s="179" t="s">
        <v>79</v>
      </c>
      <c r="E524" s="191" t="s">
        <v>582</v>
      </c>
      <c r="F524" s="191" t="s">
        <v>583</v>
      </c>
      <c r="G524" s="178"/>
      <c r="H524" s="178"/>
      <c r="I524" s="181"/>
      <c r="J524" s="192">
        <f>BK524</f>
        <v>0</v>
      </c>
      <c r="K524" s="178"/>
      <c r="L524" s="183"/>
      <c r="M524" s="184"/>
      <c r="N524" s="185"/>
      <c r="O524" s="185"/>
      <c r="P524" s="186">
        <f>SUM(P525:P538)</f>
        <v>0</v>
      </c>
      <c r="Q524" s="185"/>
      <c r="R524" s="186">
        <f>SUM(R525:R538)</f>
        <v>0.08676</v>
      </c>
      <c r="S524" s="185"/>
      <c r="T524" s="187">
        <f>SUM(T525:T538)</f>
        <v>0</v>
      </c>
      <c r="AR524" s="188" t="s">
        <v>89</v>
      </c>
      <c r="AT524" s="189" t="s">
        <v>79</v>
      </c>
      <c r="AU524" s="189" t="s">
        <v>87</v>
      </c>
      <c r="AY524" s="188" t="s">
        <v>193</v>
      </c>
      <c r="BK524" s="190">
        <f>SUM(BK525:BK538)</f>
        <v>0</v>
      </c>
    </row>
    <row r="525" spans="1:65" s="2" customFormat="1" ht="24.2" customHeight="1">
      <c r="A525" s="35"/>
      <c r="B525" s="36"/>
      <c r="C525" s="193" t="s">
        <v>584</v>
      </c>
      <c r="D525" s="193" t="s">
        <v>195</v>
      </c>
      <c r="E525" s="194" t="s">
        <v>585</v>
      </c>
      <c r="F525" s="195" t="s">
        <v>586</v>
      </c>
      <c r="G525" s="196" t="s">
        <v>231</v>
      </c>
      <c r="H525" s="197">
        <v>12</v>
      </c>
      <c r="I525" s="198"/>
      <c r="J525" s="199">
        <f>ROUND(I525*H525,2)</f>
        <v>0</v>
      </c>
      <c r="K525" s="200"/>
      <c r="L525" s="40"/>
      <c r="M525" s="201" t="s">
        <v>1</v>
      </c>
      <c r="N525" s="202" t="s">
        <v>45</v>
      </c>
      <c r="O525" s="72"/>
      <c r="P525" s="203">
        <f>O525*H525</f>
        <v>0</v>
      </c>
      <c r="Q525" s="203">
        <v>0</v>
      </c>
      <c r="R525" s="203">
        <f>Q525*H525</f>
        <v>0</v>
      </c>
      <c r="S525" s="203">
        <v>0</v>
      </c>
      <c r="T525" s="204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05" t="s">
        <v>348</v>
      </c>
      <c r="AT525" s="205" t="s">
        <v>195</v>
      </c>
      <c r="AU525" s="205" t="s">
        <v>89</v>
      </c>
      <c r="AY525" s="18" t="s">
        <v>193</v>
      </c>
      <c r="BE525" s="206">
        <f>IF(N525="základní",J525,0)</f>
        <v>0</v>
      </c>
      <c r="BF525" s="206">
        <f>IF(N525="snížená",J525,0)</f>
        <v>0</v>
      </c>
      <c r="BG525" s="206">
        <f>IF(N525="zákl. přenesená",J525,0)</f>
        <v>0</v>
      </c>
      <c r="BH525" s="206">
        <f>IF(N525="sníž. přenesená",J525,0)</f>
        <v>0</v>
      </c>
      <c r="BI525" s="206">
        <f>IF(N525="nulová",J525,0)</f>
        <v>0</v>
      </c>
      <c r="BJ525" s="18" t="s">
        <v>87</v>
      </c>
      <c r="BK525" s="206">
        <f>ROUND(I525*H525,2)</f>
        <v>0</v>
      </c>
      <c r="BL525" s="18" t="s">
        <v>348</v>
      </c>
      <c r="BM525" s="205" t="s">
        <v>587</v>
      </c>
    </row>
    <row r="526" spans="2:51" s="15" customFormat="1" ht="12">
      <c r="B526" s="230"/>
      <c r="C526" s="231"/>
      <c r="D526" s="209" t="s">
        <v>201</v>
      </c>
      <c r="E526" s="232" t="s">
        <v>1</v>
      </c>
      <c r="F526" s="233" t="s">
        <v>212</v>
      </c>
      <c r="G526" s="231"/>
      <c r="H526" s="232" t="s">
        <v>1</v>
      </c>
      <c r="I526" s="234"/>
      <c r="J526" s="231"/>
      <c r="K526" s="231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201</v>
      </c>
      <c r="AU526" s="239" t="s">
        <v>89</v>
      </c>
      <c r="AV526" s="15" t="s">
        <v>87</v>
      </c>
      <c r="AW526" s="15" t="s">
        <v>36</v>
      </c>
      <c r="AX526" s="15" t="s">
        <v>80</v>
      </c>
      <c r="AY526" s="239" t="s">
        <v>193</v>
      </c>
    </row>
    <row r="527" spans="2:51" s="13" customFormat="1" ht="12">
      <c r="B527" s="207"/>
      <c r="C527" s="208"/>
      <c r="D527" s="209" t="s">
        <v>201</v>
      </c>
      <c r="E527" s="210" t="s">
        <v>1</v>
      </c>
      <c r="F527" s="211" t="s">
        <v>312</v>
      </c>
      <c r="G527" s="208"/>
      <c r="H527" s="212">
        <v>12</v>
      </c>
      <c r="I527" s="213"/>
      <c r="J527" s="208"/>
      <c r="K527" s="208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201</v>
      </c>
      <c r="AU527" s="218" t="s">
        <v>89</v>
      </c>
      <c r="AV527" s="13" t="s">
        <v>89</v>
      </c>
      <c r="AW527" s="13" t="s">
        <v>36</v>
      </c>
      <c r="AX527" s="13" t="s">
        <v>80</v>
      </c>
      <c r="AY527" s="218" t="s">
        <v>193</v>
      </c>
    </row>
    <row r="528" spans="2:51" s="14" customFormat="1" ht="12">
      <c r="B528" s="219"/>
      <c r="C528" s="220"/>
      <c r="D528" s="209" t="s">
        <v>201</v>
      </c>
      <c r="E528" s="221" t="s">
        <v>1</v>
      </c>
      <c r="F528" s="222" t="s">
        <v>203</v>
      </c>
      <c r="G528" s="220"/>
      <c r="H528" s="223">
        <v>12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201</v>
      </c>
      <c r="AU528" s="229" t="s">
        <v>89</v>
      </c>
      <c r="AV528" s="14" t="s">
        <v>199</v>
      </c>
      <c r="AW528" s="14" t="s">
        <v>36</v>
      </c>
      <c r="AX528" s="14" t="s">
        <v>87</v>
      </c>
      <c r="AY528" s="229" t="s">
        <v>193</v>
      </c>
    </row>
    <row r="529" spans="1:65" s="2" customFormat="1" ht="24.2" customHeight="1">
      <c r="A529" s="35"/>
      <c r="B529" s="36"/>
      <c r="C529" s="251" t="s">
        <v>588</v>
      </c>
      <c r="D529" s="251" t="s">
        <v>370</v>
      </c>
      <c r="E529" s="252" t="s">
        <v>589</v>
      </c>
      <c r="F529" s="253" t="s">
        <v>590</v>
      </c>
      <c r="G529" s="254" t="s">
        <v>591</v>
      </c>
      <c r="H529" s="255">
        <v>4.2</v>
      </c>
      <c r="I529" s="256"/>
      <c r="J529" s="257">
        <f>ROUND(I529*H529,2)</f>
        <v>0</v>
      </c>
      <c r="K529" s="258"/>
      <c r="L529" s="259"/>
      <c r="M529" s="260" t="s">
        <v>1</v>
      </c>
      <c r="N529" s="261" t="s">
        <v>45</v>
      </c>
      <c r="O529" s="72"/>
      <c r="P529" s="203">
        <f>O529*H529</f>
        <v>0</v>
      </c>
      <c r="Q529" s="203">
        <v>0.001</v>
      </c>
      <c r="R529" s="203">
        <f>Q529*H529</f>
        <v>0.004200000000000001</v>
      </c>
      <c r="S529" s="203">
        <v>0</v>
      </c>
      <c r="T529" s="204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05" t="s">
        <v>457</v>
      </c>
      <c r="AT529" s="205" t="s">
        <v>370</v>
      </c>
      <c r="AU529" s="205" t="s">
        <v>89</v>
      </c>
      <c r="AY529" s="18" t="s">
        <v>193</v>
      </c>
      <c r="BE529" s="206">
        <f>IF(N529="základní",J529,0)</f>
        <v>0</v>
      </c>
      <c r="BF529" s="206">
        <f>IF(N529="snížená",J529,0)</f>
        <v>0</v>
      </c>
      <c r="BG529" s="206">
        <f>IF(N529="zákl. přenesená",J529,0)</f>
        <v>0</v>
      </c>
      <c r="BH529" s="206">
        <f>IF(N529="sníž. přenesená",J529,0)</f>
        <v>0</v>
      </c>
      <c r="BI529" s="206">
        <f>IF(N529="nulová",J529,0)</f>
        <v>0</v>
      </c>
      <c r="BJ529" s="18" t="s">
        <v>87</v>
      </c>
      <c r="BK529" s="206">
        <f>ROUND(I529*H529,2)</f>
        <v>0</v>
      </c>
      <c r="BL529" s="18" t="s">
        <v>348</v>
      </c>
      <c r="BM529" s="205" t="s">
        <v>592</v>
      </c>
    </row>
    <row r="530" spans="2:51" s="13" customFormat="1" ht="12">
      <c r="B530" s="207"/>
      <c r="C530" s="208"/>
      <c r="D530" s="209" t="s">
        <v>201</v>
      </c>
      <c r="E530" s="208"/>
      <c r="F530" s="211" t="s">
        <v>593</v>
      </c>
      <c r="G530" s="208"/>
      <c r="H530" s="212">
        <v>4.2</v>
      </c>
      <c r="I530" s="213"/>
      <c r="J530" s="208"/>
      <c r="K530" s="208"/>
      <c r="L530" s="214"/>
      <c r="M530" s="215"/>
      <c r="N530" s="216"/>
      <c r="O530" s="216"/>
      <c r="P530" s="216"/>
      <c r="Q530" s="216"/>
      <c r="R530" s="216"/>
      <c r="S530" s="216"/>
      <c r="T530" s="217"/>
      <c r="AT530" s="218" t="s">
        <v>201</v>
      </c>
      <c r="AU530" s="218" t="s">
        <v>89</v>
      </c>
      <c r="AV530" s="13" t="s">
        <v>89</v>
      </c>
      <c r="AW530" s="13" t="s">
        <v>4</v>
      </c>
      <c r="AX530" s="13" t="s">
        <v>87</v>
      </c>
      <c r="AY530" s="218" t="s">
        <v>193</v>
      </c>
    </row>
    <row r="531" spans="1:65" s="2" customFormat="1" ht="24.2" customHeight="1">
      <c r="A531" s="35"/>
      <c r="B531" s="36"/>
      <c r="C531" s="193" t="s">
        <v>594</v>
      </c>
      <c r="D531" s="193" t="s">
        <v>195</v>
      </c>
      <c r="E531" s="194" t="s">
        <v>595</v>
      </c>
      <c r="F531" s="195" t="s">
        <v>596</v>
      </c>
      <c r="G531" s="196" t="s">
        <v>231</v>
      </c>
      <c r="H531" s="197">
        <v>12</v>
      </c>
      <c r="I531" s="198"/>
      <c r="J531" s="199">
        <f>ROUND(I531*H531,2)</f>
        <v>0</v>
      </c>
      <c r="K531" s="200"/>
      <c r="L531" s="40"/>
      <c r="M531" s="201" t="s">
        <v>1</v>
      </c>
      <c r="N531" s="202" t="s">
        <v>45</v>
      </c>
      <c r="O531" s="72"/>
      <c r="P531" s="203">
        <f>O531*H531</f>
        <v>0</v>
      </c>
      <c r="Q531" s="203">
        <v>0.0004</v>
      </c>
      <c r="R531" s="203">
        <f>Q531*H531</f>
        <v>0.0048000000000000004</v>
      </c>
      <c r="S531" s="203">
        <v>0</v>
      </c>
      <c r="T531" s="204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05" t="s">
        <v>348</v>
      </c>
      <c r="AT531" s="205" t="s">
        <v>195</v>
      </c>
      <c r="AU531" s="205" t="s">
        <v>89</v>
      </c>
      <c r="AY531" s="18" t="s">
        <v>193</v>
      </c>
      <c r="BE531" s="206">
        <f>IF(N531="základní",J531,0)</f>
        <v>0</v>
      </c>
      <c r="BF531" s="206">
        <f>IF(N531="snížená",J531,0)</f>
        <v>0</v>
      </c>
      <c r="BG531" s="206">
        <f>IF(N531="zákl. přenesená",J531,0)</f>
        <v>0</v>
      </c>
      <c r="BH531" s="206">
        <f>IF(N531="sníž. přenesená",J531,0)</f>
        <v>0</v>
      </c>
      <c r="BI531" s="206">
        <f>IF(N531="nulová",J531,0)</f>
        <v>0</v>
      </c>
      <c r="BJ531" s="18" t="s">
        <v>87</v>
      </c>
      <c r="BK531" s="206">
        <f>ROUND(I531*H531,2)</f>
        <v>0</v>
      </c>
      <c r="BL531" s="18" t="s">
        <v>348</v>
      </c>
      <c r="BM531" s="205" t="s">
        <v>597</v>
      </c>
    </row>
    <row r="532" spans="2:51" s="15" customFormat="1" ht="12">
      <c r="B532" s="230"/>
      <c r="C532" s="231"/>
      <c r="D532" s="209" t="s">
        <v>201</v>
      </c>
      <c r="E532" s="232" t="s">
        <v>1</v>
      </c>
      <c r="F532" s="233" t="s">
        <v>212</v>
      </c>
      <c r="G532" s="231"/>
      <c r="H532" s="232" t="s">
        <v>1</v>
      </c>
      <c r="I532" s="234"/>
      <c r="J532" s="231"/>
      <c r="K532" s="231"/>
      <c r="L532" s="235"/>
      <c r="M532" s="236"/>
      <c r="N532" s="237"/>
      <c r="O532" s="237"/>
      <c r="P532" s="237"/>
      <c r="Q532" s="237"/>
      <c r="R532" s="237"/>
      <c r="S532" s="237"/>
      <c r="T532" s="238"/>
      <c r="AT532" s="239" t="s">
        <v>201</v>
      </c>
      <c r="AU532" s="239" t="s">
        <v>89</v>
      </c>
      <c r="AV532" s="15" t="s">
        <v>87</v>
      </c>
      <c r="AW532" s="15" t="s">
        <v>36</v>
      </c>
      <c r="AX532" s="15" t="s">
        <v>80</v>
      </c>
      <c r="AY532" s="239" t="s">
        <v>193</v>
      </c>
    </row>
    <row r="533" spans="2:51" s="15" customFormat="1" ht="12">
      <c r="B533" s="230"/>
      <c r="C533" s="231"/>
      <c r="D533" s="209" t="s">
        <v>201</v>
      </c>
      <c r="E533" s="232" t="s">
        <v>1</v>
      </c>
      <c r="F533" s="233" t="s">
        <v>598</v>
      </c>
      <c r="G533" s="231"/>
      <c r="H533" s="232" t="s">
        <v>1</v>
      </c>
      <c r="I533" s="234"/>
      <c r="J533" s="231"/>
      <c r="K533" s="231"/>
      <c r="L533" s="235"/>
      <c r="M533" s="236"/>
      <c r="N533" s="237"/>
      <c r="O533" s="237"/>
      <c r="P533" s="237"/>
      <c r="Q533" s="237"/>
      <c r="R533" s="237"/>
      <c r="S533" s="237"/>
      <c r="T533" s="238"/>
      <c r="AT533" s="239" t="s">
        <v>201</v>
      </c>
      <c r="AU533" s="239" t="s">
        <v>89</v>
      </c>
      <c r="AV533" s="15" t="s">
        <v>87</v>
      </c>
      <c r="AW533" s="15" t="s">
        <v>36</v>
      </c>
      <c r="AX533" s="15" t="s">
        <v>80</v>
      </c>
      <c r="AY533" s="239" t="s">
        <v>193</v>
      </c>
    </row>
    <row r="534" spans="2:51" s="13" customFormat="1" ht="12">
      <c r="B534" s="207"/>
      <c r="C534" s="208"/>
      <c r="D534" s="209" t="s">
        <v>201</v>
      </c>
      <c r="E534" s="210" t="s">
        <v>1</v>
      </c>
      <c r="F534" s="211" t="s">
        <v>312</v>
      </c>
      <c r="G534" s="208"/>
      <c r="H534" s="212">
        <v>12</v>
      </c>
      <c r="I534" s="213"/>
      <c r="J534" s="208"/>
      <c r="K534" s="208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201</v>
      </c>
      <c r="AU534" s="218" t="s">
        <v>89</v>
      </c>
      <c r="AV534" s="13" t="s">
        <v>89</v>
      </c>
      <c r="AW534" s="13" t="s">
        <v>36</v>
      </c>
      <c r="AX534" s="13" t="s">
        <v>80</v>
      </c>
      <c r="AY534" s="218" t="s">
        <v>193</v>
      </c>
    </row>
    <row r="535" spans="2:51" s="14" customFormat="1" ht="12">
      <c r="B535" s="219"/>
      <c r="C535" s="220"/>
      <c r="D535" s="209" t="s">
        <v>201</v>
      </c>
      <c r="E535" s="221" t="s">
        <v>1</v>
      </c>
      <c r="F535" s="222" t="s">
        <v>203</v>
      </c>
      <c r="G535" s="220"/>
      <c r="H535" s="223">
        <v>12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201</v>
      </c>
      <c r="AU535" s="229" t="s">
        <v>89</v>
      </c>
      <c r="AV535" s="14" t="s">
        <v>199</v>
      </c>
      <c r="AW535" s="14" t="s">
        <v>36</v>
      </c>
      <c r="AX535" s="14" t="s">
        <v>87</v>
      </c>
      <c r="AY535" s="229" t="s">
        <v>193</v>
      </c>
    </row>
    <row r="536" spans="1:65" s="2" customFormat="1" ht="44.25" customHeight="1">
      <c r="A536" s="35"/>
      <c r="B536" s="36"/>
      <c r="C536" s="251" t="s">
        <v>599</v>
      </c>
      <c r="D536" s="251" t="s">
        <v>370</v>
      </c>
      <c r="E536" s="252" t="s">
        <v>600</v>
      </c>
      <c r="F536" s="253" t="s">
        <v>601</v>
      </c>
      <c r="G536" s="254" t="s">
        <v>231</v>
      </c>
      <c r="H536" s="255">
        <v>14.4</v>
      </c>
      <c r="I536" s="256"/>
      <c r="J536" s="257">
        <f>ROUND(I536*H536,2)</f>
        <v>0</v>
      </c>
      <c r="K536" s="258"/>
      <c r="L536" s="259"/>
      <c r="M536" s="260" t="s">
        <v>1</v>
      </c>
      <c r="N536" s="261" t="s">
        <v>45</v>
      </c>
      <c r="O536" s="72"/>
      <c r="P536" s="203">
        <f>O536*H536</f>
        <v>0</v>
      </c>
      <c r="Q536" s="203">
        <v>0.0054</v>
      </c>
      <c r="R536" s="203">
        <f>Q536*H536</f>
        <v>0.07776000000000001</v>
      </c>
      <c r="S536" s="203">
        <v>0</v>
      </c>
      <c r="T536" s="204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05" t="s">
        <v>457</v>
      </c>
      <c r="AT536" s="205" t="s">
        <v>370</v>
      </c>
      <c r="AU536" s="205" t="s">
        <v>89</v>
      </c>
      <c r="AY536" s="18" t="s">
        <v>193</v>
      </c>
      <c r="BE536" s="206">
        <f>IF(N536="základní",J536,0)</f>
        <v>0</v>
      </c>
      <c r="BF536" s="206">
        <f>IF(N536="snížená",J536,0)</f>
        <v>0</v>
      </c>
      <c r="BG536" s="206">
        <f>IF(N536="zákl. přenesená",J536,0)</f>
        <v>0</v>
      </c>
      <c r="BH536" s="206">
        <f>IF(N536="sníž. přenesená",J536,0)</f>
        <v>0</v>
      </c>
      <c r="BI536" s="206">
        <f>IF(N536="nulová",J536,0)</f>
        <v>0</v>
      </c>
      <c r="BJ536" s="18" t="s">
        <v>87</v>
      </c>
      <c r="BK536" s="206">
        <f>ROUND(I536*H536,2)</f>
        <v>0</v>
      </c>
      <c r="BL536" s="18" t="s">
        <v>348</v>
      </c>
      <c r="BM536" s="205" t="s">
        <v>602</v>
      </c>
    </row>
    <row r="537" spans="2:51" s="13" customFormat="1" ht="12">
      <c r="B537" s="207"/>
      <c r="C537" s="208"/>
      <c r="D537" s="209" t="s">
        <v>201</v>
      </c>
      <c r="E537" s="208"/>
      <c r="F537" s="211" t="s">
        <v>603</v>
      </c>
      <c r="G537" s="208"/>
      <c r="H537" s="212">
        <v>14.4</v>
      </c>
      <c r="I537" s="213"/>
      <c r="J537" s="208"/>
      <c r="K537" s="208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201</v>
      </c>
      <c r="AU537" s="218" t="s">
        <v>89</v>
      </c>
      <c r="AV537" s="13" t="s">
        <v>89</v>
      </c>
      <c r="AW537" s="13" t="s">
        <v>4</v>
      </c>
      <c r="AX537" s="13" t="s">
        <v>87</v>
      </c>
      <c r="AY537" s="218" t="s">
        <v>193</v>
      </c>
    </row>
    <row r="538" spans="1:65" s="2" customFormat="1" ht="33" customHeight="1">
      <c r="A538" s="35"/>
      <c r="B538" s="36"/>
      <c r="C538" s="193" t="s">
        <v>604</v>
      </c>
      <c r="D538" s="193" t="s">
        <v>195</v>
      </c>
      <c r="E538" s="194" t="s">
        <v>605</v>
      </c>
      <c r="F538" s="195" t="s">
        <v>606</v>
      </c>
      <c r="G538" s="196" t="s">
        <v>607</v>
      </c>
      <c r="H538" s="266"/>
      <c r="I538" s="198"/>
      <c r="J538" s="199">
        <f>ROUND(I538*H538,2)</f>
        <v>0</v>
      </c>
      <c r="K538" s="200"/>
      <c r="L538" s="40"/>
      <c r="M538" s="201" t="s">
        <v>1</v>
      </c>
      <c r="N538" s="202" t="s">
        <v>45</v>
      </c>
      <c r="O538" s="72"/>
      <c r="P538" s="203">
        <f>O538*H538</f>
        <v>0</v>
      </c>
      <c r="Q538" s="203">
        <v>0</v>
      </c>
      <c r="R538" s="203">
        <f>Q538*H538</f>
        <v>0</v>
      </c>
      <c r="S538" s="203">
        <v>0</v>
      </c>
      <c r="T538" s="204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05" t="s">
        <v>348</v>
      </c>
      <c r="AT538" s="205" t="s">
        <v>195</v>
      </c>
      <c r="AU538" s="205" t="s">
        <v>89</v>
      </c>
      <c r="AY538" s="18" t="s">
        <v>193</v>
      </c>
      <c r="BE538" s="206">
        <f>IF(N538="základní",J538,0)</f>
        <v>0</v>
      </c>
      <c r="BF538" s="206">
        <f>IF(N538="snížená",J538,0)</f>
        <v>0</v>
      </c>
      <c r="BG538" s="206">
        <f>IF(N538="zákl. přenesená",J538,0)</f>
        <v>0</v>
      </c>
      <c r="BH538" s="206">
        <f>IF(N538="sníž. přenesená",J538,0)</f>
        <v>0</v>
      </c>
      <c r="BI538" s="206">
        <f>IF(N538="nulová",J538,0)</f>
        <v>0</v>
      </c>
      <c r="BJ538" s="18" t="s">
        <v>87</v>
      </c>
      <c r="BK538" s="206">
        <f>ROUND(I538*H538,2)</f>
        <v>0</v>
      </c>
      <c r="BL538" s="18" t="s">
        <v>348</v>
      </c>
      <c r="BM538" s="205" t="s">
        <v>608</v>
      </c>
    </row>
    <row r="539" spans="2:63" s="12" customFormat="1" ht="22.9" customHeight="1">
      <c r="B539" s="177"/>
      <c r="C539" s="178"/>
      <c r="D539" s="179" t="s">
        <v>79</v>
      </c>
      <c r="E539" s="191" t="s">
        <v>609</v>
      </c>
      <c r="F539" s="191" t="s">
        <v>610</v>
      </c>
      <c r="G539" s="178"/>
      <c r="H539" s="178"/>
      <c r="I539" s="181"/>
      <c r="J539" s="192">
        <f>BK539</f>
        <v>0</v>
      </c>
      <c r="K539" s="178"/>
      <c r="L539" s="183"/>
      <c r="M539" s="184"/>
      <c r="N539" s="185"/>
      <c r="O539" s="185"/>
      <c r="P539" s="186">
        <f>SUM(P540:P559)</f>
        <v>0</v>
      </c>
      <c r="Q539" s="185"/>
      <c r="R539" s="186">
        <f>SUM(R540:R559)</f>
        <v>0.12774929999999998</v>
      </c>
      <c r="S539" s="185"/>
      <c r="T539" s="187">
        <f>SUM(T540:T559)</f>
        <v>0</v>
      </c>
      <c r="AR539" s="188" t="s">
        <v>89</v>
      </c>
      <c r="AT539" s="189" t="s">
        <v>79</v>
      </c>
      <c r="AU539" s="189" t="s">
        <v>87</v>
      </c>
      <c r="AY539" s="188" t="s">
        <v>193</v>
      </c>
      <c r="BK539" s="190">
        <f>SUM(BK540:BK559)</f>
        <v>0</v>
      </c>
    </row>
    <row r="540" spans="1:65" s="2" customFormat="1" ht="16.5" customHeight="1">
      <c r="A540" s="35"/>
      <c r="B540" s="36"/>
      <c r="C540" s="193" t="s">
        <v>611</v>
      </c>
      <c r="D540" s="193" t="s">
        <v>195</v>
      </c>
      <c r="E540" s="194" t="s">
        <v>612</v>
      </c>
      <c r="F540" s="195" t="s">
        <v>613</v>
      </c>
      <c r="G540" s="196" t="s">
        <v>231</v>
      </c>
      <c r="H540" s="197">
        <v>14.37</v>
      </c>
      <c r="I540" s="198"/>
      <c r="J540" s="199">
        <f>ROUND(I540*H540,2)</f>
        <v>0</v>
      </c>
      <c r="K540" s="200"/>
      <c r="L540" s="40"/>
      <c r="M540" s="201" t="s">
        <v>1</v>
      </c>
      <c r="N540" s="202" t="s">
        <v>45</v>
      </c>
      <c r="O540" s="72"/>
      <c r="P540" s="203">
        <f>O540*H540</f>
        <v>0</v>
      </c>
      <c r="Q540" s="203">
        <v>1E-05</v>
      </c>
      <c r="R540" s="203">
        <f>Q540*H540</f>
        <v>0.0001437</v>
      </c>
      <c r="S540" s="203">
        <v>0</v>
      </c>
      <c r="T540" s="204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205" t="s">
        <v>348</v>
      </c>
      <c r="AT540" s="205" t="s">
        <v>195</v>
      </c>
      <c r="AU540" s="205" t="s">
        <v>89</v>
      </c>
      <c r="AY540" s="18" t="s">
        <v>193</v>
      </c>
      <c r="BE540" s="206">
        <f>IF(N540="základní",J540,0)</f>
        <v>0</v>
      </c>
      <c r="BF540" s="206">
        <f>IF(N540="snížená",J540,0)</f>
        <v>0</v>
      </c>
      <c r="BG540" s="206">
        <f>IF(N540="zákl. přenesená",J540,0)</f>
        <v>0</v>
      </c>
      <c r="BH540" s="206">
        <f>IF(N540="sníž. přenesená",J540,0)</f>
        <v>0</v>
      </c>
      <c r="BI540" s="206">
        <f>IF(N540="nulová",J540,0)</f>
        <v>0</v>
      </c>
      <c r="BJ540" s="18" t="s">
        <v>87</v>
      </c>
      <c r="BK540" s="206">
        <f>ROUND(I540*H540,2)</f>
        <v>0</v>
      </c>
      <c r="BL540" s="18" t="s">
        <v>348</v>
      </c>
      <c r="BM540" s="205" t="s">
        <v>614</v>
      </c>
    </row>
    <row r="541" spans="2:51" s="15" customFormat="1" ht="12">
      <c r="B541" s="230"/>
      <c r="C541" s="231"/>
      <c r="D541" s="209" t="s">
        <v>201</v>
      </c>
      <c r="E541" s="232" t="s">
        <v>1</v>
      </c>
      <c r="F541" s="233" t="s">
        <v>615</v>
      </c>
      <c r="G541" s="231"/>
      <c r="H541" s="232" t="s">
        <v>1</v>
      </c>
      <c r="I541" s="234"/>
      <c r="J541" s="231"/>
      <c r="K541" s="231"/>
      <c r="L541" s="235"/>
      <c r="M541" s="236"/>
      <c r="N541" s="237"/>
      <c r="O541" s="237"/>
      <c r="P541" s="237"/>
      <c r="Q541" s="237"/>
      <c r="R541" s="237"/>
      <c r="S541" s="237"/>
      <c r="T541" s="238"/>
      <c r="AT541" s="239" t="s">
        <v>201</v>
      </c>
      <c r="AU541" s="239" t="s">
        <v>89</v>
      </c>
      <c r="AV541" s="15" t="s">
        <v>87</v>
      </c>
      <c r="AW541" s="15" t="s">
        <v>36</v>
      </c>
      <c r="AX541" s="15" t="s">
        <v>80</v>
      </c>
      <c r="AY541" s="239" t="s">
        <v>193</v>
      </c>
    </row>
    <row r="542" spans="2:51" s="15" customFormat="1" ht="12">
      <c r="B542" s="230"/>
      <c r="C542" s="231"/>
      <c r="D542" s="209" t="s">
        <v>201</v>
      </c>
      <c r="E542" s="232" t="s">
        <v>1</v>
      </c>
      <c r="F542" s="233" t="s">
        <v>616</v>
      </c>
      <c r="G542" s="231"/>
      <c r="H542" s="232" t="s">
        <v>1</v>
      </c>
      <c r="I542" s="234"/>
      <c r="J542" s="231"/>
      <c r="K542" s="231"/>
      <c r="L542" s="235"/>
      <c r="M542" s="236"/>
      <c r="N542" s="237"/>
      <c r="O542" s="237"/>
      <c r="P542" s="237"/>
      <c r="Q542" s="237"/>
      <c r="R542" s="237"/>
      <c r="S542" s="237"/>
      <c r="T542" s="238"/>
      <c r="AT542" s="239" t="s">
        <v>201</v>
      </c>
      <c r="AU542" s="239" t="s">
        <v>89</v>
      </c>
      <c r="AV542" s="15" t="s">
        <v>87</v>
      </c>
      <c r="AW542" s="15" t="s">
        <v>36</v>
      </c>
      <c r="AX542" s="15" t="s">
        <v>80</v>
      </c>
      <c r="AY542" s="239" t="s">
        <v>193</v>
      </c>
    </row>
    <row r="543" spans="2:51" s="13" customFormat="1" ht="12">
      <c r="B543" s="207"/>
      <c r="C543" s="208"/>
      <c r="D543" s="209" t="s">
        <v>201</v>
      </c>
      <c r="E543" s="210" t="s">
        <v>1</v>
      </c>
      <c r="F543" s="211" t="s">
        <v>617</v>
      </c>
      <c r="G543" s="208"/>
      <c r="H543" s="212">
        <v>14.37</v>
      </c>
      <c r="I543" s="213"/>
      <c r="J543" s="208"/>
      <c r="K543" s="208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201</v>
      </c>
      <c r="AU543" s="218" t="s">
        <v>89</v>
      </c>
      <c r="AV543" s="13" t="s">
        <v>89</v>
      </c>
      <c r="AW543" s="13" t="s">
        <v>36</v>
      </c>
      <c r="AX543" s="13" t="s">
        <v>80</v>
      </c>
      <c r="AY543" s="218" t="s">
        <v>193</v>
      </c>
    </row>
    <row r="544" spans="2:51" s="14" customFormat="1" ht="12">
      <c r="B544" s="219"/>
      <c r="C544" s="220"/>
      <c r="D544" s="209" t="s">
        <v>201</v>
      </c>
      <c r="E544" s="221" t="s">
        <v>1</v>
      </c>
      <c r="F544" s="222" t="s">
        <v>203</v>
      </c>
      <c r="G544" s="220"/>
      <c r="H544" s="223">
        <v>14.37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201</v>
      </c>
      <c r="AU544" s="229" t="s">
        <v>89</v>
      </c>
      <c r="AV544" s="14" t="s">
        <v>199</v>
      </c>
      <c r="AW544" s="14" t="s">
        <v>36</v>
      </c>
      <c r="AX544" s="14" t="s">
        <v>87</v>
      </c>
      <c r="AY544" s="229" t="s">
        <v>193</v>
      </c>
    </row>
    <row r="545" spans="1:65" s="2" customFormat="1" ht="24.2" customHeight="1">
      <c r="A545" s="35"/>
      <c r="B545" s="36"/>
      <c r="C545" s="193" t="s">
        <v>618</v>
      </c>
      <c r="D545" s="193" t="s">
        <v>195</v>
      </c>
      <c r="E545" s="194" t="s">
        <v>619</v>
      </c>
      <c r="F545" s="195" t="s">
        <v>620</v>
      </c>
      <c r="G545" s="196" t="s">
        <v>231</v>
      </c>
      <c r="H545" s="197">
        <v>28.74</v>
      </c>
      <c r="I545" s="198"/>
      <c r="J545" s="199">
        <f>ROUND(I545*H545,2)</f>
        <v>0</v>
      </c>
      <c r="K545" s="200"/>
      <c r="L545" s="40"/>
      <c r="M545" s="201" t="s">
        <v>1</v>
      </c>
      <c r="N545" s="202" t="s">
        <v>45</v>
      </c>
      <c r="O545" s="72"/>
      <c r="P545" s="203">
        <f>O545*H545</f>
        <v>0</v>
      </c>
      <c r="Q545" s="203">
        <v>0.00024</v>
      </c>
      <c r="R545" s="203">
        <f>Q545*H545</f>
        <v>0.006897599999999999</v>
      </c>
      <c r="S545" s="203">
        <v>0</v>
      </c>
      <c r="T545" s="204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05" t="s">
        <v>348</v>
      </c>
      <c r="AT545" s="205" t="s">
        <v>195</v>
      </c>
      <c r="AU545" s="205" t="s">
        <v>89</v>
      </c>
      <c r="AY545" s="18" t="s">
        <v>193</v>
      </c>
      <c r="BE545" s="206">
        <f>IF(N545="základní",J545,0)</f>
        <v>0</v>
      </c>
      <c r="BF545" s="206">
        <f>IF(N545="snížená",J545,0)</f>
        <v>0</v>
      </c>
      <c r="BG545" s="206">
        <f>IF(N545="zákl. přenesená",J545,0)</f>
        <v>0</v>
      </c>
      <c r="BH545" s="206">
        <f>IF(N545="sníž. přenesená",J545,0)</f>
        <v>0</v>
      </c>
      <c r="BI545" s="206">
        <f>IF(N545="nulová",J545,0)</f>
        <v>0</v>
      </c>
      <c r="BJ545" s="18" t="s">
        <v>87</v>
      </c>
      <c r="BK545" s="206">
        <f>ROUND(I545*H545,2)</f>
        <v>0</v>
      </c>
      <c r="BL545" s="18" t="s">
        <v>348</v>
      </c>
      <c r="BM545" s="205" t="s">
        <v>621</v>
      </c>
    </row>
    <row r="546" spans="2:51" s="15" customFormat="1" ht="12">
      <c r="B546" s="230"/>
      <c r="C546" s="231"/>
      <c r="D546" s="209" t="s">
        <v>201</v>
      </c>
      <c r="E546" s="232" t="s">
        <v>1</v>
      </c>
      <c r="F546" s="233" t="s">
        <v>622</v>
      </c>
      <c r="G546" s="231"/>
      <c r="H546" s="232" t="s">
        <v>1</v>
      </c>
      <c r="I546" s="234"/>
      <c r="J546" s="231"/>
      <c r="K546" s="231"/>
      <c r="L546" s="235"/>
      <c r="M546" s="236"/>
      <c r="N546" s="237"/>
      <c r="O546" s="237"/>
      <c r="P546" s="237"/>
      <c r="Q546" s="237"/>
      <c r="R546" s="237"/>
      <c r="S546" s="237"/>
      <c r="T546" s="238"/>
      <c r="AT546" s="239" t="s">
        <v>201</v>
      </c>
      <c r="AU546" s="239" t="s">
        <v>89</v>
      </c>
      <c r="AV546" s="15" t="s">
        <v>87</v>
      </c>
      <c r="AW546" s="15" t="s">
        <v>36</v>
      </c>
      <c r="AX546" s="15" t="s">
        <v>80</v>
      </c>
      <c r="AY546" s="239" t="s">
        <v>193</v>
      </c>
    </row>
    <row r="547" spans="2:51" s="13" customFormat="1" ht="12">
      <c r="B547" s="207"/>
      <c r="C547" s="208"/>
      <c r="D547" s="209" t="s">
        <v>201</v>
      </c>
      <c r="E547" s="210" t="s">
        <v>1</v>
      </c>
      <c r="F547" s="211" t="s">
        <v>623</v>
      </c>
      <c r="G547" s="208"/>
      <c r="H547" s="212">
        <v>28.74</v>
      </c>
      <c r="I547" s="213"/>
      <c r="J547" s="208"/>
      <c r="K547" s="208"/>
      <c r="L547" s="214"/>
      <c r="M547" s="215"/>
      <c r="N547" s="216"/>
      <c r="O547" s="216"/>
      <c r="P547" s="216"/>
      <c r="Q547" s="216"/>
      <c r="R547" s="216"/>
      <c r="S547" s="216"/>
      <c r="T547" s="217"/>
      <c r="AT547" s="218" t="s">
        <v>201</v>
      </c>
      <c r="AU547" s="218" t="s">
        <v>89</v>
      </c>
      <c r="AV547" s="13" t="s">
        <v>89</v>
      </c>
      <c r="AW547" s="13" t="s">
        <v>36</v>
      </c>
      <c r="AX547" s="13" t="s">
        <v>80</v>
      </c>
      <c r="AY547" s="218" t="s">
        <v>193</v>
      </c>
    </row>
    <row r="548" spans="2:51" s="14" customFormat="1" ht="12">
      <c r="B548" s="219"/>
      <c r="C548" s="220"/>
      <c r="D548" s="209" t="s">
        <v>201</v>
      </c>
      <c r="E548" s="221" t="s">
        <v>1</v>
      </c>
      <c r="F548" s="222" t="s">
        <v>203</v>
      </c>
      <c r="G548" s="220"/>
      <c r="H548" s="223">
        <v>28.74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201</v>
      </c>
      <c r="AU548" s="229" t="s">
        <v>89</v>
      </c>
      <c r="AV548" s="14" t="s">
        <v>199</v>
      </c>
      <c r="AW548" s="14" t="s">
        <v>36</v>
      </c>
      <c r="AX548" s="14" t="s">
        <v>87</v>
      </c>
      <c r="AY548" s="229" t="s">
        <v>193</v>
      </c>
    </row>
    <row r="549" spans="1:65" s="2" customFormat="1" ht="24.2" customHeight="1">
      <c r="A549" s="35"/>
      <c r="B549" s="36"/>
      <c r="C549" s="251" t="s">
        <v>624</v>
      </c>
      <c r="D549" s="251" t="s">
        <v>370</v>
      </c>
      <c r="E549" s="252" t="s">
        <v>625</v>
      </c>
      <c r="F549" s="253" t="s">
        <v>626</v>
      </c>
      <c r="G549" s="254" t="s">
        <v>231</v>
      </c>
      <c r="H549" s="255">
        <v>30.177</v>
      </c>
      <c r="I549" s="256"/>
      <c r="J549" s="257">
        <f>ROUND(I549*H549,2)</f>
        <v>0</v>
      </c>
      <c r="K549" s="258"/>
      <c r="L549" s="259"/>
      <c r="M549" s="260" t="s">
        <v>1</v>
      </c>
      <c r="N549" s="261" t="s">
        <v>45</v>
      </c>
      <c r="O549" s="72"/>
      <c r="P549" s="203">
        <f>O549*H549</f>
        <v>0</v>
      </c>
      <c r="Q549" s="203">
        <v>0.004</v>
      </c>
      <c r="R549" s="203">
        <f>Q549*H549</f>
        <v>0.120708</v>
      </c>
      <c r="S549" s="203">
        <v>0</v>
      </c>
      <c r="T549" s="204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05" t="s">
        <v>457</v>
      </c>
      <c r="AT549" s="205" t="s">
        <v>370</v>
      </c>
      <c r="AU549" s="205" t="s">
        <v>89</v>
      </c>
      <c r="AY549" s="18" t="s">
        <v>193</v>
      </c>
      <c r="BE549" s="206">
        <f>IF(N549="základní",J549,0)</f>
        <v>0</v>
      </c>
      <c r="BF549" s="206">
        <f>IF(N549="snížená",J549,0)</f>
        <v>0</v>
      </c>
      <c r="BG549" s="206">
        <f>IF(N549="zákl. přenesená",J549,0)</f>
        <v>0</v>
      </c>
      <c r="BH549" s="206">
        <f>IF(N549="sníž. přenesená",J549,0)</f>
        <v>0</v>
      </c>
      <c r="BI549" s="206">
        <f>IF(N549="nulová",J549,0)</f>
        <v>0</v>
      </c>
      <c r="BJ549" s="18" t="s">
        <v>87</v>
      </c>
      <c r="BK549" s="206">
        <f>ROUND(I549*H549,2)</f>
        <v>0</v>
      </c>
      <c r="BL549" s="18" t="s">
        <v>348</v>
      </c>
      <c r="BM549" s="205" t="s">
        <v>627</v>
      </c>
    </row>
    <row r="550" spans="2:51" s="15" customFormat="1" ht="12">
      <c r="B550" s="230"/>
      <c r="C550" s="231"/>
      <c r="D550" s="209" t="s">
        <v>201</v>
      </c>
      <c r="E550" s="232" t="s">
        <v>1</v>
      </c>
      <c r="F550" s="233" t="s">
        <v>622</v>
      </c>
      <c r="G550" s="231"/>
      <c r="H550" s="232" t="s">
        <v>1</v>
      </c>
      <c r="I550" s="234"/>
      <c r="J550" s="231"/>
      <c r="K550" s="231"/>
      <c r="L550" s="235"/>
      <c r="M550" s="236"/>
      <c r="N550" s="237"/>
      <c r="O550" s="237"/>
      <c r="P550" s="237"/>
      <c r="Q550" s="237"/>
      <c r="R550" s="237"/>
      <c r="S550" s="237"/>
      <c r="T550" s="238"/>
      <c r="AT550" s="239" t="s">
        <v>201</v>
      </c>
      <c r="AU550" s="239" t="s">
        <v>89</v>
      </c>
      <c r="AV550" s="15" t="s">
        <v>87</v>
      </c>
      <c r="AW550" s="15" t="s">
        <v>36</v>
      </c>
      <c r="AX550" s="15" t="s">
        <v>80</v>
      </c>
      <c r="AY550" s="239" t="s">
        <v>193</v>
      </c>
    </row>
    <row r="551" spans="2:51" s="13" customFormat="1" ht="12">
      <c r="B551" s="207"/>
      <c r="C551" s="208"/>
      <c r="D551" s="209" t="s">
        <v>201</v>
      </c>
      <c r="E551" s="210" t="s">
        <v>1</v>
      </c>
      <c r="F551" s="211" t="s">
        <v>623</v>
      </c>
      <c r="G551" s="208"/>
      <c r="H551" s="212">
        <v>28.74</v>
      </c>
      <c r="I551" s="213"/>
      <c r="J551" s="208"/>
      <c r="K551" s="208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201</v>
      </c>
      <c r="AU551" s="218" t="s">
        <v>89</v>
      </c>
      <c r="AV551" s="13" t="s">
        <v>89</v>
      </c>
      <c r="AW551" s="13" t="s">
        <v>36</v>
      </c>
      <c r="AX551" s="13" t="s">
        <v>80</v>
      </c>
      <c r="AY551" s="218" t="s">
        <v>193</v>
      </c>
    </row>
    <row r="552" spans="2:51" s="14" customFormat="1" ht="12">
      <c r="B552" s="219"/>
      <c r="C552" s="220"/>
      <c r="D552" s="209" t="s">
        <v>201</v>
      </c>
      <c r="E552" s="221" t="s">
        <v>1</v>
      </c>
      <c r="F552" s="222" t="s">
        <v>203</v>
      </c>
      <c r="G552" s="220"/>
      <c r="H552" s="223">
        <v>28.74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201</v>
      </c>
      <c r="AU552" s="229" t="s">
        <v>89</v>
      </c>
      <c r="AV552" s="14" t="s">
        <v>199</v>
      </c>
      <c r="AW552" s="14" t="s">
        <v>36</v>
      </c>
      <c r="AX552" s="14" t="s">
        <v>87</v>
      </c>
      <c r="AY552" s="229" t="s">
        <v>193</v>
      </c>
    </row>
    <row r="553" spans="2:51" s="13" customFormat="1" ht="12">
      <c r="B553" s="207"/>
      <c r="C553" s="208"/>
      <c r="D553" s="209" t="s">
        <v>201</v>
      </c>
      <c r="E553" s="208"/>
      <c r="F553" s="211" t="s">
        <v>628</v>
      </c>
      <c r="G553" s="208"/>
      <c r="H553" s="212">
        <v>30.177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201</v>
      </c>
      <c r="AU553" s="218" t="s">
        <v>89</v>
      </c>
      <c r="AV553" s="13" t="s">
        <v>89</v>
      </c>
      <c r="AW553" s="13" t="s">
        <v>4</v>
      </c>
      <c r="AX553" s="13" t="s">
        <v>87</v>
      </c>
      <c r="AY553" s="218" t="s">
        <v>193</v>
      </c>
    </row>
    <row r="554" spans="1:65" s="2" customFormat="1" ht="24.2" customHeight="1">
      <c r="A554" s="35"/>
      <c r="B554" s="36"/>
      <c r="C554" s="193" t="s">
        <v>629</v>
      </c>
      <c r="D554" s="193" t="s">
        <v>195</v>
      </c>
      <c r="E554" s="194" t="s">
        <v>630</v>
      </c>
      <c r="F554" s="195" t="s">
        <v>631</v>
      </c>
      <c r="G554" s="196" t="s">
        <v>231</v>
      </c>
      <c r="H554" s="197">
        <v>14.37</v>
      </c>
      <c r="I554" s="198"/>
      <c r="J554" s="199">
        <f>ROUND(I554*H554,2)</f>
        <v>0</v>
      </c>
      <c r="K554" s="200"/>
      <c r="L554" s="40"/>
      <c r="M554" s="201" t="s">
        <v>1</v>
      </c>
      <c r="N554" s="202" t="s">
        <v>45</v>
      </c>
      <c r="O554" s="72"/>
      <c r="P554" s="203">
        <f>O554*H554</f>
        <v>0</v>
      </c>
      <c r="Q554" s="203">
        <v>0</v>
      </c>
      <c r="R554" s="203">
        <f>Q554*H554</f>
        <v>0</v>
      </c>
      <c r="S554" s="203">
        <v>0</v>
      </c>
      <c r="T554" s="204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05" t="s">
        <v>348</v>
      </c>
      <c r="AT554" s="205" t="s">
        <v>195</v>
      </c>
      <c r="AU554" s="205" t="s">
        <v>89</v>
      </c>
      <c r="AY554" s="18" t="s">
        <v>193</v>
      </c>
      <c r="BE554" s="206">
        <f>IF(N554="základní",J554,0)</f>
        <v>0</v>
      </c>
      <c r="BF554" s="206">
        <f>IF(N554="snížená",J554,0)</f>
        <v>0</v>
      </c>
      <c r="BG554" s="206">
        <f>IF(N554="zákl. přenesená",J554,0)</f>
        <v>0</v>
      </c>
      <c r="BH554" s="206">
        <f>IF(N554="sníž. přenesená",J554,0)</f>
        <v>0</v>
      </c>
      <c r="BI554" s="206">
        <f>IF(N554="nulová",J554,0)</f>
        <v>0</v>
      </c>
      <c r="BJ554" s="18" t="s">
        <v>87</v>
      </c>
      <c r="BK554" s="206">
        <f>ROUND(I554*H554,2)</f>
        <v>0</v>
      </c>
      <c r="BL554" s="18" t="s">
        <v>348</v>
      </c>
      <c r="BM554" s="205" t="s">
        <v>632</v>
      </c>
    </row>
    <row r="555" spans="2:51" s="15" customFormat="1" ht="12">
      <c r="B555" s="230"/>
      <c r="C555" s="231"/>
      <c r="D555" s="209" t="s">
        <v>201</v>
      </c>
      <c r="E555" s="232" t="s">
        <v>1</v>
      </c>
      <c r="F555" s="233" t="s">
        <v>615</v>
      </c>
      <c r="G555" s="231"/>
      <c r="H555" s="232" t="s">
        <v>1</v>
      </c>
      <c r="I555" s="234"/>
      <c r="J555" s="231"/>
      <c r="K555" s="231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201</v>
      </c>
      <c r="AU555" s="239" t="s">
        <v>89</v>
      </c>
      <c r="AV555" s="15" t="s">
        <v>87</v>
      </c>
      <c r="AW555" s="15" t="s">
        <v>36</v>
      </c>
      <c r="AX555" s="15" t="s">
        <v>80</v>
      </c>
      <c r="AY555" s="239" t="s">
        <v>193</v>
      </c>
    </row>
    <row r="556" spans="2:51" s="15" customFormat="1" ht="12">
      <c r="B556" s="230"/>
      <c r="C556" s="231"/>
      <c r="D556" s="209" t="s">
        <v>201</v>
      </c>
      <c r="E556" s="232" t="s">
        <v>1</v>
      </c>
      <c r="F556" s="233" t="s">
        <v>633</v>
      </c>
      <c r="G556" s="231"/>
      <c r="H556" s="232" t="s">
        <v>1</v>
      </c>
      <c r="I556" s="234"/>
      <c r="J556" s="231"/>
      <c r="K556" s="231"/>
      <c r="L556" s="235"/>
      <c r="M556" s="236"/>
      <c r="N556" s="237"/>
      <c r="O556" s="237"/>
      <c r="P556" s="237"/>
      <c r="Q556" s="237"/>
      <c r="R556" s="237"/>
      <c r="S556" s="237"/>
      <c r="T556" s="238"/>
      <c r="AT556" s="239" t="s">
        <v>201</v>
      </c>
      <c r="AU556" s="239" t="s">
        <v>89</v>
      </c>
      <c r="AV556" s="15" t="s">
        <v>87</v>
      </c>
      <c r="AW556" s="15" t="s">
        <v>36</v>
      </c>
      <c r="AX556" s="15" t="s">
        <v>80</v>
      </c>
      <c r="AY556" s="239" t="s">
        <v>193</v>
      </c>
    </row>
    <row r="557" spans="2:51" s="13" customFormat="1" ht="12">
      <c r="B557" s="207"/>
      <c r="C557" s="208"/>
      <c r="D557" s="209" t="s">
        <v>201</v>
      </c>
      <c r="E557" s="210" t="s">
        <v>1</v>
      </c>
      <c r="F557" s="211" t="s">
        <v>617</v>
      </c>
      <c r="G557" s="208"/>
      <c r="H557" s="212">
        <v>14.37</v>
      </c>
      <c r="I557" s="213"/>
      <c r="J557" s="208"/>
      <c r="K557" s="208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201</v>
      </c>
      <c r="AU557" s="218" t="s">
        <v>89</v>
      </c>
      <c r="AV557" s="13" t="s">
        <v>89</v>
      </c>
      <c r="AW557" s="13" t="s">
        <v>36</v>
      </c>
      <c r="AX557" s="13" t="s">
        <v>80</v>
      </c>
      <c r="AY557" s="218" t="s">
        <v>193</v>
      </c>
    </row>
    <row r="558" spans="2:51" s="14" customFormat="1" ht="12">
      <c r="B558" s="219"/>
      <c r="C558" s="220"/>
      <c r="D558" s="209" t="s">
        <v>201</v>
      </c>
      <c r="E558" s="221" t="s">
        <v>1</v>
      </c>
      <c r="F558" s="222" t="s">
        <v>203</v>
      </c>
      <c r="G558" s="220"/>
      <c r="H558" s="223">
        <v>14.37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201</v>
      </c>
      <c r="AU558" s="229" t="s">
        <v>89</v>
      </c>
      <c r="AV558" s="14" t="s">
        <v>199</v>
      </c>
      <c r="AW558" s="14" t="s">
        <v>36</v>
      </c>
      <c r="AX558" s="14" t="s">
        <v>87</v>
      </c>
      <c r="AY558" s="229" t="s">
        <v>193</v>
      </c>
    </row>
    <row r="559" spans="1:65" s="2" customFormat="1" ht="24.2" customHeight="1">
      <c r="A559" s="35"/>
      <c r="B559" s="36"/>
      <c r="C559" s="193" t="s">
        <v>634</v>
      </c>
      <c r="D559" s="193" t="s">
        <v>195</v>
      </c>
      <c r="E559" s="194" t="s">
        <v>635</v>
      </c>
      <c r="F559" s="195" t="s">
        <v>636</v>
      </c>
      <c r="G559" s="196" t="s">
        <v>607</v>
      </c>
      <c r="H559" s="266"/>
      <c r="I559" s="198"/>
      <c r="J559" s="199">
        <f>ROUND(I559*H559,2)</f>
        <v>0</v>
      </c>
      <c r="K559" s="200"/>
      <c r="L559" s="40"/>
      <c r="M559" s="201" t="s">
        <v>1</v>
      </c>
      <c r="N559" s="202" t="s">
        <v>45</v>
      </c>
      <c r="O559" s="72"/>
      <c r="P559" s="203">
        <f>O559*H559</f>
        <v>0</v>
      </c>
      <c r="Q559" s="203">
        <v>0</v>
      </c>
      <c r="R559" s="203">
        <f>Q559*H559</f>
        <v>0</v>
      </c>
      <c r="S559" s="203">
        <v>0</v>
      </c>
      <c r="T559" s="204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05" t="s">
        <v>348</v>
      </c>
      <c r="AT559" s="205" t="s">
        <v>195</v>
      </c>
      <c r="AU559" s="205" t="s">
        <v>89</v>
      </c>
      <c r="AY559" s="18" t="s">
        <v>193</v>
      </c>
      <c r="BE559" s="206">
        <f>IF(N559="základní",J559,0)</f>
        <v>0</v>
      </c>
      <c r="BF559" s="206">
        <f>IF(N559="snížená",J559,0)</f>
        <v>0</v>
      </c>
      <c r="BG559" s="206">
        <f>IF(N559="zákl. přenesená",J559,0)</f>
        <v>0</v>
      </c>
      <c r="BH559" s="206">
        <f>IF(N559="sníž. přenesená",J559,0)</f>
        <v>0</v>
      </c>
      <c r="BI559" s="206">
        <f>IF(N559="nulová",J559,0)</f>
        <v>0</v>
      </c>
      <c r="BJ559" s="18" t="s">
        <v>87</v>
      </c>
      <c r="BK559" s="206">
        <f>ROUND(I559*H559,2)</f>
        <v>0</v>
      </c>
      <c r="BL559" s="18" t="s">
        <v>348</v>
      </c>
      <c r="BM559" s="205" t="s">
        <v>637</v>
      </c>
    </row>
    <row r="560" spans="2:63" s="12" customFormat="1" ht="22.9" customHeight="1">
      <c r="B560" s="177"/>
      <c r="C560" s="178"/>
      <c r="D560" s="179" t="s">
        <v>79</v>
      </c>
      <c r="E560" s="191" t="s">
        <v>638</v>
      </c>
      <c r="F560" s="191" t="s">
        <v>639</v>
      </c>
      <c r="G560" s="178"/>
      <c r="H560" s="178"/>
      <c r="I560" s="181"/>
      <c r="J560" s="192">
        <f>BK560</f>
        <v>0</v>
      </c>
      <c r="K560" s="178"/>
      <c r="L560" s="183"/>
      <c r="M560" s="184"/>
      <c r="N560" s="185"/>
      <c r="O560" s="185"/>
      <c r="P560" s="186">
        <f>SUM(P561:P629)</f>
        <v>0</v>
      </c>
      <c r="Q560" s="185"/>
      <c r="R560" s="186">
        <f>SUM(R561:R629)</f>
        <v>0.23312000000000002</v>
      </c>
      <c r="S560" s="185"/>
      <c r="T560" s="187">
        <f>SUM(T561:T629)</f>
        <v>0</v>
      </c>
      <c r="AR560" s="188" t="s">
        <v>89</v>
      </c>
      <c r="AT560" s="189" t="s">
        <v>79</v>
      </c>
      <c r="AU560" s="189" t="s">
        <v>87</v>
      </c>
      <c r="AY560" s="188" t="s">
        <v>193</v>
      </c>
      <c r="BK560" s="190">
        <f>SUM(BK561:BK629)</f>
        <v>0</v>
      </c>
    </row>
    <row r="561" spans="1:65" s="2" customFormat="1" ht="24.2" customHeight="1">
      <c r="A561" s="35"/>
      <c r="B561" s="36"/>
      <c r="C561" s="193" t="s">
        <v>640</v>
      </c>
      <c r="D561" s="193" t="s">
        <v>195</v>
      </c>
      <c r="E561" s="194" t="s">
        <v>641</v>
      </c>
      <c r="F561" s="195" t="s">
        <v>642</v>
      </c>
      <c r="G561" s="196" t="s">
        <v>367</v>
      </c>
      <c r="H561" s="197">
        <v>5</v>
      </c>
      <c r="I561" s="198"/>
      <c r="J561" s="199">
        <f>ROUND(I561*H561,2)</f>
        <v>0</v>
      </c>
      <c r="K561" s="200"/>
      <c r="L561" s="40"/>
      <c r="M561" s="201" t="s">
        <v>1</v>
      </c>
      <c r="N561" s="202" t="s">
        <v>45</v>
      </c>
      <c r="O561" s="72"/>
      <c r="P561" s="203">
        <f>O561*H561</f>
        <v>0</v>
      </c>
      <c r="Q561" s="203">
        <v>0.00376</v>
      </c>
      <c r="R561" s="203">
        <f>Q561*H561</f>
        <v>0.0188</v>
      </c>
      <c r="S561" s="203">
        <v>0</v>
      </c>
      <c r="T561" s="204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05" t="s">
        <v>348</v>
      </c>
      <c r="AT561" s="205" t="s">
        <v>195</v>
      </c>
      <c r="AU561" s="205" t="s">
        <v>89</v>
      </c>
      <c r="AY561" s="18" t="s">
        <v>193</v>
      </c>
      <c r="BE561" s="206">
        <f>IF(N561="základní",J561,0)</f>
        <v>0</v>
      </c>
      <c r="BF561" s="206">
        <f>IF(N561="snížená",J561,0)</f>
        <v>0</v>
      </c>
      <c r="BG561" s="206">
        <f>IF(N561="zákl. přenesená",J561,0)</f>
        <v>0</v>
      </c>
      <c r="BH561" s="206">
        <f>IF(N561="sníž. přenesená",J561,0)</f>
        <v>0</v>
      </c>
      <c r="BI561" s="206">
        <f>IF(N561="nulová",J561,0)</f>
        <v>0</v>
      </c>
      <c r="BJ561" s="18" t="s">
        <v>87</v>
      </c>
      <c r="BK561" s="206">
        <f>ROUND(I561*H561,2)</f>
        <v>0</v>
      </c>
      <c r="BL561" s="18" t="s">
        <v>348</v>
      </c>
      <c r="BM561" s="205" t="s">
        <v>643</v>
      </c>
    </row>
    <row r="562" spans="1:47" s="2" customFormat="1" ht="58.5">
      <c r="A562" s="35"/>
      <c r="B562" s="36"/>
      <c r="C562" s="37"/>
      <c r="D562" s="209" t="s">
        <v>471</v>
      </c>
      <c r="E562" s="37"/>
      <c r="F562" s="262" t="s">
        <v>644</v>
      </c>
      <c r="G562" s="37"/>
      <c r="H562" s="37"/>
      <c r="I562" s="263"/>
      <c r="J562" s="37"/>
      <c r="K562" s="37"/>
      <c r="L562" s="40"/>
      <c r="M562" s="264"/>
      <c r="N562" s="265"/>
      <c r="O562" s="72"/>
      <c r="P562" s="72"/>
      <c r="Q562" s="72"/>
      <c r="R562" s="72"/>
      <c r="S562" s="72"/>
      <c r="T562" s="73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471</v>
      </c>
      <c r="AU562" s="18" t="s">
        <v>89</v>
      </c>
    </row>
    <row r="563" spans="2:51" s="15" customFormat="1" ht="12">
      <c r="B563" s="230"/>
      <c r="C563" s="231"/>
      <c r="D563" s="209" t="s">
        <v>201</v>
      </c>
      <c r="E563" s="232" t="s">
        <v>1</v>
      </c>
      <c r="F563" s="233" t="s">
        <v>645</v>
      </c>
      <c r="G563" s="231"/>
      <c r="H563" s="232" t="s">
        <v>1</v>
      </c>
      <c r="I563" s="234"/>
      <c r="J563" s="231"/>
      <c r="K563" s="231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201</v>
      </c>
      <c r="AU563" s="239" t="s">
        <v>89</v>
      </c>
      <c r="AV563" s="15" t="s">
        <v>87</v>
      </c>
      <c r="AW563" s="15" t="s">
        <v>36</v>
      </c>
      <c r="AX563" s="15" t="s">
        <v>80</v>
      </c>
      <c r="AY563" s="239" t="s">
        <v>193</v>
      </c>
    </row>
    <row r="564" spans="2:51" s="13" customFormat="1" ht="12">
      <c r="B564" s="207"/>
      <c r="C564" s="208"/>
      <c r="D564" s="209" t="s">
        <v>201</v>
      </c>
      <c r="E564" s="210" t="s">
        <v>1</v>
      </c>
      <c r="F564" s="211" t="s">
        <v>221</v>
      </c>
      <c r="G564" s="208"/>
      <c r="H564" s="212">
        <v>5</v>
      </c>
      <c r="I564" s="213"/>
      <c r="J564" s="208"/>
      <c r="K564" s="208"/>
      <c r="L564" s="214"/>
      <c r="M564" s="215"/>
      <c r="N564" s="216"/>
      <c r="O564" s="216"/>
      <c r="P564" s="216"/>
      <c r="Q564" s="216"/>
      <c r="R564" s="216"/>
      <c r="S564" s="216"/>
      <c r="T564" s="217"/>
      <c r="AT564" s="218" t="s">
        <v>201</v>
      </c>
      <c r="AU564" s="218" t="s">
        <v>89</v>
      </c>
      <c r="AV564" s="13" t="s">
        <v>89</v>
      </c>
      <c r="AW564" s="13" t="s">
        <v>36</v>
      </c>
      <c r="AX564" s="13" t="s">
        <v>80</v>
      </c>
      <c r="AY564" s="218" t="s">
        <v>193</v>
      </c>
    </row>
    <row r="565" spans="2:51" s="14" customFormat="1" ht="12">
      <c r="B565" s="219"/>
      <c r="C565" s="220"/>
      <c r="D565" s="209" t="s">
        <v>201</v>
      </c>
      <c r="E565" s="221" t="s">
        <v>1</v>
      </c>
      <c r="F565" s="222" t="s">
        <v>203</v>
      </c>
      <c r="G565" s="220"/>
      <c r="H565" s="223">
        <v>5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201</v>
      </c>
      <c r="AU565" s="229" t="s">
        <v>89</v>
      </c>
      <c r="AV565" s="14" t="s">
        <v>199</v>
      </c>
      <c r="AW565" s="14" t="s">
        <v>36</v>
      </c>
      <c r="AX565" s="14" t="s">
        <v>87</v>
      </c>
      <c r="AY565" s="229" t="s">
        <v>193</v>
      </c>
    </row>
    <row r="566" spans="1:65" s="2" customFormat="1" ht="24.2" customHeight="1">
      <c r="A566" s="35"/>
      <c r="B566" s="36"/>
      <c r="C566" s="193" t="s">
        <v>646</v>
      </c>
      <c r="D566" s="193" t="s">
        <v>195</v>
      </c>
      <c r="E566" s="194" t="s">
        <v>647</v>
      </c>
      <c r="F566" s="195" t="s">
        <v>648</v>
      </c>
      <c r="G566" s="196" t="s">
        <v>367</v>
      </c>
      <c r="H566" s="197">
        <v>9</v>
      </c>
      <c r="I566" s="198"/>
      <c r="J566" s="199">
        <f>ROUND(I566*H566,2)</f>
        <v>0</v>
      </c>
      <c r="K566" s="200"/>
      <c r="L566" s="40"/>
      <c r="M566" s="201" t="s">
        <v>1</v>
      </c>
      <c r="N566" s="202" t="s">
        <v>45</v>
      </c>
      <c r="O566" s="72"/>
      <c r="P566" s="203">
        <f>O566*H566</f>
        <v>0</v>
      </c>
      <c r="Q566" s="203">
        <v>0.00376</v>
      </c>
      <c r="R566" s="203">
        <f>Q566*H566</f>
        <v>0.03384</v>
      </c>
      <c r="S566" s="203">
        <v>0</v>
      </c>
      <c r="T566" s="204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05" t="s">
        <v>348</v>
      </c>
      <c r="AT566" s="205" t="s">
        <v>195</v>
      </c>
      <c r="AU566" s="205" t="s">
        <v>89</v>
      </c>
      <c r="AY566" s="18" t="s">
        <v>193</v>
      </c>
      <c r="BE566" s="206">
        <f>IF(N566="základní",J566,0)</f>
        <v>0</v>
      </c>
      <c r="BF566" s="206">
        <f>IF(N566="snížená",J566,0)</f>
        <v>0</v>
      </c>
      <c r="BG566" s="206">
        <f>IF(N566="zákl. přenesená",J566,0)</f>
        <v>0</v>
      </c>
      <c r="BH566" s="206">
        <f>IF(N566="sníž. přenesená",J566,0)</f>
        <v>0</v>
      </c>
      <c r="BI566" s="206">
        <f>IF(N566="nulová",J566,0)</f>
        <v>0</v>
      </c>
      <c r="BJ566" s="18" t="s">
        <v>87</v>
      </c>
      <c r="BK566" s="206">
        <f>ROUND(I566*H566,2)</f>
        <v>0</v>
      </c>
      <c r="BL566" s="18" t="s">
        <v>348</v>
      </c>
      <c r="BM566" s="205" t="s">
        <v>649</v>
      </c>
    </row>
    <row r="567" spans="1:47" s="2" customFormat="1" ht="39">
      <c r="A567" s="35"/>
      <c r="B567" s="36"/>
      <c r="C567" s="37"/>
      <c r="D567" s="209" t="s">
        <v>471</v>
      </c>
      <c r="E567" s="37"/>
      <c r="F567" s="262" t="s">
        <v>650</v>
      </c>
      <c r="G567" s="37"/>
      <c r="H567" s="37"/>
      <c r="I567" s="263"/>
      <c r="J567" s="37"/>
      <c r="K567" s="37"/>
      <c r="L567" s="40"/>
      <c r="M567" s="264"/>
      <c r="N567" s="265"/>
      <c r="O567" s="72"/>
      <c r="P567" s="72"/>
      <c r="Q567" s="72"/>
      <c r="R567" s="72"/>
      <c r="S567" s="72"/>
      <c r="T567" s="73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8" t="s">
        <v>471</v>
      </c>
      <c r="AU567" s="18" t="s">
        <v>89</v>
      </c>
    </row>
    <row r="568" spans="2:51" s="15" customFormat="1" ht="12">
      <c r="B568" s="230"/>
      <c r="C568" s="231"/>
      <c r="D568" s="209" t="s">
        <v>201</v>
      </c>
      <c r="E568" s="232" t="s">
        <v>1</v>
      </c>
      <c r="F568" s="233" t="s">
        <v>645</v>
      </c>
      <c r="G568" s="231"/>
      <c r="H568" s="232" t="s">
        <v>1</v>
      </c>
      <c r="I568" s="234"/>
      <c r="J568" s="231"/>
      <c r="K568" s="231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201</v>
      </c>
      <c r="AU568" s="239" t="s">
        <v>89</v>
      </c>
      <c r="AV568" s="15" t="s">
        <v>87</v>
      </c>
      <c r="AW568" s="15" t="s">
        <v>36</v>
      </c>
      <c r="AX568" s="15" t="s">
        <v>80</v>
      </c>
      <c r="AY568" s="239" t="s">
        <v>193</v>
      </c>
    </row>
    <row r="569" spans="2:51" s="13" customFormat="1" ht="12">
      <c r="B569" s="207"/>
      <c r="C569" s="208"/>
      <c r="D569" s="209" t="s">
        <v>201</v>
      </c>
      <c r="E569" s="210" t="s">
        <v>1</v>
      </c>
      <c r="F569" s="211" t="s">
        <v>265</v>
      </c>
      <c r="G569" s="208"/>
      <c r="H569" s="212">
        <v>9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201</v>
      </c>
      <c r="AU569" s="218" t="s">
        <v>89</v>
      </c>
      <c r="AV569" s="13" t="s">
        <v>89</v>
      </c>
      <c r="AW569" s="13" t="s">
        <v>36</v>
      </c>
      <c r="AX569" s="13" t="s">
        <v>80</v>
      </c>
      <c r="AY569" s="218" t="s">
        <v>193</v>
      </c>
    </row>
    <row r="570" spans="2:51" s="14" customFormat="1" ht="12">
      <c r="B570" s="219"/>
      <c r="C570" s="220"/>
      <c r="D570" s="209" t="s">
        <v>201</v>
      </c>
      <c r="E570" s="221" t="s">
        <v>1</v>
      </c>
      <c r="F570" s="222" t="s">
        <v>203</v>
      </c>
      <c r="G570" s="220"/>
      <c r="H570" s="223">
        <v>9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201</v>
      </c>
      <c r="AU570" s="229" t="s">
        <v>89</v>
      </c>
      <c r="AV570" s="14" t="s">
        <v>199</v>
      </c>
      <c r="AW570" s="14" t="s">
        <v>36</v>
      </c>
      <c r="AX570" s="14" t="s">
        <v>87</v>
      </c>
      <c r="AY570" s="229" t="s">
        <v>193</v>
      </c>
    </row>
    <row r="571" spans="1:65" s="2" customFormat="1" ht="33" customHeight="1">
      <c r="A571" s="35"/>
      <c r="B571" s="36"/>
      <c r="C571" s="193" t="s">
        <v>651</v>
      </c>
      <c r="D571" s="193" t="s">
        <v>195</v>
      </c>
      <c r="E571" s="194" t="s">
        <v>652</v>
      </c>
      <c r="F571" s="195" t="s">
        <v>653</v>
      </c>
      <c r="G571" s="196" t="s">
        <v>367</v>
      </c>
      <c r="H571" s="197">
        <v>8</v>
      </c>
      <c r="I571" s="198"/>
      <c r="J571" s="199">
        <f>ROUND(I571*H571,2)</f>
        <v>0</v>
      </c>
      <c r="K571" s="200"/>
      <c r="L571" s="40"/>
      <c r="M571" s="201" t="s">
        <v>1</v>
      </c>
      <c r="N571" s="202" t="s">
        <v>45</v>
      </c>
      <c r="O571" s="72"/>
      <c r="P571" s="203">
        <f>O571*H571</f>
        <v>0</v>
      </c>
      <c r="Q571" s="203">
        <v>0.00376</v>
      </c>
      <c r="R571" s="203">
        <f>Q571*H571</f>
        <v>0.03008</v>
      </c>
      <c r="S571" s="203">
        <v>0</v>
      </c>
      <c r="T571" s="204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205" t="s">
        <v>348</v>
      </c>
      <c r="AT571" s="205" t="s">
        <v>195</v>
      </c>
      <c r="AU571" s="205" t="s">
        <v>89</v>
      </c>
      <c r="AY571" s="18" t="s">
        <v>193</v>
      </c>
      <c r="BE571" s="206">
        <f>IF(N571="základní",J571,0)</f>
        <v>0</v>
      </c>
      <c r="BF571" s="206">
        <f>IF(N571="snížená",J571,0)</f>
        <v>0</v>
      </c>
      <c r="BG571" s="206">
        <f>IF(N571="zákl. přenesená",J571,0)</f>
        <v>0</v>
      </c>
      <c r="BH571" s="206">
        <f>IF(N571="sníž. přenesená",J571,0)</f>
        <v>0</v>
      </c>
      <c r="BI571" s="206">
        <f>IF(N571="nulová",J571,0)</f>
        <v>0</v>
      </c>
      <c r="BJ571" s="18" t="s">
        <v>87</v>
      </c>
      <c r="BK571" s="206">
        <f>ROUND(I571*H571,2)</f>
        <v>0</v>
      </c>
      <c r="BL571" s="18" t="s">
        <v>348</v>
      </c>
      <c r="BM571" s="205" t="s">
        <v>654</v>
      </c>
    </row>
    <row r="572" spans="1:47" s="2" customFormat="1" ht="48.75">
      <c r="A572" s="35"/>
      <c r="B572" s="36"/>
      <c r="C572" s="37"/>
      <c r="D572" s="209" t="s">
        <v>471</v>
      </c>
      <c r="E572" s="37"/>
      <c r="F572" s="262" t="s">
        <v>655</v>
      </c>
      <c r="G572" s="37"/>
      <c r="H572" s="37"/>
      <c r="I572" s="263"/>
      <c r="J572" s="37"/>
      <c r="K572" s="37"/>
      <c r="L572" s="40"/>
      <c r="M572" s="264"/>
      <c r="N572" s="265"/>
      <c r="O572" s="72"/>
      <c r="P572" s="72"/>
      <c r="Q572" s="72"/>
      <c r="R572" s="72"/>
      <c r="S572" s="72"/>
      <c r="T572" s="73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471</v>
      </c>
      <c r="AU572" s="18" t="s">
        <v>89</v>
      </c>
    </row>
    <row r="573" spans="2:51" s="15" customFormat="1" ht="12">
      <c r="B573" s="230"/>
      <c r="C573" s="231"/>
      <c r="D573" s="209" t="s">
        <v>201</v>
      </c>
      <c r="E573" s="232" t="s">
        <v>1</v>
      </c>
      <c r="F573" s="233" t="s">
        <v>645</v>
      </c>
      <c r="G573" s="231"/>
      <c r="H573" s="232" t="s">
        <v>1</v>
      </c>
      <c r="I573" s="234"/>
      <c r="J573" s="231"/>
      <c r="K573" s="231"/>
      <c r="L573" s="235"/>
      <c r="M573" s="236"/>
      <c r="N573" s="237"/>
      <c r="O573" s="237"/>
      <c r="P573" s="237"/>
      <c r="Q573" s="237"/>
      <c r="R573" s="237"/>
      <c r="S573" s="237"/>
      <c r="T573" s="238"/>
      <c r="AT573" s="239" t="s">
        <v>201</v>
      </c>
      <c r="AU573" s="239" t="s">
        <v>89</v>
      </c>
      <c r="AV573" s="15" t="s">
        <v>87</v>
      </c>
      <c r="AW573" s="15" t="s">
        <v>36</v>
      </c>
      <c r="AX573" s="15" t="s">
        <v>80</v>
      </c>
      <c r="AY573" s="239" t="s">
        <v>193</v>
      </c>
    </row>
    <row r="574" spans="2:51" s="13" customFormat="1" ht="12">
      <c r="B574" s="207"/>
      <c r="C574" s="208"/>
      <c r="D574" s="209" t="s">
        <v>201</v>
      </c>
      <c r="E574" s="210" t="s">
        <v>1</v>
      </c>
      <c r="F574" s="211" t="s">
        <v>259</v>
      </c>
      <c r="G574" s="208"/>
      <c r="H574" s="212">
        <v>8</v>
      </c>
      <c r="I574" s="213"/>
      <c r="J574" s="208"/>
      <c r="K574" s="208"/>
      <c r="L574" s="214"/>
      <c r="M574" s="215"/>
      <c r="N574" s="216"/>
      <c r="O574" s="216"/>
      <c r="P574" s="216"/>
      <c r="Q574" s="216"/>
      <c r="R574" s="216"/>
      <c r="S574" s="216"/>
      <c r="T574" s="217"/>
      <c r="AT574" s="218" t="s">
        <v>201</v>
      </c>
      <c r="AU574" s="218" t="s">
        <v>89</v>
      </c>
      <c r="AV574" s="13" t="s">
        <v>89</v>
      </c>
      <c r="AW574" s="13" t="s">
        <v>36</v>
      </c>
      <c r="AX574" s="13" t="s">
        <v>80</v>
      </c>
      <c r="AY574" s="218" t="s">
        <v>193</v>
      </c>
    </row>
    <row r="575" spans="2:51" s="14" customFormat="1" ht="12">
      <c r="B575" s="219"/>
      <c r="C575" s="220"/>
      <c r="D575" s="209" t="s">
        <v>201</v>
      </c>
      <c r="E575" s="221" t="s">
        <v>1</v>
      </c>
      <c r="F575" s="222" t="s">
        <v>203</v>
      </c>
      <c r="G575" s="220"/>
      <c r="H575" s="223">
        <v>8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201</v>
      </c>
      <c r="AU575" s="229" t="s">
        <v>89</v>
      </c>
      <c r="AV575" s="14" t="s">
        <v>199</v>
      </c>
      <c r="AW575" s="14" t="s">
        <v>36</v>
      </c>
      <c r="AX575" s="14" t="s">
        <v>87</v>
      </c>
      <c r="AY575" s="229" t="s">
        <v>193</v>
      </c>
    </row>
    <row r="576" spans="1:65" s="2" customFormat="1" ht="24.2" customHeight="1">
      <c r="A576" s="35"/>
      <c r="B576" s="36"/>
      <c r="C576" s="193" t="s">
        <v>656</v>
      </c>
      <c r="D576" s="193" t="s">
        <v>195</v>
      </c>
      <c r="E576" s="194" t="s">
        <v>657</v>
      </c>
      <c r="F576" s="195" t="s">
        <v>658</v>
      </c>
      <c r="G576" s="196" t="s">
        <v>367</v>
      </c>
      <c r="H576" s="197">
        <v>8</v>
      </c>
      <c r="I576" s="198"/>
      <c r="J576" s="199">
        <f>ROUND(I576*H576,2)</f>
        <v>0</v>
      </c>
      <c r="K576" s="200"/>
      <c r="L576" s="40"/>
      <c r="M576" s="201" t="s">
        <v>1</v>
      </c>
      <c r="N576" s="202" t="s">
        <v>45</v>
      </c>
      <c r="O576" s="72"/>
      <c r="P576" s="203">
        <f>O576*H576</f>
        <v>0</v>
      </c>
      <c r="Q576" s="203">
        <v>0.00376</v>
      </c>
      <c r="R576" s="203">
        <f>Q576*H576</f>
        <v>0.03008</v>
      </c>
      <c r="S576" s="203">
        <v>0</v>
      </c>
      <c r="T576" s="20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205" t="s">
        <v>348</v>
      </c>
      <c r="AT576" s="205" t="s">
        <v>195</v>
      </c>
      <c r="AU576" s="205" t="s">
        <v>89</v>
      </c>
      <c r="AY576" s="18" t="s">
        <v>193</v>
      </c>
      <c r="BE576" s="206">
        <f>IF(N576="základní",J576,0)</f>
        <v>0</v>
      </c>
      <c r="BF576" s="206">
        <f>IF(N576="snížená",J576,0)</f>
        <v>0</v>
      </c>
      <c r="BG576" s="206">
        <f>IF(N576="zákl. přenesená",J576,0)</f>
        <v>0</v>
      </c>
      <c r="BH576" s="206">
        <f>IF(N576="sníž. přenesená",J576,0)</f>
        <v>0</v>
      </c>
      <c r="BI576" s="206">
        <f>IF(N576="nulová",J576,0)</f>
        <v>0</v>
      </c>
      <c r="BJ576" s="18" t="s">
        <v>87</v>
      </c>
      <c r="BK576" s="206">
        <f>ROUND(I576*H576,2)</f>
        <v>0</v>
      </c>
      <c r="BL576" s="18" t="s">
        <v>348</v>
      </c>
      <c r="BM576" s="205" t="s">
        <v>659</v>
      </c>
    </row>
    <row r="577" spans="1:47" s="2" customFormat="1" ht="48.75">
      <c r="A577" s="35"/>
      <c r="B577" s="36"/>
      <c r="C577" s="37"/>
      <c r="D577" s="209" t="s">
        <v>471</v>
      </c>
      <c r="E577" s="37"/>
      <c r="F577" s="262" t="s">
        <v>660</v>
      </c>
      <c r="G577" s="37"/>
      <c r="H577" s="37"/>
      <c r="I577" s="263"/>
      <c r="J577" s="37"/>
      <c r="K577" s="37"/>
      <c r="L577" s="40"/>
      <c r="M577" s="264"/>
      <c r="N577" s="265"/>
      <c r="O577" s="72"/>
      <c r="P577" s="72"/>
      <c r="Q577" s="72"/>
      <c r="R577" s="72"/>
      <c r="S577" s="72"/>
      <c r="T577" s="73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471</v>
      </c>
      <c r="AU577" s="18" t="s">
        <v>89</v>
      </c>
    </row>
    <row r="578" spans="2:51" s="15" customFormat="1" ht="12">
      <c r="B578" s="230"/>
      <c r="C578" s="231"/>
      <c r="D578" s="209" t="s">
        <v>201</v>
      </c>
      <c r="E578" s="232" t="s">
        <v>1</v>
      </c>
      <c r="F578" s="233" t="s">
        <v>645</v>
      </c>
      <c r="G578" s="231"/>
      <c r="H578" s="232" t="s">
        <v>1</v>
      </c>
      <c r="I578" s="234"/>
      <c r="J578" s="231"/>
      <c r="K578" s="231"/>
      <c r="L578" s="235"/>
      <c r="M578" s="236"/>
      <c r="N578" s="237"/>
      <c r="O578" s="237"/>
      <c r="P578" s="237"/>
      <c r="Q578" s="237"/>
      <c r="R578" s="237"/>
      <c r="S578" s="237"/>
      <c r="T578" s="238"/>
      <c r="AT578" s="239" t="s">
        <v>201</v>
      </c>
      <c r="AU578" s="239" t="s">
        <v>89</v>
      </c>
      <c r="AV578" s="15" t="s">
        <v>87</v>
      </c>
      <c r="AW578" s="15" t="s">
        <v>36</v>
      </c>
      <c r="AX578" s="15" t="s">
        <v>80</v>
      </c>
      <c r="AY578" s="239" t="s">
        <v>193</v>
      </c>
    </row>
    <row r="579" spans="2:51" s="13" customFormat="1" ht="12">
      <c r="B579" s="207"/>
      <c r="C579" s="208"/>
      <c r="D579" s="209" t="s">
        <v>201</v>
      </c>
      <c r="E579" s="210" t="s">
        <v>1</v>
      </c>
      <c r="F579" s="211" t="s">
        <v>259</v>
      </c>
      <c r="G579" s="208"/>
      <c r="H579" s="212">
        <v>8</v>
      </c>
      <c r="I579" s="213"/>
      <c r="J579" s="208"/>
      <c r="K579" s="208"/>
      <c r="L579" s="214"/>
      <c r="M579" s="215"/>
      <c r="N579" s="216"/>
      <c r="O579" s="216"/>
      <c r="P579" s="216"/>
      <c r="Q579" s="216"/>
      <c r="R579" s="216"/>
      <c r="S579" s="216"/>
      <c r="T579" s="217"/>
      <c r="AT579" s="218" t="s">
        <v>201</v>
      </c>
      <c r="AU579" s="218" t="s">
        <v>89</v>
      </c>
      <c r="AV579" s="13" t="s">
        <v>89</v>
      </c>
      <c r="AW579" s="13" t="s">
        <v>36</v>
      </c>
      <c r="AX579" s="13" t="s">
        <v>80</v>
      </c>
      <c r="AY579" s="218" t="s">
        <v>193</v>
      </c>
    </row>
    <row r="580" spans="2:51" s="14" customFormat="1" ht="12">
      <c r="B580" s="219"/>
      <c r="C580" s="220"/>
      <c r="D580" s="209" t="s">
        <v>201</v>
      </c>
      <c r="E580" s="221" t="s">
        <v>1</v>
      </c>
      <c r="F580" s="222" t="s">
        <v>203</v>
      </c>
      <c r="G580" s="220"/>
      <c r="H580" s="223">
        <v>8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201</v>
      </c>
      <c r="AU580" s="229" t="s">
        <v>89</v>
      </c>
      <c r="AV580" s="14" t="s">
        <v>199</v>
      </c>
      <c r="AW580" s="14" t="s">
        <v>36</v>
      </c>
      <c r="AX580" s="14" t="s">
        <v>87</v>
      </c>
      <c r="AY580" s="229" t="s">
        <v>193</v>
      </c>
    </row>
    <row r="581" spans="1:65" s="2" customFormat="1" ht="24.2" customHeight="1">
      <c r="A581" s="35"/>
      <c r="B581" s="36"/>
      <c r="C581" s="193" t="s">
        <v>661</v>
      </c>
      <c r="D581" s="193" t="s">
        <v>195</v>
      </c>
      <c r="E581" s="194" t="s">
        <v>662</v>
      </c>
      <c r="F581" s="195" t="s">
        <v>663</v>
      </c>
      <c r="G581" s="196" t="s">
        <v>367</v>
      </c>
      <c r="H581" s="197">
        <v>3</v>
      </c>
      <c r="I581" s="198"/>
      <c r="J581" s="199">
        <f>ROUND(I581*H581,2)</f>
        <v>0</v>
      </c>
      <c r="K581" s="200"/>
      <c r="L581" s="40"/>
      <c r="M581" s="201" t="s">
        <v>1</v>
      </c>
      <c r="N581" s="202" t="s">
        <v>45</v>
      </c>
      <c r="O581" s="72"/>
      <c r="P581" s="203">
        <f>O581*H581</f>
        <v>0</v>
      </c>
      <c r="Q581" s="203">
        <v>0.00376</v>
      </c>
      <c r="R581" s="203">
        <f>Q581*H581</f>
        <v>0.01128</v>
      </c>
      <c r="S581" s="203">
        <v>0</v>
      </c>
      <c r="T581" s="204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05" t="s">
        <v>348</v>
      </c>
      <c r="AT581" s="205" t="s">
        <v>195</v>
      </c>
      <c r="AU581" s="205" t="s">
        <v>89</v>
      </c>
      <c r="AY581" s="18" t="s">
        <v>193</v>
      </c>
      <c r="BE581" s="206">
        <f>IF(N581="základní",J581,0)</f>
        <v>0</v>
      </c>
      <c r="BF581" s="206">
        <f>IF(N581="snížená",J581,0)</f>
        <v>0</v>
      </c>
      <c r="BG581" s="206">
        <f>IF(N581="zákl. přenesená",J581,0)</f>
        <v>0</v>
      </c>
      <c r="BH581" s="206">
        <f>IF(N581="sníž. přenesená",J581,0)</f>
        <v>0</v>
      </c>
      <c r="BI581" s="206">
        <f>IF(N581="nulová",J581,0)</f>
        <v>0</v>
      </c>
      <c r="BJ581" s="18" t="s">
        <v>87</v>
      </c>
      <c r="BK581" s="206">
        <f>ROUND(I581*H581,2)</f>
        <v>0</v>
      </c>
      <c r="BL581" s="18" t="s">
        <v>348</v>
      </c>
      <c r="BM581" s="205" t="s">
        <v>664</v>
      </c>
    </row>
    <row r="582" spans="1:47" s="2" customFormat="1" ht="39">
      <c r="A582" s="35"/>
      <c r="B582" s="36"/>
      <c r="C582" s="37"/>
      <c r="D582" s="209" t="s">
        <v>471</v>
      </c>
      <c r="E582" s="37"/>
      <c r="F582" s="262" t="s">
        <v>665</v>
      </c>
      <c r="G582" s="37"/>
      <c r="H582" s="37"/>
      <c r="I582" s="263"/>
      <c r="J582" s="37"/>
      <c r="K582" s="37"/>
      <c r="L582" s="40"/>
      <c r="M582" s="264"/>
      <c r="N582" s="265"/>
      <c r="O582" s="72"/>
      <c r="P582" s="72"/>
      <c r="Q582" s="72"/>
      <c r="R582" s="72"/>
      <c r="S582" s="72"/>
      <c r="T582" s="73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471</v>
      </c>
      <c r="AU582" s="18" t="s">
        <v>89</v>
      </c>
    </row>
    <row r="583" spans="2:51" s="15" customFormat="1" ht="12">
      <c r="B583" s="230"/>
      <c r="C583" s="231"/>
      <c r="D583" s="209" t="s">
        <v>201</v>
      </c>
      <c r="E583" s="232" t="s">
        <v>1</v>
      </c>
      <c r="F583" s="233" t="s">
        <v>645</v>
      </c>
      <c r="G583" s="231"/>
      <c r="H583" s="232" t="s">
        <v>1</v>
      </c>
      <c r="I583" s="234"/>
      <c r="J583" s="231"/>
      <c r="K583" s="231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201</v>
      </c>
      <c r="AU583" s="239" t="s">
        <v>89</v>
      </c>
      <c r="AV583" s="15" t="s">
        <v>87</v>
      </c>
      <c r="AW583" s="15" t="s">
        <v>36</v>
      </c>
      <c r="AX583" s="15" t="s">
        <v>80</v>
      </c>
      <c r="AY583" s="239" t="s">
        <v>193</v>
      </c>
    </row>
    <row r="584" spans="2:51" s="13" customFormat="1" ht="12">
      <c r="B584" s="207"/>
      <c r="C584" s="208"/>
      <c r="D584" s="209" t="s">
        <v>201</v>
      </c>
      <c r="E584" s="210" t="s">
        <v>1</v>
      </c>
      <c r="F584" s="211" t="s">
        <v>100</v>
      </c>
      <c r="G584" s="208"/>
      <c r="H584" s="212">
        <v>3</v>
      </c>
      <c r="I584" s="213"/>
      <c r="J584" s="208"/>
      <c r="K584" s="208"/>
      <c r="L584" s="214"/>
      <c r="M584" s="215"/>
      <c r="N584" s="216"/>
      <c r="O584" s="216"/>
      <c r="P584" s="216"/>
      <c r="Q584" s="216"/>
      <c r="R584" s="216"/>
      <c r="S584" s="216"/>
      <c r="T584" s="217"/>
      <c r="AT584" s="218" t="s">
        <v>201</v>
      </c>
      <c r="AU584" s="218" t="s">
        <v>89</v>
      </c>
      <c r="AV584" s="13" t="s">
        <v>89</v>
      </c>
      <c r="AW584" s="13" t="s">
        <v>36</v>
      </c>
      <c r="AX584" s="13" t="s">
        <v>80</v>
      </c>
      <c r="AY584" s="218" t="s">
        <v>193</v>
      </c>
    </row>
    <row r="585" spans="2:51" s="14" customFormat="1" ht="12">
      <c r="B585" s="219"/>
      <c r="C585" s="220"/>
      <c r="D585" s="209" t="s">
        <v>201</v>
      </c>
      <c r="E585" s="221" t="s">
        <v>1</v>
      </c>
      <c r="F585" s="222" t="s">
        <v>203</v>
      </c>
      <c r="G585" s="220"/>
      <c r="H585" s="223">
        <v>3</v>
      </c>
      <c r="I585" s="224"/>
      <c r="J585" s="220"/>
      <c r="K585" s="220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201</v>
      </c>
      <c r="AU585" s="229" t="s">
        <v>89</v>
      </c>
      <c r="AV585" s="14" t="s">
        <v>199</v>
      </c>
      <c r="AW585" s="14" t="s">
        <v>36</v>
      </c>
      <c r="AX585" s="14" t="s">
        <v>87</v>
      </c>
      <c r="AY585" s="229" t="s">
        <v>193</v>
      </c>
    </row>
    <row r="586" spans="1:65" s="2" customFormat="1" ht="24.2" customHeight="1">
      <c r="A586" s="35"/>
      <c r="B586" s="36"/>
      <c r="C586" s="193" t="s">
        <v>666</v>
      </c>
      <c r="D586" s="193" t="s">
        <v>195</v>
      </c>
      <c r="E586" s="194" t="s">
        <v>667</v>
      </c>
      <c r="F586" s="195" t="s">
        <v>668</v>
      </c>
      <c r="G586" s="196" t="s">
        <v>367</v>
      </c>
      <c r="H586" s="197">
        <v>6</v>
      </c>
      <c r="I586" s="198"/>
      <c r="J586" s="199">
        <f>ROUND(I586*H586,2)</f>
        <v>0</v>
      </c>
      <c r="K586" s="200"/>
      <c r="L586" s="40"/>
      <c r="M586" s="201" t="s">
        <v>1</v>
      </c>
      <c r="N586" s="202" t="s">
        <v>45</v>
      </c>
      <c r="O586" s="72"/>
      <c r="P586" s="203">
        <f>O586*H586</f>
        <v>0</v>
      </c>
      <c r="Q586" s="203">
        <v>0.00376</v>
      </c>
      <c r="R586" s="203">
        <f>Q586*H586</f>
        <v>0.02256</v>
      </c>
      <c r="S586" s="203">
        <v>0</v>
      </c>
      <c r="T586" s="204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05" t="s">
        <v>348</v>
      </c>
      <c r="AT586" s="205" t="s">
        <v>195</v>
      </c>
      <c r="AU586" s="205" t="s">
        <v>89</v>
      </c>
      <c r="AY586" s="18" t="s">
        <v>193</v>
      </c>
      <c r="BE586" s="206">
        <f>IF(N586="základní",J586,0)</f>
        <v>0</v>
      </c>
      <c r="BF586" s="206">
        <f>IF(N586="snížená",J586,0)</f>
        <v>0</v>
      </c>
      <c r="BG586" s="206">
        <f>IF(N586="zákl. přenesená",J586,0)</f>
        <v>0</v>
      </c>
      <c r="BH586" s="206">
        <f>IF(N586="sníž. přenesená",J586,0)</f>
        <v>0</v>
      </c>
      <c r="BI586" s="206">
        <f>IF(N586="nulová",J586,0)</f>
        <v>0</v>
      </c>
      <c r="BJ586" s="18" t="s">
        <v>87</v>
      </c>
      <c r="BK586" s="206">
        <f>ROUND(I586*H586,2)</f>
        <v>0</v>
      </c>
      <c r="BL586" s="18" t="s">
        <v>348</v>
      </c>
      <c r="BM586" s="205" t="s">
        <v>669</v>
      </c>
    </row>
    <row r="587" spans="1:47" s="2" customFormat="1" ht="48.75">
      <c r="A587" s="35"/>
      <c r="B587" s="36"/>
      <c r="C587" s="37"/>
      <c r="D587" s="209" t="s">
        <v>471</v>
      </c>
      <c r="E587" s="37"/>
      <c r="F587" s="262" t="s">
        <v>670</v>
      </c>
      <c r="G587" s="37"/>
      <c r="H587" s="37"/>
      <c r="I587" s="263"/>
      <c r="J587" s="37"/>
      <c r="K587" s="37"/>
      <c r="L587" s="40"/>
      <c r="M587" s="264"/>
      <c r="N587" s="265"/>
      <c r="O587" s="72"/>
      <c r="P587" s="72"/>
      <c r="Q587" s="72"/>
      <c r="R587" s="72"/>
      <c r="S587" s="72"/>
      <c r="T587" s="73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471</v>
      </c>
      <c r="AU587" s="18" t="s">
        <v>89</v>
      </c>
    </row>
    <row r="588" spans="2:51" s="15" customFormat="1" ht="12">
      <c r="B588" s="230"/>
      <c r="C588" s="231"/>
      <c r="D588" s="209" t="s">
        <v>201</v>
      </c>
      <c r="E588" s="232" t="s">
        <v>1</v>
      </c>
      <c r="F588" s="233" t="s">
        <v>645</v>
      </c>
      <c r="G588" s="231"/>
      <c r="H588" s="232" t="s">
        <v>1</v>
      </c>
      <c r="I588" s="234"/>
      <c r="J588" s="231"/>
      <c r="K588" s="231"/>
      <c r="L588" s="235"/>
      <c r="M588" s="236"/>
      <c r="N588" s="237"/>
      <c r="O588" s="237"/>
      <c r="P588" s="237"/>
      <c r="Q588" s="237"/>
      <c r="R588" s="237"/>
      <c r="S588" s="237"/>
      <c r="T588" s="238"/>
      <c r="AT588" s="239" t="s">
        <v>201</v>
      </c>
      <c r="AU588" s="239" t="s">
        <v>89</v>
      </c>
      <c r="AV588" s="15" t="s">
        <v>87</v>
      </c>
      <c r="AW588" s="15" t="s">
        <v>36</v>
      </c>
      <c r="AX588" s="15" t="s">
        <v>80</v>
      </c>
      <c r="AY588" s="239" t="s">
        <v>193</v>
      </c>
    </row>
    <row r="589" spans="2:51" s="13" customFormat="1" ht="12">
      <c r="B589" s="207"/>
      <c r="C589" s="208"/>
      <c r="D589" s="209" t="s">
        <v>201</v>
      </c>
      <c r="E589" s="210" t="s">
        <v>1</v>
      </c>
      <c r="F589" s="211" t="s">
        <v>228</v>
      </c>
      <c r="G589" s="208"/>
      <c r="H589" s="212">
        <v>6</v>
      </c>
      <c r="I589" s="213"/>
      <c r="J589" s="208"/>
      <c r="K589" s="208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201</v>
      </c>
      <c r="AU589" s="218" t="s">
        <v>89</v>
      </c>
      <c r="AV589" s="13" t="s">
        <v>89</v>
      </c>
      <c r="AW589" s="13" t="s">
        <v>36</v>
      </c>
      <c r="AX589" s="13" t="s">
        <v>80</v>
      </c>
      <c r="AY589" s="218" t="s">
        <v>193</v>
      </c>
    </row>
    <row r="590" spans="2:51" s="14" customFormat="1" ht="12">
      <c r="B590" s="219"/>
      <c r="C590" s="220"/>
      <c r="D590" s="209" t="s">
        <v>201</v>
      </c>
      <c r="E590" s="221" t="s">
        <v>1</v>
      </c>
      <c r="F590" s="222" t="s">
        <v>203</v>
      </c>
      <c r="G590" s="220"/>
      <c r="H590" s="223">
        <v>6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201</v>
      </c>
      <c r="AU590" s="229" t="s">
        <v>89</v>
      </c>
      <c r="AV590" s="14" t="s">
        <v>199</v>
      </c>
      <c r="AW590" s="14" t="s">
        <v>36</v>
      </c>
      <c r="AX590" s="14" t="s">
        <v>87</v>
      </c>
      <c r="AY590" s="229" t="s">
        <v>193</v>
      </c>
    </row>
    <row r="591" spans="1:65" s="2" customFormat="1" ht="37.9" customHeight="1">
      <c r="A591" s="35"/>
      <c r="B591" s="36"/>
      <c r="C591" s="193" t="s">
        <v>671</v>
      </c>
      <c r="D591" s="193" t="s">
        <v>195</v>
      </c>
      <c r="E591" s="194" t="s">
        <v>672</v>
      </c>
      <c r="F591" s="195" t="s">
        <v>673</v>
      </c>
      <c r="G591" s="196" t="s">
        <v>367</v>
      </c>
      <c r="H591" s="197">
        <v>2</v>
      </c>
      <c r="I591" s="198"/>
      <c r="J591" s="199">
        <f>ROUND(I591*H591,2)</f>
        <v>0</v>
      </c>
      <c r="K591" s="200"/>
      <c r="L591" s="40"/>
      <c r="M591" s="201" t="s">
        <v>1</v>
      </c>
      <c r="N591" s="202" t="s">
        <v>45</v>
      </c>
      <c r="O591" s="72"/>
      <c r="P591" s="203">
        <f>O591*H591</f>
        <v>0</v>
      </c>
      <c r="Q591" s="203">
        <v>0.00376</v>
      </c>
      <c r="R591" s="203">
        <f>Q591*H591</f>
        <v>0.00752</v>
      </c>
      <c r="S591" s="203">
        <v>0</v>
      </c>
      <c r="T591" s="204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205" t="s">
        <v>348</v>
      </c>
      <c r="AT591" s="205" t="s">
        <v>195</v>
      </c>
      <c r="AU591" s="205" t="s">
        <v>89</v>
      </c>
      <c r="AY591" s="18" t="s">
        <v>193</v>
      </c>
      <c r="BE591" s="206">
        <f>IF(N591="základní",J591,0)</f>
        <v>0</v>
      </c>
      <c r="BF591" s="206">
        <f>IF(N591="snížená",J591,0)</f>
        <v>0</v>
      </c>
      <c r="BG591" s="206">
        <f>IF(N591="zákl. přenesená",J591,0)</f>
        <v>0</v>
      </c>
      <c r="BH591" s="206">
        <f>IF(N591="sníž. přenesená",J591,0)</f>
        <v>0</v>
      </c>
      <c r="BI591" s="206">
        <f>IF(N591="nulová",J591,0)</f>
        <v>0</v>
      </c>
      <c r="BJ591" s="18" t="s">
        <v>87</v>
      </c>
      <c r="BK591" s="206">
        <f>ROUND(I591*H591,2)</f>
        <v>0</v>
      </c>
      <c r="BL591" s="18" t="s">
        <v>348</v>
      </c>
      <c r="BM591" s="205" t="s">
        <v>674</v>
      </c>
    </row>
    <row r="592" spans="1:47" s="2" customFormat="1" ht="39">
      <c r="A592" s="35"/>
      <c r="B592" s="36"/>
      <c r="C592" s="37"/>
      <c r="D592" s="209" t="s">
        <v>471</v>
      </c>
      <c r="E592" s="37"/>
      <c r="F592" s="262" t="s">
        <v>675</v>
      </c>
      <c r="G592" s="37"/>
      <c r="H592" s="37"/>
      <c r="I592" s="263"/>
      <c r="J592" s="37"/>
      <c r="K592" s="37"/>
      <c r="L592" s="40"/>
      <c r="M592" s="264"/>
      <c r="N592" s="265"/>
      <c r="O592" s="72"/>
      <c r="P592" s="72"/>
      <c r="Q592" s="72"/>
      <c r="R592" s="72"/>
      <c r="S592" s="72"/>
      <c r="T592" s="73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471</v>
      </c>
      <c r="AU592" s="18" t="s">
        <v>89</v>
      </c>
    </row>
    <row r="593" spans="2:51" s="15" customFormat="1" ht="12">
      <c r="B593" s="230"/>
      <c r="C593" s="231"/>
      <c r="D593" s="209" t="s">
        <v>201</v>
      </c>
      <c r="E593" s="232" t="s">
        <v>1</v>
      </c>
      <c r="F593" s="233" t="s">
        <v>645</v>
      </c>
      <c r="G593" s="231"/>
      <c r="H593" s="232" t="s">
        <v>1</v>
      </c>
      <c r="I593" s="234"/>
      <c r="J593" s="231"/>
      <c r="K593" s="231"/>
      <c r="L593" s="235"/>
      <c r="M593" s="236"/>
      <c r="N593" s="237"/>
      <c r="O593" s="237"/>
      <c r="P593" s="237"/>
      <c r="Q593" s="237"/>
      <c r="R593" s="237"/>
      <c r="S593" s="237"/>
      <c r="T593" s="238"/>
      <c r="AT593" s="239" t="s">
        <v>201</v>
      </c>
      <c r="AU593" s="239" t="s">
        <v>89</v>
      </c>
      <c r="AV593" s="15" t="s">
        <v>87</v>
      </c>
      <c r="AW593" s="15" t="s">
        <v>36</v>
      </c>
      <c r="AX593" s="15" t="s">
        <v>80</v>
      </c>
      <c r="AY593" s="239" t="s">
        <v>193</v>
      </c>
    </row>
    <row r="594" spans="2:51" s="13" customFormat="1" ht="12">
      <c r="B594" s="207"/>
      <c r="C594" s="208"/>
      <c r="D594" s="209" t="s">
        <v>201</v>
      </c>
      <c r="E594" s="210" t="s">
        <v>1</v>
      </c>
      <c r="F594" s="211" t="s">
        <v>89</v>
      </c>
      <c r="G594" s="208"/>
      <c r="H594" s="212">
        <v>2</v>
      </c>
      <c r="I594" s="213"/>
      <c r="J594" s="208"/>
      <c r="K594" s="208"/>
      <c r="L594" s="214"/>
      <c r="M594" s="215"/>
      <c r="N594" s="216"/>
      <c r="O594" s="216"/>
      <c r="P594" s="216"/>
      <c r="Q594" s="216"/>
      <c r="R594" s="216"/>
      <c r="S594" s="216"/>
      <c r="T594" s="217"/>
      <c r="AT594" s="218" t="s">
        <v>201</v>
      </c>
      <c r="AU594" s="218" t="s">
        <v>89</v>
      </c>
      <c r="AV594" s="13" t="s">
        <v>89</v>
      </c>
      <c r="AW594" s="13" t="s">
        <v>36</v>
      </c>
      <c r="AX594" s="13" t="s">
        <v>80</v>
      </c>
      <c r="AY594" s="218" t="s">
        <v>193</v>
      </c>
    </row>
    <row r="595" spans="2:51" s="14" customFormat="1" ht="12">
      <c r="B595" s="219"/>
      <c r="C595" s="220"/>
      <c r="D595" s="209" t="s">
        <v>201</v>
      </c>
      <c r="E595" s="221" t="s">
        <v>1</v>
      </c>
      <c r="F595" s="222" t="s">
        <v>203</v>
      </c>
      <c r="G595" s="220"/>
      <c r="H595" s="223">
        <v>2</v>
      </c>
      <c r="I595" s="224"/>
      <c r="J595" s="220"/>
      <c r="K595" s="220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201</v>
      </c>
      <c r="AU595" s="229" t="s">
        <v>89</v>
      </c>
      <c r="AV595" s="14" t="s">
        <v>199</v>
      </c>
      <c r="AW595" s="14" t="s">
        <v>36</v>
      </c>
      <c r="AX595" s="14" t="s">
        <v>87</v>
      </c>
      <c r="AY595" s="229" t="s">
        <v>193</v>
      </c>
    </row>
    <row r="596" spans="1:65" s="2" customFormat="1" ht="37.9" customHeight="1">
      <c r="A596" s="35"/>
      <c r="B596" s="36"/>
      <c r="C596" s="193" t="s">
        <v>676</v>
      </c>
      <c r="D596" s="193" t="s">
        <v>195</v>
      </c>
      <c r="E596" s="194" t="s">
        <v>677</v>
      </c>
      <c r="F596" s="195" t="s">
        <v>678</v>
      </c>
      <c r="G596" s="196" t="s">
        <v>367</v>
      </c>
      <c r="H596" s="197">
        <v>3</v>
      </c>
      <c r="I596" s="198"/>
      <c r="J596" s="199">
        <f>ROUND(I596*H596,2)</f>
        <v>0</v>
      </c>
      <c r="K596" s="200"/>
      <c r="L596" s="40"/>
      <c r="M596" s="201" t="s">
        <v>1</v>
      </c>
      <c r="N596" s="202" t="s">
        <v>45</v>
      </c>
      <c r="O596" s="72"/>
      <c r="P596" s="203">
        <f>O596*H596</f>
        <v>0</v>
      </c>
      <c r="Q596" s="203">
        <v>0.00376</v>
      </c>
      <c r="R596" s="203">
        <f>Q596*H596</f>
        <v>0.01128</v>
      </c>
      <c r="S596" s="203">
        <v>0</v>
      </c>
      <c r="T596" s="20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205" t="s">
        <v>348</v>
      </c>
      <c r="AT596" s="205" t="s">
        <v>195</v>
      </c>
      <c r="AU596" s="205" t="s">
        <v>89</v>
      </c>
      <c r="AY596" s="18" t="s">
        <v>193</v>
      </c>
      <c r="BE596" s="206">
        <f>IF(N596="základní",J596,0)</f>
        <v>0</v>
      </c>
      <c r="BF596" s="206">
        <f>IF(N596="snížená",J596,0)</f>
        <v>0</v>
      </c>
      <c r="BG596" s="206">
        <f>IF(N596="zákl. přenesená",J596,0)</f>
        <v>0</v>
      </c>
      <c r="BH596" s="206">
        <f>IF(N596="sníž. přenesená",J596,0)</f>
        <v>0</v>
      </c>
      <c r="BI596" s="206">
        <f>IF(N596="nulová",J596,0)</f>
        <v>0</v>
      </c>
      <c r="BJ596" s="18" t="s">
        <v>87</v>
      </c>
      <c r="BK596" s="206">
        <f>ROUND(I596*H596,2)</f>
        <v>0</v>
      </c>
      <c r="BL596" s="18" t="s">
        <v>348</v>
      </c>
      <c r="BM596" s="205" t="s">
        <v>679</v>
      </c>
    </row>
    <row r="597" spans="1:47" s="2" customFormat="1" ht="39">
      <c r="A597" s="35"/>
      <c r="B597" s="36"/>
      <c r="C597" s="37"/>
      <c r="D597" s="209" t="s">
        <v>471</v>
      </c>
      <c r="E597" s="37"/>
      <c r="F597" s="262" t="s">
        <v>675</v>
      </c>
      <c r="G597" s="37"/>
      <c r="H597" s="37"/>
      <c r="I597" s="263"/>
      <c r="J597" s="37"/>
      <c r="K597" s="37"/>
      <c r="L597" s="40"/>
      <c r="M597" s="264"/>
      <c r="N597" s="265"/>
      <c r="O597" s="72"/>
      <c r="P597" s="72"/>
      <c r="Q597" s="72"/>
      <c r="R597" s="72"/>
      <c r="S597" s="72"/>
      <c r="T597" s="73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471</v>
      </c>
      <c r="AU597" s="18" t="s">
        <v>89</v>
      </c>
    </row>
    <row r="598" spans="2:51" s="15" customFormat="1" ht="12">
      <c r="B598" s="230"/>
      <c r="C598" s="231"/>
      <c r="D598" s="209" t="s">
        <v>201</v>
      </c>
      <c r="E598" s="232" t="s">
        <v>1</v>
      </c>
      <c r="F598" s="233" t="s">
        <v>645</v>
      </c>
      <c r="G598" s="231"/>
      <c r="H598" s="232" t="s">
        <v>1</v>
      </c>
      <c r="I598" s="234"/>
      <c r="J598" s="231"/>
      <c r="K598" s="231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201</v>
      </c>
      <c r="AU598" s="239" t="s">
        <v>89</v>
      </c>
      <c r="AV598" s="15" t="s">
        <v>87</v>
      </c>
      <c r="AW598" s="15" t="s">
        <v>36</v>
      </c>
      <c r="AX598" s="15" t="s">
        <v>80</v>
      </c>
      <c r="AY598" s="239" t="s">
        <v>193</v>
      </c>
    </row>
    <row r="599" spans="2:51" s="13" customFormat="1" ht="12">
      <c r="B599" s="207"/>
      <c r="C599" s="208"/>
      <c r="D599" s="209" t="s">
        <v>201</v>
      </c>
      <c r="E599" s="210" t="s">
        <v>1</v>
      </c>
      <c r="F599" s="211" t="s">
        <v>100</v>
      </c>
      <c r="G599" s="208"/>
      <c r="H599" s="212">
        <v>3</v>
      </c>
      <c r="I599" s="213"/>
      <c r="J599" s="208"/>
      <c r="K599" s="208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201</v>
      </c>
      <c r="AU599" s="218" t="s">
        <v>89</v>
      </c>
      <c r="AV599" s="13" t="s">
        <v>89</v>
      </c>
      <c r="AW599" s="13" t="s">
        <v>36</v>
      </c>
      <c r="AX599" s="13" t="s">
        <v>80</v>
      </c>
      <c r="AY599" s="218" t="s">
        <v>193</v>
      </c>
    </row>
    <row r="600" spans="2:51" s="14" customFormat="1" ht="12">
      <c r="B600" s="219"/>
      <c r="C600" s="220"/>
      <c r="D600" s="209" t="s">
        <v>201</v>
      </c>
      <c r="E600" s="221" t="s">
        <v>1</v>
      </c>
      <c r="F600" s="222" t="s">
        <v>203</v>
      </c>
      <c r="G600" s="220"/>
      <c r="H600" s="223">
        <v>3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201</v>
      </c>
      <c r="AU600" s="229" t="s">
        <v>89</v>
      </c>
      <c r="AV600" s="14" t="s">
        <v>199</v>
      </c>
      <c r="AW600" s="14" t="s">
        <v>36</v>
      </c>
      <c r="AX600" s="14" t="s">
        <v>87</v>
      </c>
      <c r="AY600" s="229" t="s">
        <v>193</v>
      </c>
    </row>
    <row r="601" spans="1:65" s="2" customFormat="1" ht="33" customHeight="1">
      <c r="A601" s="35"/>
      <c r="B601" s="36"/>
      <c r="C601" s="193" t="s">
        <v>680</v>
      </c>
      <c r="D601" s="193" t="s">
        <v>195</v>
      </c>
      <c r="E601" s="194" t="s">
        <v>681</v>
      </c>
      <c r="F601" s="195" t="s">
        <v>682</v>
      </c>
      <c r="G601" s="196" t="s">
        <v>367</v>
      </c>
      <c r="H601" s="197">
        <v>12</v>
      </c>
      <c r="I601" s="198"/>
      <c r="J601" s="199">
        <f>ROUND(I601*H601,2)</f>
        <v>0</v>
      </c>
      <c r="K601" s="200"/>
      <c r="L601" s="40"/>
      <c r="M601" s="201" t="s">
        <v>1</v>
      </c>
      <c r="N601" s="202" t="s">
        <v>45</v>
      </c>
      <c r="O601" s="72"/>
      <c r="P601" s="203">
        <f>O601*H601</f>
        <v>0</v>
      </c>
      <c r="Q601" s="203">
        <v>0.00376</v>
      </c>
      <c r="R601" s="203">
        <f>Q601*H601</f>
        <v>0.04512</v>
      </c>
      <c r="S601" s="203">
        <v>0</v>
      </c>
      <c r="T601" s="204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205" t="s">
        <v>348</v>
      </c>
      <c r="AT601" s="205" t="s">
        <v>195</v>
      </c>
      <c r="AU601" s="205" t="s">
        <v>89</v>
      </c>
      <c r="AY601" s="18" t="s">
        <v>193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18" t="s">
        <v>87</v>
      </c>
      <c r="BK601" s="206">
        <f>ROUND(I601*H601,2)</f>
        <v>0</v>
      </c>
      <c r="BL601" s="18" t="s">
        <v>348</v>
      </c>
      <c r="BM601" s="205" t="s">
        <v>683</v>
      </c>
    </row>
    <row r="602" spans="1:47" s="2" customFormat="1" ht="48.75">
      <c r="A602" s="35"/>
      <c r="B602" s="36"/>
      <c r="C602" s="37"/>
      <c r="D602" s="209" t="s">
        <v>471</v>
      </c>
      <c r="E602" s="37"/>
      <c r="F602" s="262" t="s">
        <v>684</v>
      </c>
      <c r="G602" s="37"/>
      <c r="H602" s="37"/>
      <c r="I602" s="263"/>
      <c r="J602" s="37"/>
      <c r="K602" s="37"/>
      <c r="L602" s="40"/>
      <c r="M602" s="264"/>
      <c r="N602" s="265"/>
      <c r="O602" s="72"/>
      <c r="P602" s="72"/>
      <c r="Q602" s="72"/>
      <c r="R602" s="72"/>
      <c r="S602" s="72"/>
      <c r="T602" s="73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471</v>
      </c>
      <c r="AU602" s="18" t="s">
        <v>89</v>
      </c>
    </row>
    <row r="603" spans="2:51" s="15" customFormat="1" ht="12">
      <c r="B603" s="230"/>
      <c r="C603" s="231"/>
      <c r="D603" s="209" t="s">
        <v>201</v>
      </c>
      <c r="E603" s="232" t="s">
        <v>1</v>
      </c>
      <c r="F603" s="233" t="s">
        <v>645</v>
      </c>
      <c r="G603" s="231"/>
      <c r="H603" s="232" t="s">
        <v>1</v>
      </c>
      <c r="I603" s="234"/>
      <c r="J603" s="231"/>
      <c r="K603" s="231"/>
      <c r="L603" s="235"/>
      <c r="M603" s="236"/>
      <c r="N603" s="237"/>
      <c r="O603" s="237"/>
      <c r="P603" s="237"/>
      <c r="Q603" s="237"/>
      <c r="R603" s="237"/>
      <c r="S603" s="237"/>
      <c r="T603" s="238"/>
      <c r="AT603" s="239" t="s">
        <v>201</v>
      </c>
      <c r="AU603" s="239" t="s">
        <v>89</v>
      </c>
      <c r="AV603" s="15" t="s">
        <v>87</v>
      </c>
      <c r="AW603" s="15" t="s">
        <v>36</v>
      </c>
      <c r="AX603" s="15" t="s">
        <v>80</v>
      </c>
      <c r="AY603" s="239" t="s">
        <v>193</v>
      </c>
    </row>
    <row r="604" spans="2:51" s="13" customFormat="1" ht="12">
      <c r="B604" s="207"/>
      <c r="C604" s="208"/>
      <c r="D604" s="209" t="s">
        <v>201</v>
      </c>
      <c r="E604" s="210" t="s">
        <v>1</v>
      </c>
      <c r="F604" s="211" t="s">
        <v>312</v>
      </c>
      <c r="G604" s="208"/>
      <c r="H604" s="212">
        <v>12</v>
      </c>
      <c r="I604" s="213"/>
      <c r="J604" s="208"/>
      <c r="K604" s="208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201</v>
      </c>
      <c r="AU604" s="218" t="s">
        <v>89</v>
      </c>
      <c r="AV604" s="13" t="s">
        <v>89</v>
      </c>
      <c r="AW604" s="13" t="s">
        <v>36</v>
      </c>
      <c r="AX604" s="13" t="s">
        <v>80</v>
      </c>
      <c r="AY604" s="218" t="s">
        <v>193</v>
      </c>
    </row>
    <row r="605" spans="2:51" s="14" customFormat="1" ht="12">
      <c r="B605" s="219"/>
      <c r="C605" s="220"/>
      <c r="D605" s="209" t="s">
        <v>201</v>
      </c>
      <c r="E605" s="221" t="s">
        <v>1</v>
      </c>
      <c r="F605" s="222" t="s">
        <v>203</v>
      </c>
      <c r="G605" s="220"/>
      <c r="H605" s="223">
        <v>12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201</v>
      </c>
      <c r="AU605" s="229" t="s">
        <v>89</v>
      </c>
      <c r="AV605" s="14" t="s">
        <v>199</v>
      </c>
      <c r="AW605" s="14" t="s">
        <v>36</v>
      </c>
      <c r="AX605" s="14" t="s">
        <v>87</v>
      </c>
      <c r="AY605" s="229" t="s">
        <v>193</v>
      </c>
    </row>
    <row r="606" spans="1:65" s="2" customFormat="1" ht="37.9" customHeight="1">
      <c r="A606" s="35"/>
      <c r="B606" s="36"/>
      <c r="C606" s="193" t="s">
        <v>685</v>
      </c>
      <c r="D606" s="193" t="s">
        <v>195</v>
      </c>
      <c r="E606" s="194" t="s">
        <v>686</v>
      </c>
      <c r="F606" s="195" t="s">
        <v>673</v>
      </c>
      <c r="G606" s="196" t="s">
        <v>367</v>
      </c>
      <c r="H606" s="197">
        <v>1</v>
      </c>
      <c r="I606" s="198"/>
      <c r="J606" s="199">
        <f>ROUND(I606*H606,2)</f>
        <v>0</v>
      </c>
      <c r="K606" s="200"/>
      <c r="L606" s="40"/>
      <c r="M606" s="201" t="s">
        <v>1</v>
      </c>
      <c r="N606" s="202" t="s">
        <v>45</v>
      </c>
      <c r="O606" s="72"/>
      <c r="P606" s="203">
        <f>O606*H606</f>
        <v>0</v>
      </c>
      <c r="Q606" s="203">
        <v>0.00376</v>
      </c>
      <c r="R606" s="203">
        <f>Q606*H606</f>
        <v>0.00376</v>
      </c>
      <c r="S606" s="203">
        <v>0</v>
      </c>
      <c r="T606" s="204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205" t="s">
        <v>348</v>
      </c>
      <c r="AT606" s="205" t="s">
        <v>195</v>
      </c>
      <c r="AU606" s="205" t="s">
        <v>89</v>
      </c>
      <c r="AY606" s="18" t="s">
        <v>193</v>
      </c>
      <c r="BE606" s="206">
        <f>IF(N606="základní",J606,0)</f>
        <v>0</v>
      </c>
      <c r="BF606" s="206">
        <f>IF(N606="snížená",J606,0)</f>
        <v>0</v>
      </c>
      <c r="BG606" s="206">
        <f>IF(N606="zákl. přenesená",J606,0)</f>
        <v>0</v>
      </c>
      <c r="BH606" s="206">
        <f>IF(N606="sníž. přenesená",J606,0)</f>
        <v>0</v>
      </c>
      <c r="BI606" s="206">
        <f>IF(N606="nulová",J606,0)</f>
        <v>0</v>
      </c>
      <c r="BJ606" s="18" t="s">
        <v>87</v>
      </c>
      <c r="BK606" s="206">
        <f>ROUND(I606*H606,2)</f>
        <v>0</v>
      </c>
      <c r="BL606" s="18" t="s">
        <v>348</v>
      </c>
      <c r="BM606" s="205" t="s">
        <v>687</v>
      </c>
    </row>
    <row r="607" spans="1:47" s="2" customFormat="1" ht="39">
      <c r="A607" s="35"/>
      <c r="B607" s="36"/>
      <c r="C607" s="37"/>
      <c r="D607" s="209" t="s">
        <v>471</v>
      </c>
      <c r="E607" s="37"/>
      <c r="F607" s="262" t="s">
        <v>675</v>
      </c>
      <c r="G607" s="37"/>
      <c r="H607" s="37"/>
      <c r="I607" s="263"/>
      <c r="J607" s="37"/>
      <c r="K607" s="37"/>
      <c r="L607" s="40"/>
      <c r="M607" s="264"/>
      <c r="N607" s="265"/>
      <c r="O607" s="72"/>
      <c r="P607" s="72"/>
      <c r="Q607" s="72"/>
      <c r="R607" s="72"/>
      <c r="S607" s="72"/>
      <c r="T607" s="73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471</v>
      </c>
      <c r="AU607" s="18" t="s">
        <v>89</v>
      </c>
    </row>
    <row r="608" spans="2:51" s="15" customFormat="1" ht="12">
      <c r="B608" s="230"/>
      <c r="C608" s="231"/>
      <c r="D608" s="209" t="s">
        <v>201</v>
      </c>
      <c r="E608" s="232" t="s">
        <v>1</v>
      </c>
      <c r="F608" s="233" t="s">
        <v>645</v>
      </c>
      <c r="G608" s="231"/>
      <c r="H608" s="232" t="s">
        <v>1</v>
      </c>
      <c r="I608" s="234"/>
      <c r="J608" s="231"/>
      <c r="K608" s="231"/>
      <c r="L608" s="235"/>
      <c r="M608" s="236"/>
      <c r="N608" s="237"/>
      <c r="O608" s="237"/>
      <c r="P608" s="237"/>
      <c r="Q608" s="237"/>
      <c r="R608" s="237"/>
      <c r="S608" s="237"/>
      <c r="T608" s="238"/>
      <c r="AT608" s="239" t="s">
        <v>201</v>
      </c>
      <c r="AU608" s="239" t="s">
        <v>89</v>
      </c>
      <c r="AV608" s="15" t="s">
        <v>87</v>
      </c>
      <c r="AW608" s="15" t="s">
        <v>36</v>
      </c>
      <c r="AX608" s="15" t="s">
        <v>80</v>
      </c>
      <c r="AY608" s="239" t="s">
        <v>193</v>
      </c>
    </row>
    <row r="609" spans="2:51" s="13" customFormat="1" ht="12">
      <c r="B609" s="207"/>
      <c r="C609" s="208"/>
      <c r="D609" s="209" t="s">
        <v>201</v>
      </c>
      <c r="E609" s="210" t="s">
        <v>1</v>
      </c>
      <c r="F609" s="211" t="s">
        <v>87</v>
      </c>
      <c r="G609" s="208"/>
      <c r="H609" s="212">
        <v>1</v>
      </c>
      <c r="I609" s="213"/>
      <c r="J609" s="208"/>
      <c r="K609" s="208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201</v>
      </c>
      <c r="AU609" s="218" t="s">
        <v>89</v>
      </c>
      <c r="AV609" s="13" t="s">
        <v>89</v>
      </c>
      <c r="AW609" s="13" t="s">
        <v>36</v>
      </c>
      <c r="AX609" s="13" t="s">
        <v>80</v>
      </c>
      <c r="AY609" s="218" t="s">
        <v>193</v>
      </c>
    </row>
    <row r="610" spans="2:51" s="14" customFormat="1" ht="12">
      <c r="B610" s="219"/>
      <c r="C610" s="220"/>
      <c r="D610" s="209" t="s">
        <v>201</v>
      </c>
      <c r="E610" s="221" t="s">
        <v>1</v>
      </c>
      <c r="F610" s="222" t="s">
        <v>203</v>
      </c>
      <c r="G610" s="220"/>
      <c r="H610" s="223">
        <v>1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201</v>
      </c>
      <c r="AU610" s="229" t="s">
        <v>89</v>
      </c>
      <c r="AV610" s="14" t="s">
        <v>199</v>
      </c>
      <c r="AW610" s="14" t="s">
        <v>36</v>
      </c>
      <c r="AX610" s="14" t="s">
        <v>87</v>
      </c>
      <c r="AY610" s="229" t="s">
        <v>193</v>
      </c>
    </row>
    <row r="611" spans="1:65" s="2" customFormat="1" ht="24.2" customHeight="1">
      <c r="A611" s="35"/>
      <c r="B611" s="36"/>
      <c r="C611" s="193" t="s">
        <v>688</v>
      </c>
      <c r="D611" s="193" t="s">
        <v>195</v>
      </c>
      <c r="E611" s="194" t="s">
        <v>689</v>
      </c>
      <c r="F611" s="195" t="s">
        <v>690</v>
      </c>
      <c r="G611" s="196" t="s">
        <v>367</v>
      </c>
      <c r="H611" s="197">
        <v>2</v>
      </c>
      <c r="I611" s="198"/>
      <c r="J611" s="199">
        <f>ROUND(I611*H611,2)</f>
        <v>0</v>
      </c>
      <c r="K611" s="200"/>
      <c r="L611" s="40"/>
      <c r="M611" s="201" t="s">
        <v>1</v>
      </c>
      <c r="N611" s="202" t="s">
        <v>45</v>
      </c>
      <c r="O611" s="72"/>
      <c r="P611" s="203">
        <f>O611*H611</f>
        <v>0</v>
      </c>
      <c r="Q611" s="203">
        <v>0.00376</v>
      </c>
      <c r="R611" s="203">
        <f>Q611*H611</f>
        <v>0.00752</v>
      </c>
      <c r="S611" s="203">
        <v>0</v>
      </c>
      <c r="T611" s="204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05" t="s">
        <v>348</v>
      </c>
      <c r="AT611" s="205" t="s">
        <v>195</v>
      </c>
      <c r="AU611" s="205" t="s">
        <v>89</v>
      </c>
      <c r="AY611" s="18" t="s">
        <v>193</v>
      </c>
      <c r="BE611" s="206">
        <f>IF(N611="základní",J611,0)</f>
        <v>0</v>
      </c>
      <c r="BF611" s="206">
        <f>IF(N611="snížená",J611,0)</f>
        <v>0</v>
      </c>
      <c r="BG611" s="206">
        <f>IF(N611="zákl. přenesená",J611,0)</f>
        <v>0</v>
      </c>
      <c r="BH611" s="206">
        <f>IF(N611="sníž. přenesená",J611,0)</f>
        <v>0</v>
      </c>
      <c r="BI611" s="206">
        <f>IF(N611="nulová",J611,0)</f>
        <v>0</v>
      </c>
      <c r="BJ611" s="18" t="s">
        <v>87</v>
      </c>
      <c r="BK611" s="206">
        <f>ROUND(I611*H611,2)</f>
        <v>0</v>
      </c>
      <c r="BL611" s="18" t="s">
        <v>348</v>
      </c>
      <c r="BM611" s="205" t="s">
        <v>691</v>
      </c>
    </row>
    <row r="612" spans="1:47" s="2" customFormat="1" ht="29.25">
      <c r="A612" s="35"/>
      <c r="B612" s="36"/>
      <c r="C612" s="37"/>
      <c r="D612" s="209" t="s">
        <v>471</v>
      </c>
      <c r="E612" s="37"/>
      <c r="F612" s="262" t="s">
        <v>692</v>
      </c>
      <c r="G612" s="37"/>
      <c r="H612" s="37"/>
      <c r="I612" s="263"/>
      <c r="J612" s="37"/>
      <c r="K612" s="37"/>
      <c r="L612" s="40"/>
      <c r="M612" s="264"/>
      <c r="N612" s="265"/>
      <c r="O612" s="72"/>
      <c r="P612" s="72"/>
      <c r="Q612" s="72"/>
      <c r="R612" s="72"/>
      <c r="S612" s="72"/>
      <c r="T612" s="73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T612" s="18" t="s">
        <v>471</v>
      </c>
      <c r="AU612" s="18" t="s">
        <v>89</v>
      </c>
    </row>
    <row r="613" spans="2:51" s="15" customFormat="1" ht="12">
      <c r="B613" s="230"/>
      <c r="C613" s="231"/>
      <c r="D613" s="209" t="s">
        <v>201</v>
      </c>
      <c r="E613" s="232" t="s">
        <v>1</v>
      </c>
      <c r="F613" s="233" t="s">
        <v>645</v>
      </c>
      <c r="G613" s="231"/>
      <c r="H613" s="232" t="s">
        <v>1</v>
      </c>
      <c r="I613" s="234"/>
      <c r="J613" s="231"/>
      <c r="K613" s="231"/>
      <c r="L613" s="235"/>
      <c r="M613" s="236"/>
      <c r="N613" s="237"/>
      <c r="O613" s="237"/>
      <c r="P613" s="237"/>
      <c r="Q613" s="237"/>
      <c r="R613" s="237"/>
      <c r="S613" s="237"/>
      <c r="T613" s="238"/>
      <c r="AT613" s="239" t="s">
        <v>201</v>
      </c>
      <c r="AU613" s="239" t="s">
        <v>89</v>
      </c>
      <c r="AV613" s="15" t="s">
        <v>87</v>
      </c>
      <c r="AW613" s="15" t="s">
        <v>36</v>
      </c>
      <c r="AX613" s="15" t="s">
        <v>80</v>
      </c>
      <c r="AY613" s="239" t="s">
        <v>193</v>
      </c>
    </row>
    <row r="614" spans="2:51" s="15" customFormat="1" ht="12">
      <c r="B614" s="230"/>
      <c r="C614" s="231"/>
      <c r="D614" s="209" t="s">
        <v>201</v>
      </c>
      <c r="E614" s="232" t="s">
        <v>1</v>
      </c>
      <c r="F614" s="233" t="s">
        <v>693</v>
      </c>
      <c r="G614" s="231"/>
      <c r="H614" s="232" t="s">
        <v>1</v>
      </c>
      <c r="I614" s="234"/>
      <c r="J614" s="231"/>
      <c r="K614" s="231"/>
      <c r="L614" s="235"/>
      <c r="M614" s="236"/>
      <c r="N614" s="237"/>
      <c r="O614" s="237"/>
      <c r="P614" s="237"/>
      <c r="Q614" s="237"/>
      <c r="R614" s="237"/>
      <c r="S614" s="237"/>
      <c r="T614" s="238"/>
      <c r="AT614" s="239" t="s">
        <v>201</v>
      </c>
      <c r="AU614" s="239" t="s">
        <v>89</v>
      </c>
      <c r="AV614" s="15" t="s">
        <v>87</v>
      </c>
      <c r="AW614" s="15" t="s">
        <v>36</v>
      </c>
      <c r="AX614" s="15" t="s">
        <v>80</v>
      </c>
      <c r="AY614" s="239" t="s">
        <v>193</v>
      </c>
    </row>
    <row r="615" spans="2:51" s="13" customFormat="1" ht="12">
      <c r="B615" s="207"/>
      <c r="C615" s="208"/>
      <c r="D615" s="209" t="s">
        <v>201</v>
      </c>
      <c r="E615" s="210" t="s">
        <v>1</v>
      </c>
      <c r="F615" s="211" t="s">
        <v>89</v>
      </c>
      <c r="G615" s="208"/>
      <c r="H615" s="212">
        <v>2</v>
      </c>
      <c r="I615" s="213"/>
      <c r="J615" s="208"/>
      <c r="K615" s="208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201</v>
      </c>
      <c r="AU615" s="218" t="s">
        <v>89</v>
      </c>
      <c r="AV615" s="13" t="s">
        <v>89</v>
      </c>
      <c r="AW615" s="13" t="s">
        <v>36</v>
      </c>
      <c r="AX615" s="13" t="s">
        <v>80</v>
      </c>
      <c r="AY615" s="218" t="s">
        <v>193</v>
      </c>
    </row>
    <row r="616" spans="2:51" s="14" customFormat="1" ht="12">
      <c r="B616" s="219"/>
      <c r="C616" s="220"/>
      <c r="D616" s="209" t="s">
        <v>201</v>
      </c>
      <c r="E616" s="221" t="s">
        <v>1</v>
      </c>
      <c r="F616" s="222" t="s">
        <v>203</v>
      </c>
      <c r="G616" s="220"/>
      <c r="H616" s="223">
        <v>2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201</v>
      </c>
      <c r="AU616" s="229" t="s">
        <v>89</v>
      </c>
      <c r="AV616" s="14" t="s">
        <v>199</v>
      </c>
      <c r="AW616" s="14" t="s">
        <v>36</v>
      </c>
      <c r="AX616" s="14" t="s">
        <v>87</v>
      </c>
      <c r="AY616" s="229" t="s">
        <v>193</v>
      </c>
    </row>
    <row r="617" spans="1:65" s="2" customFormat="1" ht="24.2" customHeight="1">
      <c r="A617" s="35"/>
      <c r="B617" s="36"/>
      <c r="C617" s="193" t="s">
        <v>694</v>
      </c>
      <c r="D617" s="193" t="s">
        <v>195</v>
      </c>
      <c r="E617" s="194" t="s">
        <v>695</v>
      </c>
      <c r="F617" s="195" t="s">
        <v>696</v>
      </c>
      <c r="G617" s="196" t="s">
        <v>367</v>
      </c>
      <c r="H617" s="197">
        <v>1</v>
      </c>
      <c r="I617" s="198"/>
      <c r="J617" s="199">
        <f>ROUND(I617*H617,2)</f>
        <v>0</v>
      </c>
      <c r="K617" s="200"/>
      <c r="L617" s="40"/>
      <c r="M617" s="201" t="s">
        <v>1</v>
      </c>
      <c r="N617" s="202" t="s">
        <v>45</v>
      </c>
      <c r="O617" s="72"/>
      <c r="P617" s="203">
        <f>O617*H617</f>
        <v>0</v>
      </c>
      <c r="Q617" s="203">
        <v>0.00376</v>
      </c>
      <c r="R617" s="203">
        <f>Q617*H617</f>
        <v>0.00376</v>
      </c>
      <c r="S617" s="203">
        <v>0</v>
      </c>
      <c r="T617" s="204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205" t="s">
        <v>348</v>
      </c>
      <c r="AT617" s="205" t="s">
        <v>195</v>
      </c>
      <c r="AU617" s="205" t="s">
        <v>89</v>
      </c>
      <c r="AY617" s="18" t="s">
        <v>193</v>
      </c>
      <c r="BE617" s="206">
        <f>IF(N617="základní",J617,0)</f>
        <v>0</v>
      </c>
      <c r="BF617" s="206">
        <f>IF(N617="snížená",J617,0)</f>
        <v>0</v>
      </c>
      <c r="BG617" s="206">
        <f>IF(N617="zákl. přenesená",J617,0)</f>
        <v>0</v>
      </c>
      <c r="BH617" s="206">
        <f>IF(N617="sníž. přenesená",J617,0)</f>
        <v>0</v>
      </c>
      <c r="BI617" s="206">
        <f>IF(N617="nulová",J617,0)</f>
        <v>0</v>
      </c>
      <c r="BJ617" s="18" t="s">
        <v>87</v>
      </c>
      <c r="BK617" s="206">
        <f>ROUND(I617*H617,2)</f>
        <v>0</v>
      </c>
      <c r="BL617" s="18" t="s">
        <v>348</v>
      </c>
      <c r="BM617" s="205" t="s">
        <v>697</v>
      </c>
    </row>
    <row r="618" spans="1:47" s="2" customFormat="1" ht="29.25">
      <c r="A618" s="35"/>
      <c r="B618" s="36"/>
      <c r="C618" s="37"/>
      <c r="D618" s="209" t="s">
        <v>471</v>
      </c>
      <c r="E618" s="37"/>
      <c r="F618" s="262" t="s">
        <v>692</v>
      </c>
      <c r="G618" s="37"/>
      <c r="H618" s="37"/>
      <c r="I618" s="263"/>
      <c r="J618" s="37"/>
      <c r="K618" s="37"/>
      <c r="L618" s="40"/>
      <c r="M618" s="264"/>
      <c r="N618" s="265"/>
      <c r="O618" s="72"/>
      <c r="P618" s="72"/>
      <c r="Q618" s="72"/>
      <c r="R618" s="72"/>
      <c r="S618" s="72"/>
      <c r="T618" s="73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T618" s="18" t="s">
        <v>471</v>
      </c>
      <c r="AU618" s="18" t="s">
        <v>89</v>
      </c>
    </row>
    <row r="619" spans="2:51" s="15" customFormat="1" ht="12">
      <c r="B619" s="230"/>
      <c r="C619" s="231"/>
      <c r="D619" s="209" t="s">
        <v>201</v>
      </c>
      <c r="E619" s="232" t="s">
        <v>1</v>
      </c>
      <c r="F619" s="233" t="s">
        <v>645</v>
      </c>
      <c r="G619" s="231"/>
      <c r="H619" s="232" t="s">
        <v>1</v>
      </c>
      <c r="I619" s="234"/>
      <c r="J619" s="231"/>
      <c r="K619" s="231"/>
      <c r="L619" s="235"/>
      <c r="M619" s="236"/>
      <c r="N619" s="237"/>
      <c r="O619" s="237"/>
      <c r="P619" s="237"/>
      <c r="Q619" s="237"/>
      <c r="R619" s="237"/>
      <c r="S619" s="237"/>
      <c r="T619" s="238"/>
      <c r="AT619" s="239" t="s">
        <v>201</v>
      </c>
      <c r="AU619" s="239" t="s">
        <v>89</v>
      </c>
      <c r="AV619" s="15" t="s">
        <v>87</v>
      </c>
      <c r="AW619" s="15" t="s">
        <v>36</v>
      </c>
      <c r="AX619" s="15" t="s">
        <v>80</v>
      </c>
      <c r="AY619" s="239" t="s">
        <v>193</v>
      </c>
    </row>
    <row r="620" spans="2:51" s="15" customFormat="1" ht="12">
      <c r="B620" s="230"/>
      <c r="C620" s="231"/>
      <c r="D620" s="209" t="s">
        <v>201</v>
      </c>
      <c r="E620" s="232" t="s">
        <v>1</v>
      </c>
      <c r="F620" s="233" t="s">
        <v>693</v>
      </c>
      <c r="G620" s="231"/>
      <c r="H620" s="232" t="s">
        <v>1</v>
      </c>
      <c r="I620" s="234"/>
      <c r="J620" s="231"/>
      <c r="K620" s="231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201</v>
      </c>
      <c r="AU620" s="239" t="s">
        <v>89</v>
      </c>
      <c r="AV620" s="15" t="s">
        <v>87</v>
      </c>
      <c r="AW620" s="15" t="s">
        <v>36</v>
      </c>
      <c r="AX620" s="15" t="s">
        <v>80</v>
      </c>
      <c r="AY620" s="239" t="s">
        <v>193</v>
      </c>
    </row>
    <row r="621" spans="2:51" s="13" customFormat="1" ht="12">
      <c r="B621" s="207"/>
      <c r="C621" s="208"/>
      <c r="D621" s="209" t="s">
        <v>201</v>
      </c>
      <c r="E621" s="210" t="s">
        <v>1</v>
      </c>
      <c r="F621" s="211" t="s">
        <v>87</v>
      </c>
      <c r="G621" s="208"/>
      <c r="H621" s="212">
        <v>1</v>
      </c>
      <c r="I621" s="213"/>
      <c r="J621" s="208"/>
      <c r="K621" s="208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201</v>
      </c>
      <c r="AU621" s="218" t="s">
        <v>89</v>
      </c>
      <c r="AV621" s="13" t="s">
        <v>89</v>
      </c>
      <c r="AW621" s="13" t="s">
        <v>36</v>
      </c>
      <c r="AX621" s="13" t="s">
        <v>80</v>
      </c>
      <c r="AY621" s="218" t="s">
        <v>193</v>
      </c>
    </row>
    <row r="622" spans="2:51" s="14" customFormat="1" ht="12">
      <c r="B622" s="219"/>
      <c r="C622" s="220"/>
      <c r="D622" s="209" t="s">
        <v>201</v>
      </c>
      <c r="E622" s="221" t="s">
        <v>1</v>
      </c>
      <c r="F622" s="222" t="s">
        <v>203</v>
      </c>
      <c r="G622" s="220"/>
      <c r="H622" s="223">
        <v>1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201</v>
      </c>
      <c r="AU622" s="229" t="s">
        <v>89</v>
      </c>
      <c r="AV622" s="14" t="s">
        <v>199</v>
      </c>
      <c r="AW622" s="14" t="s">
        <v>36</v>
      </c>
      <c r="AX622" s="14" t="s">
        <v>87</v>
      </c>
      <c r="AY622" s="229" t="s">
        <v>193</v>
      </c>
    </row>
    <row r="623" spans="1:65" s="2" customFormat="1" ht="37.9" customHeight="1">
      <c r="A623" s="35"/>
      <c r="B623" s="36"/>
      <c r="C623" s="193" t="s">
        <v>698</v>
      </c>
      <c r="D623" s="193" t="s">
        <v>195</v>
      </c>
      <c r="E623" s="194" t="s">
        <v>699</v>
      </c>
      <c r="F623" s="195" t="s">
        <v>700</v>
      </c>
      <c r="G623" s="196" t="s">
        <v>367</v>
      </c>
      <c r="H623" s="197">
        <v>2</v>
      </c>
      <c r="I623" s="198"/>
      <c r="J623" s="199">
        <f>ROUND(I623*H623,2)</f>
        <v>0</v>
      </c>
      <c r="K623" s="200"/>
      <c r="L623" s="40"/>
      <c r="M623" s="201" t="s">
        <v>1</v>
      </c>
      <c r="N623" s="202" t="s">
        <v>45</v>
      </c>
      <c r="O623" s="72"/>
      <c r="P623" s="203">
        <f>O623*H623</f>
        <v>0</v>
      </c>
      <c r="Q623" s="203">
        <v>0.00376</v>
      </c>
      <c r="R623" s="203">
        <f>Q623*H623</f>
        <v>0.00752</v>
      </c>
      <c r="S623" s="203">
        <v>0</v>
      </c>
      <c r="T623" s="204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05" t="s">
        <v>348</v>
      </c>
      <c r="AT623" s="205" t="s">
        <v>195</v>
      </c>
      <c r="AU623" s="205" t="s">
        <v>89</v>
      </c>
      <c r="AY623" s="18" t="s">
        <v>193</v>
      </c>
      <c r="BE623" s="206">
        <f>IF(N623="základní",J623,0)</f>
        <v>0</v>
      </c>
      <c r="BF623" s="206">
        <f>IF(N623="snížená",J623,0)</f>
        <v>0</v>
      </c>
      <c r="BG623" s="206">
        <f>IF(N623="zákl. přenesená",J623,0)</f>
        <v>0</v>
      </c>
      <c r="BH623" s="206">
        <f>IF(N623="sníž. přenesená",J623,0)</f>
        <v>0</v>
      </c>
      <c r="BI623" s="206">
        <f>IF(N623="nulová",J623,0)</f>
        <v>0</v>
      </c>
      <c r="BJ623" s="18" t="s">
        <v>87</v>
      </c>
      <c r="BK623" s="206">
        <f>ROUND(I623*H623,2)</f>
        <v>0</v>
      </c>
      <c r="BL623" s="18" t="s">
        <v>348</v>
      </c>
      <c r="BM623" s="205" t="s">
        <v>701</v>
      </c>
    </row>
    <row r="624" spans="1:47" s="2" customFormat="1" ht="29.25">
      <c r="A624" s="35"/>
      <c r="B624" s="36"/>
      <c r="C624" s="37"/>
      <c r="D624" s="209" t="s">
        <v>471</v>
      </c>
      <c r="E624" s="37"/>
      <c r="F624" s="262" t="s">
        <v>692</v>
      </c>
      <c r="G624" s="37"/>
      <c r="H624" s="37"/>
      <c r="I624" s="263"/>
      <c r="J624" s="37"/>
      <c r="K624" s="37"/>
      <c r="L624" s="40"/>
      <c r="M624" s="264"/>
      <c r="N624" s="265"/>
      <c r="O624" s="72"/>
      <c r="P624" s="72"/>
      <c r="Q624" s="72"/>
      <c r="R624" s="72"/>
      <c r="S624" s="72"/>
      <c r="T624" s="73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471</v>
      </c>
      <c r="AU624" s="18" t="s">
        <v>89</v>
      </c>
    </row>
    <row r="625" spans="2:51" s="15" customFormat="1" ht="12">
      <c r="B625" s="230"/>
      <c r="C625" s="231"/>
      <c r="D625" s="209" t="s">
        <v>201</v>
      </c>
      <c r="E625" s="232" t="s">
        <v>1</v>
      </c>
      <c r="F625" s="233" t="s">
        <v>645</v>
      </c>
      <c r="G625" s="231"/>
      <c r="H625" s="232" t="s">
        <v>1</v>
      </c>
      <c r="I625" s="234"/>
      <c r="J625" s="231"/>
      <c r="K625" s="231"/>
      <c r="L625" s="235"/>
      <c r="M625" s="236"/>
      <c r="N625" s="237"/>
      <c r="O625" s="237"/>
      <c r="P625" s="237"/>
      <c r="Q625" s="237"/>
      <c r="R625" s="237"/>
      <c r="S625" s="237"/>
      <c r="T625" s="238"/>
      <c r="AT625" s="239" t="s">
        <v>201</v>
      </c>
      <c r="AU625" s="239" t="s">
        <v>89</v>
      </c>
      <c r="AV625" s="15" t="s">
        <v>87</v>
      </c>
      <c r="AW625" s="15" t="s">
        <v>36</v>
      </c>
      <c r="AX625" s="15" t="s">
        <v>80</v>
      </c>
      <c r="AY625" s="239" t="s">
        <v>193</v>
      </c>
    </row>
    <row r="626" spans="2:51" s="15" customFormat="1" ht="12">
      <c r="B626" s="230"/>
      <c r="C626" s="231"/>
      <c r="D626" s="209" t="s">
        <v>201</v>
      </c>
      <c r="E626" s="232" t="s">
        <v>1</v>
      </c>
      <c r="F626" s="233" t="s">
        <v>693</v>
      </c>
      <c r="G626" s="231"/>
      <c r="H626" s="232" t="s">
        <v>1</v>
      </c>
      <c r="I626" s="234"/>
      <c r="J626" s="231"/>
      <c r="K626" s="231"/>
      <c r="L626" s="235"/>
      <c r="M626" s="236"/>
      <c r="N626" s="237"/>
      <c r="O626" s="237"/>
      <c r="P626" s="237"/>
      <c r="Q626" s="237"/>
      <c r="R626" s="237"/>
      <c r="S626" s="237"/>
      <c r="T626" s="238"/>
      <c r="AT626" s="239" t="s">
        <v>201</v>
      </c>
      <c r="AU626" s="239" t="s">
        <v>89</v>
      </c>
      <c r="AV626" s="15" t="s">
        <v>87</v>
      </c>
      <c r="AW626" s="15" t="s">
        <v>36</v>
      </c>
      <c r="AX626" s="15" t="s">
        <v>80</v>
      </c>
      <c r="AY626" s="239" t="s">
        <v>193</v>
      </c>
    </row>
    <row r="627" spans="2:51" s="13" customFormat="1" ht="12">
      <c r="B627" s="207"/>
      <c r="C627" s="208"/>
      <c r="D627" s="209" t="s">
        <v>201</v>
      </c>
      <c r="E627" s="210" t="s">
        <v>1</v>
      </c>
      <c r="F627" s="211" t="s">
        <v>89</v>
      </c>
      <c r="G627" s="208"/>
      <c r="H627" s="212">
        <v>2</v>
      </c>
      <c r="I627" s="213"/>
      <c r="J627" s="208"/>
      <c r="K627" s="208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201</v>
      </c>
      <c r="AU627" s="218" t="s">
        <v>89</v>
      </c>
      <c r="AV627" s="13" t="s">
        <v>89</v>
      </c>
      <c r="AW627" s="13" t="s">
        <v>36</v>
      </c>
      <c r="AX627" s="13" t="s">
        <v>80</v>
      </c>
      <c r="AY627" s="218" t="s">
        <v>193</v>
      </c>
    </row>
    <row r="628" spans="2:51" s="14" customFormat="1" ht="12">
      <c r="B628" s="219"/>
      <c r="C628" s="220"/>
      <c r="D628" s="209" t="s">
        <v>201</v>
      </c>
      <c r="E628" s="221" t="s">
        <v>1</v>
      </c>
      <c r="F628" s="222" t="s">
        <v>203</v>
      </c>
      <c r="G628" s="220"/>
      <c r="H628" s="223">
        <v>2</v>
      </c>
      <c r="I628" s="224"/>
      <c r="J628" s="220"/>
      <c r="K628" s="220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201</v>
      </c>
      <c r="AU628" s="229" t="s">
        <v>89</v>
      </c>
      <c r="AV628" s="14" t="s">
        <v>199</v>
      </c>
      <c r="AW628" s="14" t="s">
        <v>36</v>
      </c>
      <c r="AX628" s="14" t="s">
        <v>87</v>
      </c>
      <c r="AY628" s="229" t="s">
        <v>193</v>
      </c>
    </row>
    <row r="629" spans="1:65" s="2" customFormat="1" ht="24.2" customHeight="1">
      <c r="A629" s="35"/>
      <c r="B629" s="36"/>
      <c r="C629" s="193" t="s">
        <v>702</v>
      </c>
      <c r="D629" s="193" t="s">
        <v>195</v>
      </c>
      <c r="E629" s="194" t="s">
        <v>703</v>
      </c>
      <c r="F629" s="195" t="s">
        <v>704</v>
      </c>
      <c r="G629" s="196" t="s">
        <v>607</v>
      </c>
      <c r="H629" s="266"/>
      <c r="I629" s="198"/>
      <c r="J629" s="199">
        <f>ROUND(I629*H629,2)</f>
        <v>0</v>
      </c>
      <c r="K629" s="200"/>
      <c r="L629" s="40"/>
      <c r="M629" s="201" t="s">
        <v>1</v>
      </c>
      <c r="N629" s="202" t="s">
        <v>45</v>
      </c>
      <c r="O629" s="72"/>
      <c r="P629" s="203">
        <f>O629*H629</f>
        <v>0</v>
      </c>
      <c r="Q629" s="203">
        <v>0</v>
      </c>
      <c r="R629" s="203">
        <f>Q629*H629</f>
        <v>0</v>
      </c>
      <c r="S629" s="203">
        <v>0</v>
      </c>
      <c r="T629" s="204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05" t="s">
        <v>348</v>
      </c>
      <c r="AT629" s="205" t="s">
        <v>195</v>
      </c>
      <c r="AU629" s="205" t="s">
        <v>89</v>
      </c>
      <c r="AY629" s="18" t="s">
        <v>193</v>
      </c>
      <c r="BE629" s="206">
        <f>IF(N629="základní",J629,0)</f>
        <v>0</v>
      </c>
      <c r="BF629" s="206">
        <f>IF(N629="snížená",J629,0)</f>
        <v>0</v>
      </c>
      <c r="BG629" s="206">
        <f>IF(N629="zákl. přenesená",J629,0)</f>
        <v>0</v>
      </c>
      <c r="BH629" s="206">
        <f>IF(N629="sníž. přenesená",J629,0)</f>
        <v>0</v>
      </c>
      <c r="BI629" s="206">
        <f>IF(N629="nulová",J629,0)</f>
        <v>0</v>
      </c>
      <c r="BJ629" s="18" t="s">
        <v>87</v>
      </c>
      <c r="BK629" s="206">
        <f>ROUND(I629*H629,2)</f>
        <v>0</v>
      </c>
      <c r="BL629" s="18" t="s">
        <v>348</v>
      </c>
      <c r="BM629" s="205" t="s">
        <v>705</v>
      </c>
    </row>
    <row r="630" spans="2:63" s="12" customFormat="1" ht="22.9" customHeight="1">
      <c r="B630" s="177"/>
      <c r="C630" s="178"/>
      <c r="D630" s="179" t="s">
        <v>79</v>
      </c>
      <c r="E630" s="191" t="s">
        <v>706</v>
      </c>
      <c r="F630" s="191" t="s">
        <v>707</v>
      </c>
      <c r="G630" s="178"/>
      <c r="H630" s="178"/>
      <c r="I630" s="181"/>
      <c r="J630" s="192">
        <f>BK630</f>
        <v>0</v>
      </c>
      <c r="K630" s="178"/>
      <c r="L630" s="183"/>
      <c r="M630" s="184"/>
      <c r="N630" s="185"/>
      <c r="O630" s="185"/>
      <c r="P630" s="186">
        <f>SUM(P631:P673)</f>
        <v>0</v>
      </c>
      <c r="Q630" s="185"/>
      <c r="R630" s="186">
        <f>SUM(R631:R673)</f>
        <v>2.1097813500000004</v>
      </c>
      <c r="S630" s="185"/>
      <c r="T630" s="187">
        <f>SUM(T631:T673)</f>
        <v>0</v>
      </c>
      <c r="AR630" s="188" t="s">
        <v>89</v>
      </c>
      <c r="AT630" s="189" t="s">
        <v>79</v>
      </c>
      <c r="AU630" s="189" t="s">
        <v>87</v>
      </c>
      <c r="AY630" s="188" t="s">
        <v>193</v>
      </c>
      <c r="BK630" s="190">
        <f>SUM(BK631:BK673)</f>
        <v>0</v>
      </c>
    </row>
    <row r="631" spans="1:65" s="2" customFormat="1" ht="33" customHeight="1">
      <c r="A631" s="35"/>
      <c r="B631" s="36"/>
      <c r="C631" s="193" t="s">
        <v>708</v>
      </c>
      <c r="D631" s="193" t="s">
        <v>195</v>
      </c>
      <c r="E631" s="194" t="s">
        <v>709</v>
      </c>
      <c r="F631" s="195" t="s">
        <v>710</v>
      </c>
      <c r="G631" s="196" t="s">
        <v>231</v>
      </c>
      <c r="H631" s="197">
        <v>13.77</v>
      </c>
      <c r="I631" s="198"/>
      <c r="J631" s="199">
        <f>ROUND(I631*H631,2)</f>
        <v>0</v>
      </c>
      <c r="K631" s="200"/>
      <c r="L631" s="40"/>
      <c r="M631" s="201" t="s">
        <v>1</v>
      </c>
      <c r="N631" s="202" t="s">
        <v>45</v>
      </c>
      <c r="O631" s="72"/>
      <c r="P631" s="203">
        <f>O631*H631</f>
        <v>0</v>
      </c>
      <c r="Q631" s="203">
        <v>0.01482</v>
      </c>
      <c r="R631" s="203">
        <f>Q631*H631</f>
        <v>0.2040714</v>
      </c>
      <c r="S631" s="203">
        <v>0</v>
      </c>
      <c r="T631" s="204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205" t="s">
        <v>348</v>
      </c>
      <c r="AT631" s="205" t="s">
        <v>195</v>
      </c>
      <c r="AU631" s="205" t="s">
        <v>89</v>
      </c>
      <c r="AY631" s="18" t="s">
        <v>193</v>
      </c>
      <c r="BE631" s="206">
        <f>IF(N631="základní",J631,0)</f>
        <v>0</v>
      </c>
      <c r="BF631" s="206">
        <f>IF(N631="snížená",J631,0)</f>
        <v>0</v>
      </c>
      <c r="BG631" s="206">
        <f>IF(N631="zákl. přenesená",J631,0)</f>
        <v>0</v>
      </c>
      <c r="BH631" s="206">
        <f>IF(N631="sníž. přenesená",J631,0)</f>
        <v>0</v>
      </c>
      <c r="BI631" s="206">
        <f>IF(N631="nulová",J631,0)</f>
        <v>0</v>
      </c>
      <c r="BJ631" s="18" t="s">
        <v>87</v>
      </c>
      <c r="BK631" s="206">
        <f>ROUND(I631*H631,2)</f>
        <v>0</v>
      </c>
      <c r="BL631" s="18" t="s">
        <v>348</v>
      </c>
      <c r="BM631" s="205" t="s">
        <v>711</v>
      </c>
    </row>
    <row r="632" spans="2:51" s="15" customFormat="1" ht="12">
      <c r="B632" s="230"/>
      <c r="C632" s="231"/>
      <c r="D632" s="209" t="s">
        <v>201</v>
      </c>
      <c r="E632" s="232" t="s">
        <v>1</v>
      </c>
      <c r="F632" s="233" t="s">
        <v>712</v>
      </c>
      <c r="G632" s="231"/>
      <c r="H632" s="232" t="s">
        <v>1</v>
      </c>
      <c r="I632" s="234"/>
      <c r="J632" s="231"/>
      <c r="K632" s="231"/>
      <c r="L632" s="235"/>
      <c r="M632" s="236"/>
      <c r="N632" s="237"/>
      <c r="O632" s="237"/>
      <c r="P632" s="237"/>
      <c r="Q632" s="237"/>
      <c r="R632" s="237"/>
      <c r="S632" s="237"/>
      <c r="T632" s="238"/>
      <c r="AT632" s="239" t="s">
        <v>201</v>
      </c>
      <c r="AU632" s="239" t="s">
        <v>89</v>
      </c>
      <c r="AV632" s="15" t="s">
        <v>87</v>
      </c>
      <c r="AW632" s="15" t="s">
        <v>36</v>
      </c>
      <c r="AX632" s="15" t="s">
        <v>80</v>
      </c>
      <c r="AY632" s="239" t="s">
        <v>193</v>
      </c>
    </row>
    <row r="633" spans="2:51" s="15" customFormat="1" ht="12">
      <c r="B633" s="230"/>
      <c r="C633" s="231"/>
      <c r="D633" s="209" t="s">
        <v>201</v>
      </c>
      <c r="E633" s="232" t="s">
        <v>1</v>
      </c>
      <c r="F633" s="233" t="s">
        <v>713</v>
      </c>
      <c r="G633" s="231"/>
      <c r="H633" s="232" t="s">
        <v>1</v>
      </c>
      <c r="I633" s="234"/>
      <c r="J633" s="231"/>
      <c r="K633" s="231"/>
      <c r="L633" s="235"/>
      <c r="M633" s="236"/>
      <c r="N633" s="237"/>
      <c r="O633" s="237"/>
      <c r="P633" s="237"/>
      <c r="Q633" s="237"/>
      <c r="R633" s="237"/>
      <c r="S633" s="237"/>
      <c r="T633" s="238"/>
      <c r="AT633" s="239" t="s">
        <v>201</v>
      </c>
      <c r="AU633" s="239" t="s">
        <v>89</v>
      </c>
      <c r="AV633" s="15" t="s">
        <v>87</v>
      </c>
      <c r="AW633" s="15" t="s">
        <v>36</v>
      </c>
      <c r="AX633" s="15" t="s">
        <v>80</v>
      </c>
      <c r="AY633" s="239" t="s">
        <v>193</v>
      </c>
    </row>
    <row r="634" spans="2:51" s="15" customFormat="1" ht="12">
      <c r="B634" s="230"/>
      <c r="C634" s="231"/>
      <c r="D634" s="209" t="s">
        <v>201</v>
      </c>
      <c r="E634" s="232" t="s">
        <v>1</v>
      </c>
      <c r="F634" s="233" t="s">
        <v>714</v>
      </c>
      <c r="G634" s="231"/>
      <c r="H634" s="232" t="s">
        <v>1</v>
      </c>
      <c r="I634" s="234"/>
      <c r="J634" s="231"/>
      <c r="K634" s="231"/>
      <c r="L634" s="235"/>
      <c r="M634" s="236"/>
      <c r="N634" s="237"/>
      <c r="O634" s="237"/>
      <c r="P634" s="237"/>
      <c r="Q634" s="237"/>
      <c r="R634" s="237"/>
      <c r="S634" s="237"/>
      <c r="T634" s="238"/>
      <c r="AT634" s="239" t="s">
        <v>201</v>
      </c>
      <c r="AU634" s="239" t="s">
        <v>89</v>
      </c>
      <c r="AV634" s="15" t="s">
        <v>87</v>
      </c>
      <c r="AW634" s="15" t="s">
        <v>36</v>
      </c>
      <c r="AX634" s="15" t="s">
        <v>80</v>
      </c>
      <c r="AY634" s="239" t="s">
        <v>193</v>
      </c>
    </row>
    <row r="635" spans="2:51" s="13" customFormat="1" ht="12">
      <c r="B635" s="207"/>
      <c r="C635" s="208"/>
      <c r="D635" s="209" t="s">
        <v>201</v>
      </c>
      <c r="E635" s="210" t="s">
        <v>1</v>
      </c>
      <c r="F635" s="211" t="s">
        <v>715</v>
      </c>
      <c r="G635" s="208"/>
      <c r="H635" s="212">
        <v>20.79</v>
      </c>
      <c r="I635" s="213"/>
      <c r="J635" s="208"/>
      <c r="K635" s="208"/>
      <c r="L635" s="214"/>
      <c r="M635" s="215"/>
      <c r="N635" s="216"/>
      <c r="O635" s="216"/>
      <c r="P635" s="216"/>
      <c r="Q635" s="216"/>
      <c r="R635" s="216"/>
      <c r="S635" s="216"/>
      <c r="T635" s="217"/>
      <c r="AT635" s="218" t="s">
        <v>201</v>
      </c>
      <c r="AU635" s="218" t="s">
        <v>89</v>
      </c>
      <c r="AV635" s="13" t="s">
        <v>89</v>
      </c>
      <c r="AW635" s="13" t="s">
        <v>36</v>
      </c>
      <c r="AX635" s="13" t="s">
        <v>80</v>
      </c>
      <c r="AY635" s="218" t="s">
        <v>193</v>
      </c>
    </row>
    <row r="636" spans="2:51" s="13" customFormat="1" ht="12">
      <c r="B636" s="207"/>
      <c r="C636" s="208"/>
      <c r="D636" s="209" t="s">
        <v>201</v>
      </c>
      <c r="E636" s="210" t="s">
        <v>1</v>
      </c>
      <c r="F636" s="211" t="s">
        <v>716</v>
      </c>
      <c r="G636" s="208"/>
      <c r="H636" s="212">
        <v>-7.02</v>
      </c>
      <c r="I636" s="213"/>
      <c r="J636" s="208"/>
      <c r="K636" s="208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201</v>
      </c>
      <c r="AU636" s="218" t="s">
        <v>89</v>
      </c>
      <c r="AV636" s="13" t="s">
        <v>89</v>
      </c>
      <c r="AW636" s="13" t="s">
        <v>36</v>
      </c>
      <c r="AX636" s="13" t="s">
        <v>80</v>
      </c>
      <c r="AY636" s="218" t="s">
        <v>193</v>
      </c>
    </row>
    <row r="637" spans="2:51" s="14" customFormat="1" ht="12">
      <c r="B637" s="219"/>
      <c r="C637" s="220"/>
      <c r="D637" s="209" t="s">
        <v>201</v>
      </c>
      <c r="E637" s="221" t="s">
        <v>1</v>
      </c>
      <c r="F637" s="222" t="s">
        <v>203</v>
      </c>
      <c r="G637" s="220"/>
      <c r="H637" s="223">
        <v>13.77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201</v>
      </c>
      <c r="AU637" s="229" t="s">
        <v>89</v>
      </c>
      <c r="AV637" s="14" t="s">
        <v>199</v>
      </c>
      <c r="AW637" s="14" t="s">
        <v>36</v>
      </c>
      <c r="AX637" s="14" t="s">
        <v>87</v>
      </c>
      <c r="AY637" s="229" t="s">
        <v>193</v>
      </c>
    </row>
    <row r="638" spans="1:65" s="2" customFormat="1" ht="24.2" customHeight="1">
      <c r="A638" s="35"/>
      <c r="B638" s="36"/>
      <c r="C638" s="193" t="s">
        <v>717</v>
      </c>
      <c r="D638" s="193" t="s">
        <v>195</v>
      </c>
      <c r="E638" s="194" t="s">
        <v>718</v>
      </c>
      <c r="F638" s="195" t="s">
        <v>719</v>
      </c>
      <c r="G638" s="196" t="s">
        <v>231</v>
      </c>
      <c r="H638" s="197">
        <v>55.63</v>
      </c>
      <c r="I638" s="198"/>
      <c r="J638" s="199">
        <f>ROUND(I638*H638,2)</f>
        <v>0</v>
      </c>
      <c r="K638" s="200"/>
      <c r="L638" s="40"/>
      <c r="M638" s="201" t="s">
        <v>1</v>
      </c>
      <c r="N638" s="202" t="s">
        <v>45</v>
      </c>
      <c r="O638" s="72"/>
      <c r="P638" s="203">
        <f>O638*H638</f>
        <v>0</v>
      </c>
      <c r="Q638" s="203">
        <v>0.01259</v>
      </c>
      <c r="R638" s="203">
        <f>Q638*H638</f>
        <v>0.7003817000000001</v>
      </c>
      <c r="S638" s="203">
        <v>0</v>
      </c>
      <c r="T638" s="204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05" t="s">
        <v>348</v>
      </c>
      <c r="AT638" s="205" t="s">
        <v>195</v>
      </c>
      <c r="AU638" s="205" t="s">
        <v>89</v>
      </c>
      <c r="AY638" s="18" t="s">
        <v>193</v>
      </c>
      <c r="BE638" s="206">
        <f>IF(N638="základní",J638,0)</f>
        <v>0</v>
      </c>
      <c r="BF638" s="206">
        <f>IF(N638="snížená",J638,0)</f>
        <v>0</v>
      </c>
      <c r="BG638" s="206">
        <f>IF(N638="zákl. přenesená",J638,0)</f>
        <v>0</v>
      </c>
      <c r="BH638" s="206">
        <f>IF(N638="sníž. přenesená",J638,0)</f>
        <v>0</v>
      </c>
      <c r="BI638" s="206">
        <f>IF(N638="nulová",J638,0)</f>
        <v>0</v>
      </c>
      <c r="BJ638" s="18" t="s">
        <v>87</v>
      </c>
      <c r="BK638" s="206">
        <f>ROUND(I638*H638,2)</f>
        <v>0</v>
      </c>
      <c r="BL638" s="18" t="s">
        <v>348</v>
      </c>
      <c r="BM638" s="205" t="s">
        <v>720</v>
      </c>
    </row>
    <row r="639" spans="2:51" s="15" customFormat="1" ht="12">
      <c r="B639" s="230"/>
      <c r="C639" s="231"/>
      <c r="D639" s="209" t="s">
        <v>201</v>
      </c>
      <c r="E639" s="232" t="s">
        <v>1</v>
      </c>
      <c r="F639" s="233" t="s">
        <v>269</v>
      </c>
      <c r="G639" s="231"/>
      <c r="H639" s="232" t="s">
        <v>1</v>
      </c>
      <c r="I639" s="234"/>
      <c r="J639" s="231"/>
      <c r="K639" s="231"/>
      <c r="L639" s="235"/>
      <c r="M639" s="236"/>
      <c r="N639" s="237"/>
      <c r="O639" s="237"/>
      <c r="P639" s="237"/>
      <c r="Q639" s="237"/>
      <c r="R639" s="237"/>
      <c r="S639" s="237"/>
      <c r="T639" s="238"/>
      <c r="AT639" s="239" t="s">
        <v>201</v>
      </c>
      <c r="AU639" s="239" t="s">
        <v>89</v>
      </c>
      <c r="AV639" s="15" t="s">
        <v>87</v>
      </c>
      <c r="AW639" s="15" t="s">
        <v>36</v>
      </c>
      <c r="AX639" s="15" t="s">
        <v>80</v>
      </c>
      <c r="AY639" s="239" t="s">
        <v>193</v>
      </c>
    </row>
    <row r="640" spans="2:51" s="15" customFormat="1" ht="12">
      <c r="B640" s="230"/>
      <c r="C640" s="231"/>
      <c r="D640" s="209" t="s">
        <v>201</v>
      </c>
      <c r="E640" s="232" t="s">
        <v>1</v>
      </c>
      <c r="F640" s="233" t="s">
        <v>270</v>
      </c>
      <c r="G640" s="231"/>
      <c r="H640" s="232" t="s">
        <v>1</v>
      </c>
      <c r="I640" s="234"/>
      <c r="J640" s="231"/>
      <c r="K640" s="231"/>
      <c r="L640" s="235"/>
      <c r="M640" s="236"/>
      <c r="N640" s="237"/>
      <c r="O640" s="237"/>
      <c r="P640" s="237"/>
      <c r="Q640" s="237"/>
      <c r="R640" s="237"/>
      <c r="S640" s="237"/>
      <c r="T640" s="238"/>
      <c r="AT640" s="239" t="s">
        <v>201</v>
      </c>
      <c r="AU640" s="239" t="s">
        <v>89</v>
      </c>
      <c r="AV640" s="15" t="s">
        <v>87</v>
      </c>
      <c r="AW640" s="15" t="s">
        <v>36</v>
      </c>
      <c r="AX640" s="15" t="s">
        <v>80</v>
      </c>
      <c r="AY640" s="239" t="s">
        <v>193</v>
      </c>
    </row>
    <row r="641" spans="2:51" s="15" customFormat="1" ht="12">
      <c r="B641" s="230"/>
      <c r="C641" s="231"/>
      <c r="D641" s="209" t="s">
        <v>201</v>
      </c>
      <c r="E641" s="232" t="s">
        <v>1</v>
      </c>
      <c r="F641" s="233" t="s">
        <v>298</v>
      </c>
      <c r="G641" s="231"/>
      <c r="H641" s="232" t="s">
        <v>1</v>
      </c>
      <c r="I641" s="234"/>
      <c r="J641" s="231"/>
      <c r="K641" s="231"/>
      <c r="L641" s="235"/>
      <c r="M641" s="236"/>
      <c r="N641" s="237"/>
      <c r="O641" s="237"/>
      <c r="P641" s="237"/>
      <c r="Q641" s="237"/>
      <c r="R641" s="237"/>
      <c r="S641" s="237"/>
      <c r="T641" s="238"/>
      <c r="AT641" s="239" t="s">
        <v>201</v>
      </c>
      <c r="AU641" s="239" t="s">
        <v>89</v>
      </c>
      <c r="AV641" s="15" t="s">
        <v>87</v>
      </c>
      <c r="AW641" s="15" t="s">
        <v>36</v>
      </c>
      <c r="AX641" s="15" t="s">
        <v>80</v>
      </c>
      <c r="AY641" s="239" t="s">
        <v>193</v>
      </c>
    </row>
    <row r="642" spans="2:51" s="13" customFormat="1" ht="12">
      <c r="B642" s="207"/>
      <c r="C642" s="208"/>
      <c r="D642" s="209" t="s">
        <v>201</v>
      </c>
      <c r="E642" s="210" t="s">
        <v>1</v>
      </c>
      <c r="F642" s="211" t="s">
        <v>430</v>
      </c>
      <c r="G642" s="208"/>
      <c r="H642" s="212">
        <v>2.01</v>
      </c>
      <c r="I642" s="213"/>
      <c r="J642" s="208"/>
      <c r="K642" s="208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201</v>
      </c>
      <c r="AU642" s="218" t="s">
        <v>89</v>
      </c>
      <c r="AV642" s="13" t="s">
        <v>89</v>
      </c>
      <c r="AW642" s="13" t="s">
        <v>36</v>
      </c>
      <c r="AX642" s="13" t="s">
        <v>80</v>
      </c>
      <c r="AY642" s="218" t="s">
        <v>193</v>
      </c>
    </row>
    <row r="643" spans="2:51" s="13" customFormat="1" ht="12">
      <c r="B643" s="207"/>
      <c r="C643" s="208"/>
      <c r="D643" s="209" t="s">
        <v>201</v>
      </c>
      <c r="E643" s="210" t="s">
        <v>1</v>
      </c>
      <c r="F643" s="211" t="s">
        <v>431</v>
      </c>
      <c r="G643" s="208"/>
      <c r="H643" s="212">
        <v>2.12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201</v>
      </c>
      <c r="AU643" s="218" t="s">
        <v>89</v>
      </c>
      <c r="AV643" s="13" t="s">
        <v>89</v>
      </c>
      <c r="AW643" s="13" t="s">
        <v>36</v>
      </c>
      <c r="AX643" s="13" t="s">
        <v>80</v>
      </c>
      <c r="AY643" s="218" t="s">
        <v>193</v>
      </c>
    </row>
    <row r="644" spans="2:51" s="13" customFormat="1" ht="12">
      <c r="B644" s="207"/>
      <c r="C644" s="208"/>
      <c r="D644" s="209" t="s">
        <v>201</v>
      </c>
      <c r="E644" s="210" t="s">
        <v>1</v>
      </c>
      <c r="F644" s="211" t="s">
        <v>432</v>
      </c>
      <c r="G644" s="208"/>
      <c r="H644" s="212">
        <v>1.36</v>
      </c>
      <c r="I644" s="213"/>
      <c r="J644" s="208"/>
      <c r="K644" s="208"/>
      <c r="L644" s="214"/>
      <c r="M644" s="215"/>
      <c r="N644" s="216"/>
      <c r="O644" s="216"/>
      <c r="P644" s="216"/>
      <c r="Q644" s="216"/>
      <c r="R644" s="216"/>
      <c r="S644" s="216"/>
      <c r="T644" s="217"/>
      <c r="AT644" s="218" t="s">
        <v>201</v>
      </c>
      <c r="AU644" s="218" t="s">
        <v>89</v>
      </c>
      <c r="AV644" s="13" t="s">
        <v>89</v>
      </c>
      <c r="AW644" s="13" t="s">
        <v>36</v>
      </c>
      <c r="AX644" s="13" t="s">
        <v>80</v>
      </c>
      <c r="AY644" s="218" t="s">
        <v>193</v>
      </c>
    </row>
    <row r="645" spans="2:51" s="13" customFormat="1" ht="12">
      <c r="B645" s="207"/>
      <c r="C645" s="208"/>
      <c r="D645" s="209" t="s">
        <v>201</v>
      </c>
      <c r="E645" s="210" t="s">
        <v>1</v>
      </c>
      <c r="F645" s="211" t="s">
        <v>433</v>
      </c>
      <c r="G645" s="208"/>
      <c r="H645" s="212">
        <v>5.87</v>
      </c>
      <c r="I645" s="213"/>
      <c r="J645" s="208"/>
      <c r="K645" s="208"/>
      <c r="L645" s="214"/>
      <c r="M645" s="215"/>
      <c r="N645" s="216"/>
      <c r="O645" s="216"/>
      <c r="P645" s="216"/>
      <c r="Q645" s="216"/>
      <c r="R645" s="216"/>
      <c r="S645" s="216"/>
      <c r="T645" s="217"/>
      <c r="AT645" s="218" t="s">
        <v>201</v>
      </c>
      <c r="AU645" s="218" t="s">
        <v>89</v>
      </c>
      <c r="AV645" s="13" t="s">
        <v>89</v>
      </c>
      <c r="AW645" s="13" t="s">
        <v>36</v>
      </c>
      <c r="AX645" s="13" t="s">
        <v>80</v>
      </c>
      <c r="AY645" s="218" t="s">
        <v>193</v>
      </c>
    </row>
    <row r="646" spans="2:51" s="13" customFormat="1" ht="12">
      <c r="B646" s="207"/>
      <c r="C646" s="208"/>
      <c r="D646" s="209" t="s">
        <v>201</v>
      </c>
      <c r="E646" s="210" t="s">
        <v>1</v>
      </c>
      <c r="F646" s="211" t="s">
        <v>434</v>
      </c>
      <c r="G646" s="208"/>
      <c r="H646" s="212">
        <v>3.77</v>
      </c>
      <c r="I646" s="213"/>
      <c r="J646" s="208"/>
      <c r="K646" s="208"/>
      <c r="L646" s="214"/>
      <c r="M646" s="215"/>
      <c r="N646" s="216"/>
      <c r="O646" s="216"/>
      <c r="P646" s="216"/>
      <c r="Q646" s="216"/>
      <c r="R646" s="216"/>
      <c r="S646" s="216"/>
      <c r="T646" s="217"/>
      <c r="AT646" s="218" t="s">
        <v>201</v>
      </c>
      <c r="AU646" s="218" t="s">
        <v>89</v>
      </c>
      <c r="AV646" s="13" t="s">
        <v>89</v>
      </c>
      <c r="AW646" s="13" t="s">
        <v>36</v>
      </c>
      <c r="AX646" s="13" t="s">
        <v>80</v>
      </c>
      <c r="AY646" s="218" t="s">
        <v>193</v>
      </c>
    </row>
    <row r="647" spans="2:51" s="16" customFormat="1" ht="12">
      <c r="B647" s="240"/>
      <c r="C647" s="241"/>
      <c r="D647" s="209" t="s">
        <v>201</v>
      </c>
      <c r="E647" s="242" t="s">
        <v>1</v>
      </c>
      <c r="F647" s="243" t="s">
        <v>236</v>
      </c>
      <c r="G647" s="241"/>
      <c r="H647" s="244">
        <v>15.13</v>
      </c>
      <c r="I647" s="245"/>
      <c r="J647" s="241"/>
      <c r="K647" s="241"/>
      <c r="L647" s="246"/>
      <c r="M647" s="247"/>
      <c r="N647" s="248"/>
      <c r="O647" s="248"/>
      <c r="P647" s="248"/>
      <c r="Q647" s="248"/>
      <c r="R647" s="248"/>
      <c r="S647" s="248"/>
      <c r="T647" s="249"/>
      <c r="AT647" s="250" t="s">
        <v>201</v>
      </c>
      <c r="AU647" s="250" t="s">
        <v>89</v>
      </c>
      <c r="AV647" s="16" t="s">
        <v>100</v>
      </c>
      <c r="AW647" s="16" t="s">
        <v>36</v>
      </c>
      <c r="AX647" s="16" t="s">
        <v>80</v>
      </c>
      <c r="AY647" s="250" t="s">
        <v>193</v>
      </c>
    </row>
    <row r="648" spans="2:51" s="15" customFormat="1" ht="12">
      <c r="B648" s="230"/>
      <c r="C648" s="231"/>
      <c r="D648" s="209" t="s">
        <v>201</v>
      </c>
      <c r="E648" s="232" t="s">
        <v>1</v>
      </c>
      <c r="F648" s="233" t="s">
        <v>272</v>
      </c>
      <c r="G648" s="231"/>
      <c r="H648" s="232" t="s">
        <v>1</v>
      </c>
      <c r="I648" s="234"/>
      <c r="J648" s="231"/>
      <c r="K648" s="231"/>
      <c r="L648" s="235"/>
      <c r="M648" s="236"/>
      <c r="N648" s="237"/>
      <c r="O648" s="237"/>
      <c r="P648" s="237"/>
      <c r="Q648" s="237"/>
      <c r="R648" s="237"/>
      <c r="S648" s="237"/>
      <c r="T648" s="238"/>
      <c r="AT648" s="239" t="s">
        <v>201</v>
      </c>
      <c r="AU648" s="239" t="s">
        <v>89</v>
      </c>
      <c r="AV648" s="15" t="s">
        <v>87</v>
      </c>
      <c r="AW648" s="15" t="s">
        <v>36</v>
      </c>
      <c r="AX648" s="15" t="s">
        <v>80</v>
      </c>
      <c r="AY648" s="239" t="s">
        <v>193</v>
      </c>
    </row>
    <row r="649" spans="2:51" s="13" customFormat="1" ht="12">
      <c r="B649" s="207"/>
      <c r="C649" s="208"/>
      <c r="D649" s="209" t="s">
        <v>201</v>
      </c>
      <c r="E649" s="210" t="s">
        <v>1</v>
      </c>
      <c r="F649" s="211" t="s">
        <v>435</v>
      </c>
      <c r="G649" s="208"/>
      <c r="H649" s="212">
        <v>6.1</v>
      </c>
      <c r="I649" s="213"/>
      <c r="J649" s="208"/>
      <c r="K649" s="208"/>
      <c r="L649" s="214"/>
      <c r="M649" s="215"/>
      <c r="N649" s="216"/>
      <c r="O649" s="216"/>
      <c r="P649" s="216"/>
      <c r="Q649" s="216"/>
      <c r="R649" s="216"/>
      <c r="S649" s="216"/>
      <c r="T649" s="217"/>
      <c r="AT649" s="218" t="s">
        <v>201</v>
      </c>
      <c r="AU649" s="218" t="s">
        <v>89</v>
      </c>
      <c r="AV649" s="13" t="s">
        <v>89</v>
      </c>
      <c r="AW649" s="13" t="s">
        <v>36</v>
      </c>
      <c r="AX649" s="13" t="s">
        <v>80</v>
      </c>
      <c r="AY649" s="218" t="s">
        <v>193</v>
      </c>
    </row>
    <row r="650" spans="2:51" s="13" customFormat="1" ht="12">
      <c r="B650" s="207"/>
      <c r="C650" s="208"/>
      <c r="D650" s="209" t="s">
        <v>201</v>
      </c>
      <c r="E650" s="210" t="s">
        <v>1</v>
      </c>
      <c r="F650" s="211" t="s">
        <v>436</v>
      </c>
      <c r="G650" s="208"/>
      <c r="H650" s="212">
        <v>11.64</v>
      </c>
      <c r="I650" s="213"/>
      <c r="J650" s="208"/>
      <c r="K650" s="208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201</v>
      </c>
      <c r="AU650" s="218" t="s">
        <v>89</v>
      </c>
      <c r="AV650" s="13" t="s">
        <v>89</v>
      </c>
      <c r="AW650" s="13" t="s">
        <v>36</v>
      </c>
      <c r="AX650" s="13" t="s">
        <v>80</v>
      </c>
      <c r="AY650" s="218" t="s">
        <v>193</v>
      </c>
    </row>
    <row r="651" spans="2:51" s="13" customFormat="1" ht="12">
      <c r="B651" s="207"/>
      <c r="C651" s="208"/>
      <c r="D651" s="209" t="s">
        <v>201</v>
      </c>
      <c r="E651" s="210" t="s">
        <v>1</v>
      </c>
      <c r="F651" s="211" t="s">
        <v>437</v>
      </c>
      <c r="G651" s="208"/>
      <c r="H651" s="212">
        <v>2.53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201</v>
      </c>
      <c r="AU651" s="218" t="s">
        <v>89</v>
      </c>
      <c r="AV651" s="13" t="s">
        <v>89</v>
      </c>
      <c r="AW651" s="13" t="s">
        <v>36</v>
      </c>
      <c r="AX651" s="13" t="s">
        <v>80</v>
      </c>
      <c r="AY651" s="218" t="s">
        <v>193</v>
      </c>
    </row>
    <row r="652" spans="2:51" s="15" customFormat="1" ht="12">
      <c r="B652" s="230"/>
      <c r="C652" s="231"/>
      <c r="D652" s="209" t="s">
        <v>201</v>
      </c>
      <c r="E652" s="232" t="s">
        <v>1</v>
      </c>
      <c r="F652" s="233" t="s">
        <v>307</v>
      </c>
      <c r="G652" s="231"/>
      <c r="H652" s="232" t="s">
        <v>1</v>
      </c>
      <c r="I652" s="234"/>
      <c r="J652" s="231"/>
      <c r="K652" s="231"/>
      <c r="L652" s="235"/>
      <c r="M652" s="236"/>
      <c r="N652" s="237"/>
      <c r="O652" s="237"/>
      <c r="P652" s="237"/>
      <c r="Q652" s="237"/>
      <c r="R652" s="237"/>
      <c r="S652" s="237"/>
      <c r="T652" s="238"/>
      <c r="AT652" s="239" t="s">
        <v>201</v>
      </c>
      <c r="AU652" s="239" t="s">
        <v>89</v>
      </c>
      <c r="AV652" s="15" t="s">
        <v>87</v>
      </c>
      <c r="AW652" s="15" t="s">
        <v>36</v>
      </c>
      <c r="AX652" s="15" t="s">
        <v>80</v>
      </c>
      <c r="AY652" s="239" t="s">
        <v>193</v>
      </c>
    </row>
    <row r="653" spans="2:51" s="16" customFormat="1" ht="12">
      <c r="B653" s="240"/>
      <c r="C653" s="241"/>
      <c r="D653" s="209" t="s">
        <v>201</v>
      </c>
      <c r="E653" s="242" t="s">
        <v>1</v>
      </c>
      <c r="F653" s="243" t="s">
        <v>236</v>
      </c>
      <c r="G653" s="241"/>
      <c r="H653" s="244">
        <v>20.27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201</v>
      </c>
      <c r="AU653" s="250" t="s">
        <v>89</v>
      </c>
      <c r="AV653" s="16" t="s">
        <v>100</v>
      </c>
      <c r="AW653" s="16" t="s">
        <v>36</v>
      </c>
      <c r="AX653" s="16" t="s">
        <v>80</v>
      </c>
      <c r="AY653" s="250" t="s">
        <v>193</v>
      </c>
    </row>
    <row r="654" spans="2:51" s="15" customFormat="1" ht="12">
      <c r="B654" s="230"/>
      <c r="C654" s="231"/>
      <c r="D654" s="209" t="s">
        <v>201</v>
      </c>
      <c r="E654" s="232" t="s">
        <v>1</v>
      </c>
      <c r="F654" s="233" t="s">
        <v>274</v>
      </c>
      <c r="G654" s="231"/>
      <c r="H654" s="232" t="s">
        <v>1</v>
      </c>
      <c r="I654" s="234"/>
      <c r="J654" s="231"/>
      <c r="K654" s="231"/>
      <c r="L654" s="235"/>
      <c r="M654" s="236"/>
      <c r="N654" s="237"/>
      <c r="O654" s="237"/>
      <c r="P654" s="237"/>
      <c r="Q654" s="237"/>
      <c r="R654" s="237"/>
      <c r="S654" s="237"/>
      <c r="T654" s="238"/>
      <c r="AT654" s="239" t="s">
        <v>201</v>
      </c>
      <c r="AU654" s="239" t="s">
        <v>89</v>
      </c>
      <c r="AV654" s="15" t="s">
        <v>87</v>
      </c>
      <c r="AW654" s="15" t="s">
        <v>36</v>
      </c>
      <c r="AX654" s="15" t="s">
        <v>80</v>
      </c>
      <c r="AY654" s="239" t="s">
        <v>193</v>
      </c>
    </row>
    <row r="655" spans="2:51" s="13" customFormat="1" ht="12">
      <c r="B655" s="207"/>
      <c r="C655" s="208"/>
      <c r="D655" s="209" t="s">
        <v>201</v>
      </c>
      <c r="E655" s="210" t="s">
        <v>1</v>
      </c>
      <c r="F655" s="211" t="s">
        <v>438</v>
      </c>
      <c r="G655" s="208"/>
      <c r="H655" s="212">
        <v>6.04</v>
      </c>
      <c r="I655" s="213"/>
      <c r="J655" s="208"/>
      <c r="K655" s="208"/>
      <c r="L655" s="214"/>
      <c r="M655" s="215"/>
      <c r="N655" s="216"/>
      <c r="O655" s="216"/>
      <c r="P655" s="216"/>
      <c r="Q655" s="216"/>
      <c r="R655" s="216"/>
      <c r="S655" s="216"/>
      <c r="T655" s="217"/>
      <c r="AT655" s="218" t="s">
        <v>201</v>
      </c>
      <c r="AU655" s="218" t="s">
        <v>89</v>
      </c>
      <c r="AV655" s="13" t="s">
        <v>89</v>
      </c>
      <c r="AW655" s="13" t="s">
        <v>36</v>
      </c>
      <c r="AX655" s="13" t="s">
        <v>80</v>
      </c>
      <c r="AY655" s="218" t="s">
        <v>193</v>
      </c>
    </row>
    <row r="656" spans="2:51" s="13" customFormat="1" ht="12">
      <c r="B656" s="207"/>
      <c r="C656" s="208"/>
      <c r="D656" s="209" t="s">
        <v>201</v>
      </c>
      <c r="E656" s="210" t="s">
        <v>1</v>
      </c>
      <c r="F656" s="211" t="s">
        <v>439</v>
      </c>
      <c r="G656" s="208"/>
      <c r="H656" s="212">
        <v>11.66</v>
      </c>
      <c r="I656" s="213"/>
      <c r="J656" s="208"/>
      <c r="K656" s="208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201</v>
      </c>
      <c r="AU656" s="218" t="s">
        <v>89</v>
      </c>
      <c r="AV656" s="13" t="s">
        <v>89</v>
      </c>
      <c r="AW656" s="13" t="s">
        <v>36</v>
      </c>
      <c r="AX656" s="13" t="s">
        <v>80</v>
      </c>
      <c r="AY656" s="218" t="s">
        <v>193</v>
      </c>
    </row>
    <row r="657" spans="2:51" s="13" customFormat="1" ht="12">
      <c r="B657" s="207"/>
      <c r="C657" s="208"/>
      <c r="D657" s="209" t="s">
        <v>201</v>
      </c>
      <c r="E657" s="210" t="s">
        <v>1</v>
      </c>
      <c r="F657" s="211" t="s">
        <v>440</v>
      </c>
      <c r="G657" s="208"/>
      <c r="H657" s="212">
        <v>2.53</v>
      </c>
      <c r="I657" s="213"/>
      <c r="J657" s="208"/>
      <c r="K657" s="208"/>
      <c r="L657" s="214"/>
      <c r="M657" s="215"/>
      <c r="N657" s="216"/>
      <c r="O657" s="216"/>
      <c r="P657" s="216"/>
      <c r="Q657" s="216"/>
      <c r="R657" s="216"/>
      <c r="S657" s="216"/>
      <c r="T657" s="217"/>
      <c r="AT657" s="218" t="s">
        <v>201</v>
      </c>
      <c r="AU657" s="218" t="s">
        <v>89</v>
      </c>
      <c r="AV657" s="13" t="s">
        <v>89</v>
      </c>
      <c r="AW657" s="13" t="s">
        <v>36</v>
      </c>
      <c r="AX657" s="13" t="s">
        <v>80</v>
      </c>
      <c r="AY657" s="218" t="s">
        <v>193</v>
      </c>
    </row>
    <row r="658" spans="2:51" s="15" customFormat="1" ht="12">
      <c r="B658" s="230"/>
      <c r="C658" s="231"/>
      <c r="D658" s="209" t="s">
        <v>201</v>
      </c>
      <c r="E658" s="232" t="s">
        <v>1</v>
      </c>
      <c r="F658" s="233" t="s">
        <v>311</v>
      </c>
      <c r="G658" s="231"/>
      <c r="H658" s="232" t="s">
        <v>1</v>
      </c>
      <c r="I658" s="234"/>
      <c r="J658" s="231"/>
      <c r="K658" s="231"/>
      <c r="L658" s="235"/>
      <c r="M658" s="236"/>
      <c r="N658" s="237"/>
      <c r="O658" s="237"/>
      <c r="P658" s="237"/>
      <c r="Q658" s="237"/>
      <c r="R658" s="237"/>
      <c r="S658" s="237"/>
      <c r="T658" s="238"/>
      <c r="AT658" s="239" t="s">
        <v>201</v>
      </c>
      <c r="AU658" s="239" t="s">
        <v>89</v>
      </c>
      <c r="AV658" s="15" t="s">
        <v>87</v>
      </c>
      <c r="AW658" s="15" t="s">
        <v>36</v>
      </c>
      <c r="AX658" s="15" t="s">
        <v>80</v>
      </c>
      <c r="AY658" s="239" t="s">
        <v>193</v>
      </c>
    </row>
    <row r="659" spans="2:51" s="16" customFormat="1" ht="12">
      <c r="B659" s="240"/>
      <c r="C659" s="241"/>
      <c r="D659" s="209" t="s">
        <v>201</v>
      </c>
      <c r="E659" s="242" t="s">
        <v>1</v>
      </c>
      <c r="F659" s="243" t="s">
        <v>236</v>
      </c>
      <c r="G659" s="241"/>
      <c r="H659" s="244">
        <v>20.23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AT659" s="250" t="s">
        <v>201</v>
      </c>
      <c r="AU659" s="250" t="s">
        <v>89</v>
      </c>
      <c r="AV659" s="16" t="s">
        <v>100</v>
      </c>
      <c r="AW659" s="16" t="s">
        <v>36</v>
      </c>
      <c r="AX659" s="16" t="s">
        <v>80</v>
      </c>
      <c r="AY659" s="250" t="s">
        <v>193</v>
      </c>
    </row>
    <row r="660" spans="2:51" s="14" customFormat="1" ht="12">
      <c r="B660" s="219"/>
      <c r="C660" s="220"/>
      <c r="D660" s="209" t="s">
        <v>201</v>
      </c>
      <c r="E660" s="221" t="s">
        <v>1</v>
      </c>
      <c r="F660" s="222" t="s">
        <v>203</v>
      </c>
      <c r="G660" s="220"/>
      <c r="H660" s="223">
        <v>55.63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201</v>
      </c>
      <c r="AU660" s="229" t="s">
        <v>89</v>
      </c>
      <c r="AV660" s="14" t="s">
        <v>199</v>
      </c>
      <c r="AW660" s="14" t="s">
        <v>36</v>
      </c>
      <c r="AX660" s="14" t="s">
        <v>87</v>
      </c>
      <c r="AY660" s="229" t="s">
        <v>193</v>
      </c>
    </row>
    <row r="661" spans="1:65" s="2" customFormat="1" ht="24.2" customHeight="1">
      <c r="A661" s="35"/>
      <c r="B661" s="36"/>
      <c r="C661" s="193" t="s">
        <v>721</v>
      </c>
      <c r="D661" s="193" t="s">
        <v>195</v>
      </c>
      <c r="E661" s="194" t="s">
        <v>722</v>
      </c>
      <c r="F661" s="195" t="s">
        <v>723</v>
      </c>
      <c r="G661" s="196" t="s">
        <v>231</v>
      </c>
      <c r="H661" s="197">
        <v>18.997</v>
      </c>
      <c r="I661" s="198"/>
      <c r="J661" s="199">
        <f>ROUND(I661*H661,2)</f>
        <v>0</v>
      </c>
      <c r="K661" s="200"/>
      <c r="L661" s="40"/>
      <c r="M661" s="201" t="s">
        <v>1</v>
      </c>
      <c r="N661" s="202" t="s">
        <v>45</v>
      </c>
      <c r="O661" s="72"/>
      <c r="P661" s="203">
        <f>O661*H661</f>
        <v>0</v>
      </c>
      <c r="Q661" s="203">
        <v>0.04725</v>
      </c>
      <c r="R661" s="203">
        <f>Q661*H661</f>
        <v>0.89760825</v>
      </c>
      <c r="S661" s="203">
        <v>0</v>
      </c>
      <c r="T661" s="204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205" t="s">
        <v>348</v>
      </c>
      <c r="AT661" s="205" t="s">
        <v>195</v>
      </c>
      <c r="AU661" s="205" t="s">
        <v>89</v>
      </c>
      <c r="AY661" s="18" t="s">
        <v>193</v>
      </c>
      <c r="BE661" s="206">
        <f>IF(N661="základní",J661,0)</f>
        <v>0</v>
      </c>
      <c r="BF661" s="206">
        <f>IF(N661="snížená",J661,0)</f>
        <v>0</v>
      </c>
      <c r="BG661" s="206">
        <f>IF(N661="zákl. přenesená",J661,0)</f>
        <v>0</v>
      </c>
      <c r="BH661" s="206">
        <f>IF(N661="sníž. přenesená",J661,0)</f>
        <v>0</v>
      </c>
      <c r="BI661" s="206">
        <f>IF(N661="nulová",J661,0)</f>
        <v>0</v>
      </c>
      <c r="BJ661" s="18" t="s">
        <v>87</v>
      </c>
      <c r="BK661" s="206">
        <f>ROUND(I661*H661,2)</f>
        <v>0</v>
      </c>
      <c r="BL661" s="18" t="s">
        <v>348</v>
      </c>
      <c r="BM661" s="205" t="s">
        <v>724</v>
      </c>
    </row>
    <row r="662" spans="2:51" s="15" customFormat="1" ht="12">
      <c r="B662" s="230"/>
      <c r="C662" s="231"/>
      <c r="D662" s="209" t="s">
        <v>201</v>
      </c>
      <c r="E662" s="232" t="s">
        <v>1</v>
      </c>
      <c r="F662" s="233" t="s">
        <v>725</v>
      </c>
      <c r="G662" s="231"/>
      <c r="H662" s="232" t="s">
        <v>1</v>
      </c>
      <c r="I662" s="234"/>
      <c r="J662" s="231"/>
      <c r="K662" s="231"/>
      <c r="L662" s="235"/>
      <c r="M662" s="236"/>
      <c r="N662" s="237"/>
      <c r="O662" s="237"/>
      <c r="P662" s="237"/>
      <c r="Q662" s="237"/>
      <c r="R662" s="237"/>
      <c r="S662" s="237"/>
      <c r="T662" s="238"/>
      <c r="AT662" s="239" t="s">
        <v>201</v>
      </c>
      <c r="AU662" s="239" t="s">
        <v>89</v>
      </c>
      <c r="AV662" s="15" t="s">
        <v>87</v>
      </c>
      <c r="AW662" s="15" t="s">
        <v>36</v>
      </c>
      <c r="AX662" s="15" t="s">
        <v>80</v>
      </c>
      <c r="AY662" s="239" t="s">
        <v>193</v>
      </c>
    </row>
    <row r="663" spans="2:51" s="15" customFormat="1" ht="22.5">
      <c r="B663" s="230"/>
      <c r="C663" s="231"/>
      <c r="D663" s="209" t="s">
        <v>201</v>
      </c>
      <c r="E663" s="232" t="s">
        <v>1</v>
      </c>
      <c r="F663" s="233" t="s">
        <v>726</v>
      </c>
      <c r="G663" s="231"/>
      <c r="H663" s="232" t="s">
        <v>1</v>
      </c>
      <c r="I663" s="234"/>
      <c r="J663" s="231"/>
      <c r="K663" s="231"/>
      <c r="L663" s="235"/>
      <c r="M663" s="236"/>
      <c r="N663" s="237"/>
      <c r="O663" s="237"/>
      <c r="P663" s="237"/>
      <c r="Q663" s="237"/>
      <c r="R663" s="237"/>
      <c r="S663" s="237"/>
      <c r="T663" s="238"/>
      <c r="AT663" s="239" t="s">
        <v>201</v>
      </c>
      <c r="AU663" s="239" t="s">
        <v>89</v>
      </c>
      <c r="AV663" s="15" t="s">
        <v>87</v>
      </c>
      <c r="AW663" s="15" t="s">
        <v>36</v>
      </c>
      <c r="AX663" s="15" t="s">
        <v>80</v>
      </c>
      <c r="AY663" s="239" t="s">
        <v>193</v>
      </c>
    </row>
    <row r="664" spans="2:51" s="15" customFormat="1" ht="12">
      <c r="B664" s="230"/>
      <c r="C664" s="231"/>
      <c r="D664" s="209" t="s">
        <v>201</v>
      </c>
      <c r="E664" s="232" t="s">
        <v>1</v>
      </c>
      <c r="F664" s="233" t="s">
        <v>727</v>
      </c>
      <c r="G664" s="231"/>
      <c r="H664" s="232" t="s">
        <v>1</v>
      </c>
      <c r="I664" s="234"/>
      <c r="J664" s="231"/>
      <c r="K664" s="231"/>
      <c r="L664" s="235"/>
      <c r="M664" s="236"/>
      <c r="N664" s="237"/>
      <c r="O664" s="237"/>
      <c r="P664" s="237"/>
      <c r="Q664" s="237"/>
      <c r="R664" s="237"/>
      <c r="S664" s="237"/>
      <c r="T664" s="238"/>
      <c r="AT664" s="239" t="s">
        <v>201</v>
      </c>
      <c r="AU664" s="239" t="s">
        <v>89</v>
      </c>
      <c r="AV664" s="15" t="s">
        <v>87</v>
      </c>
      <c r="AW664" s="15" t="s">
        <v>36</v>
      </c>
      <c r="AX664" s="15" t="s">
        <v>80</v>
      </c>
      <c r="AY664" s="239" t="s">
        <v>193</v>
      </c>
    </row>
    <row r="665" spans="2:51" s="15" customFormat="1" ht="12">
      <c r="B665" s="230"/>
      <c r="C665" s="231"/>
      <c r="D665" s="209" t="s">
        <v>201</v>
      </c>
      <c r="E665" s="232" t="s">
        <v>1</v>
      </c>
      <c r="F665" s="233" t="s">
        <v>728</v>
      </c>
      <c r="G665" s="231"/>
      <c r="H665" s="232" t="s">
        <v>1</v>
      </c>
      <c r="I665" s="234"/>
      <c r="J665" s="231"/>
      <c r="K665" s="231"/>
      <c r="L665" s="235"/>
      <c r="M665" s="236"/>
      <c r="N665" s="237"/>
      <c r="O665" s="237"/>
      <c r="P665" s="237"/>
      <c r="Q665" s="237"/>
      <c r="R665" s="237"/>
      <c r="S665" s="237"/>
      <c r="T665" s="238"/>
      <c r="AT665" s="239" t="s">
        <v>201</v>
      </c>
      <c r="AU665" s="239" t="s">
        <v>89</v>
      </c>
      <c r="AV665" s="15" t="s">
        <v>87</v>
      </c>
      <c r="AW665" s="15" t="s">
        <v>36</v>
      </c>
      <c r="AX665" s="15" t="s">
        <v>80</v>
      </c>
      <c r="AY665" s="239" t="s">
        <v>193</v>
      </c>
    </row>
    <row r="666" spans="2:51" s="15" customFormat="1" ht="22.5">
      <c r="B666" s="230"/>
      <c r="C666" s="231"/>
      <c r="D666" s="209" t="s">
        <v>201</v>
      </c>
      <c r="E666" s="232" t="s">
        <v>1</v>
      </c>
      <c r="F666" s="233" t="s">
        <v>729</v>
      </c>
      <c r="G666" s="231"/>
      <c r="H666" s="232" t="s">
        <v>1</v>
      </c>
      <c r="I666" s="234"/>
      <c r="J666" s="231"/>
      <c r="K666" s="231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201</v>
      </c>
      <c r="AU666" s="239" t="s">
        <v>89</v>
      </c>
      <c r="AV666" s="15" t="s">
        <v>87</v>
      </c>
      <c r="AW666" s="15" t="s">
        <v>36</v>
      </c>
      <c r="AX666" s="15" t="s">
        <v>80</v>
      </c>
      <c r="AY666" s="239" t="s">
        <v>193</v>
      </c>
    </row>
    <row r="667" spans="2:51" s="13" customFormat="1" ht="12">
      <c r="B667" s="207"/>
      <c r="C667" s="208"/>
      <c r="D667" s="209" t="s">
        <v>201</v>
      </c>
      <c r="E667" s="210" t="s">
        <v>1</v>
      </c>
      <c r="F667" s="211" t="s">
        <v>730</v>
      </c>
      <c r="G667" s="208"/>
      <c r="H667" s="212">
        <v>2.771</v>
      </c>
      <c r="I667" s="213"/>
      <c r="J667" s="208"/>
      <c r="K667" s="208"/>
      <c r="L667" s="214"/>
      <c r="M667" s="215"/>
      <c r="N667" s="216"/>
      <c r="O667" s="216"/>
      <c r="P667" s="216"/>
      <c r="Q667" s="216"/>
      <c r="R667" s="216"/>
      <c r="S667" s="216"/>
      <c r="T667" s="217"/>
      <c r="AT667" s="218" t="s">
        <v>201</v>
      </c>
      <c r="AU667" s="218" t="s">
        <v>89</v>
      </c>
      <c r="AV667" s="13" t="s">
        <v>89</v>
      </c>
      <c r="AW667" s="13" t="s">
        <v>36</v>
      </c>
      <c r="AX667" s="13" t="s">
        <v>80</v>
      </c>
      <c r="AY667" s="218" t="s">
        <v>193</v>
      </c>
    </row>
    <row r="668" spans="2:51" s="13" customFormat="1" ht="12">
      <c r="B668" s="207"/>
      <c r="C668" s="208"/>
      <c r="D668" s="209" t="s">
        <v>201</v>
      </c>
      <c r="E668" s="210" t="s">
        <v>1</v>
      </c>
      <c r="F668" s="211" t="s">
        <v>731</v>
      </c>
      <c r="G668" s="208"/>
      <c r="H668" s="212">
        <v>3.042</v>
      </c>
      <c r="I668" s="213"/>
      <c r="J668" s="208"/>
      <c r="K668" s="208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201</v>
      </c>
      <c r="AU668" s="218" t="s">
        <v>89</v>
      </c>
      <c r="AV668" s="13" t="s">
        <v>89</v>
      </c>
      <c r="AW668" s="13" t="s">
        <v>36</v>
      </c>
      <c r="AX668" s="13" t="s">
        <v>80</v>
      </c>
      <c r="AY668" s="218" t="s">
        <v>193</v>
      </c>
    </row>
    <row r="669" spans="2:51" s="13" customFormat="1" ht="12">
      <c r="B669" s="207"/>
      <c r="C669" s="208"/>
      <c r="D669" s="209" t="s">
        <v>201</v>
      </c>
      <c r="E669" s="210" t="s">
        <v>1</v>
      </c>
      <c r="F669" s="211" t="s">
        <v>732</v>
      </c>
      <c r="G669" s="208"/>
      <c r="H669" s="212">
        <v>6.592</v>
      </c>
      <c r="I669" s="213"/>
      <c r="J669" s="208"/>
      <c r="K669" s="208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201</v>
      </c>
      <c r="AU669" s="218" t="s">
        <v>89</v>
      </c>
      <c r="AV669" s="13" t="s">
        <v>89</v>
      </c>
      <c r="AW669" s="13" t="s">
        <v>36</v>
      </c>
      <c r="AX669" s="13" t="s">
        <v>80</v>
      </c>
      <c r="AY669" s="218" t="s">
        <v>193</v>
      </c>
    </row>
    <row r="670" spans="2:51" s="13" customFormat="1" ht="12">
      <c r="B670" s="207"/>
      <c r="C670" s="208"/>
      <c r="D670" s="209" t="s">
        <v>201</v>
      </c>
      <c r="E670" s="210" t="s">
        <v>1</v>
      </c>
      <c r="F670" s="211" t="s">
        <v>733</v>
      </c>
      <c r="G670" s="208"/>
      <c r="H670" s="212">
        <v>6.592</v>
      </c>
      <c r="I670" s="213"/>
      <c r="J670" s="208"/>
      <c r="K670" s="208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201</v>
      </c>
      <c r="AU670" s="218" t="s">
        <v>89</v>
      </c>
      <c r="AV670" s="13" t="s">
        <v>89</v>
      </c>
      <c r="AW670" s="13" t="s">
        <v>36</v>
      </c>
      <c r="AX670" s="13" t="s">
        <v>80</v>
      </c>
      <c r="AY670" s="218" t="s">
        <v>193</v>
      </c>
    </row>
    <row r="671" spans="2:51" s="14" customFormat="1" ht="12">
      <c r="B671" s="219"/>
      <c r="C671" s="220"/>
      <c r="D671" s="209" t="s">
        <v>201</v>
      </c>
      <c r="E671" s="221" t="s">
        <v>1</v>
      </c>
      <c r="F671" s="222" t="s">
        <v>203</v>
      </c>
      <c r="G671" s="220"/>
      <c r="H671" s="223">
        <v>18.997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201</v>
      </c>
      <c r="AU671" s="229" t="s">
        <v>89</v>
      </c>
      <c r="AV671" s="14" t="s">
        <v>199</v>
      </c>
      <c r="AW671" s="14" t="s">
        <v>36</v>
      </c>
      <c r="AX671" s="14" t="s">
        <v>87</v>
      </c>
      <c r="AY671" s="229" t="s">
        <v>193</v>
      </c>
    </row>
    <row r="672" spans="1:65" s="2" customFormat="1" ht="24.2" customHeight="1">
      <c r="A672" s="35"/>
      <c r="B672" s="36"/>
      <c r="C672" s="193" t="s">
        <v>734</v>
      </c>
      <c r="D672" s="193" t="s">
        <v>195</v>
      </c>
      <c r="E672" s="194" t="s">
        <v>735</v>
      </c>
      <c r="F672" s="195" t="s">
        <v>736</v>
      </c>
      <c r="G672" s="196" t="s">
        <v>367</v>
      </c>
      <c r="H672" s="197">
        <v>7</v>
      </c>
      <c r="I672" s="198"/>
      <c r="J672" s="199">
        <f>ROUND(I672*H672,2)</f>
        <v>0</v>
      </c>
      <c r="K672" s="200"/>
      <c r="L672" s="40"/>
      <c r="M672" s="201" t="s">
        <v>1</v>
      </c>
      <c r="N672" s="202" t="s">
        <v>45</v>
      </c>
      <c r="O672" s="72"/>
      <c r="P672" s="203">
        <f>O672*H672</f>
        <v>0</v>
      </c>
      <c r="Q672" s="203">
        <v>0.04396</v>
      </c>
      <c r="R672" s="203">
        <f>Q672*H672</f>
        <v>0.30772</v>
      </c>
      <c r="S672" s="203">
        <v>0</v>
      </c>
      <c r="T672" s="204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05" t="s">
        <v>348</v>
      </c>
      <c r="AT672" s="205" t="s">
        <v>195</v>
      </c>
      <c r="AU672" s="205" t="s">
        <v>89</v>
      </c>
      <c r="AY672" s="18" t="s">
        <v>193</v>
      </c>
      <c r="BE672" s="206">
        <f>IF(N672="základní",J672,0)</f>
        <v>0</v>
      </c>
      <c r="BF672" s="206">
        <f>IF(N672="snížená",J672,0)</f>
        <v>0</v>
      </c>
      <c r="BG672" s="206">
        <f>IF(N672="zákl. přenesená",J672,0)</f>
        <v>0</v>
      </c>
      <c r="BH672" s="206">
        <f>IF(N672="sníž. přenesená",J672,0)</f>
        <v>0</v>
      </c>
      <c r="BI672" s="206">
        <f>IF(N672="nulová",J672,0)</f>
        <v>0</v>
      </c>
      <c r="BJ672" s="18" t="s">
        <v>87</v>
      </c>
      <c r="BK672" s="206">
        <f>ROUND(I672*H672,2)</f>
        <v>0</v>
      </c>
      <c r="BL672" s="18" t="s">
        <v>348</v>
      </c>
      <c r="BM672" s="205" t="s">
        <v>737</v>
      </c>
    </row>
    <row r="673" spans="1:65" s="2" customFormat="1" ht="24.2" customHeight="1">
      <c r="A673" s="35"/>
      <c r="B673" s="36"/>
      <c r="C673" s="193" t="s">
        <v>738</v>
      </c>
      <c r="D673" s="193" t="s">
        <v>195</v>
      </c>
      <c r="E673" s="194" t="s">
        <v>739</v>
      </c>
      <c r="F673" s="195" t="s">
        <v>740</v>
      </c>
      <c r="G673" s="196" t="s">
        <v>607</v>
      </c>
      <c r="H673" s="266"/>
      <c r="I673" s="198"/>
      <c r="J673" s="199">
        <f>ROUND(I673*H673,2)</f>
        <v>0</v>
      </c>
      <c r="K673" s="200"/>
      <c r="L673" s="40"/>
      <c r="M673" s="201" t="s">
        <v>1</v>
      </c>
      <c r="N673" s="202" t="s">
        <v>45</v>
      </c>
      <c r="O673" s="72"/>
      <c r="P673" s="203">
        <f>O673*H673</f>
        <v>0</v>
      </c>
      <c r="Q673" s="203">
        <v>0</v>
      </c>
      <c r="R673" s="203">
        <f>Q673*H673</f>
        <v>0</v>
      </c>
      <c r="S673" s="203">
        <v>0</v>
      </c>
      <c r="T673" s="204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205" t="s">
        <v>348</v>
      </c>
      <c r="AT673" s="205" t="s">
        <v>195</v>
      </c>
      <c r="AU673" s="205" t="s">
        <v>89</v>
      </c>
      <c r="AY673" s="18" t="s">
        <v>193</v>
      </c>
      <c r="BE673" s="206">
        <f>IF(N673="základní",J673,0)</f>
        <v>0</v>
      </c>
      <c r="BF673" s="206">
        <f>IF(N673="snížená",J673,0)</f>
        <v>0</v>
      </c>
      <c r="BG673" s="206">
        <f>IF(N673="zákl. přenesená",J673,0)</f>
        <v>0</v>
      </c>
      <c r="BH673" s="206">
        <f>IF(N673="sníž. přenesená",J673,0)</f>
        <v>0</v>
      </c>
      <c r="BI673" s="206">
        <f>IF(N673="nulová",J673,0)</f>
        <v>0</v>
      </c>
      <c r="BJ673" s="18" t="s">
        <v>87</v>
      </c>
      <c r="BK673" s="206">
        <f>ROUND(I673*H673,2)</f>
        <v>0</v>
      </c>
      <c r="BL673" s="18" t="s">
        <v>348</v>
      </c>
      <c r="BM673" s="205" t="s">
        <v>741</v>
      </c>
    </row>
    <row r="674" spans="2:63" s="12" customFormat="1" ht="22.9" customHeight="1">
      <c r="B674" s="177"/>
      <c r="C674" s="178"/>
      <c r="D674" s="179" t="s">
        <v>79</v>
      </c>
      <c r="E674" s="191" t="s">
        <v>742</v>
      </c>
      <c r="F674" s="191" t="s">
        <v>743</v>
      </c>
      <c r="G674" s="178"/>
      <c r="H674" s="178"/>
      <c r="I674" s="181"/>
      <c r="J674" s="192">
        <f>BK674</f>
        <v>0</v>
      </c>
      <c r="K674" s="178"/>
      <c r="L674" s="183"/>
      <c r="M674" s="184"/>
      <c r="N674" s="185"/>
      <c r="O674" s="185"/>
      <c r="P674" s="186">
        <f>SUM(P675:P752)</f>
        <v>0</v>
      </c>
      <c r="Q674" s="185"/>
      <c r="R674" s="186">
        <f>SUM(R675:R752)</f>
        <v>0.025920000000000006</v>
      </c>
      <c r="S674" s="185"/>
      <c r="T674" s="187">
        <f>SUM(T675:T752)</f>
        <v>0.36</v>
      </c>
      <c r="AR674" s="188" t="s">
        <v>89</v>
      </c>
      <c r="AT674" s="189" t="s">
        <v>79</v>
      </c>
      <c r="AU674" s="189" t="s">
        <v>87</v>
      </c>
      <c r="AY674" s="188" t="s">
        <v>193</v>
      </c>
      <c r="BK674" s="190">
        <f>SUM(BK675:BK752)</f>
        <v>0</v>
      </c>
    </row>
    <row r="675" spans="1:65" s="2" customFormat="1" ht="24.2" customHeight="1">
      <c r="A675" s="35"/>
      <c r="B675" s="36"/>
      <c r="C675" s="193" t="s">
        <v>744</v>
      </c>
      <c r="D675" s="193" t="s">
        <v>195</v>
      </c>
      <c r="E675" s="194" t="s">
        <v>745</v>
      </c>
      <c r="F675" s="195" t="s">
        <v>746</v>
      </c>
      <c r="G675" s="196" t="s">
        <v>367</v>
      </c>
      <c r="H675" s="197">
        <v>15</v>
      </c>
      <c r="I675" s="198"/>
      <c r="J675" s="199">
        <f>ROUND(I675*H675,2)</f>
        <v>0</v>
      </c>
      <c r="K675" s="200"/>
      <c r="L675" s="40"/>
      <c r="M675" s="201" t="s">
        <v>1</v>
      </c>
      <c r="N675" s="202" t="s">
        <v>45</v>
      </c>
      <c r="O675" s="72"/>
      <c r="P675" s="203">
        <f>O675*H675</f>
        <v>0</v>
      </c>
      <c r="Q675" s="203">
        <v>0</v>
      </c>
      <c r="R675" s="203">
        <f>Q675*H675</f>
        <v>0</v>
      </c>
      <c r="S675" s="203">
        <v>0.024</v>
      </c>
      <c r="T675" s="204">
        <f>S675*H675</f>
        <v>0.36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205" t="s">
        <v>348</v>
      </c>
      <c r="AT675" s="205" t="s">
        <v>195</v>
      </c>
      <c r="AU675" s="205" t="s">
        <v>89</v>
      </c>
      <c r="AY675" s="18" t="s">
        <v>193</v>
      </c>
      <c r="BE675" s="206">
        <f>IF(N675="základní",J675,0)</f>
        <v>0</v>
      </c>
      <c r="BF675" s="206">
        <f>IF(N675="snížená",J675,0)</f>
        <v>0</v>
      </c>
      <c r="BG675" s="206">
        <f>IF(N675="zákl. přenesená",J675,0)</f>
        <v>0</v>
      </c>
      <c r="BH675" s="206">
        <f>IF(N675="sníž. přenesená",J675,0)</f>
        <v>0</v>
      </c>
      <c r="BI675" s="206">
        <f>IF(N675="nulová",J675,0)</f>
        <v>0</v>
      </c>
      <c r="BJ675" s="18" t="s">
        <v>87</v>
      </c>
      <c r="BK675" s="206">
        <f>ROUND(I675*H675,2)</f>
        <v>0</v>
      </c>
      <c r="BL675" s="18" t="s">
        <v>348</v>
      </c>
      <c r="BM675" s="205" t="s">
        <v>747</v>
      </c>
    </row>
    <row r="676" spans="2:51" s="15" customFormat="1" ht="12">
      <c r="B676" s="230"/>
      <c r="C676" s="231"/>
      <c r="D676" s="209" t="s">
        <v>201</v>
      </c>
      <c r="E676" s="232" t="s">
        <v>1</v>
      </c>
      <c r="F676" s="233" t="s">
        <v>269</v>
      </c>
      <c r="G676" s="231"/>
      <c r="H676" s="232" t="s">
        <v>1</v>
      </c>
      <c r="I676" s="234"/>
      <c r="J676" s="231"/>
      <c r="K676" s="231"/>
      <c r="L676" s="235"/>
      <c r="M676" s="236"/>
      <c r="N676" s="237"/>
      <c r="O676" s="237"/>
      <c r="P676" s="237"/>
      <c r="Q676" s="237"/>
      <c r="R676" s="237"/>
      <c r="S676" s="237"/>
      <c r="T676" s="238"/>
      <c r="AT676" s="239" t="s">
        <v>201</v>
      </c>
      <c r="AU676" s="239" t="s">
        <v>89</v>
      </c>
      <c r="AV676" s="15" t="s">
        <v>87</v>
      </c>
      <c r="AW676" s="15" t="s">
        <v>36</v>
      </c>
      <c r="AX676" s="15" t="s">
        <v>80</v>
      </c>
      <c r="AY676" s="239" t="s">
        <v>193</v>
      </c>
    </row>
    <row r="677" spans="2:51" s="13" customFormat="1" ht="12">
      <c r="B677" s="207"/>
      <c r="C677" s="208"/>
      <c r="D677" s="209" t="s">
        <v>201</v>
      </c>
      <c r="E677" s="210" t="s">
        <v>1</v>
      </c>
      <c r="F677" s="211" t="s">
        <v>748</v>
      </c>
      <c r="G677" s="208"/>
      <c r="H677" s="212">
        <v>5</v>
      </c>
      <c r="I677" s="213"/>
      <c r="J677" s="208"/>
      <c r="K677" s="208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201</v>
      </c>
      <c r="AU677" s="218" t="s">
        <v>89</v>
      </c>
      <c r="AV677" s="13" t="s">
        <v>89</v>
      </c>
      <c r="AW677" s="13" t="s">
        <v>36</v>
      </c>
      <c r="AX677" s="13" t="s">
        <v>80</v>
      </c>
      <c r="AY677" s="218" t="s">
        <v>193</v>
      </c>
    </row>
    <row r="678" spans="2:51" s="13" customFormat="1" ht="12">
      <c r="B678" s="207"/>
      <c r="C678" s="208"/>
      <c r="D678" s="209" t="s">
        <v>201</v>
      </c>
      <c r="E678" s="210" t="s">
        <v>1</v>
      </c>
      <c r="F678" s="211" t="s">
        <v>749</v>
      </c>
      <c r="G678" s="208"/>
      <c r="H678" s="212">
        <v>2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201</v>
      </c>
      <c r="AU678" s="218" t="s">
        <v>89</v>
      </c>
      <c r="AV678" s="13" t="s">
        <v>89</v>
      </c>
      <c r="AW678" s="13" t="s">
        <v>36</v>
      </c>
      <c r="AX678" s="13" t="s">
        <v>80</v>
      </c>
      <c r="AY678" s="218" t="s">
        <v>193</v>
      </c>
    </row>
    <row r="679" spans="2:51" s="16" customFormat="1" ht="12">
      <c r="B679" s="240"/>
      <c r="C679" s="241"/>
      <c r="D679" s="209" t="s">
        <v>201</v>
      </c>
      <c r="E679" s="242" t="s">
        <v>1</v>
      </c>
      <c r="F679" s="243" t="s">
        <v>236</v>
      </c>
      <c r="G679" s="241"/>
      <c r="H679" s="244">
        <v>7</v>
      </c>
      <c r="I679" s="245"/>
      <c r="J679" s="241"/>
      <c r="K679" s="241"/>
      <c r="L679" s="246"/>
      <c r="M679" s="247"/>
      <c r="N679" s="248"/>
      <c r="O679" s="248"/>
      <c r="P679" s="248"/>
      <c r="Q679" s="248"/>
      <c r="R679" s="248"/>
      <c r="S679" s="248"/>
      <c r="T679" s="249"/>
      <c r="AT679" s="250" t="s">
        <v>201</v>
      </c>
      <c r="AU679" s="250" t="s">
        <v>89</v>
      </c>
      <c r="AV679" s="16" t="s">
        <v>100</v>
      </c>
      <c r="AW679" s="16" t="s">
        <v>36</v>
      </c>
      <c r="AX679" s="16" t="s">
        <v>80</v>
      </c>
      <c r="AY679" s="250" t="s">
        <v>193</v>
      </c>
    </row>
    <row r="680" spans="2:51" s="15" customFormat="1" ht="12">
      <c r="B680" s="230"/>
      <c r="C680" s="231"/>
      <c r="D680" s="209" t="s">
        <v>201</v>
      </c>
      <c r="E680" s="232" t="s">
        <v>1</v>
      </c>
      <c r="F680" s="233" t="s">
        <v>272</v>
      </c>
      <c r="G680" s="231"/>
      <c r="H680" s="232" t="s">
        <v>1</v>
      </c>
      <c r="I680" s="234"/>
      <c r="J680" s="231"/>
      <c r="K680" s="231"/>
      <c r="L680" s="235"/>
      <c r="M680" s="236"/>
      <c r="N680" s="237"/>
      <c r="O680" s="237"/>
      <c r="P680" s="237"/>
      <c r="Q680" s="237"/>
      <c r="R680" s="237"/>
      <c r="S680" s="237"/>
      <c r="T680" s="238"/>
      <c r="AT680" s="239" t="s">
        <v>201</v>
      </c>
      <c r="AU680" s="239" t="s">
        <v>89</v>
      </c>
      <c r="AV680" s="15" t="s">
        <v>87</v>
      </c>
      <c r="AW680" s="15" t="s">
        <v>36</v>
      </c>
      <c r="AX680" s="15" t="s">
        <v>80</v>
      </c>
      <c r="AY680" s="239" t="s">
        <v>193</v>
      </c>
    </row>
    <row r="681" spans="2:51" s="13" customFormat="1" ht="12">
      <c r="B681" s="207"/>
      <c r="C681" s="208"/>
      <c r="D681" s="209" t="s">
        <v>201</v>
      </c>
      <c r="E681" s="210" t="s">
        <v>1</v>
      </c>
      <c r="F681" s="211" t="s">
        <v>750</v>
      </c>
      <c r="G681" s="208"/>
      <c r="H681" s="212">
        <v>2</v>
      </c>
      <c r="I681" s="213"/>
      <c r="J681" s="208"/>
      <c r="K681" s="208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201</v>
      </c>
      <c r="AU681" s="218" t="s">
        <v>89</v>
      </c>
      <c r="AV681" s="13" t="s">
        <v>89</v>
      </c>
      <c r="AW681" s="13" t="s">
        <v>36</v>
      </c>
      <c r="AX681" s="13" t="s">
        <v>80</v>
      </c>
      <c r="AY681" s="218" t="s">
        <v>193</v>
      </c>
    </row>
    <row r="682" spans="2:51" s="13" customFormat="1" ht="12">
      <c r="B682" s="207"/>
      <c r="C682" s="208"/>
      <c r="D682" s="209" t="s">
        <v>201</v>
      </c>
      <c r="E682" s="210" t="s">
        <v>1</v>
      </c>
      <c r="F682" s="211" t="s">
        <v>751</v>
      </c>
      <c r="G682" s="208"/>
      <c r="H682" s="212">
        <v>1</v>
      </c>
      <c r="I682" s="213"/>
      <c r="J682" s="208"/>
      <c r="K682" s="208"/>
      <c r="L682" s="214"/>
      <c r="M682" s="215"/>
      <c r="N682" s="216"/>
      <c r="O682" s="216"/>
      <c r="P682" s="216"/>
      <c r="Q682" s="216"/>
      <c r="R682" s="216"/>
      <c r="S682" s="216"/>
      <c r="T682" s="217"/>
      <c r="AT682" s="218" t="s">
        <v>201</v>
      </c>
      <c r="AU682" s="218" t="s">
        <v>89</v>
      </c>
      <c r="AV682" s="13" t="s">
        <v>89</v>
      </c>
      <c r="AW682" s="13" t="s">
        <v>36</v>
      </c>
      <c r="AX682" s="13" t="s">
        <v>80</v>
      </c>
      <c r="AY682" s="218" t="s">
        <v>193</v>
      </c>
    </row>
    <row r="683" spans="2:51" s="13" customFormat="1" ht="12">
      <c r="B683" s="207"/>
      <c r="C683" s="208"/>
      <c r="D683" s="209" t="s">
        <v>201</v>
      </c>
      <c r="E683" s="210" t="s">
        <v>1</v>
      </c>
      <c r="F683" s="211" t="s">
        <v>752</v>
      </c>
      <c r="G683" s="208"/>
      <c r="H683" s="212">
        <v>1</v>
      </c>
      <c r="I683" s="213"/>
      <c r="J683" s="208"/>
      <c r="K683" s="208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201</v>
      </c>
      <c r="AU683" s="218" t="s">
        <v>89</v>
      </c>
      <c r="AV683" s="13" t="s">
        <v>89</v>
      </c>
      <c r="AW683" s="13" t="s">
        <v>36</v>
      </c>
      <c r="AX683" s="13" t="s">
        <v>80</v>
      </c>
      <c r="AY683" s="218" t="s">
        <v>193</v>
      </c>
    </row>
    <row r="684" spans="2:51" s="16" customFormat="1" ht="12">
      <c r="B684" s="240"/>
      <c r="C684" s="241"/>
      <c r="D684" s="209" t="s">
        <v>201</v>
      </c>
      <c r="E684" s="242" t="s">
        <v>1</v>
      </c>
      <c r="F684" s="243" t="s">
        <v>236</v>
      </c>
      <c r="G684" s="241"/>
      <c r="H684" s="244">
        <v>4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201</v>
      </c>
      <c r="AU684" s="250" t="s">
        <v>89</v>
      </c>
      <c r="AV684" s="16" t="s">
        <v>100</v>
      </c>
      <c r="AW684" s="16" t="s">
        <v>36</v>
      </c>
      <c r="AX684" s="16" t="s">
        <v>80</v>
      </c>
      <c r="AY684" s="250" t="s">
        <v>193</v>
      </c>
    </row>
    <row r="685" spans="2:51" s="15" customFormat="1" ht="12">
      <c r="B685" s="230"/>
      <c r="C685" s="231"/>
      <c r="D685" s="209" t="s">
        <v>201</v>
      </c>
      <c r="E685" s="232" t="s">
        <v>1</v>
      </c>
      <c r="F685" s="233" t="s">
        <v>274</v>
      </c>
      <c r="G685" s="231"/>
      <c r="H685" s="232" t="s">
        <v>1</v>
      </c>
      <c r="I685" s="234"/>
      <c r="J685" s="231"/>
      <c r="K685" s="231"/>
      <c r="L685" s="235"/>
      <c r="M685" s="236"/>
      <c r="N685" s="237"/>
      <c r="O685" s="237"/>
      <c r="P685" s="237"/>
      <c r="Q685" s="237"/>
      <c r="R685" s="237"/>
      <c r="S685" s="237"/>
      <c r="T685" s="238"/>
      <c r="AT685" s="239" t="s">
        <v>201</v>
      </c>
      <c r="AU685" s="239" t="s">
        <v>89</v>
      </c>
      <c r="AV685" s="15" t="s">
        <v>87</v>
      </c>
      <c r="AW685" s="15" t="s">
        <v>36</v>
      </c>
      <c r="AX685" s="15" t="s">
        <v>80</v>
      </c>
      <c r="AY685" s="239" t="s">
        <v>193</v>
      </c>
    </row>
    <row r="686" spans="2:51" s="13" customFormat="1" ht="12">
      <c r="B686" s="207"/>
      <c r="C686" s="208"/>
      <c r="D686" s="209" t="s">
        <v>201</v>
      </c>
      <c r="E686" s="210" t="s">
        <v>1</v>
      </c>
      <c r="F686" s="211" t="s">
        <v>750</v>
      </c>
      <c r="G686" s="208"/>
      <c r="H686" s="212">
        <v>2</v>
      </c>
      <c r="I686" s="213"/>
      <c r="J686" s="208"/>
      <c r="K686" s="208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201</v>
      </c>
      <c r="AU686" s="218" t="s">
        <v>89</v>
      </c>
      <c r="AV686" s="13" t="s">
        <v>89</v>
      </c>
      <c r="AW686" s="13" t="s">
        <v>36</v>
      </c>
      <c r="AX686" s="13" t="s">
        <v>80</v>
      </c>
      <c r="AY686" s="218" t="s">
        <v>193</v>
      </c>
    </row>
    <row r="687" spans="2:51" s="13" customFormat="1" ht="12">
      <c r="B687" s="207"/>
      <c r="C687" s="208"/>
      <c r="D687" s="209" t="s">
        <v>201</v>
      </c>
      <c r="E687" s="210" t="s">
        <v>1</v>
      </c>
      <c r="F687" s="211" t="s">
        <v>753</v>
      </c>
      <c r="G687" s="208"/>
      <c r="H687" s="212">
        <v>1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201</v>
      </c>
      <c r="AU687" s="218" t="s">
        <v>89</v>
      </c>
      <c r="AV687" s="13" t="s">
        <v>89</v>
      </c>
      <c r="AW687" s="13" t="s">
        <v>36</v>
      </c>
      <c r="AX687" s="13" t="s">
        <v>80</v>
      </c>
      <c r="AY687" s="218" t="s">
        <v>193</v>
      </c>
    </row>
    <row r="688" spans="2:51" s="13" customFormat="1" ht="12">
      <c r="B688" s="207"/>
      <c r="C688" s="208"/>
      <c r="D688" s="209" t="s">
        <v>201</v>
      </c>
      <c r="E688" s="210" t="s">
        <v>1</v>
      </c>
      <c r="F688" s="211" t="s">
        <v>752</v>
      </c>
      <c r="G688" s="208"/>
      <c r="H688" s="212">
        <v>1</v>
      </c>
      <c r="I688" s="213"/>
      <c r="J688" s="208"/>
      <c r="K688" s="208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201</v>
      </c>
      <c r="AU688" s="218" t="s">
        <v>89</v>
      </c>
      <c r="AV688" s="13" t="s">
        <v>89</v>
      </c>
      <c r="AW688" s="13" t="s">
        <v>36</v>
      </c>
      <c r="AX688" s="13" t="s">
        <v>80</v>
      </c>
      <c r="AY688" s="218" t="s">
        <v>193</v>
      </c>
    </row>
    <row r="689" spans="2:51" s="16" customFormat="1" ht="12">
      <c r="B689" s="240"/>
      <c r="C689" s="241"/>
      <c r="D689" s="209" t="s">
        <v>201</v>
      </c>
      <c r="E689" s="242" t="s">
        <v>1</v>
      </c>
      <c r="F689" s="243" t="s">
        <v>236</v>
      </c>
      <c r="G689" s="241"/>
      <c r="H689" s="244">
        <v>4</v>
      </c>
      <c r="I689" s="245"/>
      <c r="J689" s="241"/>
      <c r="K689" s="241"/>
      <c r="L689" s="246"/>
      <c r="M689" s="247"/>
      <c r="N689" s="248"/>
      <c r="O689" s="248"/>
      <c r="P689" s="248"/>
      <c r="Q689" s="248"/>
      <c r="R689" s="248"/>
      <c r="S689" s="248"/>
      <c r="T689" s="249"/>
      <c r="AT689" s="250" t="s">
        <v>201</v>
      </c>
      <c r="AU689" s="250" t="s">
        <v>89</v>
      </c>
      <c r="AV689" s="16" t="s">
        <v>100</v>
      </c>
      <c r="AW689" s="16" t="s">
        <v>36</v>
      </c>
      <c r="AX689" s="16" t="s">
        <v>80</v>
      </c>
      <c r="AY689" s="250" t="s">
        <v>193</v>
      </c>
    </row>
    <row r="690" spans="2:51" s="14" customFormat="1" ht="12">
      <c r="B690" s="219"/>
      <c r="C690" s="220"/>
      <c r="D690" s="209" t="s">
        <v>201</v>
      </c>
      <c r="E690" s="221" t="s">
        <v>1</v>
      </c>
      <c r="F690" s="222" t="s">
        <v>203</v>
      </c>
      <c r="G690" s="220"/>
      <c r="H690" s="223">
        <v>15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201</v>
      </c>
      <c r="AU690" s="229" t="s">
        <v>89</v>
      </c>
      <c r="AV690" s="14" t="s">
        <v>199</v>
      </c>
      <c r="AW690" s="14" t="s">
        <v>36</v>
      </c>
      <c r="AX690" s="14" t="s">
        <v>87</v>
      </c>
      <c r="AY690" s="229" t="s">
        <v>193</v>
      </c>
    </row>
    <row r="691" spans="1:65" s="2" customFormat="1" ht="24.2" customHeight="1">
      <c r="A691" s="35"/>
      <c r="B691" s="36"/>
      <c r="C691" s="193" t="s">
        <v>754</v>
      </c>
      <c r="D691" s="193" t="s">
        <v>195</v>
      </c>
      <c r="E691" s="194" t="s">
        <v>755</v>
      </c>
      <c r="F691" s="195" t="s">
        <v>756</v>
      </c>
      <c r="G691" s="196" t="s">
        <v>367</v>
      </c>
      <c r="H691" s="197">
        <v>5.4</v>
      </c>
      <c r="I691" s="198"/>
      <c r="J691" s="199">
        <f>ROUND(I691*H691,2)</f>
        <v>0</v>
      </c>
      <c r="K691" s="200"/>
      <c r="L691" s="40"/>
      <c r="M691" s="201" t="s">
        <v>1</v>
      </c>
      <c r="N691" s="202" t="s">
        <v>45</v>
      </c>
      <c r="O691" s="72"/>
      <c r="P691" s="203">
        <f>O691*H691</f>
        <v>0</v>
      </c>
      <c r="Q691" s="203">
        <v>0</v>
      </c>
      <c r="R691" s="203">
        <f>Q691*H691</f>
        <v>0</v>
      </c>
      <c r="S691" s="203">
        <v>0</v>
      </c>
      <c r="T691" s="204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205" t="s">
        <v>348</v>
      </c>
      <c r="AT691" s="205" t="s">
        <v>195</v>
      </c>
      <c r="AU691" s="205" t="s">
        <v>89</v>
      </c>
      <c r="AY691" s="18" t="s">
        <v>193</v>
      </c>
      <c r="BE691" s="206">
        <f>IF(N691="základní",J691,0)</f>
        <v>0</v>
      </c>
      <c r="BF691" s="206">
        <f>IF(N691="snížená",J691,0)</f>
        <v>0</v>
      </c>
      <c r="BG691" s="206">
        <f>IF(N691="zákl. přenesená",J691,0)</f>
        <v>0</v>
      </c>
      <c r="BH691" s="206">
        <f>IF(N691="sníž. přenesená",J691,0)</f>
        <v>0</v>
      </c>
      <c r="BI691" s="206">
        <f>IF(N691="nulová",J691,0)</f>
        <v>0</v>
      </c>
      <c r="BJ691" s="18" t="s">
        <v>87</v>
      </c>
      <c r="BK691" s="206">
        <f>ROUND(I691*H691,2)</f>
        <v>0</v>
      </c>
      <c r="BL691" s="18" t="s">
        <v>348</v>
      </c>
      <c r="BM691" s="205" t="s">
        <v>757</v>
      </c>
    </row>
    <row r="692" spans="1:65" s="2" customFormat="1" ht="21.75" customHeight="1">
      <c r="A692" s="35"/>
      <c r="B692" s="36"/>
      <c r="C692" s="251" t="s">
        <v>758</v>
      </c>
      <c r="D692" s="251" t="s">
        <v>370</v>
      </c>
      <c r="E692" s="252" t="s">
        <v>759</v>
      </c>
      <c r="F692" s="253" t="s">
        <v>760</v>
      </c>
      <c r="G692" s="254" t="s">
        <v>496</v>
      </c>
      <c r="H692" s="255">
        <v>5.4</v>
      </c>
      <c r="I692" s="256"/>
      <c r="J692" s="257">
        <f>ROUND(I692*H692,2)</f>
        <v>0</v>
      </c>
      <c r="K692" s="258"/>
      <c r="L692" s="259"/>
      <c r="M692" s="260" t="s">
        <v>1</v>
      </c>
      <c r="N692" s="261" t="s">
        <v>45</v>
      </c>
      <c r="O692" s="72"/>
      <c r="P692" s="203">
        <f>O692*H692</f>
        <v>0</v>
      </c>
      <c r="Q692" s="203">
        <v>0.0018</v>
      </c>
      <c r="R692" s="203">
        <f>Q692*H692</f>
        <v>0.009720000000000001</v>
      </c>
      <c r="S692" s="203">
        <v>0</v>
      </c>
      <c r="T692" s="204">
        <f>S692*H692</f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205" t="s">
        <v>457</v>
      </c>
      <c r="AT692" s="205" t="s">
        <v>370</v>
      </c>
      <c r="AU692" s="205" t="s">
        <v>89</v>
      </c>
      <c r="AY692" s="18" t="s">
        <v>193</v>
      </c>
      <c r="BE692" s="206">
        <f>IF(N692="základní",J692,0)</f>
        <v>0</v>
      </c>
      <c r="BF692" s="206">
        <f>IF(N692="snížená",J692,0)</f>
        <v>0</v>
      </c>
      <c r="BG692" s="206">
        <f>IF(N692="zákl. přenesená",J692,0)</f>
        <v>0</v>
      </c>
      <c r="BH692" s="206">
        <f>IF(N692="sníž. přenesená",J692,0)</f>
        <v>0</v>
      </c>
      <c r="BI692" s="206">
        <f>IF(N692="nulová",J692,0)</f>
        <v>0</v>
      </c>
      <c r="BJ692" s="18" t="s">
        <v>87</v>
      </c>
      <c r="BK692" s="206">
        <f>ROUND(I692*H692,2)</f>
        <v>0</v>
      </c>
      <c r="BL692" s="18" t="s">
        <v>348</v>
      </c>
      <c r="BM692" s="205" t="s">
        <v>761</v>
      </c>
    </row>
    <row r="693" spans="2:51" s="13" customFormat="1" ht="12">
      <c r="B693" s="207"/>
      <c r="C693" s="208"/>
      <c r="D693" s="209" t="s">
        <v>201</v>
      </c>
      <c r="E693" s="210" t="s">
        <v>1</v>
      </c>
      <c r="F693" s="211" t="s">
        <v>762</v>
      </c>
      <c r="G693" s="208"/>
      <c r="H693" s="212">
        <v>5.4</v>
      </c>
      <c r="I693" s="213"/>
      <c r="J693" s="208"/>
      <c r="K693" s="208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201</v>
      </c>
      <c r="AU693" s="218" t="s">
        <v>89</v>
      </c>
      <c r="AV693" s="13" t="s">
        <v>89</v>
      </c>
      <c r="AW693" s="13" t="s">
        <v>36</v>
      </c>
      <c r="AX693" s="13" t="s">
        <v>87</v>
      </c>
      <c r="AY693" s="218" t="s">
        <v>193</v>
      </c>
    </row>
    <row r="694" spans="1:65" s="2" customFormat="1" ht="24.2" customHeight="1">
      <c r="A694" s="35"/>
      <c r="B694" s="36"/>
      <c r="C694" s="251" t="s">
        <v>763</v>
      </c>
      <c r="D694" s="251" t="s">
        <v>370</v>
      </c>
      <c r="E694" s="252" t="s">
        <v>764</v>
      </c>
      <c r="F694" s="253" t="s">
        <v>765</v>
      </c>
      <c r="G694" s="254" t="s">
        <v>496</v>
      </c>
      <c r="H694" s="255">
        <v>5.4</v>
      </c>
      <c r="I694" s="256"/>
      <c r="J694" s="257">
        <f>ROUND(I694*H694,2)</f>
        <v>0</v>
      </c>
      <c r="K694" s="258"/>
      <c r="L694" s="259"/>
      <c r="M694" s="260" t="s">
        <v>1</v>
      </c>
      <c r="N694" s="261" t="s">
        <v>45</v>
      </c>
      <c r="O694" s="72"/>
      <c r="P694" s="203">
        <f>O694*H694</f>
        <v>0</v>
      </c>
      <c r="Q694" s="203">
        <v>0.003</v>
      </c>
      <c r="R694" s="203">
        <f>Q694*H694</f>
        <v>0.016200000000000003</v>
      </c>
      <c r="S694" s="203">
        <v>0</v>
      </c>
      <c r="T694" s="204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205" t="s">
        <v>457</v>
      </c>
      <c r="AT694" s="205" t="s">
        <v>370</v>
      </c>
      <c r="AU694" s="205" t="s">
        <v>89</v>
      </c>
      <c r="AY694" s="18" t="s">
        <v>193</v>
      </c>
      <c r="BE694" s="206">
        <f>IF(N694="základní",J694,0)</f>
        <v>0</v>
      </c>
      <c r="BF694" s="206">
        <f>IF(N694="snížená",J694,0)</f>
        <v>0</v>
      </c>
      <c r="BG694" s="206">
        <f>IF(N694="zákl. přenesená",J694,0)</f>
        <v>0</v>
      </c>
      <c r="BH694" s="206">
        <f>IF(N694="sníž. přenesená",J694,0)</f>
        <v>0</v>
      </c>
      <c r="BI694" s="206">
        <f>IF(N694="nulová",J694,0)</f>
        <v>0</v>
      </c>
      <c r="BJ694" s="18" t="s">
        <v>87</v>
      </c>
      <c r="BK694" s="206">
        <f>ROUND(I694*H694,2)</f>
        <v>0</v>
      </c>
      <c r="BL694" s="18" t="s">
        <v>348</v>
      </c>
      <c r="BM694" s="205" t="s">
        <v>766</v>
      </c>
    </row>
    <row r="695" spans="2:51" s="13" customFormat="1" ht="12">
      <c r="B695" s="207"/>
      <c r="C695" s="208"/>
      <c r="D695" s="209" t="s">
        <v>201</v>
      </c>
      <c r="E695" s="210" t="s">
        <v>1</v>
      </c>
      <c r="F695" s="211" t="s">
        <v>762</v>
      </c>
      <c r="G695" s="208"/>
      <c r="H695" s="212">
        <v>5.4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201</v>
      </c>
      <c r="AU695" s="218" t="s">
        <v>89</v>
      </c>
      <c r="AV695" s="13" t="s">
        <v>89</v>
      </c>
      <c r="AW695" s="13" t="s">
        <v>36</v>
      </c>
      <c r="AX695" s="13" t="s">
        <v>87</v>
      </c>
      <c r="AY695" s="218" t="s">
        <v>193</v>
      </c>
    </row>
    <row r="696" spans="1:65" s="2" customFormat="1" ht="24.2" customHeight="1">
      <c r="A696" s="35"/>
      <c r="B696" s="36"/>
      <c r="C696" s="193" t="s">
        <v>767</v>
      </c>
      <c r="D696" s="193" t="s">
        <v>195</v>
      </c>
      <c r="E696" s="194" t="s">
        <v>768</v>
      </c>
      <c r="F696" s="195" t="s">
        <v>769</v>
      </c>
      <c r="G696" s="196" t="s">
        <v>367</v>
      </c>
      <c r="H696" s="197">
        <v>3</v>
      </c>
      <c r="I696" s="198"/>
      <c r="J696" s="199">
        <f>ROUND(I696*H696,2)</f>
        <v>0</v>
      </c>
      <c r="K696" s="200"/>
      <c r="L696" s="40"/>
      <c r="M696" s="201" t="s">
        <v>1</v>
      </c>
      <c r="N696" s="202" t="s">
        <v>45</v>
      </c>
      <c r="O696" s="72"/>
      <c r="P696" s="203">
        <f>O696*H696</f>
        <v>0</v>
      </c>
      <c r="Q696" s="203">
        <v>0</v>
      </c>
      <c r="R696" s="203">
        <f>Q696*H696</f>
        <v>0</v>
      </c>
      <c r="S696" s="203">
        <v>0</v>
      </c>
      <c r="T696" s="204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205" t="s">
        <v>348</v>
      </c>
      <c r="AT696" s="205" t="s">
        <v>195</v>
      </c>
      <c r="AU696" s="205" t="s">
        <v>89</v>
      </c>
      <c r="AY696" s="18" t="s">
        <v>193</v>
      </c>
      <c r="BE696" s="206">
        <f>IF(N696="základní",J696,0)</f>
        <v>0</v>
      </c>
      <c r="BF696" s="206">
        <f>IF(N696="snížená",J696,0)</f>
        <v>0</v>
      </c>
      <c r="BG696" s="206">
        <f>IF(N696="zákl. přenesená",J696,0)</f>
        <v>0</v>
      </c>
      <c r="BH696" s="206">
        <f>IF(N696="sníž. přenesená",J696,0)</f>
        <v>0</v>
      </c>
      <c r="BI696" s="206">
        <f>IF(N696="nulová",J696,0)</f>
        <v>0</v>
      </c>
      <c r="BJ696" s="18" t="s">
        <v>87</v>
      </c>
      <c r="BK696" s="206">
        <f>ROUND(I696*H696,2)</f>
        <v>0</v>
      </c>
      <c r="BL696" s="18" t="s">
        <v>348</v>
      </c>
      <c r="BM696" s="205" t="s">
        <v>770</v>
      </c>
    </row>
    <row r="697" spans="2:51" s="15" customFormat="1" ht="22.5">
      <c r="B697" s="230"/>
      <c r="C697" s="231"/>
      <c r="D697" s="209" t="s">
        <v>201</v>
      </c>
      <c r="E697" s="232" t="s">
        <v>1</v>
      </c>
      <c r="F697" s="233" t="s">
        <v>771</v>
      </c>
      <c r="G697" s="231"/>
      <c r="H697" s="232" t="s">
        <v>1</v>
      </c>
      <c r="I697" s="234"/>
      <c r="J697" s="231"/>
      <c r="K697" s="231"/>
      <c r="L697" s="235"/>
      <c r="M697" s="236"/>
      <c r="N697" s="237"/>
      <c r="O697" s="237"/>
      <c r="P697" s="237"/>
      <c r="Q697" s="237"/>
      <c r="R697" s="237"/>
      <c r="S697" s="237"/>
      <c r="T697" s="238"/>
      <c r="AT697" s="239" t="s">
        <v>201</v>
      </c>
      <c r="AU697" s="239" t="s">
        <v>89</v>
      </c>
      <c r="AV697" s="15" t="s">
        <v>87</v>
      </c>
      <c r="AW697" s="15" t="s">
        <v>36</v>
      </c>
      <c r="AX697" s="15" t="s">
        <v>80</v>
      </c>
      <c r="AY697" s="239" t="s">
        <v>193</v>
      </c>
    </row>
    <row r="698" spans="2:51" s="15" customFormat="1" ht="12">
      <c r="B698" s="230"/>
      <c r="C698" s="231"/>
      <c r="D698" s="209" t="s">
        <v>201</v>
      </c>
      <c r="E698" s="232" t="s">
        <v>1</v>
      </c>
      <c r="F698" s="233" t="s">
        <v>772</v>
      </c>
      <c r="G698" s="231"/>
      <c r="H698" s="232" t="s">
        <v>1</v>
      </c>
      <c r="I698" s="234"/>
      <c r="J698" s="231"/>
      <c r="K698" s="231"/>
      <c r="L698" s="235"/>
      <c r="M698" s="236"/>
      <c r="N698" s="237"/>
      <c r="O698" s="237"/>
      <c r="P698" s="237"/>
      <c r="Q698" s="237"/>
      <c r="R698" s="237"/>
      <c r="S698" s="237"/>
      <c r="T698" s="238"/>
      <c r="AT698" s="239" t="s">
        <v>201</v>
      </c>
      <c r="AU698" s="239" t="s">
        <v>89</v>
      </c>
      <c r="AV698" s="15" t="s">
        <v>87</v>
      </c>
      <c r="AW698" s="15" t="s">
        <v>36</v>
      </c>
      <c r="AX698" s="15" t="s">
        <v>80</v>
      </c>
      <c r="AY698" s="239" t="s">
        <v>193</v>
      </c>
    </row>
    <row r="699" spans="2:51" s="15" customFormat="1" ht="22.5">
      <c r="B699" s="230"/>
      <c r="C699" s="231"/>
      <c r="D699" s="209" t="s">
        <v>201</v>
      </c>
      <c r="E699" s="232" t="s">
        <v>1</v>
      </c>
      <c r="F699" s="233" t="s">
        <v>773</v>
      </c>
      <c r="G699" s="231"/>
      <c r="H699" s="232" t="s">
        <v>1</v>
      </c>
      <c r="I699" s="234"/>
      <c r="J699" s="231"/>
      <c r="K699" s="231"/>
      <c r="L699" s="235"/>
      <c r="M699" s="236"/>
      <c r="N699" s="237"/>
      <c r="O699" s="237"/>
      <c r="P699" s="237"/>
      <c r="Q699" s="237"/>
      <c r="R699" s="237"/>
      <c r="S699" s="237"/>
      <c r="T699" s="238"/>
      <c r="AT699" s="239" t="s">
        <v>201</v>
      </c>
      <c r="AU699" s="239" t="s">
        <v>89</v>
      </c>
      <c r="AV699" s="15" t="s">
        <v>87</v>
      </c>
      <c r="AW699" s="15" t="s">
        <v>36</v>
      </c>
      <c r="AX699" s="15" t="s">
        <v>80</v>
      </c>
      <c r="AY699" s="239" t="s">
        <v>193</v>
      </c>
    </row>
    <row r="700" spans="2:51" s="15" customFormat="1" ht="12">
      <c r="B700" s="230"/>
      <c r="C700" s="231"/>
      <c r="D700" s="209" t="s">
        <v>201</v>
      </c>
      <c r="E700" s="232" t="s">
        <v>1</v>
      </c>
      <c r="F700" s="233" t="s">
        <v>774</v>
      </c>
      <c r="G700" s="231"/>
      <c r="H700" s="232" t="s">
        <v>1</v>
      </c>
      <c r="I700" s="234"/>
      <c r="J700" s="231"/>
      <c r="K700" s="231"/>
      <c r="L700" s="235"/>
      <c r="M700" s="236"/>
      <c r="N700" s="237"/>
      <c r="O700" s="237"/>
      <c r="P700" s="237"/>
      <c r="Q700" s="237"/>
      <c r="R700" s="237"/>
      <c r="S700" s="237"/>
      <c r="T700" s="238"/>
      <c r="AT700" s="239" t="s">
        <v>201</v>
      </c>
      <c r="AU700" s="239" t="s">
        <v>89</v>
      </c>
      <c r="AV700" s="15" t="s">
        <v>87</v>
      </c>
      <c r="AW700" s="15" t="s">
        <v>36</v>
      </c>
      <c r="AX700" s="15" t="s">
        <v>80</v>
      </c>
      <c r="AY700" s="239" t="s">
        <v>193</v>
      </c>
    </row>
    <row r="701" spans="2:51" s="15" customFormat="1" ht="12">
      <c r="B701" s="230"/>
      <c r="C701" s="231"/>
      <c r="D701" s="209" t="s">
        <v>201</v>
      </c>
      <c r="E701" s="232" t="s">
        <v>1</v>
      </c>
      <c r="F701" s="233" t="s">
        <v>775</v>
      </c>
      <c r="G701" s="231"/>
      <c r="H701" s="232" t="s">
        <v>1</v>
      </c>
      <c r="I701" s="234"/>
      <c r="J701" s="231"/>
      <c r="K701" s="231"/>
      <c r="L701" s="235"/>
      <c r="M701" s="236"/>
      <c r="N701" s="237"/>
      <c r="O701" s="237"/>
      <c r="P701" s="237"/>
      <c r="Q701" s="237"/>
      <c r="R701" s="237"/>
      <c r="S701" s="237"/>
      <c r="T701" s="238"/>
      <c r="AT701" s="239" t="s">
        <v>201</v>
      </c>
      <c r="AU701" s="239" t="s">
        <v>89</v>
      </c>
      <c r="AV701" s="15" t="s">
        <v>87</v>
      </c>
      <c r="AW701" s="15" t="s">
        <v>36</v>
      </c>
      <c r="AX701" s="15" t="s">
        <v>80</v>
      </c>
      <c r="AY701" s="239" t="s">
        <v>193</v>
      </c>
    </row>
    <row r="702" spans="2:51" s="15" customFormat="1" ht="12">
      <c r="B702" s="230"/>
      <c r="C702" s="231"/>
      <c r="D702" s="209" t="s">
        <v>201</v>
      </c>
      <c r="E702" s="232" t="s">
        <v>1</v>
      </c>
      <c r="F702" s="233" t="s">
        <v>776</v>
      </c>
      <c r="G702" s="231"/>
      <c r="H702" s="232" t="s">
        <v>1</v>
      </c>
      <c r="I702" s="234"/>
      <c r="J702" s="231"/>
      <c r="K702" s="231"/>
      <c r="L702" s="235"/>
      <c r="M702" s="236"/>
      <c r="N702" s="237"/>
      <c r="O702" s="237"/>
      <c r="P702" s="237"/>
      <c r="Q702" s="237"/>
      <c r="R702" s="237"/>
      <c r="S702" s="237"/>
      <c r="T702" s="238"/>
      <c r="AT702" s="239" t="s">
        <v>201</v>
      </c>
      <c r="AU702" s="239" t="s">
        <v>89</v>
      </c>
      <c r="AV702" s="15" t="s">
        <v>87</v>
      </c>
      <c r="AW702" s="15" t="s">
        <v>36</v>
      </c>
      <c r="AX702" s="15" t="s">
        <v>80</v>
      </c>
      <c r="AY702" s="239" t="s">
        <v>193</v>
      </c>
    </row>
    <row r="703" spans="2:51" s="15" customFormat="1" ht="22.5">
      <c r="B703" s="230"/>
      <c r="C703" s="231"/>
      <c r="D703" s="209" t="s">
        <v>201</v>
      </c>
      <c r="E703" s="232" t="s">
        <v>1</v>
      </c>
      <c r="F703" s="233" t="s">
        <v>777</v>
      </c>
      <c r="G703" s="231"/>
      <c r="H703" s="232" t="s">
        <v>1</v>
      </c>
      <c r="I703" s="234"/>
      <c r="J703" s="231"/>
      <c r="K703" s="231"/>
      <c r="L703" s="235"/>
      <c r="M703" s="236"/>
      <c r="N703" s="237"/>
      <c r="O703" s="237"/>
      <c r="P703" s="237"/>
      <c r="Q703" s="237"/>
      <c r="R703" s="237"/>
      <c r="S703" s="237"/>
      <c r="T703" s="238"/>
      <c r="AT703" s="239" t="s">
        <v>201</v>
      </c>
      <c r="AU703" s="239" t="s">
        <v>89</v>
      </c>
      <c r="AV703" s="15" t="s">
        <v>87</v>
      </c>
      <c r="AW703" s="15" t="s">
        <v>36</v>
      </c>
      <c r="AX703" s="15" t="s">
        <v>80</v>
      </c>
      <c r="AY703" s="239" t="s">
        <v>193</v>
      </c>
    </row>
    <row r="704" spans="2:51" s="15" customFormat="1" ht="12">
      <c r="B704" s="230"/>
      <c r="C704" s="231"/>
      <c r="D704" s="209" t="s">
        <v>201</v>
      </c>
      <c r="E704" s="232" t="s">
        <v>1</v>
      </c>
      <c r="F704" s="233" t="s">
        <v>778</v>
      </c>
      <c r="G704" s="231"/>
      <c r="H704" s="232" t="s">
        <v>1</v>
      </c>
      <c r="I704" s="234"/>
      <c r="J704" s="231"/>
      <c r="K704" s="231"/>
      <c r="L704" s="235"/>
      <c r="M704" s="236"/>
      <c r="N704" s="237"/>
      <c r="O704" s="237"/>
      <c r="P704" s="237"/>
      <c r="Q704" s="237"/>
      <c r="R704" s="237"/>
      <c r="S704" s="237"/>
      <c r="T704" s="238"/>
      <c r="AT704" s="239" t="s">
        <v>201</v>
      </c>
      <c r="AU704" s="239" t="s">
        <v>89</v>
      </c>
      <c r="AV704" s="15" t="s">
        <v>87</v>
      </c>
      <c r="AW704" s="15" t="s">
        <v>36</v>
      </c>
      <c r="AX704" s="15" t="s">
        <v>80</v>
      </c>
      <c r="AY704" s="239" t="s">
        <v>193</v>
      </c>
    </row>
    <row r="705" spans="2:51" s="15" customFormat="1" ht="12">
      <c r="B705" s="230"/>
      <c r="C705" s="231"/>
      <c r="D705" s="209" t="s">
        <v>201</v>
      </c>
      <c r="E705" s="232" t="s">
        <v>1</v>
      </c>
      <c r="F705" s="233" t="s">
        <v>779</v>
      </c>
      <c r="G705" s="231"/>
      <c r="H705" s="232" t="s">
        <v>1</v>
      </c>
      <c r="I705" s="234"/>
      <c r="J705" s="231"/>
      <c r="K705" s="231"/>
      <c r="L705" s="235"/>
      <c r="M705" s="236"/>
      <c r="N705" s="237"/>
      <c r="O705" s="237"/>
      <c r="P705" s="237"/>
      <c r="Q705" s="237"/>
      <c r="R705" s="237"/>
      <c r="S705" s="237"/>
      <c r="T705" s="238"/>
      <c r="AT705" s="239" t="s">
        <v>201</v>
      </c>
      <c r="AU705" s="239" t="s">
        <v>89</v>
      </c>
      <c r="AV705" s="15" t="s">
        <v>87</v>
      </c>
      <c r="AW705" s="15" t="s">
        <v>36</v>
      </c>
      <c r="AX705" s="15" t="s">
        <v>80</v>
      </c>
      <c r="AY705" s="239" t="s">
        <v>193</v>
      </c>
    </row>
    <row r="706" spans="2:51" s="15" customFormat="1" ht="12">
      <c r="B706" s="230"/>
      <c r="C706" s="231"/>
      <c r="D706" s="209" t="s">
        <v>201</v>
      </c>
      <c r="E706" s="232" t="s">
        <v>1</v>
      </c>
      <c r="F706" s="233" t="s">
        <v>780</v>
      </c>
      <c r="G706" s="231"/>
      <c r="H706" s="232" t="s">
        <v>1</v>
      </c>
      <c r="I706" s="234"/>
      <c r="J706" s="231"/>
      <c r="K706" s="231"/>
      <c r="L706" s="235"/>
      <c r="M706" s="236"/>
      <c r="N706" s="237"/>
      <c r="O706" s="237"/>
      <c r="P706" s="237"/>
      <c r="Q706" s="237"/>
      <c r="R706" s="237"/>
      <c r="S706" s="237"/>
      <c r="T706" s="238"/>
      <c r="AT706" s="239" t="s">
        <v>201</v>
      </c>
      <c r="AU706" s="239" t="s">
        <v>89</v>
      </c>
      <c r="AV706" s="15" t="s">
        <v>87</v>
      </c>
      <c r="AW706" s="15" t="s">
        <v>36</v>
      </c>
      <c r="AX706" s="15" t="s">
        <v>80</v>
      </c>
      <c r="AY706" s="239" t="s">
        <v>193</v>
      </c>
    </row>
    <row r="707" spans="2:51" s="15" customFormat="1" ht="12">
      <c r="B707" s="230"/>
      <c r="C707" s="231"/>
      <c r="D707" s="209" t="s">
        <v>201</v>
      </c>
      <c r="E707" s="232" t="s">
        <v>1</v>
      </c>
      <c r="F707" s="233" t="s">
        <v>781</v>
      </c>
      <c r="G707" s="231"/>
      <c r="H707" s="232" t="s">
        <v>1</v>
      </c>
      <c r="I707" s="234"/>
      <c r="J707" s="231"/>
      <c r="K707" s="231"/>
      <c r="L707" s="235"/>
      <c r="M707" s="236"/>
      <c r="N707" s="237"/>
      <c r="O707" s="237"/>
      <c r="P707" s="237"/>
      <c r="Q707" s="237"/>
      <c r="R707" s="237"/>
      <c r="S707" s="237"/>
      <c r="T707" s="238"/>
      <c r="AT707" s="239" t="s">
        <v>201</v>
      </c>
      <c r="AU707" s="239" t="s">
        <v>89</v>
      </c>
      <c r="AV707" s="15" t="s">
        <v>87</v>
      </c>
      <c r="AW707" s="15" t="s">
        <v>36</v>
      </c>
      <c r="AX707" s="15" t="s">
        <v>80</v>
      </c>
      <c r="AY707" s="239" t="s">
        <v>193</v>
      </c>
    </row>
    <row r="708" spans="2:51" s="13" customFormat="1" ht="12">
      <c r="B708" s="207"/>
      <c r="C708" s="208"/>
      <c r="D708" s="209" t="s">
        <v>201</v>
      </c>
      <c r="E708" s="210" t="s">
        <v>1</v>
      </c>
      <c r="F708" s="211" t="s">
        <v>782</v>
      </c>
      <c r="G708" s="208"/>
      <c r="H708" s="212">
        <v>3</v>
      </c>
      <c r="I708" s="213"/>
      <c r="J708" s="208"/>
      <c r="K708" s="208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201</v>
      </c>
      <c r="AU708" s="218" t="s">
        <v>89</v>
      </c>
      <c r="AV708" s="13" t="s">
        <v>89</v>
      </c>
      <c r="AW708" s="13" t="s">
        <v>36</v>
      </c>
      <c r="AX708" s="13" t="s">
        <v>80</v>
      </c>
      <c r="AY708" s="218" t="s">
        <v>193</v>
      </c>
    </row>
    <row r="709" spans="2:51" s="14" customFormat="1" ht="12">
      <c r="B709" s="219"/>
      <c r="C709" s="220"/>
      <c r="D709" s="209" t="s">
        <v>201</v>
      </c>
      <c r="E709" s="221" t="s">
        <v>1</v>
      </c>
      <c r="F709" s="222" t="s">
        <v>203</v>
      </c>
      <c r="G709" s="220"/>
      <c r="H709" s="223">
        <v>3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201</v>
      </c>
      <c r="AU709" s="229" t="s">
        <v>89</v>
      </c>
      <c r="AV709" s="14" t="s">
        <v>199</v>
      </c>
      <c r="AW709" s="14" t="s">
        <v>36</v>
      </c>
      <c r="AX709" s="14" t="s">
        <v>87</v>
      </c>
      <c r="AY709" s="229" t="s">
        <v>193</v>
      </c>
    </row>
    <row r="710" spans="1:65" s="2" customFormat="1" ht="24.2" customHeight="1">
      <c r="A710" s="35"/>
      <c r="B710" s="36"/>
      <c r="C710" s="193" t="s">
        <v>783</v>
      </c>
      <c r="D710" s="193" t="s">
        <v>195</v>
      </c>
      <c r="E710" s="194" t="s">
        <v>784</v>
      </c>
      <c r="F710" s="195" t="s">
        <v>785</v>
      </c>
      <c r="G710" s="196" t="s">
        <v>367</v>
      </c>
      <c r="H710" s="197">
        <v>5</v>
      </c>
      <c r="I710" s="198"/>
      <c r="J710" s="199">
        <f>ROUND(I710*H710,2)</f>
        <v>0</v>
      </c>
      <c r="K710" s="200"/>
      <c r="L710" s="40"/>
      <c r="M710" s="201" t="s">
        <v>1</v>
      </c>
      <c r="N710" s="202" t="s">
        <v>45</v>
      </c>
      <c r="O710" s="72"/>
      <c r="P710" s="203">
        <f>O710*H710</f>
        <v>0</v>
      </c>
      <c r="Q710" s="203">
        <v>0</v>
      </c>
      <c r="R710" s="203">
        <f>Q710*H710</f>
        <v>0</v>
      </c>
      <c r="S710" s="203">
        <v>0</v>
      </c>
      <c r="T710" s="204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205" t="s">
        <v>348</v>
      </c>
      <c r="AT710" s="205" t="s">
        <v>195</v>
      </c>
      <c r="AU710" s="205" t="s">
        <v>89</v>
      </c>
      <c r="AY710" s="18" t="s">
        <v>193</v>
      </c>
      <c r="BE710" s="206">
        <f>IF(N710="základní",J710,0)</f>
        <v>0</v>
      </c>
      <c r="BF710" s="206">
        <f>IF(N710="snížená",J710,0)</f>
        <v>0</v>
      </c>
      <c r="BG710" s="206">
        <f>IF(N710="zákl. přenesená",J710,0)</f>
        <v>0</v>
      </c>
      <c r="BH710" s="206">
        <f>IF(N710="sníž. přenesená",J710,0)</f>
        <v>0</v>
      </c>
      <c r="BI710" s="206">
        <f>IF(N710="nulová",J710,0)</f>
        <v>0</v>
      </c>
      <c r="BJ710" s="18" t="s">
        <v>87</v>
      </c>
      <c r="BK710" s="206">
        <f>ROUND(I710*H710,2)</f>
        <v>0</v>
      </c>
      <c r="BL710" s="18" t="s">
        <v>348</v>
      </c>
      <c r="BM710" s="205" t="s">
        <v>786</v>
      </c>
    </row>
    <row r="711" spans="2:51" s="15" customFormat="1" ht="22.5">
      <c r="B711" s="230"/>
      <c r="C711" s="231"/>
      <c r="D711" s="209" t="s">
        <v>201</v>
      </c>
      <c r="E711" s="232" t="s">
        <v>1</v>
      </c>
      <c r="F711" s="233" t="s">
        <v>787</v>
      </c>
      <c r="G711" s="231"/>
      <c r="H711" s="232" t="s">
        <v>1</v>
      </c>
      <c r="I711" s="234"/>
      <c r="J711" s="231"/>
      <c r="K711" s="231"/>
      <c r="L711" s="235"/>
      <c r="M711" s="236"/>
      <c r="N711" s="237"/>
      <c r="O711" s="237"/>
      <c r="P711" s="237"/>
      <c r="Q711" s="237"/>
      <c r="R711" s="237"/>
      <c r="S711" s="237"/>
      <c r="T711" s="238"/>
      <c r="AT711" s="239" t="s">
        <v>201</v>
      </c>
      <c r="AU711" s="239" t="s">
        <v>89</v>
      </c>
      <c r="AV711" s="15" t="s">
        <v>87</v>
      </c>
      <c r="AW711" s="15" t="s">
        <v>36</v>
      </c>
      <c r="AX711" s="15" t="s">
        <v>80</v>
      </c>
      <c r="AY711" s="239" t="s">
        <v>193</v>
      </c>
    </row>
    <row r="712" spans="2:51" s="15" customFormat="1" ht="12">
      <c r="B712" s="230"/>
      <c r="C712" s="231"/>
      <c r="D712" s="209" t="s">
        <v>201</v>
      </c>
      <c r="E712" s="232" t="s">
        <v>1</v>
      </c>
      <c r="F712" s="233" t="s">
        <v>788</v>
      </c>
      <c r="G712" s="231"/>
      <c r="H712" s="232" t="s">
        <v>1</v>
      </c>
      <c r="I712" s="234"/>
      <c r="J712" s="231"/>
      <c r="K712" s="231"/>
      <c r="L712" s="235"/>
      <c r="M712" s="236"/>
      <c r="N712" s="237"/>
      <c r="O712" s="237"/>
      <c r="P712" s="237"/>
      <c r="Q712" s="237"/>
      <c r="R712" s="237"/>
      <c r="S712" s="237"/>
      <c r="T712" s="238"/>
      <c r="AT712" s="239" t="s">
        <v>201</v>
      </c>
      <c r="AU712" s="239" t="s">
        <v>89</v>
      </c>
      <c r="AV712" s="15" t="s">
        <v>87</v>
      </c>
      <c r="AW712" s="15" t="s">
        <v>36</v>
      </c>
      <c r="AX712" s="15" t="s">
        <v>80</v>
      </c>
      <c r="AY712" s="239" t="s">
        <v>193</v>
      </c>
    </row>
    <row r="713" spans="2:51" s="15" customFormat="1" ht="12">
      <c r="B713" s="230"/>
      <c r="C713" s="231"/>
      <c r="D713" s="209" t="s">
        <v>201</v>
      </c>
      <c r="E713" s="232" t="s">
        <v>1</v>
      </c>
      <c r="F713" s="233" t="s">
        <v>772</v>
      </c>
      <c r="G713" s="231"/>
      <c r="H713" s="232" t="s">
        <v>1</v>
      </c>
      <c r="I713" s="234"/>
      <c r="J713" s="231"/>
      <c r="K713" s="231"/>
      <c r="L713" s="235"/>
      <c r="M713" s="236"/>
      <c r="N713" s="237"/>
      <c r="O713" s="237"/>
      <c r="P713" s="237"/>
      <c r="Q713" s="237"/>
      <c r="R713" s="237"/>
      <c r="S713" s="237"/>
      <c r="T713" s="238"/>
      <c r="AT713" s="239" t="s">
        <v>201</v>
      </c>
      <c r="AU713" s="239" t="s">
        <v>89</v>
      </c>
      <c r="AV713" s="15" t="s">
        <v>87</v>
      </c>
      <c r="AW713" s="15" t="s">
        <v>36</v>
      </c>
      <c r="AX713" s="15" t="s">
        <v>80</v>
      </c>
      <c r="AY713" s="239" t="s">
        <v>193</v>
      </c>
    </row>
    <row r="714" spans="2:51" s="15" customFormat="1" ht="22.5">
      <c r="B714" s="230"/>
      <c r="C714" s="231"/>
      <c r="D714" s="209" t="s">
        <v>201</v>
      </c>
      <c r="E714" s="232" t="s">
        <v>1</v>
      </c>
      <c r="F714" s="233" t="s">
        <v>777</v>
      </c>
      <c r="G714" s="231"/>
      <c r="H714" s="232" t="s">
        <v>1</v>
      </c>
      <c r="I714" s="234"/>
      <c r="J714" s="231"/>
      <c r="K714" s="231"/>
      <c r="L714" s="235"/>
      <c r="M714" s="236"/>
      <c r="N714" s="237"/>
      <c r="O714" s="237"/>
      <c r="P714" s="237"/>
      <c r="Q714" s="237"/>
      <c r="R714" s="237"/>
      <c r="S714" s="237"/>
      <c r="T714" s="238"/>
      <c r="AT714" s="239" t="s">
        <v>201</v>
      </c>
      <c r="AU714" s="239" t="s">
        <v>89</v>
      </c>
      <c r="AV714" s="15" t="s">
        <v>87</v>
      </c>
      <c r="AW714" s="15" t="s">
        <v>36</v>
      </c>
      <c r="AX714" s="15" t="s">
        <v>80</v>
      </c>
      <c r="AY714" s="239" t="s">
        <v>193</v>
      </c>
    </row>
    <row r="715" spans="2:51" s="15" customFormat="1" ht="12">
      <c r="B715" s="230"/>
      <c r="C715" s="231"/>
      <c r="D715" s="209" t="s">
        <v>201</v>
      </c>
      <c r="E715" s="232" t="s">
        <v>1</v>
      </c>
      <c r="F715" s="233" t="s">
        <v>789</v>
      </c>
      <c r="G715" s="231"/>
      <c r="H715" s="232" t="s">
        <v>1</v>
      </c>
      <c r="I715" s="234"/>
      <c r="J715" s="231"/>
      <c r="K715" s="231"/>
      <c r="L715" s="235"/>
      <c r="M715" s="236"/>
      <c r="N715" s="237"/>
      <c r="O715" s="237"/>
      <c r="P715" s="237"/>
      <c r="Q715" s="237"/>
      <c r="R715" s="237"/>
      <c r="S715" s="237"/>
      <c r="T715" s="238"/>
      <c r="AT715" s="239" t="s">
        <v>201</v>
      </c>
      <c r="AU715" s="239" t="s">
        <v>89</v>
      </c>
      <c r="AV715" s="15" t="s">
        <v>87</v>
      </c>
      <c r="AW715" s="15" t="s">
        <v>36</v>
      </c>
      <c r="AX715" s="15" t="s">
        <v>80</v>
      </c>
      <c r="AY715" s="239" t="s">
        <v>193</v>
      </c>
    </row>
    <row r="716" spans="2:51" s="15" customFormat="1" ht="22.5">
      <c r="B716" s="230"/>
      <c r="C716" s="231"/>
      <c r="D716" s="209" t="s">
        <v>201</v>
      </c>
      <c r="E716" s="232" t="s">
        <v>1</v>
      </c>
      <c r="F716" s="233" t="s">
        <v>773</v>
      </c>
      <c r="G716" s="231"/>
      <c r="H716" s="232" t="s">
        <v>1</v>
      </c>
      <c r="I716" s="234"/>
      <c r="J716" s="231"/>
      <c r="K716" s="231"/>
      <c r="L716" s="235"/>
      <c r="M716" s="236"/>
      <c r="N716" s="237"/>
      <c r="O716" s="237"/>
      <c r="P716" s="237"/>
      <c r="Q716" s="237"/>
      <c r="R716" s="237"/>
      <c r="S716" s="237"/>
      <c r="T716" s="238"/>
      <c r="AT716" s="239" t="s">
        <v>201</v>
      </c>
      <c r="AU716" s="239" t="s">
        <v>89</v>
      </c>
      <c r="AV716" s="15" t="s">
        <v>87</v>
      </c>
      <c r="AW716" s="15" t="s">
        <v>36</v>
      </c>
      <c r="AX716" s="15" t="s">
        <v>80</v>
      </c>
      <c r="AY716" s="239" t="s">
        <v>193</v>
      </c>
    </row>
    <row r="717" spans="2:51" s="15" customFormat="1" ht="12">
      <c r="B717" s="230"/>
      <c r="C717" s="231"/>
      <c r="D717" s="209" t="s">
        <v>201</v>
      </c>
      <c r="E717" s="232" t="s">
        <v>1</v>
      </c>
      <c r="F717" s="233" t="s">
        <v>774</v>
      </c>
      <c r="G717" s="231"/>
      <c r="H717" s="232" t="s">
        <v>1</v>
      </c>
      <c r="I717" s="234"/>
      <c r="J717" s="231"/>
      <c r="K717" s="231"/>
      <c r="L717" s="235"/>
      <c r="M717" s="236"/>
      <c r="N717" s="237"/>
      <c r="O717" s="237"/>
      <c r="P717" s="237"/>
      <c r="Q717" s="237"/>
      <c r="R717" s="237"/>
      <c r="S717" s="237"/>
      <c r="T717" s="238"/>
      <c r="AT717" s="239" t="s">
        <v>201</v>
      </c>
      <c r="AU717" s="239" t="s">
        <v>89</v>
      </c>
      <c r="AV717" s="15" t="s">
        <v>87</v>
      </c>
      <c r="AW717" s="15" t="s">
        <v>36</v>
      </c>
      <c r="AX717" s="15" t="s">
        <v>80</v>
      </c>
      <c r="AY717" s="239" t="s">
        <v>193</v>
      </c>
    </row>
    <row r="718" spans="2:51" s="15" customFormat="1" ht="12">
      <c r="B718" s="230"/>
      <c r="C718" s="231"/>
      <c r="D718" s="209" t="s">
        <v>201</v>
      </c>
      <c r="E718" s="232" t="s">
        <v>1</v>
      </c>
      <c r="F718" s="233" t="s">
        <v>775</v>
      </c>
      <c r="G718" s="231"/>
      <c r="H718" s="232" t="s">
        <v>1</v>
      </c>
      <c r="I718" s="234"/>
      <c r="J718" s="231"/>
      <c r="K718" s="231"/>
      <c r="L718" s="235"/>
      <c r="M718" s="236"/>
      <c r="N718" s="237"/>
      <c r="O718" s="237"/>
      <c r="P718" s="237"/>
      <c r="Q718" s="237"/>
      <c r="R718" s="237"/>
      <c r="S718" s="237"/>
      <c r="T718" s="238"/>
      <c r="AT718" s="239" t="s">
        <v>201</v>
      </c>
      <c r="AU718" s="239" t="s">
        <v>89</v>
      </c>
      <c r="AV718" s="15" t="s">
        <v>87</v>
      </c>
      <c r="AW718" s="15" t="s">
        <v>36</v>
      </c>
      <c r="AX718" s="15" t="s">
        <v>80</v>
      </c>
      <c r="AY718" s="239" t="s">
        <v>193</v>
      </c>
    </row>
    <row r="719" spans="2:51" s="15" customFormat="1" ht="12">
      <c r="B719" s="230"/>
      <c r="C719" s="231"/>
      <c r="D719" s="209" t="s">
        <v>201</v>
      </c>
      <c r="E719" s="232" t="s">
        <v>1</v>
      </c>
      <c r="F719" s="233" t="s">
        <v>776</v>
      </c>
      <c r="G719" s="231"/>
      <c r="H719" s="232" t="s">
        <v>1</v>
      </c>
      <c r="I719" s="234"/>
      <c r="J719" s="231"/>
      <c r="K719" s="231"/>
      <c r="L719" s="235"/>
      <c r="M719" s="236"/>
      <c r="N719" s="237"/>
      <c r="O719" s="237"/>
      <c r="P719" s="237"/>
      <c r="Q719" s="237"/>
      <c r="R719" s="237"/>
      <c r="S719" s="237"/>
      <c r="T719" s="238"/>
      <c r="AT719" s="239" t="s">
        <v>201</v>
      </c>
      <c r="AU719" s="239" t="s">
        <v>89</v>
      </c>
      <c r="AV719" s="15" t="s">
        <v>87</v>
      </c>
      <c r="AW719" s="15" t="s">
        <v>36</v>
      </c>
      <c r="AX719" s="15" t="s">
        <v>80</v>
      </c>
      <c r="AY719" s="239" t="s">
        <v>193</v>
      </c>
    </row>
    <row r="720" spans="2:51" s="15" customFormat="1" ht="12">
      <c r="B720" s="230"/>
      <c r="C720" s="231"/>
      <c r="D720" s="209" t="s">
        <v>201</v>
      </c>
      <c r="E720" s="232" t="s">
        <v>1</v>
      </c>
      <c r="F720" s="233" t="s">
        <v>790</v>
      </c>
      <c r="G720" s="231"/>
      <c r="H720" s="232" t="s">
        <v>1</v>
      </c>
      <c r="I720" s="234"/>
      <c r="J720" s="231"/>
      <c r="K720" s="231"/>
      <c r="L720" s="235"/>
      <c r="M720" s="236"/>
      <c r="N720" s="237"/>
      <c r="O720" s="237"/>
      <c r="P720" s="237"/>
      <c r="Q720" s="237"/>
      <c r="R720" s="237"/>
      <c r="S720" s="237"/>
      <c r="T720" s="238"/>
      <c r="AT720" s="239" t="s">
        <v>201</v>
      </c>
      <c r="AU720" s="239" t="s">
        <v>89</v>
      </c>
      <c r="AV720" s="15" t="s">
        <v>87</v>
      </c>
      <c r="AW720" s="15" t="s">
        <v>36</v>
      </c>
      <c r="AX720" s="15" t="s">
        <v>80</v>
      </c>
      <c r="AY720" s="239" t="s">
        <v>193</v>
      </c>
    </row>
    <row r="721" spans="2:51" s="15" customFormat="1" ht="12">
      <c r="B721" s="230"/>
      <c r="C721" s="231"/>
      <c r="D721" s="209" t="s">
        <v>201</v>
      </c>
      <c r="E721" s="232" t="s">
        <v>1</v>
      </c>
      <c r="F721" s="233" t="s">
        <v>791</v>
      </c>
      <c r="G721" s="231"/>
      <c r="H721" s="232" t="s">
        <v>1</v>
      </c>
      <c r="I721" s="234"/>
      <c r="J721" s="231"/>
      <c r="K721" s="231"/>
      <c r="L721" s="235"/>
      <c r="M721" s="236"/>
      <c r="N721" s="237"/>
      <c r="O721" s="237"/>
      <c r="P721" s="237"/>
      <c r="Q721" s="237"/>
      <c r="R721" s="237"/>
      <c r="S721" s="237"/>
      <c r="T721" s="238"/>
      <c r="AT721" s="239" t="s">
        <v>201</v>
      </c>
      <c r="AU721" s="239" t="s">
        <v>89</v>
      </c>
      <c r="AV721" s="15" t="s">
        <v>87</v>
      </c>
      <c r="AW721" s="15" t="s">
        <v>36</v>
      </c>
      <c r="AX721" s="15" t="s">
        <v>80</v>
      </c>
      <c r="AY721" s="239" t="s">
        <v>193</v>
      </c>
    </row>
    <row r="722" spans="2:51" s="15" customFormat="1" ht="12">
      <c r="B722" s="230"/>
      <c r="C722" s="231"/>
      <c r="D722" s="209" t="s">
        <v>201</v>
      </c>
      <c r="E722" s="232" t="s">
        <v>1</v>
      </c>
      <c r="F722" s="233" t="s">
        <v>792</v>
      </c>
      <c r="G722" s="231"/>
      <c r="H722" s="232" t="s">
        <v>1</v>
      </c>
      <c r="I722" s="234"/>
      <c r="J722" s="231"/>
      <c r="K722" s="231"/>
      <c r="L722" s="235"/>
      <c r="M722" s="236"/>
      <c r="N722" s="237"/>
      <c r="O722" s="237"/>
      <c r="P722" s="237"/>
      <c r="Q722" s="237"/>
      <c r="R722" s="237"/>
      <c r="S722" s="237"/>
      <c r="T722" s="238"/>
      <c r="AT722" s="239" t="s">
        <v>201</v>
      </c>
      <c r="AU722" s="239" t="s">
        <v>89</v>
      </c>
      <c r="AV722" s="15" t="s">
        <v>87</v>
      </c>
      <c r="AW722" s="15" t="s">
        <v>36</v>
      </c>
      <c r="AX722" s="15" t="s">
        <v>80</v>
      </c>
      <c r="AY722" s="239" t="s">
        <v>193</v>
      </c>
    </row>
    <row r="723" spans="2:51" s="13" customFormat="1" ht="12">
      <c r="B723" s="207"/>
      <c r="C723" s="208"/>
      <c r="D723" s="209" t="s">
        <v>201</v>
      </c>
      <c r="E723" s="210" t="s">
        <v>1</v>
      </c>
      <c r="F723" s="211" t="s">
        <v>793</v>
      </c>
      <c r="G723" s="208"/>
      <c r="H723" s="212">
        <v>5</v>
      </c>
      <c r="I723" s="213"/>
      <c r="J723" s="208"/>
      <c r="K723" s="208"/>
      <c r="L723" s="214"/>
      <c r="M723" s="215"/>
      <c r="N723" s="216"/>
      <c r="O723" s="216"/>
      <c r="P723" s="216"/>
      <c r="Q723" s="216"/>
      <c r="R723" s="216"/>
      <c r="S723" s="216"/>
      <c r="T723" s="217"/>
      <c r="AT723" s="218" t="s">
        <v>201</v>
      </c>
      <c r="AU723" s="218" t="s">
        <v>89</v>
      </c>
      <c r="AV723" s="13" t="s">
        <v>89</v>
      </c>
      <c r="AW723" s="13" t="s">
        <v>36</v>
      </c>
      <c r="AX723" s="13" t="s">
        <v>80</v>
      </c>
      <c r="AY723" s="218" t="s">
        <v>193</v>
      </c>
    </row>
    <row r="724" spans="2:51" s="14" customFormat="1" ht="12">
      <c r="B724" s="219"/>
      <c r="C724" s="220"/>
      <c r="D724" s="209" t="s">
        <v>201</v>
      </c>
      <c r="E724" s="221" t="s">
        <v>1</v>
      </c>
      <c r="F724" s="222" t="s">
        <v>203</v>
      </c>
      <c r="G724" s="220"/>
      <c r="H724" s="223">
        <v>5</v>
      </c>
      <c r="I724" s="224"/>
      <c r="J724" s="220"/>
      <c r="K724" s="220"/>
      <c r="L724" s="225"/>
      <c r="M724" s="226"/>
      <c r="N724" s="227"/>
      <c r="O724" s="227"/>
      <c r="P724" s="227"/>
      <c r="Q724" s="227"/>
      <c r="R724" s="227"/>
      <c r="S724" s="227"/>
      <c r="T724" s="228"/>
      <c r="AT724" s="229" t="s">
        <v>201</v>
      </c>
      <c r="AU724" s="229" t="s">
        <v>89</v>
      </c>
      <c r="AV724" s="14" t="s">
        <v>199</v>
      </c>
      <c r="AW724" s="14" t="s">
        <v>36</v>
      </c>
      <c r="AX724" s="14" t="s">
        <v>87</v>
      </c>
      <c r="AY724" s="229" t="s">
        <v>193</v>
      </c>
    </row>
    <row r="725" spans="1:65" s="2" customFormat="1" ht="24.2" customHeight="1">
      <c r="A725" s="35"/>
      <c r="B725" s="36"/>
      <c r="C725" s="193" t="s">
        <v>794</v>
      </c>
      <c r="D725" s="193" t="s">
        <v>195</v>
      </c>
      <c r="E725" s="194" t="s">
        <v>795</v>
      </c>
      <c r="F725" s="195" t="s">
        <v>796</v>
      </c>
      <c r="G725" s="196" t="s">
        <v>367</v>
      </c>
      <c r="H725" s="197">
        <v>5</v>
      </c>
      <c r="I725" s="198"/>
      <c r="J725" s="199">
        <f>ROUND(I725*H725,2)</f>
        <v>0</v>
      </c>
      <c r="K725" s="200"/>
      <c r="L725" s="40"/>
      <c r="M725" s="201" t="s">
        <v>1</v>
      </c>
      <c r="N725" s="202" t="s">
        <v>45</v>
      </c>
      <c r="O725" s="72"/>
      <c r="P725" s="203">
        <f>O725*H725</f>
        <v>0</v>
      </c>
      <c r="Q725" s="203">
        <v>0</v>
      </c>
      <c r="R725" s="203">
        <f>Q725*H725</f>
        <v>0</v>
      </c>
      <c r="S725" s="203">
        <v>0</v>
      </c>
      <c r="T725" s="204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205" t="s">
        <v>348</v>
      </c>
      <c r="AT725" s="205" t="s">
        <v>195</v>
      </c>
      <c r="AU725" s="205" t="s">
        <v>89</v>
      </c>
      <c r="AY725" s="18" t="s">
        <v>193</v>
      </c>
      <c r="BE725" s="206">
        <f>IF(N725="základní",J725,0)</f>
        <v>0</v>
      </c>
      <c r="BF725" s="206">
        <f>IF(N725="snížená",J725,0)</f>
        <v>0</v>
      </c>
      <c r="BG725" s="206">
        <f>IF(N725="zákl. přenesená",J725,0)</f>
        <v>0</v>
      </c>
      <c r="BH725" s="206">
        <f>IF(N725="sníž. přenesená",J725,0)</f>
        <v>0</v>
      </c>
      <c r="BI725" s="206">
        <f>IF(N725="nulová",J725,0)</f>
        <v>0</v>
      </c>
      <c r="BJ725" s="18" t="s">
        <v>87</v>
      </c>
      <c r="BK725" s="206">
        <f>ROUND(I725*H725,2)</f>
        <v>0</v>
      </c>
      <c r="BL725" s="18" t="s">
        <v>348</v>
      </c>
      <c r="BM725" s="205" t="s">
        <v>797</v>
      </c>
    </row>
    <row r="726" spans="2:51" s="15" customFormat="1" ht="22.5">
      <c r="B726" s="230"/>
      <c r="C726" s="231"/>
      <c r="D726" s="209" t="s">
        <v>201</v>
      </c>
      <c r="E726" s="232" t="s">
        <v>1</v>
      </c>
      <c r="F726" s="233" t="s">
        <v>787</v>
      </c>
      <c r="G726" s="231"/>
      <c r="H726" s="232" t="s">
        <v>1</v>
      </c>
      <c r="I726" s="234"/>
      <c r="J726" s="231"/>
      <c r="K726" s="231"/>
      <c r="L726" s="235"/>
      <c r="M726" s="236"/>
      <c r="N726" s="237"/>
      <c r="O726" s="237"/>
      <c r="P726" s="237"/>
      <c r="Q726" s="237"/>
      <c r="R726" s="237"/>
      <c r="S726" s="237"/>
      <c r="T726" s="238"/>
      <c r="AT726" s="239" t="s">
        <v>201</v>
      </c>
      <c r="AU726" s="239" t="s">
        <v>89</v>
      </c>
      <c r="AV726" s="15" t="s">
        <v>87</v>
      </c>
      <c r="AW726" s="15" t="s">
        <v>36</v>
      </c>
      <c r="AX726" s="15" t="s">
        <v>80</v>
      </c>
      <c r="AY726" s="239" t="s">
        <v>193</v>
      </c>
    </row>
    <row r="727" spans="2:51" s="15" customFormat="1" ht="12">
      <c r="B727" s="230"/>
      <c r="C727" s="231"/>
      <c r="D727" s="209" t="s">
        <v>201</v>
      </c>
      <c r="E727" s="232" t="s">
        <v>1</v>
      </c>
      <c r="F727" s="233" t="s">
        <v>788</v>
      </c>
      <c r="G727" s="231"/>
      <c r="H727" s="232" t="s">
        <v>1</v>
      </c>
      <c r="I727" s="234"/>
      <c r="J727" s="231"/>
      <c r="K727" s="231"/>
      <c r="L727" s="235"/>
      <c r="M727" s="236"/>
      <c r="N727" s="237"/>
      <c r="O727" s="237"/>
      <c r="P727" s="237"/>
      <c r="Q727" s="237"/>
      <c r="R727" s="237"/>
      <c r="S727" s="237"/>
      <c r="T727" s="238"/>
      <c r="AT727" s="239" t="s">
        <v>201</v>
      </c>
      <c r="AU727" s="239" t="s">
        <v>89</v>
      </c>
      <c r="AV727" s="15" t="s">
        <v>87</v>
      </c>
      <c r="AW727" s="15" t="s">
        <v>36</v>
      </c>
      <c r="AX727" s="15" t="s">
        <v>80</v>
      </c>
      <c r="AY727" s="239" t="s">
        <v>193</v>
      </c>
    </row>
    <row r="728" spans="2:51" s="15" customFormat="1" ht="12">
      <c r="B728" s="230"/>
      <c r="C728" s="231"/>
      <c r="D728" s="209" t="s">
        <v>201</v>
      </c>
      <c r="E728" s="232" t="s">
        <v>1</v>
      </c>
      <c r="F728" s="233" t="s">
        <v>772</v>
      </c>
      <c r="G728" s="231"/>
      <c r="H728" s="232" t="s">
        <v>1</v>
      </c>
      <c r="I728" s="234"/>
      <c r="J728" s="231"/>
      <c r="K728" s="231"/>
      <c r="L728" s="235"/>
      <c r="M728" s="236"/>
      <c r="N728" s="237"/>
      <c r="O728" s="237"/>
      <c r="P728" s="237"/>
      <c r="Q728" s="237"/>
      <c r="R728" s="237"/>
      <c r="S728" s="237"/>
      <c r="T728" s="238"/>
      <c r="AT728" s="239" t="s">
        <v>201</v>
      </c>
      <c r="AU728" s="239" t="s">
        <v>89</v>
      </c>
      <c r="AV728" s="15" t="s">
        <v>87</v>
      </c>
      <c r="AW728" s="15" t="s">
        <v>36</v>
      </c>
      <c r="AX728" s="15" t="s">
        <v>80</v>
      </c>
      <c r="AY728" s="239" t="s">
        <v>193</v>
      </c>
    </row>
    <row r="729" spans="2:51" s="15" customFormat="1" ht="22.5">
      <c r="B729" s="230"/>
      <c r="C729" s="231"/>
      <c r="D729" s="209" t="s">
        <v>201</v>
      </c>
      <c r="E729" s="232" t="s">
        <v>1</v>
      </c>
      <c r="F729" s="233" t="s">
        <v>777</v>
      </c>
      <c r="G729" s="231"/>
      <c r="H729" s="232" t="s">
        <v>1</v>
      </c>
      <c r="I729" s="234"/>
      <c r="J729" s="231"/>
      <c r="K729" s="231"/>
      <c r="L729" s="235"/>
      <c r="M729" s="236"/>
      <c r="N729" s="237"/>
      <c r="O729" s="237"/>
      <c r="P729" s="237"/>
      <c r="Q729" s="237"/>
      <c r="R729" s="237"/>
      <c r="S729" s="237"/>
      <c r="T729" s="238"/>
      <c r="AT729" s="239" t="s">
        <v>201</v>
      </c>
      <c r="AU729" s="239" t="s">
        <v>89</v>
      </c>
      <c r="AV729" s="15" t="s">
        <v>87</v>
      </c>
      <c r="AW729" s="15" t="s">
        <v>36</v>
      </c>
      <c r="AX729" s="15" t="s">
        <v>80</v>
      </c>
      <c r="AY729" s="239" t="s">
        <v>193</v>
      </c>
    </row>
    <row r="730" spans="2:51" s="15" customFormat="1" ht="12">
      <c r="B730" s="230"/>
      <c r="C730" s="231"/>
      <c r="D730" s="209" t="s">
        <v>201</v>
      </c>
      <c r="E730" s="232" t="s">
        <v>1</v>
      </c>
      <c r="F730" s="233" t="s">
        <v>789</v>
      </c>
      <c r="G730" s="231"/>
      <c r="H730" s="232" t="s">
        <v>1</v>
      </c>
      <c r="I730" s="234"/>
      <c r="J730" s="231"/>
      <c r="K730" s="231"/>
      <c r="L730" s="235"/>
      <c r="M730" s="236"/>
      <c r="N730" s="237"/>
      <c r="O730" s="237"/>
      <c r="P730" s="237"/>
      <c r="Q730" s="237"/>
      <c r="R730" s="237"/>
      <c r="S730" s="237"/>
      <c r="T730" s="238"/>
      <c r="AT730" s="239" t="s">
        <v>201</v>
      </c>
      <c r="AU730" s="239" t="s">
        <v>89</v>
      </c>
      <c r="AV730" s="15" t="s">
        <v>87</v>
      </c>
      <c r="AW730" s="15" t="s">
        <v>36</v>
      </c>
      <c r="AX730" s="15" t="s">
        <v>80</v>
      </c>
      <c r="AY730" s="239" t="s">
        <v>193</v>
      </c>
    </row>
    <row r="731" spans="2:51" s="15" customFormat="1" ht="22.5">
      <c r="B731" s="230"/>
      <c r="C731" s="231"/>
      <c r="D731" s="209" t="s">
        <v>201</v>
      </c>
      <c r="E731" s="232" t="s">
        <v>1</v>
      </c>
      <c r="F731" s="233" t="s">
        <v>773</v>
      </c>
      <c r="G731" s="231"/>
      <c r="H731" s="232" t="s">
        <v>1</v>
      </c>
      <c r="I731" s="234"/>
      <c r="J731" s="231"/>
      <c r="K731" s="231"/>
      <c r="L731" s="235"/>
      <c r="M731" s="236"/>
      <c r="N731" s="237"/>
      <c r="O731" s="237"/>
      <c r="P731" s="237"/>
      <c r="Q731" s="237"/>
      <c r="R731" s="237"/>
      <c r="S731" s="237"/>
      <c r="T731" s="238"/>
      <c r="AT731" s="239" t="s">
        <v>201</v>
      </c>
      <c r="AU731" s="239" t="s">
        <v>89</v>
      </c>
      <c r="AV731" s="15" t="s">
        <v>87</v>
      </c>
      <c r="AW731" s="15" t="s">
        <v>36</v>
      </c>
      <c r="AX731" s="15" t="s">
        <v>80</v>
      </c>
      <c r="AY731" s="239" t="s">
        <v>193</v>
      </c>
    </row>
    <row r="732" spans="2:51" s="15" customFormat="1" ht="12">
      <c r="B732" s="230"/>
      <c r="C732" s="231"/>
      <c r="D732" s="209" t="s">
        <v>201</v>
      </c>
      <c r="E732" s="232" t="s">
        <v>1</v>
      </c>
      <c r="F732" s="233" t="s">
        <v>774</v>
      </c>
      <c r="G732" s="231"/>
      <c r="H732" s="232" t="s">
        <v>1</v>
      </c>
      <c r="I732" s="234"/>
      <c r="J732" s="231"/>
      <c r="K732" s="231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201</v>
      </c>
      <c r="AU732" s="239" t="s">
        <v>89</v>
      </c>
      <c r="AV732" s="15" t="s">
        <v>87</v>
      </c>
      <c r="AW732" s="15" t="s">
        <v>36</v>
      </c>
      <c r="AX732" s="15" t="s">
        <v>80</v>
      </c>
      <c r="AY732" s="239" t="s">
        <v>193</v>
      </c>
    </row>
    <row r="733" spans="2:51" s="15" customFormat="1" ht="12">
      <c r="B733" s="230"/>
      <c r="C733" s="231"/>
      <c r="D733" s="209" t="s">
        <v>201</v>
      </c>
      <c r="E733" s="232" t="s">
        <v>1</v>
      </c>
      <c r="F733" s="233" t="s">
        <v>798</v>
      </c>
      <c r="G733" s="231"/>
      <c r="H733" s="232" t="s">
        <v>1</v>
      </c>
      <c r="I733" s="234"/>
      <c r="J733" s="231"/>
      <c r="K733" s="231"/>
      <c r="L733" s="235"/>
      <c r="M733" s="236"/>
      <c r="N733" s="237"/>
      <c r="O733" s="237"/>
      <c r="P733" s="237"/>
      <c r="Q733" s="237"/>
      <c r="R733" s="237"/>
      <c r="S733" s="237"/>
      <c r="T733" s="238"/>
      <c r="AT733" s="239" t="s">
        <v>201</v>
      </c>
      <c r="AU733" s="239" t="s">
        <v>89</v>
      </c>
      <c r="AV733" s="15" t="s">
        <v>87</v>
      </c>
      <c r="AW733" s="15" t="s">
        <v>36</v>
      </c>
      <c r="AX733" s="15" t="s">
        <v>80</v>
      </c>
      <c r="AY733" s="239" t="s">
        <v>193</v>
      </c>
    </row>
    <row r="734" spans="2:51" s="15" customFormat="1" ht="12">
      <c r="B734" s="230"/>
      <c r="C734" s="231"/>
      <c r="D734" s="209" t="s">
        <v>201</v>
      </c>
      <c r="E734" s="232" t="s">
        <v>1</v>
      </c>
      <c r="F734" s="233" t="s">
        <v>776</v>
      </c>
      <c r="G734" s="231"/>
      <c r="H734" s="232" t="s">
        <v>1</v>
      </c>
      <c r="I734" s="234"/>
      <c r="J734" s="231"/>
      <c r="K734" s="231"/>
      <c r="L734" s="235"/>
      <c r="M734" s="236"/>
      <c r="N734" s="237"/>
      <c r="O734" s="237"/>
      <c r="P734" s="237"/>
      <c r="Q734" s="237"/>
      <c r="R734" s="237"/>
      <c r="S734" s="237"/>
      <c r="T734" s="238"/>
      <c r="AT734" s="239" t="s">
        <v>201</v>
      </c>
      <c r="AU734" s="239" t="s">
        <v>89</v>
      </c>
      <c r="AV734" s="15" t="s">
        <v>87</v>
      </c>
      <c r="AW734" s="15" t="s">
        <v>36</v>
      </c>
      <c r="AX734" s="15" t="s">
        <v>80</v>
      </c>
      <c r="AY734" s="239" t="s">
        <v>193</v>
      </c>
    </row>
    <row r="735" spans="2:51" s="15" customFormat="1" ht="22.5">
      <c r="B735" s="230"/>
      <c r="C735" s="231"/>
      <c r="D735" s="209" t="s">
        <v>201</v>
      </c>
      <c r="E735" s="232" t="s">
        <v>1</v>
      </c>
      <c r="F735" s="233" t="s">
        <v>777</v>
      </c>
      <c r="G735" s="231"/>
      <c r="H735" s="232" t="s">
        <v>1</v>
      </c>
      <c r="I735" s="234"/>
      <c r="J735" s="231"/>
      <c r="K735" s="231"/>
      <c r="L735" s="235"/>
      <c r="M735" s="236"/>
      <c r="N735" s="237"/>
      <c r="O735" s="237"/>
      <c r="P735" s="237"/>
      <c r="Q735" s="237"/>
      <c r="R735" s="237"/>
      <c r="S735" s="237"/>
      <c r="T735" s="238"/>
      <c r="AT735" s="239" t="s">
        <v>201</v>
      </c>
      <c r="AU735" s="239" t="s">
        <v>89</v>
      </c>
      <c r="AV735" s="15" t="s">
        <v>87</v>
      </c>
      <c r="AW735" s="15" t="s">
        <v>36</v>
      </c>
      <c r="AX735" s="15" t="s">
        <v>80</v>
      </c>
      <c r="AY735" s="239" t="s">
        <v>193</v>
      </c>
    </row>
    <row r="736" spans="2:51" s="15" customFormat="1" ht="12">
      <c r="B736" s="230"/>
      <c r="C736" s="231"/>
      <c r="D736" s="209" t="s">
        <v>201</v>
      </c>
      <c r="E736" s="232" t="s">
        <v>1</v>
      </c>
      <c r="F736" s="233" t="s">
        <v>799</v>
      </c>
      <c r="G736" s="231"/>
      <c r="H736" s="232" t="s">
        <v>1</v>
      </c>
      <c r="I736" s="234"/>
      <c r="J736" s="231"/>
      <c r="K736" s="231"/>
      <c r="L736" s="235"/>
      <c r="M736" s="236"/>
      <c r="N736" s="237"/>
      <c r="O736" s="237"/>
      <c r="P736" s="237"/>
      <c r="Q736" s="237"/>
      <c r="R736" s="237"/>
      <c r="S736" s="237"/>
      <c r="T736" s="238"/>
      <c r="AT736" s="239" t="s">
        <v>201</v>
      </c>
      <c r="AU736" s="239" t="s">
        <v>89</v>
      </c>
      <c r="AV736" s="15" t="s">
        <v>87</v>
      </c>
      <c r="AW736" s="15" t="s">
        <v>36</v>
      </c>
      <c r="AX736" s="15" t="s">
        <v>80</v>
      </c>
      <c r="AY736" s="239" t="s">
        <v>193</v>
      </c>
    </row>
    <row r="737" spans="2:51" s="15" customFormat="1" ht="12">
      <c r="B737" s="230"/>
      <c r="C737" s="231"/>
      <c r="D737" s="209" t="s">
        <v>201</v>
      </c>
      <c r="E737" s="232" t="s">
        <v>1</v>
      </c>
      <c r="F737" s="233" t="s">
        <v>790</v>
      </c>
      <c r="G737" s="231"/>
      <c r="H737" s="232" t="s">
        <v>1</v>
      </c>
      <c r="I737" s="234"/>
      <c r="J737" s="231"/>
      <c r="K737" s="231"/>
      <c r="L737" s="235"/>
      <c r="M737" s="236"/>
      <c r="N737" s="237"/>
      <c r="O737" s="237"/>
      <c r="P737" s="237"/>
      <c r="Q737" s="237"/>
      <c r="R737" s="237"/>
      <c r="S737" s="237"/>
      <c r="T737" s="238"/>
      <c r="AT737" s="239" t="s">
        <v>201</v>
      </c>
      <c r="AU737" s="239" t="s">
        <v>89</v>
      </c>
      <c r="AV737" s="15" t="s">
        <v>87</v>
      </c>
      <c r="AW737" s="15" t="s">
        <v>36</v>
      </c>
      <c r="AX737" s="15" t="s">
        <v>80</v>
      </c>
      <c r="AY737" s="239" t="s">
        <v>193</v>
      </c>
    </row>
    <row r="738" spans="2:51" s="15" customFormat="1" ht="12">
      <c r="B738" s="230"/>
      <c r="C738" s="231"/>
      <c r="D738" s="209" t="s">
        <v>201</v>
      </c>
      <c r="E738" s="232" t="s">
        <v>1</v>
      </c>
      <c r="F738" s="233" t="s">
        <v>800</v>
      </c>
      <c r="G738" s="231"/>
      <c r="H738" s="232" t="s">
        <v>1</v>
      </c>
      <c r="I738" s="234"/>
      <c r="J738" s="231"/>
      <c r="K738" s="231"/>
      <c r="L738" s="235"/>
      <c r="M738" s="236"/>
      <c r="N738" s="237"/>
      <c r="O738" s="237"/>
      <c r="P738" s="237"/>
      <c r="Q738" s="237"/>
      <c r="R738" s="237"/>
      <c r="S738" s="237"/>
      <c r="T738" s="238"/>
      <c r="AT738" s="239" t="s">
        <v>201</v>
      </c>
      <c r="AU738" s="239" t="s">
        <v>89</v>
      </c>
      <c r="AV738" s="15" t="s">
        <v>87</v>
      </c>
      <c r="AW738" s="15" t="s">
        <v>36</v>
      </c>
      <c r="AX738" s="15" t="s">
        <v>80</v>
      </c>
      <c r="AY738" s="239" t="s">
        <v>193</v>
      </c>
    </row>
    <row r="739" spans="2:51" s="13" customFormat="1" ht="12">
      <c r="B739" s="207"/>
      <c r="C739" s="208"/>
      <c r="D739" s="209" t="s">
        <v>201</v>
      </c>
      <c r="E739" s="210" t="s">
        <v>1</v>
      </c>
      <c r="F739" s="211" t="s">
        <v>793</v>
      </c>
      <c r="G739" s="208"/>
      <c r="H739" s="212">
        <v>5</v>
      </c>
      <c r="I739" s="213"/>
      <c r="J739" s="208"/>
      <c r="K739" s="208"/>
      <c r="L739" s="214"/>
      <c r="M739" s="215"/>
      <c r="N739" s="216"/>
      <c r="O739" s="216"/>
      <c r="P739" s="216"/>
      <c r="Q739" s="216"/>
      <c r="R739" s="216"/>
      <c r="S739" s="216"/>
      <c r="T739" s="217"/>
      <c r="AT739" s="218" t="s">
        <v>201</v>
      </c>
      <c r="AU739" s="218" t="s">
        <v>89</v>
      </c>
      <c r="AV739" s="13" t="s">
        <v>89</v>
      </c>
      <c r="AW739" s="13" t="s">
        <v>36</v>
      </c>
      <c r="AX739" s="13" t="s">
        <v>80</v>
      </c>
      <c r="AY739" s="218" t="s">
        <v>193</v>
      </c>
    </row>
    <row r="740" spans="2:51" s="14" customFormat="1" ht="12">
      <c r="B740" s="219"/>
      <c r="C740" s="220"/>
      <c r="D740" s="209" t="s">
        <v>201</v>
      </c>
      <c r="E740" s="221" t="s">
        <v>1</v>
      </c>
      <c r="F740" s="222" t="s">
        <v>203</v>
      </c>
      <c r="G740" s="220"/>
      <c r="H740" s="223">
        <v>5</v>
      </c>
      <c r="I740" s="224"/>
      <c r="J740" s="220"/>
      <c r="K740" s="220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201</v>
      </c>
      <c r="AU740" s="229" t="s">
        <v>89</v>
      </c>
      <c r="AV740" s="14" t="s">
        <v>199</v>
      </c>
      <c r="AW740" s="14" t="s">
        <v>36</v>
      </c>
      <c r="AX740" s="14" t="s">
        <v>87</v>
      </c>
      <c r="AY740" s="229" t="s">
        <v>193</v>
      </c>
    </row>
    <row r="741" spans="1:65" s="2" customFormat="1" ht="21.75" customHeight="1">
      <c r="A741" s="35"/>
      <c r="B741" s="36"/>
      <c r="C741" s="193" t="s">
        <v>801</v>
      </c>
      <c r="D741" s="193" t="s">
        <v>195</v>
      </c>
      <c r="E741" s="194" t="s">
        <v>802</v>
      </c>
      <c r="F741" s="195" t="s">
        <v>803</v>
      </c>
      <c r="G741" s="196" t="s">
        <v>367</v>
      </c>
      <c r="H741" s="197">
        <v>1</v>
      </c>
      <c r="I741" s="198"/>
      <c r="J741" s="199">
        <f>ROUND(I741*H741,2)</f>
        <v>0</v>
      </c>
      <c r="K741" s="200"/>
      <c r="L741" s="40"/>
      <c r="M741" s="201" t="s">
        <v>1</v>
      </c>
      <c r="N741" s="202" t="s">
        <v>45</v>
      </c>
      <c r="O741" s="72"/>
      <c r="P741" s="203">
        <f>O741*H741</f>
        <v>0</v>
      </c>
      <c r="Q741" s="203">
        <v>0</v>
      </c>
      <c r="R741" s="203">
        <f>Q741*H741</f>
        <v>0</v>
      </c>
      <c r="S741" s="203">
        <v>0</v>
      </c>
      <c r="T741" s="204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205" t="s">
        <v>348</v>
      </c>
      <c r="AT741" s="205" t="s">
        <v>195</v>
      </c>
      <c r="AU741" s="205" t="s">
        <v>89</v>
      </c>
      <c r="AY741" s="18" t="s">
        <v>193</v>
      </c>
      <c r="BE741" s="206">
        <f>IF(N741="základní",J741,0)</f>
        <v>0</v>
      </c>
      <c r="BF741" s="206">
        <f>IF(N741="snížená",J741,0)</f>
        <v>0</v>
      </c>
      <c r="BG741" s="206">
        <f>IF(N741="zákl. přenesená",J741,0)</f>
        <v>0</v>
      </c>
      <c r="BH741" s="206">
        <f>IF(N741="sníž. přenesená",J741,0)</f>
        <v>0</v>
      </c>
      <c r="BI741" s="206">
        <f>IF(N741="nulová",J741,0)</f>
        <v>0</v>
      </c>
      <c r="BJ741" s="18" t="s">
        <v>87</v>
      </c>
      <c r="BK741" s="206">
        <f>ROUND(I741*H741,2)</f>
        <v>0</v>
      </c>
      <c r="BL741" s="18" t="s">
        <v>348</v>
      </c>
      <c r="BM741" s="205" t="s">
        <v>804</v>
      </c>
    </row>
    <row r="742" spans="2:51" s="15" customFormat="1" ht="22.5">
      <c r="B742" s="230"/>
      <c r="C742" s="231"/>
      <c r="D742" s="209" t="s">
        <v>201</v>
      </c>
      <c r="E742" s="232" t="s">
        <v>1</v>
      </c>
      <c r="F742" s="233" t="s">
        <v>805</v>
      </c>
      <c r="G742" s="231"/>
      <c r="H742" s="232" t="s">
        <v>1</v>
      </c>
      <c r="I742" s="234"/>
      <c r="J742" s="231"/>
      <c r="K742" s="231"/>
      <c r="L742" s="235"/>
      <c r="M742" s="236"/>
      <c r="N742" s="237"/>
      <c r="O742" s="237"/>
      <c r="P742" s="237"/>
      <c r="Q742" s="237"/>
      <c r="R742" s="237"/>
      <c r="S742" s="237"/>
      <c r="T742" s="238"/>
      <c r="AT742" s="239" t="s">
        <v>201</v>
      </c>
      <c r="AU742" s="239" t="s">
        <v>89</v>
      </c>
      <c r="AV742" s="15" t="s">
        <v>87</v>
      </c>
      <c r="AW742" s="15" t="s">
        <v>36</v>
      </c>
      <c r="AX742" s="15" t="s">
        <v>80</v>
      </c>
      <c r="AY742" s="239" t="s">
        <v>193</v>
      </c>
    </row>
    <row r="743" spans="2:51" s="15" customFormat="1" ht="12">
      <c r="B743" s="230"/>
      <c r="C743" s="231"/>
      <c r="D743" s="209" t="s">
        <v>201</v>
      </c>
      <c r="E743" s="232" t="s">
        <v>1</v>
      </c>
      <c r="F743" s="233" t="s">
        <v>806</v>
      </c>
      <c r="G743" s="231"/>
      <c r="H743" s="232" t="s">
        <v>1</v>
      </c>
      <c r="I743" s="234"/>
      <c r="J743" s="231"/>
      <c r="K743" s="231"/>
      <c r="L743" s="235"/>
      <c r="M743" s="236"/>
      <c r="N743" s="237"/>
      <c r="O743" s="237"/>
      <c r="P743" s="237"/>
      <c r="Q743" s="237"/>
      <c r="R743" s="237"/>
      <c r="S743" s="237"/>
      <c r="T743" s="238"/>
      <c r="AT743" s="239" t="s">
        <v>201</v>
      </c>
      <c r="AU743" s="239" t="s">
        <v>89</v>
      </c>
      <c r="AV743" s="15" t="s">
        <v>87</v>
      </c>
      <c r="AW743" s="15" t="s">
        <v>36</v>
      </c>
      <c r="AX743" s="15" t="s">
        <v>80</v>
      </c>
      <c r="AY743" s="239" t="s">
        <v>193</v>
      </c>
    </row>
    <row r="744" spans="2:51" s="15" customFormat="1" ht="22.5">
      <c r="B744" s="230"/>
      <c r="C744" s="231"/>
      <c r="D744" s="209" t="s">
        <v>201</v>
      </c>
      <c r="E744" s="232" t="s">
        <v>1</v>
      </c>
      <c r="F744" s="233" t="s">
        <v>807</v>
      </c>
      <c r="G744" s="231"/>
      <c r="H744" s="232" t="s">
        <v>1</v>
      </c>
      <c r="I744" s="234"/>
      <c r="J744" s="231"/>
      <c r="K744" s="231"/>
      <c r="L744" s="235"/>
      <c r="M744" s="236"/>
      <c r="N744" s="237"/>
      <c r="O744" s="237"/>
      <c r="P744" s="237"/>
      <c r="Q744" s="237"/>
      <c r="R744" s="237"/>
      <c r="S744" s="237"/>
      <c r="T744" s="238"/>
      <c r="AT744" s="239" t="s">
        <v>201</v>
      </c>
      <c r="AU744" s="239" t="s">
        <v>89</v>
      </c>
      <c r="AV744" s="15" t="s">
        <v>87</v>
      </c>
      <c r="AW744" s="15" t="s">
        <v>36</v>
      </c>
      <c r="AX744" s="15" t="s">
        <v>80</v>
      </c>
      <c r="AY744" s="239" t="s">
        <v>193</v>
      </c>
    </row>
    <row r="745" spans="2:51" s="15" customFormat="1" ht="12">
      <c r="B745" s="230"/>
      <c r="C745" s="231"/>
      <c r="D745" s="209" t="s">
        <v>201</v>
      </c>
      <c r="E745" s="232" t="s">
        <v>1</v>
      </c>
      <c r="F745" s="233" t="s">
        <v>808</v>
      </c>
      <c r="G745" s="231"/>
      <c r="H745" s="232" t="s">
        <v>1</v>
      </c>
      <c r="I745" s="234"/>
      <c r="J745" s="231"/>
      <c r="K745" s="231"/>
      <c r="L745" s="235"/>
      <c r="M745" s="236"/>
      <c r="N745" s="237"/>
      <c r="O745" s="237"/>
      <c r="P745" s="237"/>
      <c r="Q745" s="237"/>
      <c r="R745" s="237"/>
      <c r="S745" s="237"/>
      <c r="T745" s="238"/>
      <c r="AT745" s="239" t="s">
        <v>201</v>
      </c>
      <c r="AU745" s="239" t="s">
        <v>89</v>
      </c>
      <c r="AV745" s="15" t="s">
        <v>87</v>
      </c>
      <c r="AW745" s="15" t="s">
        <v>36</v>
      </c>
      <c r="AX745" s="15" t="s">
        <v>80</v>
      </c>
      <c r="AY745" s="239" t="s">
        <v>193</v>
      </c>
    </row>
    <row r="746" spans="2:51" s="15" customFormat="1" ht="12">
      <c r="B746" s="230"/>
      <c r="C746" s="231"/>
      <c r="D746" s="209" t="s">
        <v>201</v>
      </c>
      <c r="E746" s="232" t="s">
        <v>1</v>
      </c>
      <c r="F746" s="233" t="s">
        <v>809</v>
      </c>
      <c r="G746" s="231"/>
      <c r="H746" s="232" t="s">
        <v>1</v>
      </c>
      <c r="I746" s="234"/>
      <c r="J746" s="231"/>
      <c r="K746" s="231"/>
      <c r="L746" s="235"/>
      <c r="M746" s="236"/>
      <c r="N746" s="237"/>
      <c r="O746" s="237"/>
      <c r="P746" s="237"/>
      <c r="Q746" s="237"/>
      <c r="R746" s="237"/>
      <c r="S746" s="237"/>
      <c r="T746" s="238"/>
      <c r="AT746" s="239" t="s">
        <v>201</v>
      </c>
      <c r="AU746" s="239" t="s">
        <v>89</v>
      </c>
      <c r="AV746" s="15" t="s">
        <v>87</v>
      </c>
      <c r="AW746" s="15" t="s">
        <v>36</v>
      </c>
      <c r="AX746" s="15" t="s">
        <v>80</v>
      </c>
      <c r="AY746" s="239" t="s">
        <v>193</v>
      </c>
    </row>
    <row r="747" spans="2:51" s="15" customFormat="1" ht="22.5">
      <c r="B747" s="230"/>
      <c r="C747" s="231"/>
      <c r="D747" s="209" t="s">
        <v>201</v>
      </c>
      <c r="E747" s="232" t="s">
        <v>1</v>
      </c>
      <c r="F747" s="233" t="s">
        <v>810</v>
      </c>
      <c r="G747" s="231"/>
      <c r="H747" s="232" t="s">
        <v>1</v>
      </c>
      <c r="I747" s="234"/>
      <c r="J747" s="231"/>
      <c r="K747" s="231"/>
      <c r="L747" s="235"/>
      <c r="M747" s="236"/>
      <c r="N747" s="237"/>
      <c r="O747" s="237"/>
      <c r="P747" s="237"/>
      <c r="Q747" s="237"/>
      <c r="R747" s="237"/>
      <c r="S747" s="237"/>
      <c r="T747" s="238"/>
      <c r="AT747" s="239" t="s">
        <v>201</v>
      </c>
      <c r="AU747" s="239" t="s">
        <v>89</v>
      </c>
      <c r="AV747" s="15" t="s">
        <v>87</v>
      </c>
      <c r="AW747" s="15" t="s">
        <v>36</v>
      </c>
      <c r="AX747" s="15" t="s">
        <v>80</v>
      </c>
      <c r="AY747" s="239" t="s">
        <v>193</v>
      </c>
    </row>
    <row r="748" spans="2:51" s="15" customFormat="1" ht="12">
      <c r="B748" s="230"/>
      <c r="C748" s="231"/>
      <c r="D748" s="209" t="s">
        <v>201</v>
      </c>
      <c r="E748" s="232" t="s">
        <v>1</v>
      </c>
      <c r="F748" s="233" t="s">
        <v>811</v>
      </c>
      <c r="G748" s="231"/>
      <c r="H748" s="232" t="s">
        <v>1</v>
      </c>
      <c r="I748" s="234"/>
      <c r="J748" s="231"/>
      <c r="K748" s="231"/>
      <c r="L748" s="235"/>
      <c r="M748" s="236"/>
      <c r="N748" s="237"/>
      <c r="O748" s="237"/>
      <c r="P748" s="237"/>
      <c r="Q748" s="237"/>
      <c r="R748" s="237"/>
      <c r="S748" s="237"/>
      <c r="T748" s="238"/>
      <c r="AT748" s="239" t="s">
        <v>201</v>
      </c>
      <c r="AU748" s="239" t="s">
        <v>89</v>
      </c>
      <c r="AV748" s="15" t="s">
        <v>87</v>
      </c>
      <c r="AW748" s="15" t="s">
        <v>36</v>
      </c>
      <c r="AX748" s="15" t="s">
        <v>80</v>
      </c>
      <c r="AY748" s="239" t="s">
        <v>193</v>
      </c>
    </row>
    <row r="749" spans="2:51" s="13" customFormat="1" ht="12">
      <c r="B749" s="207"/>
      <c r="C749" s="208"/>
      <c r="D749" s="209" t="s">
        <v>201</v>
      </c>
      <c r="E749" s="210" t="s">
        <v>1</v>
      </c>
      <c r="F749" s="211" t="s">
        <v>87</v>
      </c>
      <c r="G749" s="208"/>
      <c r="H749" s="212">
        <v>1</v>
      </c>
      <c r="I749" s="213"/>
      <c r="J749" s="208"/>
      <c r="K749" s="208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201</v>
      </c>
      <c r="AU749" s="218" t="s">
        <v>89</v>
      </c>
      <c r="AV749" s="13" t="s">
        <v>89</v>
      </c>
      <c r="AW749" s="13" t="s">
        <v>36</v>
      </c>
      <c r="AX749" s="13" t="s">
        <v>80</v>
      </c>
      <c r="AY749" s="218" t="s">
        <v>193</v>
      </c>
    </row>
    <row r="750" spans="2:51" s="14" customFormat="1" ht="12">
      <c r="B750" s="219"/>
      <c r="C750" s="220"/>
      <c r="D750" s="209" t="s">
        <v>201</v>
      </c>
      <c r="E750" s="221" t="s">
        <v>1</v>
      </c>
      <c r="F750" s="222" t="s">
        <v>203</v>
      </c>
      <c r="G750" s="220"/>
      <c r="H750" s="223">
        <v>1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201</v>
      </c>
      <c r="AU750" s="229" t="s">
        <v>89</v>
      </c>
      <c r="AV750" s="14" t="s">
        <v>199</v>
      </c>
      <c r="AW750" s="14" t="s">
        <v>36</v>
      </c>
      <c r="AX750" s="14" t="s">
        <v>87</v>
      </c>
      <c r="AY750" s="229" t="s">
        <v>193</v>
      </c>
    </row>
    <row r="751" spans="1:65" s="2" customFormat="1" ht="16.5" customHeight="1">
      <c r="A751" s="35"/>
      <c r="B751" s="36"/>
      <c r="C751" s="193" t="s">
        <v>812</v>
      </c>
      <c r="D751" s="193" t="s">
        <v>195</v>
      </c>
      <c r="E751" s="194" t="s">
        <v>813</v>
      </c>
      <c r="F751" s="195" t="s">
        <v>814</v>
      </c>
      <c r="G751" s="196" t="s">
        <v>502</v>
      </c>
      <c r="H751" s="197">
        <v>1</v>
      </c>
      <c r="I751" s="198"/>
      <c r="J751" s="199">
        <f>ROUND(I751*H751,2)</f>
        <v>0</v>
      </c>
      <c r="K751" s="200"/>
      <c r="L751" s="40"/>
      <c r="M751" s="201" t="s">
        <v>1</v>
      </c>
      <c r="N751" s="202" t="s">
        <v>45</v>
      </c>
      <c r="O751" s="72"/>
      <c r="P751" s="203">
        <f>O751*H751</f>
        <v>0</v>
      </c>
      <c r="Q751" s="203">
        <v>0</v>
      </c>
      <c r="R751" s="203">
        <f>Q751*H751</f>
        <v>0</v>
      </c>
      <c r="S751" s="203">
        <v>0</v>
      </c>
      <c r="T751" s="204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205" t="s">
        <v>348</v>
      </c>
      <c r="AT751" s="205" t="s">
        <v>195</v>
      </c>
      <c r="AU751" s="205" t="s">
        <v>89</v>
      </c>
      <c r="AY751" s="18" t="s">
        <v>193</v>
      </c>
      <c r="BE751" s="206">
        <f>IF(N751="základní",J751,0)</f>
        <v>0</v>
      </c>
      <c r="BF751" s="206">
        <f>IF(N751="snížená",J751,0)</f>
        <v>0</v>
      </c>
      <c r="BG751" s="206">
        <f>IF(N751="zákl. přenesená",J751,0)</f>
        <v>0</v>
      </c>
      <c r="BH751" s="206">
        <f>IF(N751="sníž. přenesená",J751,0)</f>
        <v>0</v>
      </c>
      <c r="BI751" s="206">
        <f>IF(N751="nulová",J751,0)</f>
        <v>0</v>
      </c>
      <c r="BJ751" s="18" t="s">
        <v>87</v>
      </c>
      <c r="BK751" s="206">
        <f>ROUND(I751*H751,2)</f>
        <v>0</v>
      </c>
      <c r="BL751" s="18" t="s">
        <v>348</v>
      </c>
      <c r="BM751" s="205" t="s">
        <v>815</v>
      </c>
    </row>
    <row r="752" spans="1:65" s="2" customFormat="1" ht="24.2" customHeight="1">
      <c r="A752" s="35"/>
      <c r="B752" s="36"/>
      <c r="C752" s="193" t="s">
        <v>816</v>
      </c>
      <c r="D752" s="193" t="s">
        <v>195</v>
      </c>
      <c r="E752" s="194" t="s">
        <v>817</v>
      </c>
      <c r="F752" s="195" t="s">
        <v>818</v>
      </c>
      <c r="G752" s="196" t="s">
        <v>607</v>
      </c>
      <c r="H752" s="266"/>
      <c r="I752" s="198"/>
      <c r="J752" s="199">
        <f>ROUND(I752*H752,2)</f>
        <v>0</v>
      </c>
      <c r="K752" s="200"/>
      <c r="L752" s="40"/>
      <c r="M752" s="201" t="s">
        <v>1</v>
      </c>
      <c r="N752" s="202" t="s">
        <v>45</v>
      </c>
      <c r="O752" s="72"/>
      <c r="P752" s="203">
        <f>O752*H752</f>
        <v>0</v>
      </c>
      <c r="Q752" s="203">
        <v>0</v>
      </c>
      <c r="R752" s="203">
        <f>Q752*H752</f>
        <v>0</v>
      </c>
      <c r="S752" s="203">
        <v>0</v>
      </c>
      <c r="T752" s="204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05" t="s">
        <v>348</v>
      </c>
      <c r="AT752" s="205" t="s">
        <v>195</v>
      </c>
      <c r="AU752" s="205" t="s">
        <v>89</v>
      </c>
      <c r="AY752" s="18" t="s">
        <v>193</v>
      </c>
      <c r="BE752" s="206">
        <f>IF(N752="základní",J752,0)</f>
        <v>0</v>
      </c>
      <c r="BF752" s="206">
        <f>IF(N752="snížená",J752,0)</f>
        <v>0</v>
      </c>
      <c r="BG752" s="206">
        <f>IF(N752="zákl. přenesená",J752,0)</f>
        <v>0</v>
      </c>
      <c r="BH752" s="206">
        <f>IF(N752="sníž. přenesená",J752,0)</f>
        <v>0</v>
      </c>
      <c r="BI752" s="206">
        <f>IF(N752="nulová",J752,0)</f>
        <v>0</v>
      </c>
      <c r="BJ752" s="18" t="s">
        <v>87</v>
      </c>
      <c r="BK752" s="206">
        <f>ROUND(I752*H752,2)</f>
        <v>0</v>
      </c>
      <c r="BL752" s="18" t="s">
        <v>348</v>
      </c>
      <c r="BM752" s="205" t="s">
        <v>819</v>
      </c>
    </row>
    <row r="753" spans="2:63" s="12" customFormat="1" ht="22.9" customHeight="1">
      <c r="B753" s="177"/>
      <c r="C753" s="178"/>
      <c r="D753" s="179" t="s">
        <v>79</v>
      </c>
      <c r="E753" s="191" t="s">
        <v>820</v>
      </c>
      <c r="F753" s="191" t="s">
        <v>821</v>
      </c>
      <c r="G753" s="178"/>
      <c r="H753" s="178"/>
      <c r="I753" s="181"/>
      <c r="J753" s="192">
        <f>BK753</f>
        <v>0</v>
      </c>
      <c r="K753" s="178"/>
      <c r="L753" s="183"/>
      <c r="M753" s="184"/>
      <c r="N753" s="185"/>
      <c r="O753" s="185"/>
      <c r="P753" s="186">
        <f>SUM(P754:P824)</f>
        <v>0</v>
      </c>
      <c r="Q753" s="185"/>
      <c r="R753" s="186">
        <f>SUM(R754:R824)</f>
        <v>0</v>
      </c>
      <c r="S753" s="185"/>
      <c r="T753" s="187">
        <f>SUM(T754:T824)</f>
        <v>0.5414939999999999</v>
      </c>
      <c r="AR753" s="188" t="s">
        <v>89</v>
      </c>
      <c r="AT753" s="189" t="s">
        <v>79</v>
      </c>
      <c r="AU753" s="189" t="s">
        <v>87</v>
      </c>
      <c r="AY753" s="188" t="s">
        <v>193</v>
      </c>
      <c r="BK753" s="190">
        <f>SUM(BK754:BK824)</f>
        <v>0</v>
      </c>
    </row>
    <row r="754" spans="1:65" s="2" customFormat="1" ht="16.5" customHeight="1">
      <c r="A754" s="35"/>
      <c r="B754" s="36"/>
      <c r="C754" s="193" t="s">
        <v>822</v>
      </c>
      <c r="D754" s="193" t="s">
        <v>195</v>
      </c>
      <c r="E754" s="194" t="s">
        <v>823</v>
      </c>
      <c r="F754" s="195" t="s">
        <v>824</v>
      </c>
      <c r="G754" s="196" t="s">
        <v>231</v>
      </c>
      <c r="H754" s="197">
        <v>30.083</v>
      </c>
      <c r="I754" s="198"/>
      <c r="J754" s="199">
        <f>ROUND(I754*H754,2)</f>
        <v>0</v>
      </c>
      <c r="K754" s="200"/>
      <c r="L754" s="40"/>
      <c r="M754" s="201" t="s">
        <v>1</v>
      </c>
      <c r="N754" s="202" t="s">
        <v>45</v>
      </c>
      <c r="O754" s="72"/>
      <c r="P754" s="203">
        <f>O754*H754</f>
        <v>0</v>
      </c>
      <c r="Q754" s="203">
        <v>0</v>
      </c>
      <c r="R754" s="203">
        <f>Q754*H754</f>
        <v>0</v>
      </c>
      <c r="S754" s="203">
        <v>0.018</v>
      </c>
      <c r="T754" s="204">
        <f>S754*H754</f>
        <v>0.5414939999999999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205" t="s">
        <v>348</v>
      </c>
      <c r="AT754" s="205" t="s">
        <v>195</v>
      </c>
      <c r="AU754" s="205" t="s">
        <v>89</v>
      </c>
      <c r="AY754" s="18" t="s">
        <v>193</v>
      </c>
      <c r="BE754" s="206">
        <f>IF(N754="základní",J754,0)</f>
        <v>0</v>
      </c>
      <c r="BF754" s="206">
        <f>IF(N754="snížená",J754,0)</f>
        <v>0</v>
      </c>
      <c r="BG754" s="206">
        <f>IF(N754="zákl. přenesená",J754,0)</f>
        <v>0</v>
      </c>
      <c r="BH754" s="206">
        <f>IF(N754="sníž. přenesená",J754,0)</f>
        <v>0</v>
      </c>
      <c r="BI754" s="206">
        <f>IF(N754="nulová",J754,0)</f>
        <v>0</v>
      </c>
      <c r="BJ754" s="18" t="s">
        <v>87</v>
      </c>
      <c r="BK754" s="206">
        <f>ROUND(I754*H754,2)</f>
        <v>0</v>
      </c>
      <c r="BL754" s="18" t="s">
        <v>348</v>
      </c>
      <c r="BM754" s="205" t="s">
        <v>825</v>
      </c>
    </row>
    <row r="755" spans="2:51" s="15" customFormat="1" ht="12">
      <c r="B755" s="230"/>
      <c r="C755" s="231"/>
      <c r="D755" s="209" t="s">
        <v>201</v>
      </c>
      <c r="E755" s="232" t="s">
        <v>1</v>
      </c>
      <c r="F755" s="233" t="s">
        <v>826</v>
      </c>
      <c r="G755" s="231"/>
      <c r="H755" s="232" t="s">
        <v>1</v>
      </c>
      <c r="I755" s="234"/>
      <c r="J755" s="231"/>
      <c r="K755" s="231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201</v>
      </c>
      <c r="AU755" s="239" t="s">
        <v>89</v>
      </c>
      <c r="AV755" s="15" t="s">
        <v>87</v>
      </c>
      <c r="AW755" s="15" t="s">
        <v>36</v>
      </c>
      <c r="AX755" s="15" t="s">
        <v>80</v>
      </c>
      <c r="AY755" s="239" t="s">
        <v>193</v>
      </c>
    </row>
    <row r="756" spans="2:51" s="13" customFormat="1" ht="12">
      <c r="B756" s="207"/>
      <c r="C756" s="208"/>
      <c r="D756" s="209" t="s">
        <v>201</v>
      </c>
      <c r="E756" s="210" t="s">
        <v>1</v>
      </c>
      <c r="F756" s="211" t="s">
        <v>827</v>
      </c>
      <c r="G756" s="208"/>
      <c r="H756" s="212">
        <v>15.12</v>
      </c>
      <c r="I756" s="213"/>
      <c r="J756" s="208"/>
      <c r="K756" s="208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201</v>
      </c>
      <c r="AU756" s="218" t="s">
        <v>89</v>
      </c>
      <c r="AV756" s="13" t="s">
        <v>89</v>
      </c>
      <c r="AW756" s="13" t="s">
        <v>36</v>
      </c>
      <c r="AX756" s="13" t="s">
        <v>80</v>
      </c>
      <c r="AY756" s="218" t="s">
        <v>193</v>
      </c>
    </row>
    <row r="757" spans="2:51" s="16" customFormat="1" ht="12">
      <c r="B757" s="240"/>
      <c r="C757" s="241"/>
      <c r="D757" s="209" t="s">
        <v>201</v>
      </c>
      <c r="E757" s="242" t="s">
        <v>1</v>
      </c>
      <c r="F757" s="243" t="s">
        <v>236</v>
      </c>
      <c r="G757" s="241"/>
      <c r="H757" s="244">
        <v>15.12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AT757" s="250" t="s">
        <v>201</v>
      </c>
      <c r="AU757" s="250" t="s">
        <v>89</v>
      </c>
      <c r="AV757" s="16" t="s">
        <v>100</v>
      </c>
      <c r="AW757" s="16" t="s">
        <v>36</v>
      </c>
      <c r="AX757" s="16" t="s">
        <v>80</v>
      </c>
      <c r="AY757" s="250" t="s">
        <v>193</v>
      </c>
    </row>
    <row r="758" spans="2:51" s="15" customFormat="1" ht="12">
      <c r="B758" s="230"/>
      <c r="C758" s="231"/>
      <c r="D758" s="209" t="s">
        <v>201</v>
      </c>
      <c r="E758" s="232" t="s">
        <v>1</v>
      </c>
      <c r="F758" s="233" t="s">
        <v>828</v>
      </c>
      <c r="G758" s="231"/>
      <c r="H758" s="232" t="s">
        <v>1</v>
      </c>
      <c r="I758" s="234"/>
      <c r="J758" s="231"/>
      <c r="K758" s="231"/>
      <c r="L758" s="235"/>
      <c r="M758" s="236"/>
      <c r="N758" s="237"/>
      <c r="O758" s="237"/>
      <c r="P758" s="237"/>
      <c r="Q758" s="237"/>
      <c r="R758" s="237"/>
      <c r="S758" s="237"/>
      <c r="T758" s="238"/>
      <c r="AT758" s="239" t="s">
        <v>201</v>
      </c>
      <c r="AU758" s="239" t="s">
        <v>89</v>
      </c>
      <c r="AV758" s="15" t="s">
        <v>87</v>
      </c>
      <c r="AW758" s="15" t="s">
        <v>36</v>
      </c>
      <c r="AX758" s="15" t="s">
        <v>80</v>
      </c>
      <c r="AY758" s="239" t="s">
        <v>193</v>
      </c>
    </row>
    <row r="759" spans="2:51" s="13" customFormat="1" ht="12">
      <c r="B759" s="207"/>
      <c r="C759" s="208"/>
      <c r="D759" s="209" t="s">
        <v>201</v>
      </c>
      <c r="E759" s="210" t="s">
        <v>1</v>
      </c>
      <c r="F759" s="211" t="s">
        <v>829</v>
      </c>
      <c r="G759" s="208"/>
      <c r="H759" s="212">
        <v>14.963</v>
      </c>
      <c r="I759" s="213"/>
      <c r="J759" s="208"/>
      <c r="K759" s="208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201</v>
      </c>
      <c r="AU759" s="218" t="s">
        <v>89</v>
      </c>
      <c r="AV759" s="13" t="s">
        <v>89</v>
      </c>
      <c r="AW759" s="13" t="s">
        <v>36</v>
      </c>
      <c r="AX759" s="13" t="s">
        <v>80</v>
      </c>
      <c r="AY759" s="218" t="s">
        <v>193</v>
      </c>
    </row>
    <row r="760" spans="2:51" s="16" customFormat="1" ht="12">
      <c r="B760" s="240"/>
      <c r="C760" s="241"/>
      <c r="D760" s="209" t="s">
        <v>201</v>
      </c>
      <c r="E760" s="242" t="s">
        <v>1</v>
      </c>
      <c r="F760" s="243" t="s">
        <v>236</v>
      </c>
      <c r="G760" s="241"/>
      <c r="H760" s="244">
        <v>14.963</v>
      </c>
      <c r="I760" s="245"/>
      <c r="J760" s="241"/>
      <c r="K760" s="241"/>
      <c r="L760" s="246"/>
      <c r="M760" s="247"/>
      <c r="N760" s="248"/>
      <c r="O760" s="248"/>
      <c r="P760" s="248"/>
      <c r="Q760" s="248"/>
      <c r="R760" s="248"/>
      <c r="S760" s="248"/>
      <c r="T760" s="249"/>
      <c r="AT760" s="250" t="s">
        <v>201</v>
      </c>
      <c r="AU760" s="250" t="s">
        <v>89</v>
      </c>
      <c r="AV760" s="16" t="s">
        <v>100</v>
      </c>
      <c r="AW760" s="16" t="s">
        <v>36</v>
      </c>
      <c r="AX760" s="16" t="s">
        <v>80</v>
      </c>
      <c r="AY760" s="250" t="s">
        <v>193</v>
      </c>
    </row>
    <row r="761" spans="2:51" s="14" customFormat="1" ht="12">
      <c r="B761" s="219"/>
      <c r="C761" s="220"/>
      <c r="D761" s="209" t="s">
        <v>201</v>
      </c>
      <c r="E761" s="221" t="s">
        <v>1</v>
      </c>
      <c r="F761" s="222" t="s">
        <v>203</v>
      </c>
      <c r="G761" s="220"/>
      <c r="H761" s="223">
        <v>30.083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201</v>
      </c>
      <c r="AU761" s="229" t="s">
        <v>89</v>
      </c>
      <c r="AV761" s="14" t="s">
        <v>199</v>
      </c>
      <c r="AW761" s="14" t="s">
        <v>36</v>
      </c>
      <c r="AX761" s="14" t="s">
        <v>87</v>
      </c>
      <c r="AY761" s="229" t="s">
        <v>193</v>
      </c>
    </row>
    <row r="762" spans="1:65" s="2" customFormat="1" ht="24.2" customHeight="1">
      <c r="A762" s="35"/>
      <c r="B762" s="36"/>
      <c r="C762" s="193" t="s">
        <v>830</v>
      </c>
      <c r="D762" s="193" t="s">
        <v>195</v>
      </c>
      <c r="E762" s="194" t="s">
        <v>831</v>
      </c>
      <c r="F762" s="195" t="s">
        <v>832</v>
      </c>
      <c r="G762" s="196" t="s">
        <v>231</v>
      </c>
      <c r="H762" s="197">
        <v>14.37</v>
      </c>
      <c r="I762" s="198"/>
      <c r="J762" s="199">
        <f>ROUND(I762*H762,2)</f>
        <v>0</v>
      </c>
      <c r="K762" s="200"/>
      <c r="L762" s="40"/>
      <c r="M762" s="201" t="s">
        <v>1</v>
      </c>
      <c r="N762" s="202" t="s">
        <v>45</v>
      </c>
      <c r="O762" s="72"/>
      <c r="P762" s="203">
        <f>O762*H762</f>
        <v>0</v>
      </c>
      <c r="Q762" s="203">
        <v>0</v>
      </c>
      <c r="R762" s="203">
        <f>Q762*H762</f>
        <v>0</v>
      </c>
      <c r="S762" s="203">
        <v>0</v>
      </c>
      <c r="T762" s="204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205" t="s">
        <v>348</v>
      </c>
      <c r="AT762" s="205" t="s">
        <v>195</v>
      </c>
      <c r="AU762" s="205" t="s">
        <v>89</v>
      </c>
      <c r="AY762" s="18" t="s">
        <v>193</v>
      </c>
      <c r="BE762" s="206">
        <f>IF(N762="základní",J762,0)</f>
        <v>0</v>
      </c>
      <c r="BF762" s="206">
        <f>IF(N762="snížená",J762,0)</f>
        <v>0</v>
      </c>
      <c r="BG762" s="206">
        <f>IF(N762="zákl. přenesená",J762,0)</f>
        <v>0</v>
      </c>
      <c r="BH762" s="206">
        <f>IF(N762="sníž. přenesená",J762,0)</f>
        <v>0</v>
      </c>
      <c r="BI762" s="206">
        <f>IF(N762="nulová",J762,0)</f>
        <v>0</v>
      </c>
      <c r="BJ762" s="18" t="s">
        <v>87</v>
      </c>
      <c r="BK762" s="206">
        <f>ROUND(I762*H762,2)</f>
        <v>0</v>
      </c>
      <c r="BL762" s="18" t="s">
        <v>348</v>
      </c>
      <c r="BM762" s="205" t="s">
        <v>833</v>
      </c>
    </row>
    <row r="763" spans="2:51" s="15" customFormat="1" ht="12">
      <c r="B763" s="230"/>
      <c r="C763" s="231"/>
      <c r="D763" s="209" t="s">
        <v>201</v>
      </c>
      <c r="E763" s="232" t="s">
        <v>1</v>
      </c>
      <c r="F763" s="233" t="s">
        <v>834</v>
      </c>
      <c r="G763" s="231"/>
      <c r="H763" s="232" t="s">
        <v>1</v>
      </c>
      <c r="I763" s="234"/>
      <c r="J763" s="231"/>
      <c r="K763" s="231"/>
      <c r="L763" s="235"/>
      <c r="M763" s="236"/>
      <c r="N763" s="237"/>
      <c r="O763" s="237"/>
      <c r="P763" s="237"/>
      <c r="Q763" s="237"/>
      <c r="R763" s="237"/>
      <c r="S763" s="237"/>
      <c r="T763" s="238"/>
      <c r="AT763" s="239" t="s">
        <v>201</v>
      </c>
      <c r="AU763" s="239" t="s">
        <v>89</v>
      </c>
      <c r="AV763" s="15" t="s">
        <v>87</v>
      </c>
      <c r="AW763" s="15" t="s">
        <v>36</v>
      </c>
      <c r="AX763" s="15" t="s">
        <v>80</v>
      </c>
      <c r="AY763" s="239" t="s">
        <v>193</v>
      </c>
    </row>
    <row r="764" spans="2:51" s="15" customFormat="1" ht="22.5">
      <c r="B764" s="230"/>
      <c r="C764" s="231"/>
      <c r="D764" s="209" t="s">
        <v>201</v>
      </c>
      <c r="E764" s="232" t="s">
        <v>1</v>
      </c>
      <c r="F764" s="233" t="s">
        <v>835</v>
      </c>
      <c r="G764" s="231"/>
      <c r="H764" s="232" t="s">
        <v>1</v>
      </c>
      <c r="I764" s="234"/>
      <c r="J764" s="231"/>
      <c r="K764" s="231"/>
      <c r="L764" s="235"/>
      <c r="M764" s="236"/>
      <c r="N764" s="237"/>
      <c r="O764" s="237"/>
      <c r="P764" s="237"/>
      <c r="Q764" s="237"/>
      <c r="R764" s="237"/>
      <c r="S764" s="237"/>
      <c r="T764" s="238"/>
      <c r="AT764" s="239" t="s">
        <v>201</v>
      </c>
      <c r="AU764" s="239" t="s">
        <v>89</v>
      </c>
      <c r="AV764" s="15" t="s">
        <v>87</v>
      </c>
      <c r="AW764" s="15" t="s">
        <v>36</v>
      </c>
      <c r="AX764" s="15" t="s">
        <v>80</v>
      </c>
      <c r="AY764" s="239" t="s">
        <v>193</v>
      </c>
    </row>
    <row r="765" spans="2:51" s="15" customFormat="1" ht="12">
      <c r="B765" s="230"/>
      <c r="C765" s="231"/>
      <c r="D765" s="209" t="s">
        <v>201</v>
      </c>
      <c r="E765" s="232" t="s">
        <v>1</v>
      </c>
      <c r="F765" s="233" t="s">
        <v>836</v>
      </c>
      <c r="G765" s="231"/>
      <c r="H765" s="232" t="s">
        <v>1</v>
      </c>
      <c r="I765" s="234"/>
      <c r="J765" s="231"/>
      <c r="K765" s="231"/>
      <c r="L765" s="235"/>
      <c r="M765" s="236"/>
      <c r="N765" s="237"/>
      <c r="O765" s="237"/>
      <c r="P765" s="237"/>
      <c r="Q765" s="237"/>
      <c r="R765" s="237"/>
      <c r="S765" s="237"/>
      <c r="T765" s="238"/>
      <c r="AT765" s="239" t="s">
        <v>201</v>
      </c>
      <c r="AU765" s="239" t="s">
        <v>89</v>
      </c>
      <c r="AV765" s="15" t="s">
        <v>87</v>
      </c>
      <c r="AW765" s="15" t="s">
        <v>36</v>
      </c>
      <c r="AX765" s="15" t="s">
        <v>80</v>
      </c>
      <c r="AY765" s="239" t="s">
        <v>193</v>
      </c>
    </row>
    <row r="766" spans="2:51" s="15" customFormat="1" ht="12">
      <c r="B766" s="230"/>
      <c r="C766" s="231"/>
      <c r="D766" s="209" t="s">
        <v>201</v>
      </c>
      <c r="E766" s="232" t="s">
        <v>1</v>
      </c>
      <c r="F766" s="233" t="s">
        <v>837</v>
      </c>
      <c r="G766" s="231"/>
      <c r="H766" s="232" t="s">
        <v>1</v>
      </c>
      <c r="I766" s="234"/>
      <c r="J766" s="231"/>
      <c r="K766" s="231"/>
      <c r="L766" s="235"/>
      <c r="M766" s="236"/>
      <c r="N766" s="237"/>
      <c r="O766" s="237"/>
      <c r="P766" s="237"/>
      <c r="Q766" s="237"/>
      <c r="R766" s="237"/>
      <c r="S766" s="237"/>
      <c r="T766" s="238"/>
      <c r="AT766" s="239" t="s">
        <v>201</v>
      </c>
      <c r="AU766" s="239" t="s">
        <v>89</v>
      </c>
      <c r="AV766" s="15" t="s">
        <v>87</v>
      </c>
      <c r="AW766" s="15" t="s">
        <v>36</v>
      </c>
      <c r="AX766" s="15" t="s">
        <v>80</v>
      </c>
      <c r="AY766" s="239" t="s">
        <v>193</v>
      </c>
    </row>
    <row r="767" spans="2:51" s="15" customFormat="1" ht="12">
      <c r="B767" s="230"/>
      <c r="C767" s="231"/>
      <c r="D767" s="209" t="s">
        <v>201</v>
      </c>
      <c r="E767" s="232" t="s">
        <v>1</v>
      </c>
      <c r="F767" s="233" t="s">
        <v>838</v>
      </c>
      <c r="G767" s="231"/>
      <c r="H767" s="232" t="s">
        <v>1</v>
      </c>
      <c r="I767" s="234"/>
      <c r="J767" s="231"/>
      <c r="K767" s="231"/>
      <c r="L767" s="235"/>
      <c r="M767" s="236"/>
      <c r="N767" s="237"/>
      <c r="O767" s="237"/>
      <c r="P767" s="237"/>
      <c r="Q767" s="237"/>
      <c r="R767" s="237"/>
      <c r="S767" s="237"/>
      <c r="T767" s="238"/>
      <c r="AT767" s="239" t="s">
        <v>201</v>
      </c>
      <c r="AU767" s="239" t="s">
        <v>89</v>
      </c>
      <c r="AV767" s="15" t="s">
        <v>87</v>
      </c>
      <c r="AW767" s="15" t="s">
        <v>36</v>
      </c>
      <c r="AX767" s="15" t="s">
        <v>80</v>
      </c>
      <c r="AY767" s="239" t="s">
        <v>193</v>
      </c>
    </row>
    <row r="768" spans="2:51" s="15" customFormat="1" ht="12">
      <c r="B768" s="230"/>
      <c r="C768" s="231"/>
      <c r="D768" s="209" t="s">
        <v>201</v>
      </c>
      <c r="E768" s="232" t="s">
        <v>1</v>
      </c>
      <c r="F768" s="233" t="s">
        <v>839</v>
      </c>
      <c r="G768" s="231"/>
      <c r="H768" s="232" t="s">
        <v>1</v>
      </c>
      <c r="I768" s="234"/>
      <c r="J768" s="231"/>
      <c r="K768" s="231"/>
      <c r="L768" s="235"/>
      <c r="M768" s="236"/>
      <c r="N768" s="237"/>
      <c r="O768" s="237"/>
      <c r="P768" s="237"/>
      <c r="Q768" s="237"/>
      <c r="R768" s="237"/>
      <c r="S768" s="237"/>
      <c r="T768" s="238"/>
      <c r="AT768" s="239" t="s">
        <v>201</v>
      </c>
      <c r="AU768" s="239" t="s">
        <v>89</v>
      </c>
      <c r="AV768" s="15" t="s">
        <v>87</v>
      </c>
      <c r="AW768" s="15" t="s">
        <v>36</v>
      </c>
      <c r="AX768" s="15" t="s">
        <v>80</v>
      </c>
      <c r="AY768" s="239" t="s">
        <v>193</v>
      </c>
    </row>
    <row r="769" spans="2:51" s="15" customFormat="1" ht="12">
      <c r="B769" s="230"/>
      <c r="C769" s="231"/>
      <c r="D769" s="209" t="s">
        <v>201</v>
      </c>
      <c r="E769" s="232" t="s">
        <v>1</v>
      </c>
      <c r="F769" s="233" t="s">
        <v>840</v>
      </c>
      <c r="G769" s="231"/>
      <c r="H769" s="232" t="s">
        <v>1</v>
      </c>
      <c r="I769" s="234"/>
      <c r="J769" s="231"/>
      <c r="K769" s="231"/>
      <c r="L769" s="235"/>
      <c r="M769" s="236"/>
      <c r="N769" s="237"/>
      <c r="O769" s="237"/>
      <c r="P769" s="237"/>
      <c r="Q769" s="237"/>
      <c r="R769" s="237"/>
      <c r="S769" s="237"/>
      <c r="T769" s="238"/>
      <c r="AT769" s="239" t="s">
        <v>201</v>
      </c>
      <c r="AU769" s="239" t="s">
        <v>89</v>
      </c>
      <c r="AV769" s="15" t="s">
        <v>87</v>
      </c>
      <c r="AW769" s="15" t="s">
        <v>36</v>
      </c>
      <c r="AX769" s="15" t="s">
        <v>80</v>
      </c>
      <c r="AY769" s="239" t="s">
        <v>193</v>
      </c>
    </row>
    <row r="770" spans="2:51" s="15" customFormat="1" ht="12">
      <c r="B770" s="230"/>
      <c r="C770" s="231"/>
      <c r="D770" s="209" t="s">
        <v>201</v>
      </c>
      <c r="E770" s="232" t="s">
        <v>1</v>
      </c>
      <c r="F770" s="233" t="s">
        <v>841</v>
      </c>
      <c r="G770" s="231"/>
      <c r="H770" s="232" t="s">
        <v>1</v>
      </c>
      <c r="I770" s="234"/>
      <c r="J770" s="231"/>
      <c r="K770" s="231"/>
      <c r="L770" s="235"/>
      <c r="M770" s="236"/>
      <c r="N770" s="237"/>
      <c r="O770" s="237"/>
      <c r="P770" s="237"/>
      <c r="Q770" s="237"/>
      <c r="R770" s="237"/>
      <c r="S770" s="237"/>
      <c r="T770" s="238"/>
      <c r="AT770" s="239" t="s">
        <v>201</v>
      </c>
      <c r="AU770" s="239" t="s">
        <v>89</v>
      </c>
      <c r="AV770" s="15" t="s">
        <v>87</v>
      </c>
      <c r="AW770" s="15" t="s">
        <v>36</v>
      </c>
      <c r="AX770" s="15" t="s">
        <v>80</v>
      </c>
      <c r="AY770" s="239" t="s">
        <v>193</v>
      </c>
    </row>
    <row r="771" spans="2:51" s="15" customFormat="1" ht="12">
      <c r="B771" s="230"/>
      <c r="C771" s="231"/>
      <c r="D771" s="209" t="s">
        <v>201</v>
      </c>
      <c r="E771" s="232" t="s">
        <v>1</v>
      </c>
      <c r="F771" s="233" t="s">
        <v>842</v>
      </c>
      <c r="G771" s="231"/>
      <c r="H771" s="232" t="s">
        <v>1</v>
      </c>
      <c r="I771" s="234"/>
      <c r="J771" s="231"/>
      <c r="K771" s="231"/>
      <c r="L771" s="235"/>
      <c r="M771" s="236"/>
      <c r="N771" s="237"/>
      <c r="O771" s="237"/>
      <c r="P771" s="237"/>
      <c r="Q771" s="237"/>
      <c r="R771" s="237"/>
      <c r="S771" s="237"/>
      <c r="T771" s="238"/>
      <c r="AT771" s="239" t="s">
        <v>201</v>
      </c>
      <c r="AU771" s="239" t="s">
        <v>89</v>
      </c>
      <c r="AV771" s="15" t="s">
        <v>87</v>
      </c>
      <c r="AW771" s="15" t="s">
        <v>36</v>
      </c>
      <c r="AX771" s="15" t="s">
        <v>80</v>
      </c>
      <c r="AY771" s="239" t="s">
        <v>193</v>
      </c>
    </row>
    <row r="772" spans="2:51" s="15" customFormat="1" ht="12">
      <c r="B772" s="230"/>
      <c r="C772" s="231"/>
      <c r="D772" s="209" t="s">
        <v>201</v>
      </c>
      <c r="E772" s="232" t="s">
        <v>1</v>
      </c>
      <c r="F772" s="233" t="s">
        <v>843</v>
      </c>
      <c r="G772" s="231"/>
      <c r="H772" s="232" t="s">
        <v>1</v>
      </c>
      <c r="I772" s="234"/>
      <c r="J772" s="231"/>
      <c r="K772" s="231"/>
      <c r="L772" s="235"/>
      <c r="M772" s="236"/>
      <c r="N772" s="237"/>
      <c r="O772" s="237"/>
      <c r="P772" s="237"/>
      <c r="Q772" s="237"/>
      <c r="R772" s="237"/>
      <c r="S772" s="237"/>
      <c r="T772" s="238"/>
      <c r="AT772" s="239" t="s">
        <v>201</v>
      </c>
      <c r="AU772" s="239" t="s">
        <v>89</v>
      </c>
      <c r="AV772" s="15" t="s">
        <v>87</v>
      </c>
      <c r="AW772" s="15" t="s">
        <v>36</v>
      </c>
      <c r="AX772" s="15" t="s">
        <v>80</v>
      </c>
      <c r="AY772" s="239" t="s">
        <v>193</v>
      </c>
    </row>
    <row r="773" spans="2:51" s="15" customFormat="1" ht="12">
      <c r="B773" s="230"/>
      <c r="C773" s="231"/>
      <c r="D773" s="209" t="s">
        <v>201</v>
      </c>
      <c r="E773" s="232" t="s">
        <v>1</v>
      </c>
      <c r="F773" s="233" t="s">
        <v>844</v>
      </c>
      <c r="G773" s="231"/>
      <c r="H773" s="232" t="s">
        <v>1</v>
      </c>
      <c r="I773" s="234"/>
      <c r="J773" s="231"/>
      <c r="K773" s="231"/>
      <c r="L773" s="235"/>
      <c r="M773" s="236"/>
      <c r="N773" s="237"/>
      <c r="O773" s="237"/>
      <c r="P773" s="237"/>
      <c r="Q773" s="237"/>
      <c r="R773" s="237"/>
      <c r="S773" s="237"/>
      <c r="T773" s="238"/>
      <c r="AT773" s="239" t="s">
        <v>201</v>
      </c>
      <c r="AU773" s="239" t="s">
        <v>89</v>
      </c>
      <c r="AV773" s="15" t="s">
        <v>87</v>
      </c>
      <c r="AW773" s="15" t="s">
        <v>36</v>
      </c>
      <c r="AX773" s="15" t="s">
        <v>80</v>
      </c>
      <c r="AY773" s="239" t="s">
        <v>193</v>
      </c>
    </row>
    <row r="774" spans="2:51" s="15" customFormat="1" ht="12">
      <c r="B774" s="230"/>
      <c r="C774" s="231"/>
      <c r="D774" s="209" t="s">
        <v>201</v>
      </c>
      <c r="E774" s="232" t="s">
        <v>1</v>
      </c>
      <c r="F774" s="233" t="s">
        <v>845</v>
      </c>
      <c r="G774" s="231"/>
      <c r="H774" s="232" t="s">
        <v>1</v>
      </c>
      <c r="I774" s="234"/>
      <c r="J774" s="231"/>
      <c r="K774" s="231"/>
      <c r="L774" s="235"/>
      <c r="M774" s="236"/>
      <c r="N774" s="237"/>
      <c r="O774" s="237"/>
      <c r="P774" s="237"/>
      <c r="Q774" s="237"/>
      <c r="R774" s="237"/>
      <c r="S774" s="237"/>
      <c r="T774" s="238"/>
      <c r="AT774" s="239" t="s">
        <v>201</v>
      </c>
      <c r="AU774" s="239" t="s">
        <v>89</v>
      </c>
      <c r="AV774" s="15" t="s">
        <v>87</v>
      </c>
      <c r="AW774" s="15" t="s">
        <v>36</v>
      </c>
      <c r="AX774" s="15" t="s">
        <v>80</v>
      </c>
      <c r="AY774" s="239" t="s">
        <v>193</v>
      </c>
    </row>
    <row r="775" spans="2:51" s="15" customFormat="1" ht="12">
      <c r="B775" s="230"/>
      <c r="C775" s="231"/>
      <c r="D775" s="209" t="s">
        <v>201</v>
      </c>
      <c r="E775" s="232" t="s">
        <v>1</v>
      </c>
      <c r="F775" s="233" t="s">
        <v>846</v>
      </c>
      <c r="G775" s="231"/>
      <c r="H775" s="232" t="s">
        <v>1</v>
      </c>
      <c r="I775" s="234"/>
      <c r="J775" s="231"/>
      <c r="K775" s="231"/>
      <c r="L775" s="235"/>
      <c r="M775" s="236"/>
      <c r="N775" s="237"/>
      <c r="O775" s="237"/>
      <c r="P775" s="237"/>
      <c r="Q775" s="237"/>
      <c r="R775" s="237"/>
      <c r="S775" s="237"/>
      <c r="T775" s="238"/>
      <c r="AT775" s="239" t="s">
        <v>201</v>
      </c>
      <c r="AU775" s="239" t="s">
        <v>89</v>
      </c>
      <c r="AV775" s="15" t="s">
        <v>87</v>
      </c>
      <c r="AW775" s="15" t="s">
        <v>36</v>
      </c>
      <c r="AX775" s="15" t="s">
        <v>80</v>
      </c>
      <c r="AY775" s="239" t="s">
        <v>193</v>
      </c>
    </row>
    <row r="776" spans="2:51" s="15" customFormat="1" ht="12">
      <c r="B776" s="230"/>
      <c r="C776" s="231"/>
      <c r="D776" s="209" t="s">
        <v>201</v>
      </c>
      <c r="E776" s="232" t="s">
        <v>1</v>
      </c>
      <c r="F776" s="233" t="s">
        <v>847</v>
      </c>
      <c r="G776" s="231"/>
      <c r="H776" s="232" t="s">
        <v>1</v>
      </c>
      <c r="I776" s="234"/>
      <c r="J776" s="231"/>
      <c r="K776" s="231"/>
      <c r="L776" s="235"/>
      <c r="M776" s="236"/>
      <c r="N776" s="237"/>
      <c r="O776" s="237"/>
      <c r="P776" s="237"/>
      <c r="Q776" s="237"/>
      <c r="R776" s="237"/>
      <c r="S776" s="237"/>
      <c r="T776" s="238"/>
      <c r="AT776" s="239" t="s">
        <v>201</v>
      </c>
      <c r="AU776" s="239" t="s">
        <v>89</v>
      </c>
      <c r="AV776" s="15" t="s">
        <v>87</v>
      </c>
      <c r="AW776" s="15" t="s">
        <v>36</v>
      </c>
      <c r="AX776" s="15" t="s">
        <v>80</v>
      </c>
      <c r="AY776" s="239" t="s">
        <v>193</v>
      </c>
    </row>
    <row r="777" spans="2:51" s="13" customFormat="1" ht="12">
      <c r="B777" s="207"/>
      <c r="C777" s="208"/>
      <c r="D777" s="209" t="s">
        <v>201</v>
      </c>
      <c r="E777" s="210" t="s">
        <v>1</v>
      </c>
      <c r="F777" s="211" t="s">
        <v>617</v>
      </c>
      <c r="G777" s="208"/>
      <c r="H777" s="212">
        <v>14.37</v>
      </c>
      <c r="I777" s="213"/>
      <c r="J777" s="208"/>
      <c r="K777" s="208"/>
      <c r="L777" s="214"/>
      <c r="M777" s="215"/>
      <c r="N777" s="216"/>
      <c r="O777" s="216"/>
      <c r="P777" s="216"/>
      <c r="Q777" s="216"/>
      <c r="R777" s="216"/>
      <c r="S777" s="216"/>
      <c r="T777" s="217"/>
      <c r="AT777" s="218" t="s">
        <v>201</v>
      </c>
      <c r="AU777" s="218" t="s">
        <v>89</v>
      </c>
      <c r="AV777" s="13" t="s">
        <v>89</v>
      </c>
      <c r="AW777" s="13" t="s">
        <v>36</v>
      </c>
      <c r="AX777" s="13" t="s">
        <v>80</v>
      </c>
      <c r="AY777" s="218" t="s">
        <v>193</v>
      </c>
    </row>
    <row r="778" spans="2:51" s="14" customFormat="1" ht="12">
      <c r="B778" s="219"/>
      <c r="C778" s="220"/>
      <c r="D778" s="209" t="s">
        <v>201</v>
      </c>
      <c r="E778" s="221" t="s">
        <v>1</v>
      </c>
      <c r="F778" s="222" t="s">
        <v>203</v>
      </c>
      <c r="G778" s="220"/>
      <c r="H778" s="223">
        <v>14.37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201</v>
      </c>
      <c r="AU778" s="229" t="s">
        <v>89</v>
      </c>
      <c r="AV778" s="14" t="s">
        <v>199</v>
      </c>
      <c r="AW778" s="14" t="s">
        <v>36</v>
      </c>
      <c r="AX778" s="14" t="s">
        <v>87</v>
      </c>
      <c r="AY778" s="229" t="s">
        <v>193</v>
      </c>
    </row>
    <row r="779" spans="1:65" s="2" customFormat="1" ht="16.5" customHeight="1">
      <c r="A779" s="35"/>
      <c r="B779" s="36"/>
      <c r="C779" s="193" t="s">
        <v>848</v>
      </c>
      <c r="D779" s="193" t="s">
        <v>195</v>
      </c>
      <c r="E779" s="194" t="s">
        <v>849</v>
      </c>
      <c r="F779" s="195" t="s">
        <v>850</v>
      </c>
      <c r="G779" s="196" t="s">
        <v>367</v>
      </c>
      <c r="H779" s="197">
        <v>6</v>
      </c>
      <c r="I779" s="198"/>
      <c r="J779" s="199">
        <f>ROUND(I779*H779,2)</f>
        <v>0</v>
      </c>
      <c r="K779" s="200"/>
      <c r="L779" s="40"/>
      <c r="M779" s="201" t="s">
        <v>1</v>
      </c>
      <c r="N779" s="202" t="s">
        <v>45</v>
      </c>
      <c r="O779" s="72"/>
      <c r="P779" s="203">
        <f>O779*H779</f>
        <v>0</v>
      </c>
      <c r="Q779" s="203">
        <v>0</v>
      </c>
      <c r="R779" s="203">
        <f>Q779*H779</f>
        <v>0</v>
      </c>
      <c r="S779" s="203">
        <v>0</v>
      </c>
      <c r="T779" s="204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205" t="s">
        <v>348</v>
      </c>
      <c r="AT779" s="205" t="s">
        <v>195</v>
      </c>
      <c r="AU779" s="205" t="s">
        <v>89</v>
      </c>
      <c r="AY779" s="18" t="s">
        <v>193</v>
      </c>
      <c r="BE779" s="206">
        <f>IF(N779="základní",J779,0)</f>
        <v>0</v>
      </c>
      <c r="BF779" s="206">
        <f>IF(N779="snížená",J779,0)</f>
        <v>0</v>
      </c>
      <c r="BG779" s="206">
        <f>IF(N779="zákl. přenesená",J779,0)</f>
        <v>0</v>
      </c>
      <c r="BH779" s="206">
        <f>IF(N779="sníž. přenesená",J779,0)</f>
        <v>0</v>
      </c>
      <c r="BI779" s="206">
        <f>IF(N779="nulová",J779,0)</f>
        <v>0</v>
      </c>
      <c r="BJ779" s="18" t="s">
        <v>87</v>
      </c>
      <c r="BK779" s="206">
        <f>ROUND(I779*H779,2)</f>
        <v>0</v>
      </c>
      <c r="BL779" s="18" t="s">
        <v>348</v>
      </c>
      <c r="BM779" s="205" t="s">
        <v>851</v>
      </c>
    </row>
    <row r="780" spans="2:51" s="15" customFormat="1" ht="22.5">
      <c r="B780" s="230"/>
      <c r="C780" s="231"/>
      <c r="D780" s="209" t="s">
        <v>201</v>
      </c>
      <c r="E780" s="232" t="s">
        <v>1</v>
      </c>
      <c r="F780" s="233" t="s">
        <v>852</v>
      </c>
      <c r="G780" s="231"/>
      <c r="H780" s="232" t="s">
        <v>1</v>
      </c>
      <c r="I780" s="234"/>
      <c r="J780" s="231"/>
      <c r="K780" s="231"/>
      <c r="L780" s="235"/>
      <c r="M780" s="236"/>
      <c r="N780" s="237"/>
      <c r="O780" s="237"/>
      <c r="P780" s="237"/>
      <c r="Q780" s="237"/>
      <c r="R780" s="237"/>
      <c r="S780" s="237"/>
      <c r="T780" s="238"/>
      <c r="AT780" s="239" t="s">
        <v>201</v>
      </c>
      <c r="AU780" s="239" t="s">
        <v>89</v>
      </c>
      <c r="AV780" s="15" t="s">
        <v>87</v>
      </c>
      <c r="AW780" s="15" t="s">
        <v>36</v>
      </c>
      <c r="AX780" s="15" t="s">
        <v>80</v>
      </c>
      <c r="AY780" s="239" t="s">
        <v>193</v>
      </c>
    </row>
    <row r="781" spans="2:51" s="15" customFormat="1" ht="22.5">
      <c r="B781" s="230"/>
      <c r="C781" s="231"/>
      <c r="D781" s="209" t="s">
        <v>201</v>
      </c>
      <c r="E781" s="232" t="s">
        <v>1</v>
      </c>
      <c r="F781" s="233" t="s">
        <v>853</v>
      </c>
      <c r="G781" s="231"/>
      <c r="H781" s="232" t="s">
        <v>1</v>
      </c>
      <c r="I781" s="234"/>
      <c r="J781" s="231"/>
      <c r="K781" s="231"/>
      <c r="L781" s="235"/>
      <c r="M781" s="236"/>
      <c r="N781" s="237"/>
      <c r="O781" s="237"/>
      <c r="P781" s="237"/>
      <c r="Q781" s="237"/>
      <c r="R781" s="237"/>
      <c r="S781" s="237"/>
      <c r="T781" s="238"/>
      <c r="AT781" s="239" t="s">
        <v>201</v>
      </c>
      <c r="AU781" s="239" t="s">
        <v>89</v>
      </c>
      <c r="AV781" s="15" t="s">
        <v>87</v>
      </c>
      <c r="AW781" s="15" t="s">
        <v>36</v>
      </c>
      <c r="AX781" s="15" t="s">
        <v>80</v>
      </c>
      <c r="AY781" s="239" t="s">
        <v>193</v>
      </c>
    </row>
    <row r="782" spans="2:51" s="15" customFormat="1" ht="12">
      <c r="B782" s="230"/>
      <c r="C782" s="231"/>
      <c r="D782" s="209" t="s">
        <v>201</v>
      </c>
      <c r="E782" s="232" t="s">
        <v>1</v>
      </c>
      <c r="F782" s="233" t="s">
        <v>854</v>
      </c>
      <c r="G782" s="231"/>
      <c r="H782" s="232" t="s">
        <v>1</v>
      </c>
      <c r="I782" s="234"/>
      <c r="J782" s="231"/>
      <c r="K782" s="231"/>
      <c r="L782" s="235"/>
      <c r="M782" s="236"/>
      <c r="N782" s="237"/>
      <c r="O782" s="237"/>
      <c r="P782" s="237"/>
      <c r="Q782" s="237"/>
      <c r="R782" s="237"/>
      <c r="S782" s="237"/>
      <c r="T782" s="238"/>
      <c r="AT782" s="239" t="s">
        <v>201</v>
      </c>
      <c r="AU782" s="239" t="s">
        <v>89</v>
      </c>
      <c r="AV782" s="15" t="s">
        <v>87</v>
      </c>
      <c r="AW782" s="15" t="s">
        <v>36</v>
      </c>
      <c r="AX782" s="15" t="s">
        <v>80</v>
      </c>
      <c r="AY782" s="239" t="s">
        <v>193</v>
      </c>
    </row>
    <row r="783" spans="2:51" s="15" customFormat="1" ht="12">
      <c r="B783" s="230"/>
      <c r="C783" s="231"/>
      <c r="D783" s="209" t="s">
        <v>201</v>
      </c>
      <c r="E783" s="232" t="s">
        <v>1</v>
      </c>
      <c r="F783" s="233" t="s">
        <v>855</v>
      </c>
      <c r="G783" s="231"/>
      <c r="H783" s="232" t="s">
        <v>1</v>
      </c>
      <c r="I783" s="234"/>
      <c r="J783" s="231"/>
      <c r="K783" s="231"/>
      <c r="L783" s="235"/>
      <c r="M783" s="236"/>
      <c r="N783" s="237"/>
      <c r="O783" s="237"/>
      <c r="P783" s="237"/>
      <c r="Q783" s="237"/>
      <c r="R783" s="237"/>
      <c r="S783" s="237"/>
      <c r="T783" s="238"/>
      <c r="AT783" s="239" t="s">
        <v>201</v>
      </c>
      <c r="AU783" s="239" t="s">
        <v>89</v>
      </c>
      <c r="AV783" s="15" t="s">
        <v>87</v>
      </c>
      <c r="AW783" s="15" t="s">
        <v>36</v>
      </c>
      <c r="AX783" s="15" t="s">
        <v>80</v>
      </c>
      <c r="AY783" s="239" t="s">
        <v>193</v>
      </c>
    </row>
    <row r="784" spans="2:51" s="15" customFormat="1" ht="22.5">
      <c r="B784" s="230"/>
      <c r="C784" s="231"/>
      <c r="D784" s="209" t="s">
        <v>201</v>
      </c>
      <c r="E784" s="232" t="s">
        <v>1</v>
      </c>
      <c r="F784" s="233" t="s">
        <v>856</v>
      </c>
      <c r="G784" s="231"/>
      <c r="H784" s="232" t="s">
        <v>1</v>
      </c>
      <c r="I784" s="234"/>
      <c r="J784" s="231"/>
      <c r="K784" s="231"/>
      <c r="L784" s="235"/>
      <c r="M784" s="236"/>
      <c r="N784" s="237"/>
      <c r="O784" s="237"/>
      <c r="P784" s="237"/>
      <c r="Q784" s="237"/>
      <c r="R784" s="237"/>
      <c r="S784" s="237"/>
      <c r="T784" s="238"/>
      <c r="AT784" s="239" t="s">
        <v>201</v>
      </c>
      <c r="AU784" s="239" t="s">
        <v>89</v>
      </c>
      <c r="AV784" s="15" t="s">
        <v>87</v>
      </c>
      <c r="AW784" s="15" t="s">
        <v>36</v>
      </c>
      <c r="AX784" s="15" t="s">
        <v>80</v>
      </c>
      <c r="AY784" s="239" t="s">
        <v>193</v>
      </c>
    </row>
    <row r="785" spans="2:51" s="15" customFormat="1" ht="12">
      <c r="B785" s="230"/>
      <c r="C785" s="231"/>
      <c r="D785" s="209" t="s">
        <v>201</v>
      </c>
      <c r="E785" s="232" t="s">
        <v>1</v>
      </c>
      <c r="F785" s="233" t="s">
        <v>857</v>
      </c>
      <c r="G785" s="231"/>
      <c r="H785" s="232" t="s">
        <v>1</v>
      </c>
      <c r="I785" s="234"/>
      <c r="J785" s="231"/>
      <c r="K785" s="231"/>
      <c r="L785" s="235"/>
      <c r="M785" s="236"/>
      <c r="N785" s="237"/>
      <c r="O785" s="237"/>
      <c r="P785" s="237"/>
      <c r="Q785" s="237"/>
      <c r="R785" s="237"/>
      <c r="S785" s="237"/>
      <c r="T785" s="238"/>
      <c r="AT785" s="239" t="s">
        <v>201</v>
      </c>
      <c r="AU785" s="239" t="s">
        <v>89</v>
      </c>
      <c r="AV785" s="15" t="s">
        <v>87</v>
      </c>
      <c r="AW785" s="15" t="s">
        <v>36</v>
      </c>
      <c r="AX785" s="15" t="s">
        <v>80</v>
      </c>
      <c r="AY785" s="239" t="s">
        <v>193</v>
      </c>
    </row>
    <row r="786" spans="2:51" s="15" customFormat="1" ht="12">
      <c r="B786" s="230"/>
      <c r="C786" s="231"/>
      <c r="D786" s="209" t="s">
        <v>201</v>
      </c>
      <c r="E786" s="232" t="s">
        <v>1</v>
      </c>
      <c r="F786" s="233" t="s">
        <v>858</v>
      </c>
      <c r="G786" s="231"/>
      <c r="H786" s="232" t="s">
        <v>1</v>
      </c>
      <c r="I786" s="234"/>
      <c r="J786" s="231"/>
      <c r="K786" s="231"/>
      <c r="L786" s="235"/>
      <c r="M786" s="236"/>
      <c r="N786" s="237"/>
      <c r="O786" s="237"/>
      <c r="P786" s="237"/>
      <c r="Q786" s="237"/>
      <c r="R786" s="237"/>
      <c r="S786" s="237"/>
      <c r="T786" s="238"/>
      <c r="AT786" s="239" t="s">
        <v>201</v>
      </c>
      <c r="AU786" s="239" t="s">
        <v>89</v>
      </c>
      <c r="AV786" s="15" t="s">
        <v>87</v>
      </c>
      <c r="AW786" s="15" t="s">
        <v>36</v>
      </c>
      <c r="AX786" s="15" t="s">
        <v>80</v>
      </c>
      <c r="AY786" s="239" t="s">
        <v>193</v>
      </c>
    </row>
    <row r="787" spans="2:51" s="15" customFormat="1" ht="12">
      <c r="B787" s="230"/>
      <c r="C787" s="231"/>
      <c r="D787" s="209" t="s">
        <v>201</v>
      </c>
      <c r="E787" s="232" t="s">
        <v>1</v>
      </c>
      <c r="F787" s="233" t="s">
        <v>859</v>
      </c>
      <c r="G787" s="231"/>
      <c r="H787" s="232" t="s">
        <v>1</v>
      </c>
      <c r="I787" s="234"/>
      <c r="J787" s="231"/>
      <c r="K787" s="231"/>
      <c r="L787" s="235"/>
      <c r="M787" s="236"/>
      <c r="N787" s="237"/>
      <c r="O787" s="237"/>
      <c r="P787" s="237"/>
      <c r="Q787" s="237"/>
      <c r="R787" s="237"/>
      <c r="S787" s="237"/>
      <c r="T787" s="238"/>
      <c r="AT787" s="239" t="s">
        <v>201</v>
      </c>
      <c r="AU787" s="239" t="s">
        <v>89</v>
      </c>
      <c r="AV787" s="15" t="s">
        <v>87</v>
      </c>
      <c r="AW787" s="15" t="s">
        <v>36</v>
      </c>
      <c r="AX787" s="15" t="s">
        <v>80</v>
      </c>
      <c r="AY787" s="239" t="s">
        <v>193</v>
      </c>
    </row>
    <row r="788" spans="2:51" s="13" customFormat="1" ht="12">
      <c r="B788" s="207"/>
      <c r="C788" s="208"/>
      <c r="D788" s="209" t="s">
        <v>201</v>
      </c>
      <c r="E788" s="210" t="s">
        <v>1</v>
      </c>
      <c r="F788" s="211" t="s">
        <v>860</v>
      </c>
      <c r="G788" s="208"/>
      <c r="H788" s="212">
        <v>6</v>
      </c>
      <c r="I788" s="213"/>
      <c r="J788" s="208"/>
      <c r="K788" s="208"/>
      <c r="L788" s="214"/>
      <c r="M788" s="215"/>
      <c r="N788" s="216"/>
      <c r="O788" s="216"/>
      <c r="P788" s="216"/>
      <c r="Q788" s="216"/>
      <c r="R788" s="216"/>
      <c r="S788" s="216"/>
      <c r="T788" s="217"/>
      <c r="AT788" s="218" t="s">
        <v>201</v>
      </c>
      <c r="AU788" s="218" t="s">
        <v>89</v>
      </c>
      <c r="AV788" s="13" t="s">
        <v>89</v>
      </c>
      <c r="AW788" s="13" t="s">
        <v>36</v>
      </c>
      <c r="AX788" s="13" t="s">
        <v>80</v>
      </c>
      <c r="AY788" s="218" t="s">
        <v>193</v>
      </c>
    </row>
    <row r="789" spans="2:51" s="14" customFormat="1" ht="12">
      <c r="B789" s="219"/>
      <c r="C789" s="220"/>
      <c r="D789" s="209" t="s">
        <v>201</v>
      </c>
      <c r="E789" s="221" t="s">
        <v>1</v>
      </c>
      <c r="F789" s="222" t="s">
        <v>203</v>
      </c>
      <c r="G789" s="220"/>
      <c r="H789" s="223">
        <v>6</v>
      </c>
      <c r="I789" s="224"/>
      <c r="J789" s="220"/>
      <c r="K789" s="220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201</v>
      </c>
      <c r="AU789" s="229" t="s">
        <v>89</v>
      </c>
      <c r="AV789" s="14" t="s">
        <v>199</v>
      </c>
      <c r="AW789" s="14" t="s">
        <v>36</v>
      </c>
      <c r="AX789" s="14" t="s">
        <v>87</v>
      </c>
      <c r="AY789" s="229" t="s">
        <v>193</v>
      </c>
    </row>
    <row r="790" spans="1:65" s="2" customFormat="1" ht="24.2" customHeight="1">
      <c r="A790" s="35"/>
      <c r="B790" s="36"/>
      <c r="C790" s="193" t="s">
        <v>861</v>
      </c>
      <c r="D790" s="193" t="s">
        <v>195</v>
      </c>
      <c r="E790" s="194" t="s">
        <v>862</v>
      </c>
      <c r="F790" s="195" t="s">
        <v>863</v>
      </c>
      <c r="G790" s="196" t="s">
        <v>367</v>
      </c>
      <c r="H790" s="197">
        <v>2</v>
      </c>
      <c r="I790" s="198"/>
      <c r="J790" s="199">
        <f>ROUND(I790*H790,2)</f>
        <v>0</v>
      </c>
      <c r="K790" s="200"/>
      <c r="L790" s="40"/>
      <c r="M790" s="201" t="s">
        <v>1</v>
      </c>
      <c r="N790" s="202" t="s">
        <v>45</v>
      </c>
      <c r="O790" s="72"/>
      <c r="P790" s="203">
        <f>O790*H790</f>
        <v>0</v>
      </c>
      <c r="Q790" s="203">
        <v>0</v>
      </c>
      <c r="R790" s="203">
        <f>Q790*H790</f>
        <v>0</v>
      </c>
      <c r="S790" s="203">
        <v>0</v>
      </c>
      <c r="T790" s="204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205" t="s">
        <v>348</v>
      </c>
      <c r="AT790" s="205" t="s">
        <v>195</v>
      </c>
      <c r="AU790" s="205" t="s">
        <v>89</v>
      </c>
      <c r="AY790" s="18" t="s">
        <v>193</v>
      </c>
      <c r="BE790" s="206">
        <f>IF(N790="základní",J790,0)</f>
        <v>0</v>
      </c>
      <c r="BF790" s="206">
        <f>IF(N790="snížená",J790,0)</f>
        <v>0</v>
      </c>
      <c r="BG790" s="206">
        <f>IF(N790="zákl. přenesená",J790,0)</f>
        <v>0</v>
      </c>
      <c r="BH790" s="206">
        <f>IF(N790="sníž. přenesená",J790,0)</f>
        <v>0</v>
      </c>
      <c r="BI790" s="206">
        <f>IF(N790="nulová",J790,0)</f>
        <v>0</v>
      </c>
      <c r="BJ790" s="18" t="s">
        <v>87</v>
      </c>
      <c r="BK790" s="206">
        <f>ROUND(I790*H790,2)</f>
        <v>0</v>
      </c>
      <c r="BL790" s="18" t="s">
        <v>348</v>
      </c>
      <c r="BM790" s="205" t="s">
        <v>864</v>
      </c>
    </row>
    <row r="791" spans="2:51" s="13" customFormat="1" ht="12">
      <c r="B791" s="207"/>
      <c r="C791" s="208"/>
      <c r="D791" s="209" t="s">
        <v>201</v>
      </c>
      <c r="E791" s="210" t="s">
        <v>1</v>
      </c>
      <c r="F791" s="211" t="s">
        <v>865</v>
      </c>
      <c r="G791" s="208"/>
      <c r="H791" s="212">
        <v>2</v>
      </c>
      <c r="I791" s="213"/>
      <c r="J791" s="208"/>
      <c r="K791" s="208"/>
      <c r="L791" s="214"/>
      <c r="M791" s="215"/>
      <c r="N791" s="216"/>
      <c r="O791" s="216"/>
      <c r="P791" s="216"/>
      <c r="Q791" s="216"/>
      <c r="R791" s="216"/>
      <c r="S791" s="216"/>
      <c r="T791" s="217"/>
      <c r="AT791" s="218" t="s">
        <v>201</v>
      </c>
      <c r="AU791" s="218" t="s">
        <v>89</v>
      </c>
      <c r="AV791" s="13" t="s">
        <v>89</v>
      </c>
      <c r="AW791" s="13" t="s">
        <v>36</v>
      </c>
      <c r="AX791" s="13" t="s">
        <v>80</v>
      </c>
      <c r="AY791" s="218" t="s">
        <v>193</v>
      </c>
    </row>
    <row r="792" spans="2:51" s="14" customFormat="1" ht="12">
      <c r="B792" s="219"/>
      <c r="C792" s="220"/>
      <c r="D792" s="209" t="s">
        <v>201</v>
      </c>
      <c r="E792" s="221" t="s">
        <v>1</v>
      </c>
      <c r="F792" s="222" t="s">
        <v>203</v>
      </c>
      <c r="G792" s="220"/>
      <c r="H792" s="223">
        <v>2</v>
      </c>
      <c r="I792" s="224"/>
      <c r="J792" s="220"/>
      <c r="K792" s="220"/>
      <c r="L792" s="225"/>
      <c r="M792" s="226"/>
      <c r="N792" s="227"/>
      <c r="O792" s="227"/>
      <c r="P792" s="227"/>
      <c r="Q792" s="227"/>
      <c r="R792" s="227"/>
      <c r="S792" s="227"/>
      <c r="T792" s="228"/>
      <c r="AT792" s="229" t="s">
        <v>201</v>
      </c>
      <c r="AU792" s="229" t="s">
        <v>89</v>
      </c>
      <c r="AV792" s="14" t="s">
        <v>199</v>
      </c>
      <c r="AW792" s="14" t="s">
        <v>36</v>
      </c>
      <c r="AX792" s="14" t="s">
        <v>87</v>
      </c>
      <c r="AY792" s="229" t="s">
        <v>193</v>
      </c>
    </row>
    <row r="793" spans="1:65" s="2" customFormat="1" ht="24.2" customHeight="1">
      <c r="A793" s="35"/>
      <c r="B793" s="36"/>
      <c r="C793" s="193" t="s">
        <v>866</v>
      </c>
      <c r="D793" s="193" t="s">
        <v>195</v>
      </c>
      <c r="E793" s="194" t="s">
        <v>867</v>
      </c>
      <c r="F793" s="195" t="s">
        <v>868</v>
      </c>
      <c r="G793" s="196" t="s">
        <v>367</v>
      </c>
      <c r="H793" s="197">
        <v>3</v>
      </c>
      <c r="I793" s="198"/>
      <c r="J793" s="199">
        <f>ROUND(I793*H793,2)</f>
        <v>0</v>
      </c>
      <c r="K793" s="200"/>
      <c r="L793" s="40"/>
      <c r="M793" s="201" t="s">
        <v>1</v>
      </c>
      <c r="N793" s="202" t="s">
        <v>45</v>
      </c>
      <c r="O793" s="72"/>
      <c r="P793" s="203">
        <f>O793*H793</f>
        <v>0</v>
      </c>
      <c r="Q793" s="203">
        <v>0</v>
      </c>
      <c r="R793" s="203">
        <f>Q793*H793</f>
        <v>0</v>
      </c>
      <c r="S793" s="203">
        <v>0</v>
      </c>
      <c r="T793" s="204">
        <f>S793*H793</f>
        <v>0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205" t="s">
        <v>348</v>
      </c>
      <c r="AT793" s="205" t="s">
        <v>195</v>
      </c>
      <c r="AU793" s="205" t="s">
        <v>89</v>
      </c>
      <c r="AY793" s="18" t="s">
        <v>193</v>
      </c>
      <c r="BE793" s="206">
        <f>IF(N793="základní",J793,0)</f>
        <v>0</v>
      </c>
      <c r="BF793" s="206">
        <f>IF(N793="snížená",J793,0)</f>
        <v>0</v>
      </c>
      <c r="BG793" s="206">
        <f>IF(N793="zákl. přenesená",J793,0)</f>
        <v>0</v>
      </c>
      <c r="BH793" s="206">
        <f>IF(N793="sníž. přenesená",J793,0)</f>
        <v>0</v>
      </c>
      <c r="BI793" s="206">
        <f>IF(N793="nulová",J793,0)</f>
        <v>0</v>
      </c>
      <c r="BJ793" s="18" t="s">
        <v>87</v>
      </c>
      <c r="BK793" s="206">
        <f>ROUND(I793*H793,2)</f>
        <v>0</v>
      </c>
      <c r="BL793" s="18" t="s">
        <v>348</v>
      </c>
      <c r="BM793" s="205" t="s">
        <v>869</v>
      </c>
    </row>
    <row r="794" spans="2:51" s="15" customFormat="1" ht="33.75">
      <c r="B794" s="230"/>
      <c r="C794" s="231"/>
      <c r="D794" s="209" t="s">
        <v>201</v>
      </c>
      <c r="E794" s="232" t="s">
        <v>1</v>
      </c>
      <c r="F794" s="233" t="s">
        <v>870</v>
      </c>
      <c r="G794" s="231"/>
      <c r="H794" s="232" t="s">
        <v>1</v>
      </c>
      <c r="I794" s="234"/>
      <c r="J794" s="231"/>
      <c r="K794" s="231"/>
      <c r="L794" s="235"/>
      <c r="M794" s="236"/>
      <c r="N794" s="237"/>
      <c r="O794" s="237"/>
      <c r="P794" s="237"/>
      <c r="Q794" s="237"/>
      <c r="R794" s="237"/>
      <c r="S794" s="237"/>
      <c r="T794" s="238"/>
      <c r="AT794" s="239" t="s">
        <v>201</v>
      </c>
      <c r="AU794" s="239" t="s">
        <v>89</v>
      </c>
      <c r="AV794" s="15" t="s">
        <v>87</v>
      </c>
      <c r="AW794" s="15" t="s">
        <v>36</v>
      </c>
      <c r="AX794" s="15" t="s">
        <v>80</v>
      </c>
      <c r="AY794" s="239" t="s">
        <v>193</v>
      </c>
    </row>
    <row r="795" spans="2:51" s="15" customFormat="1" ht="12">
      <c r="B795" s="230"/>
      <c r="C795" s="231"/>
      <c r="D795" s="209" t="s">
        <v>201</v>
      </c>
      <c r="E795" s="232" t="s">
        <v>1</v>
      </c>
      <c r="F795" s="233" t="s">
        <v>871</v>
      </c>
      <c r="G795" s="231"/>
      <c r="H795" s="232" t="s">
        <v>1</v>
      </c>
      <c r="I795" s="234"/>
      <c r="J795" s="231"/>
      <c r="K795" s="231"/>
      <c r="L795" s="235"/>
      <c r="M795" s="236"/>
      <c r="N795" s="237"/>
      <c r="O795" s="237"/>
      <c r="P795" s="237"/>
      <c r="Q795" s="237"/>
      <c r="R795" s="237"/>
      <c r="S795" s="237"/>
      <c r="T795" s="238"/>
      <c r="AT795" s="239" t="s">
        <v>201</v>
      </c>
      <c r="AU795" s="239" t="s">
        <v>89</v>
      </c>
      <c r="AV795" s="15" t="s">
        <v>87</v>
      </c>
      <c r="AW795" s="15" t="s">
        <v>36</v>
      </c>
      <c r="AX795" s="15" t="s">
        <v>80</v>
      </c>
      <c r="AY795" s="239" t="s">
        <v>193</v>
      </c>
    </row>
    <row r="796" spans="2:51" s="13" customFormat="1" ht="12">
      <c r="B796" s="207"/>
      <c r="C796" s="208"/>
      <c r="D796" s="209" t="s">
        <v>201</v>
      </c>
      <c r="E796" s="210" t="s">
        <v>1</v>
      </c>
      <c r="F796" s="211" t="s">
        <v>872</v>
      </c>
      <c r="G796" s="208"/>
      <c r="H796" s="212">
        <v>3</v>
      </c>
      <c r="I796" s="213"/>
      <c r="J796" s="208"/>
      <c r="K796" s="208"/>
      <c r="L796" s="214"/>
      <c r="M796" s="215"/>
      <c r="N796" s="216"/>
      <c r="O796" s="216"/>
      <c r="P796" s="216"/>
      <c r="Q796" s="216"/>
      <c r="R796" s="216"/>
      <c r="S796" s="216"/>
      <c r="T796" s="217"/>
      <c r="AT796" s="218" t="s">
        <v>201</v>
      </c>
      <c r="AU796" s="218" t="s">
        <v>89</v>
      </c>
      <c r="AV796" s="13" t="s">
        <v>89</v>
      </c>
      <c r="AW796" s="13" t="s">
        <v>36</v>
      </c>
      <c r="AX796" s="13" t="s">
        <v>80</v>
      </c>
      <c r="AY796" s="218" t="s">
        <v>193</v>
      </c>
    </row>
    <row r="797" spans="2:51" s="14" customFormat="1" ht="12">
      <c r="B797" s="219"/>
      <c r="C797" s="220"/>
      <c r="D797" s="209" t="s">
        <v>201</v>
      </c>
      <c r="E797" s="221" t="s">
        <v>1</v>
      </c>
      <c r="F797" s="222" t="s">
        <v>203</v>
      </c>
      <c r="G797" s="220"/>
      <c r="H797" s="223">
        <v>3</v>
      </c>
      <c r="I797" s="224"/>
      <c r="J797" s="220"/>
      <c r="K797" s="220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201</v>
      </c>
      <c r="AU797" s="229" t="s">
        <v>89</v>
      </c>
      <c r="AV797" s="14" t="s">
        <v>199</v>
      </c>
      <c r="AW797" s="14" t="s">
        <v>36</v>
      </c>
      <c r="AX797" s="14" t="s">
        <v>87</v>
      </c>
      <c r="AY797" s="229" t="s">
        <v>193</v>
      </c>
    </row>
    <row r="798" spans="1:65" s="2" customFormat="1" ht="24.2" customHeight="1">
      <c r="A798" s="35"/>
      <c r="B798" s="36"/>
      <c r="C798" s="193" t="s">
        <v>873</v>
      </c>
      <c r="D798" s="193" t="s">
        <v>195</v>
      </c>
      <c r="E798" s="194" t="s">
        <v>874</v>
      </c>
      <c r="F798" s="195" t="s">
        <v>875</v>
      </c>
      <c r="G798" s="196" t="s">
        <v>367</v>
      </c>
      <c r="H798" s="197">
        <v>2</v>
      </c>
      <c r="I798" s="198"/>
      <c r="J798" s="199">
        <f>ROUND(I798*H798,2)</f>
        <v>0</v>
      </c>
      <c r="K798" s="200"/>
      <c r="L798" s="40"/>
      <c r="M798" s="201" t="s">
        <v>1</v>
      </c>
      <c r="N798" s="202" t="s">
        <v>45</v>
      </c>
      <c r="O798" s="72"/>
      <c r="P798" s="203">
        <f>O798*H798</f>
        <v>0</v>
      </c>
      <c r="Q798" s="203">
        <v>0</v>
      </c>
      <c r="R798" s="203">
        <f>Q798*H798</f>
        <v>0</v>
      </c>
      <c r="S798" s="203">
        <v>0</v>
      </c>
      <c r="T798" s="204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05" t="s">
        <v>348</v>
      </c>
      <c r="AT798" s="205" t="s">
        <v>195</v>
      </c>
      <c r="AU798" s="205" t="s">
        <v>89</v>
      </c>
      <c r="AY798" s="18" t="s">
        <v>193</v>
      </c>
      <c r="BE798" s="206">
        <f>IF(N798="základní",J798,0)</f>
        <v>0</v>
      </c>
      <c r="BF798" s="206">
        <f>IF(N798="snížená",J798,0)</f>
        <v>0</v>
      </c>
      <c r="BG798" s="206">
        <f>IF(N798="zákl. přenesená",J798,0)</f>
        <v>0</v>
      </c>
      <c r="BH798" s="206">
        <f>IF(N798="sníž. přenesená",J798,0)</f>
        <v>0</v>
      </c>
      <c r="BI798" s="206">
        <f>IF(N798="nulová",J798,0)</f>
        <v>0</v>
      </c>
      <c r="BJ798" s="18" t="s">
        <v>87</v>
      </c>
      <c r="BK798" s="206">
        <f>ROUND(I798*H798,2)</f>
        <v>0</v>
      </c>
      <c r="BL798" s="18" t="s">
        <v>348</v>
      </c>
      <c r="BM798" s="205" t="s">
        <v>876</v>
      </c>
    </row>
    <row r="799" spans="2:51" s="13" customFormat="1" ht="12">
      <c r="B799" s="207"/>
      <c r="C799" s="208"/>
      <c r="D799" s="209" t="s">
        <v>201</v>
      </c>
      <c r="E799" s="210" t="s">
        <v>1</v>
      </c>
      <c r="F799" s="211" t="s">
        <v>877</v>
      </c>
      <c r="G799" s="208"/>
      <c r="H799" s="212">
        <v>2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201</v>
      </c>
      <c r="AU799" s="218" t="s">
        <v>89</v>
      </c>
      <c r="AV799" s="13" t="s">
        <v>89</v>
      </c>
      <c r="AW799" s="13" t="s">
        <v>36</v>
      </c>
      <c r="AX799" s="13" t="s">
        <v>87</v>
      </c>
      <c r="AY799" s="218" t="s">
        <v>193</v>
      </c>
    </row>
    <row r="800" spans="1:65" s="2" customFormat="1" ht="24.2" customHeight="1">
      <c r="A800" s="35"/>
      <c r="B800" s="36"/>
      <c r="C800" s="193" t="s">
        <v>878</v>
      </c>
      <c r="D800" s="193" t="s">
        <v>195</v>
      </c>
      <c r="E800" s="194" t="s">
        <v>879</v>
      </c>
      <c r="F800" s="195" t="s">
        <v>880</v>
      </c>
      <c r="G800" s="196" t="s">
        <v>367</v>
      </c>
      <c r="H800" s="197">
        <v>3</v>
      </c>
      <c r="I800" s="198"/>
      <c r="J800" s="199">
        <f>ROUND(I800*H800,2)</f>
        <v>0</v>
      </c>
      <c r="K800" s="200"/>
      <c r="L800" s="40"/>
      <c r="M800" s="201" t="s">
        <v>1</v>
      </c>
      <c r="N800" s="202" t="s">
        <v>45</v>
      </c>
      <c r="O800" s="72"/>
      <c r="P800" s="203">
        <f>O800*H800</f>
        <v>0</v>
      </c>
      <c r="Q800" s="203">
        <v>0</v>
      </c>
      <c r="R800" s="203">
        <f>Q800*H800</f>
        <v>0</v>
      </c>
      <c r="S800" s="203">
        <v>0</v>
      </c>
      <c r="T800" s="204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05" t="s">
        <v>348</v>
      </c>
      <c r="AT800" s="205" t="s">
        <v>195</v>
      </c>
      <c r="AU800" s="205" t="s">
        <v>89</v>
      </c>
      <c r="AY800" s="18" t="s">
        <v>193</v>
      </c>
      <c r="BE800" s="206">
        <f>IF(N800="základní",J800,0)</f>
        <v>0</v>
      </c>
      <c r="BF800" s="206">
        <f>IF(N800="snížená",J800,0)</f>
        <v>0</v>
      </c>
      <c r="BG800" s="206">
        <f>IF(N800="zákl. přenesená",J800,0)</f>
        <v>0</v>
      </c>
      <c r="BH800" s="206">
        <f>IF(N800="sníž. přenesená",J800,0)</f>
        <v>0</v>
      </c>
      <c r="BI800" s="206">
        <f>IF(N800="nulová",J800,0)</f>
        <v>0</v>
      </c>
      <c r="BJ800" s="18" t="s">
        <v>87</v>
      </c>
      <c r="BK800" s="206">
        <f>ROUND(I800*H800,2)</f>
        <v>0</v>
      </c>
      <c r="BL800" s="18" t="s">
        <v>348</v>
      </c>
      <c r="BM800" s="205" t="s">
        <v>881</v>
      </c>
    </row>
    <row r="801" spans="2:51" s="15" customFormat="1" ht="33.75">
      <c r="B801" s="230"/>
      <c r="C801" s="231"/>
      <c r="D801" s="209" t="s">
        <v>201</v>
      </c>
      <c r="E801" s="232" t="s">
        <v>1</v>
      </c>
      <c r="F801" s="233" t="s">
        <v>870</v>
      </c>
      <c r="G801" s="231"/>
      <c r="H801" s="232" t="s">
        <v>1</v>
      </c>
      <c r="I801" s="234"/>
      <c r="J801" s="231"/>
      <c r="K801" s="231"/>
      <c r="L801" s="235"/>
      <c r="M801" s="236"/>
      <c r="N801" s="237"/>
      <c r="O801" s="237"/>
      <c r="P801" s="237"/>
      <c r="Q801" s="237"/>
      <c r="R801" s="237"/>
      <c r="S801" s="237"/>
      <c r="T801" s="238"/>
      <c r="AT801" s="239" t="s">
        <v>201</v>
      </c>
      <c r="AU801" s="239" t="s">
        <v>89</v>
      </c>
      <c r="AV801" s="15" t="s">
        <v>87</v>
      </c>
      <c r="AW801" s="15" t="s">
        <v>36</v>
      </c>
      <c r="AX801" s="15" t="s">
        <v>80</v>
      </c>
      <c r="AY801" s="239" t="s">
        <v>193</v>
      </c>
    </row>
    <row r="802" spans="2:51" s="15" customFormat="1" ht="12">
      <c r="B802" s="230"/>
      <c r="C802" s="231"/>
      <c r="D802" s="209" t="s">
        <v>201</v>
      </c>
      <c r="E802" s="232" t="s">
        <v>1</v>
      </c>
      <c r="F802" s="233" t="s">
        <v>871</v>
      </c>
      <c r="G802" s="231"/>
      <c r="H802" s="232" t="s">
        <v>1</v>
      </c>
      <c r="I802" s="234"/>
      <c r="J802" s="231"/>
      <c r="K802" s="231"/>
      <c r="L802" s="235"/>
      <c r="M802" s="236"/>
      <c r="N802" s="237"/>
      <c r="O802" s="237"/>
      <c r="P802" s="237"/>
      <c r="Q802" s="237"/>
      <c r="R802" s="237"/>
      <c r="S802" s="237"/>
      <c r="T802" s="238"/>
      <c r="AT802" s="239" t="s">
        <v>201</v>
      </c>
      <c r="AU802" s="239" t="s">
        <v>89</v>
      </c>
      <c r="AV802" s="15" t="s">
        <v>87</v>
      </c>
      <c r="AW802" s="15" t="s">
        <v>36</v>
      </c>
      <c r="AX802" s="15" t="s">
        <v>80</v>
      </c>
      <c r="AY802" s="239" t="s">
        <v>193</v>
      </c>
    </row>
    <row r="803" spans="2:51" s="13" customFormat="1" ht="12">
      <c r="B803" s="207"/>
      <c r="C803" s="208"/>
      <c r="D803" s="209" t="s">
        <v>201</v>
      </c>
      <c r="E803" s="210" t="s">
        <v>1</v>
      </c>
      <c r="F803" s="211" t="s">
        <v>882</v>
      </c>
      <c r="G803" s="208"/>
      <c r="H803" s="212">
        <v>3</v>
      </c>
      <c r="I803" s="213"/>
      <c r="J803" s="208"/>
      <c r="K803" s="208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201</v>
      </c>
      <c r="AU803" s="218" t="s">
        <v>89</v>
      </c>
      <c r="AV803" s="13" t="s">
        <v>89</v>
      </c>
      <c r="AW803" s="13" t="s">
        <v>36</v>
      </c>
      <c r="AX803" s="13" t="s">
        <v>80</v>
      </c>
      <c r="AY803" s="218" t="s">
        <v>193</v>
      </c>
    </row>
    <row r="804" spans="2:51" s="14" customFormat="1" ht="12">
      <c r="B804" s="219"/>
      <c r="C804" s="220"/>
      <c r="D804" s="209" t="s">
        <v>201</v>
      </c>
      <c r="E804" s="221" t="s">
        <v>1</v>
      </c>
      <c r="F804" s="222" t="s">
        <v>203</v>
      </c>
      <c r="G804" s="220"/>
      <c r="H804" s="223">
        <v>3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201</v>
      </c>
      <c r="AU804" s="229" t="s">
        <v>89</v>
      </c>
      <c r="AV804" s="14" t="s">
        <v>199</v>
      </c>
      <c r="AW804" s="14" t="s">
        <v>36</v>
      </c>
      <c r="AX804" s="14" t="s">
        <v>87</v>
      </c>
      <c r="AY804" s="229" t="s">
        <v>193</v>
      </c>
    </row>
    <row r="805" spans="1:65" s="2" customFormat="1" ht="24.2" customHeight="1">
      <c r="A805" s="35"/>
      <c r="B805" s="36"/>
      <c r="C805" s="193" t="s">
        <v>883</v>
      </c>
      <c r="D805" s="193" t="s">
        <v>195</v>
      </c>
      <c r="E805" s="194" t="s">
        <v>884</v>
      </c>
      <c r="F805" s="195" t="s">
        <v>885</v>
      </c>
      <c r="G805" s="196" t="s">
        <v>367</v>
      </c>
      <c r="H805" s="197">
        <v>4</v>
      </c>
      <c r="I805" s="198"/>
      <c r="J805" s="199">
        <f>ROUND(I805*H805,2)</f>
        <v>0</v>
      </c>
      <c r="K805" s="200"/>
      <c r="L805" s="40"/>
      <c r="M805" s="201" t="s">
        <v>1</v>
      </c>
      <c r="N805" s="202" t="s">
        <v>45</v>
      </c>
      <c r="O805" s="72"/>
      <c r="P805" s="203">
        <f>O805*H805</f>
        <v>0</v>
      </c>
      <c r="Q805" s="203">
        <v>0</v>
      </c>
      <c r="R805" s="203">
        <f>Q805*H805</f>
        <v>0</v>
      </c>
      <c r="S805" s="203">
        <v>0</v>
      </c>
      <c r="T805" s="204">
        <f>S805*H805</f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205" t="s">
        <v>348</v>
      </c>
      <c r="AT805" s="205" t="s">
        <v>195</v>
      </c>
      <c r="AU805" s="205" t="s">
        <v>89</v>
      </c>
      <c r="AY805" s="18" t="s">
        <v>193</v>
      </c>
      <c r="BE805" s="206">
        <f>IF(N805="základní",J805,0)</f>
        <v>0</v>
      </c>
      <c r="BF805" s="206">
        <f>IF(N805="snížená",J805,0)</f>
        <v>0</v>
      </c>
      <c r="BG805" s="206">
        <f>IF(N805="zákl. přenesená",J805,0)</f>
        <v>0</v>
      </c>
      <c r="BH805" s="206">
        <f>IF(N805="sníž. přenesená",J805,0)</f>
        <v>0</v>
      </c>
      <c r="BI805" s="206">
        <f>IF(N805="nulová",J805,0)</f>
        <v>0</v>
      </c>
      <c r="BJ805" s="18" t="s">
        <v>87</v>
      </c>
      <c r="BK805" s="206">
        <f>ROUND(I805*H805,2)</f>
        <v>0</v>
      </c>
      <c r="BL805" s="18" t="s">
        <v>348</v>
      </c>
      <c r="BM805" s="205" t="s">
        <v>886</v>
      </c>
    </row>
    <row r="806" spans="2:51" s="15" customFormat="1" ht="33.75">
      <c r="B806" s="230"/>
      <c r="C806" s="231"/>
      <c r="D806" s="209" t="s">
        <v>201</v>
      </c>
      <c r="E806" s="232" t="s">
        <v>1</v>
      </c>
      <c r="F806" s="233" t="s">
        <v>870</v>
      </c>
      <c r="G806" s="231"/>
      <c r="H806" s="232" t="s">
        <v>1</v>
      </c>
      <c r="I806" s="234"/>
      <c r="J806" s="231"/>
      <c r="K806" s="231"/>
      <c r="L806" s="235"/>
      <c r="M806" s="236"/>
      <c r="N806" s="237"/>
      <c r="O806" s="237"/>
      <c r="P806" s="237"/>
      <c r="Q806" s="237"/>
      <c r="R806" s="237"/>
      <c r="S806" s="237"/>
      <c r="T806" s="238"/>
      <c r="AT806" s="239" t="s">
        <v>201</v>
      </c>
      <c r="AU806" s="239" t="s">
        <v>89</v>
      </c>
      <c r="AV806" s="15" t="s">
        <v>87</v>
      </c>
      <c r="AW806" s="15" t="s">
        <v>36</v>
      </c>
      <c r="AX806" s="15" t="s">
        <v>80</v>
      </c>
      <c r="AY806" s="239" t="s">
        <v>193</v>
      </c>
    </row>
    <row r="807" spans="2:51" s="15" customFormat="1" ht="12">
      <c r="B807" s="230"/>
      <c r="C807" s="231"/>
      <c r="D807" s="209" t="s">
        <v>201</v>
      </c>
      <c r="E807" s="232" t="s">
        <v>1</v>
      </c>
      <c r="F807" s="233" t="s">
        <v>871</v>
      </c>
      <c r="G807" s="231"/>
      <c r="H807" s="232" t="s">
        <v>1</v>
      </c>
      <c r="I807" s="234"/>
      <c r="J807" s="231"/>
      <c r="K807" s="231"/>
      <c r="L807" s="235"/>
      <c r="M807" s="236"/>
      <c r="N807" s="237"/>
      <c r="O807" s="237"/>
      <c r="P807" s="237"/>
      <c r="Q807" s="237"/>
      <c r="R807" s="237"/>
      <c r="S807" s="237"/>
      <c r="T807" s="238"/>
      <c r="AT807" s="239" t="s">
        <v>201</v>
      </c>
      <c r="AU807" s="239" t="s">
        <v>89</v>
      </c>
      <c r="AV807" s="15" t="s">
        <v>87</v>
      </c>
      <c r="AW807" s="15" t="s">
        <v>36</v>
      </c>
      <c r="AX807" s="15" t="s">
        <v>80</v>
      </c>
      <c r="AY807" s="239" t="s">
        <v>193</v>
      </c>
    </row>
    <row r="808" spans="2:51" s="13" customFormat="1" ht="12">
      <c r="B808" s="207"/>
      <c r="C808" s="208"/>
      <c r="D808" s="209" t="s">
        <v>201</v>
      </c>
      <c r="E808" s="210" t="s">
        <v>1</v>
      </c>
      <c r="F808" s="211" t="s">
        <v>887</v>
      </c>
      <c r="G808" s="208"/>
      <c r="H808" s="212">
        <v>4</v>
      </c>
      <c r="I808" s="213"/>
      <c r="J808" s="208"/>
      <c r="K808" s="208"/>
      <c r="L808" s="214"/>
      <c r="M808" s="215"/>
      <c r="N808" s="216"/>
      <c r="O808" s="216"/>
      <c r="P808" s="216"/>
      <c r="Q808" s="216"/>
      <c r="R808" s="216"/>
      <c r="S808" s="216"/>
      <c r="T808" s="217"/>
      <c r="AT808" s="218" t="s">
        <v>201</v>
      </c>
      <c r="AU808" s="218" t="s">
        <v>89</v>
      </c>
      <c r="AV808" s="13" t="s">
        <v>89</v>
      </c>
      <c r="AW808" s="13" t="s">
        <v>36</v>
      </c>
      <c r="AX808" s="13" t="s">
        <v>80</v>
      </c>
      <c r="AY808" s="218" t="s">
        <v>193</v>
      </c>
    </row>
    <row r="809" spans="2:51" s="14" customFormat="1" ht="12">
      <c r="B809" s="219"/>
      <c r="C809" s="220"/>
      <c r="D809" s="209" t="s">
        <v>201</v>
      </c>
      <c r="E809" s="221" t="s">
        <v>1</v>
      </c>
      <c r="F809" s="222" t="s">
        <v>203</v>
      </c>
      <c r="G809" s="220"/>
      <c r="H809" s="223">
        <v>4</v>
      </c>
      <c r="I809" s="224"/>
      <c r="J809" s="220"/>
      <c r="K809" s="220"/>
      <c r="L809" s="225"/>
      <c r="M809" s="226"/>
      <c r="N809" s="227"/>
      <c r="O809" s="227"/>
      <c r="P809" s="227"/>
      <c r="Q809" s="227"/>
      <c r="R809" s="227"/>
      <c r="S809" s="227"/>
      <c r="T809" s="228"/>
      <c r="AT809" s="229" t="s">
        <v>201</v>
      </c>
      <c r="AU809" s="229" t="s">
        <v>89</v>
      </c>
      <c r="AV809" s="14" t="s">
        <v>199</v>
      </c>
      <c r="AW809" s="14" t="s">
        <v>36</v>
      </c>
      <c r="AX809" s="14" t="s">
        <v>87</v>
      </c>
      <c r="AY809" s="229" t="s">
        <v>193</v>
      </c>
    </row>
    <row r="810" spans="1:65" s="2" customFormat="1" ht="24.2" customHeight="1">
      <c r="A810" s="35"/>
      <c r="B810" s="36"/>
      <c r="C810" s="193" t="s">
        <v>888</v>
      </c>
      <c r="D810" s="193" t="s">
        <v>195</v>
      </c>
      <c r="E810" s="194" t="s">
        <v>889</v>
      </c>
      <c r="F810" s="195" t="s">
        <v>890</v>
      </c>
      <c r="G810" s="196" t="s">
        <v>367</v>
      </c>
      <c r="H810" s="197">
        <v>4</v>
      </c>
      <c r="I810" s="198"/>
      <c r="J810" s="199">
        <f>ROUND(I810*H810,2)</f>
        <v>0</v>
      </c>
      <c r="K810" s="200"/>
      <c r="L810" s="40"/>
      <c r="M810" s="201" t="s">
        <v>1</v>
      </c>
      <c r="N810" s="202" t="s">
        <v>45</v>
      </c>
      <c r="O810" s="72"/>
      <c r="P810" s="203">
        <f>O810*H810</f>
        <v>0</v>
      </c>
      <c r="Q810" s="203">
        <v>0</v>
      </c>
      <c r="R810" s="203">
        <f>Q810*H810</f>
        <v>0</v>
      </c>
      <c r="S810" s="203">
        <v>0</v>
      </c>
      <c r="T810" s="204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205" t="s">
        <v>348</v>
      </c>
      <c r="AT810" s="205" t="s">
        <v>195</v>
      </c>
      <c r="AU810" s="205" t="s">
        <v>89</v>
      </c>
      <c r="AY810" s="18" t="s">
        <v>193</v>
      </c>
      <c r="BE810" s="206">
        <f>IF(N810="základní",J810,0)</f>
        <v>0</v>
      </c>
      <c r="BF810" s="206">
        <f>IF(N810="snížená",J810,0)</f>
        <v>0</v>
      </c>
      <c r="BG810" s="206">
        <f>IF(N810="zákl. přenesená",J810,0)</f>
        <v>0</v>
      </c>
      <c r="BH810" s="206">
        <f>IF(N810="sníž. přenesená",J810,0)</f>
        <v>0</v>
      </c>
      <c r="BI810" s="206">
        <f>IF(N810="nulová",J810,0)</f>
        <v>0</v>
      </c>
      <c r="BJ810" s="18" t="s">
        <v>87</v>
      </c>
      <c r="BK810" s="206">
        <f>ROUND(I810*H810,2)</f>
        <v>0</v>
      </c>
      <c r="BL810" s="18" t="s">
        <v>348</v>
      </c>
      <c r="BM810" s="205" t="s">
        <v>891</v>
      </c>
    </row>
    <row r="811" spans="2:51" s="13" customFormat="1" ht="12">
      <c r="B811" s="207"/>
      <c r="C811" s="208"/>
      <c r="D811" s="209" t="s">
        <v>201</v>
      </c>
      <c r="E811" s="210" t="s">
        <v>1</v>
      </c>
      <c r="F811" s="211" t="s">
        <v>892</v>
      </c>
      <c r="G811" s="208"/>
      <c r="H811" s="212">
        <v>4</v>
      </c>
      <c r="I811" s="213"/>
      <c r="J811" s="208"/>
      <c r="K811" s="208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201</v>
      </c>
      <c r="AU811" s="218" t="s">
        <v>89</v>
      </c>
      <c r="AV811" s="13" t="s">
        <v>89</v>
      </c>
      <c r="AW811" s="13" t="s">
        <v>36</v>
      </c>
      <c r="AX811" s="13" t="s">
        <v>87</v>
      </c>
      <c r="AY811" s="218" t="s">
        <v>193</v>
      </c>
    </row>
    <row r="812" spans="1:65" s="2" customFormat="1" ht="44.25" customHeight="1">
      <c r="A812" s="35"/>
      <c r="B812" s="36"/>
      <c r="C812" s="193" t="s">
        <v>893</v>
      </c>
      <c r="D812" s="193" t="s">
        <v>195</v>
      </c>
      <c r="E812" s="194" t="s">
        <v>894</v>
      </c>
      <c r="F812" s="195" t="s">
        <v>895</v>
      </c>
      <c r="G812" s="196" t="s">
        <v>367</v>
      </c>
      <c r="H812" s="197">
        <v>1</v>
      </c>
      <c r="I812" s="198"/>
      <c r="J812" s="199">
        <f>ROUND(I812*H812,2)</f>
        <v>0</v>
      </c>
      <c r="K812" s="200"/>
      <c r="L812" s="40"/>
      <c r="M812" s="201" t="s">
        <v>1</v>
      </c>
      <c r="N812" s="202" t="s">
        <v>45</v>
      </c>
      <c r="O812" s="72"/>
      <c r="P812" s="203">
        <f>O812*H812</f>
        <v>0</v>
      </c>
      <c r="Q812" s="203">
        <v>0</v>
      </c>
      <c r="R812" s="203">
        <f>Q812*H812</f>
        <v>0</v>
      </c>
      <c r="S812" s="203">
        <v>0</v>
      </c>
      <c r="T812" s="204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205" t="s">
        <v>348</v>
      </c>
      <c r="AT812" s="205" t="s">
        <v>195</v>
      </c>
      <c r="AU812" s="205" t="s">
        <v>89</v>
      </c>
      <c r="AY812" s="18" t="s">
        <v>193</v>
      </c>
      <c r="BE812" s="206">
        <f>IF(N812="základní",J812,0)</f>
        <v>0</v>
      </c>
      <c r="BF812" s="206">
        <f>IF(N812="snížená",J812,0)</f>
        <v>0</v>
      </c>
      <c r="BG812" s="206">
        <f>IF(N812="zákl. přenesená",J812,0)</f>
        <v>0</v>
      </c>
      <c r="BH812" s="206">
        <f>IF(N812="sníž. přenesená",J812,0)</f>
        <v>0</v>
      </c>
      <c r="BI812" s="206">
        <f>IF(N812="nulová",J812,0)</f>
        <v>0</v>
      </c>
      <c r="BJ812" s="18" t="s">
        <v>87</v>
      </c>
      <c r="BK812" s="206">
        <f>ROUND(I812*H812,2)</f>
        <v>0</v>
      </c>
      <c r="BL812" s="18" t="s">
        <v>348</v>
      </c>
      <c r="BM812" s="205" t="s">
        <v>896</v>
      </c>
    </row>
    <row r="813" spans="2:51" s="13" customFormat="1" ht="12">
      <c r="B813" s="207"/>
      <c r="C813" s="208"/>
      <c r="D813" s="209" t="s">
        <v>201</v>
      </c>
      <c r="E813" s="210" t="s">
        <v>1</v>
      </c>
      <c r="F813" s="211" t="s">
        <v>87</v>
      </c>
      <c r="G813" s="208"/>
      <c r="H813" s="212">
        <v>1</v>
      </c>
      <c r="I813" s="213"/>
      <c r="J813" s="208"/>
      <c r="K813" s="208"/>
      <c r="L813" s="214"/>
      <c r="M813" s="215"/>
      <c r="N813" s="216"/>
      <c r="O813" s="216"/>
      <c r="P813" s="216"/>
      <c r="Q813" s="216"/>
      <c r="R813" s="216"/>
      <c r="S813" s="216"/>
      <c r="T813" s="217"/>
      <c r="AT813" s="218" t="s">
        <v>201</v>
      </c>
      <c r="AU813" s="218" t="s">
        <v>89</v>
      </c>
      <c r="AV813" s="13" t="s">
        <v>89</v>
      </c>
      <c r="AW813" s="13" t="s">
        <v>36</v>
      </c>
      <c r="AX813" s="13" t="s">
        <v>87</v>
      </c>
      <c r="AY813" s="218" t="s">
        <v>193</v>
      </c>
    </row>
    <row r="814" spans="1:65" s="2" customFormat="1" ht="21.75" customHeight="1">
      <c r="A814" s="35"/>
      <c r="B814" s="36"/>
      <c r="C814" s="193" t="s">
        <v>897</v>
      </c>
      <c r="D814" s="193" t="s">
        <v>195</v>
      </c>
      <c r="E814" s="194" t="s">
        <v>898</v>
      </c>
      <c r="F814" s="195" t="s">
        <v>899</v>
      </c>
      <c r="G814" s="196" t="s">
        <v>367</v>
      </c>
      <c r="H814" s="197">
        <v>1</v>
      </c>
      <c r="I814" s="198"/>
      <c r="J814" s="199">
        <f>ROUND(I814*H814,2)</f>
        <v>0</v>
      </c>
      <c r="K814" s="200"/>
      <c r="L814" s="40"/>
      <c r="M814" s="201" t="s">
        <v>1</v>
      </c>
      <c r="N814" s="202" t="s">
        <v>45</v>
      </c>
      <c r="O814" s="72"/>
      <c r="P814" s="203">
        <f>O814*H814</f>
        <v>0</v>
      </c>
      <c r="Q814" s="203">
        <v>0</v>
      </c>
      <c r="R814" s="203">
        <f>Q814*H814</f>
        <v>0</v>
      </c>
      <c r="S814" s="203">
        <v>0</v>
      </c>
      <c r="T814" s="204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05" t="s">
        <v>348</v>
      </c>
      <c r="AT814" s="205" t="s">
        <v>195</v>
      </c>
      <c r="AU814" s="205" t="s">
        <v>89</v>
      </c>
      <c r="AY814" s="18" t="s">
        <v>193</v>
      </c>
      <c r="BE814" s="206">
        <f>IF(N814="základní",J814,0)</f>
        <v>0</v>
      </c>
      <c r="BF814" s="206">
        <f>IF(N814="snížená",J814,0)</f>
        <v>0</v>
      </c>
      <c r="BG814" s="206">
        <f>IF(N814="zákl. přenesená",J814,0)</f>
        <v>0</v>
      </c>
      <c r="BH814" s="206">
        <f>IF(N814="sníž. přenesená",J814,0)</f>
        <v>0</v>
      </c>
      <c r="BI814" s="206">
        <f>IF(N814="nulová",J814,0)</f>
        <v>0</v>
      </c>
      <c r="BJ814" s="18" t="s">
        <v>87</v>
      </c>
      <c r="BK814" s="206">
        <f>ROUND(I814*H814,2)</f>
        <v>0</v>
      </c>
      <c r="BL814" s="18" t="s">
        <v>348</v>
      </c>
      <c r="BM814" s="205" t="s">
        <v>900</v>
      </c>
    </row>
    <row r="815" spans="2:51" s="13" customFormat="1" ht="12">
      <c r="B815" s="207"/>
      <c r="C815" s="208"/>
      <c r="D815" s="209" t="s">
        <v>201</v>
      </c>
      <c r="E815" s="210" t="s">
        <v>1</v>
      </c>
      <c r="F815" s="211" t="s">
        <v>87</v>
      </c>
      <c r="G815" s="208"/>
      <c r="H815" s="212">
        <v>1</v>
      </c>
      <c r="I815" s="213"/>
      <c r="J815" s="208"/>
      <c r="K815" s="208"/>
      <c r="L815" s="214"/>
      <c r="M815" s="215"/>
      <c r="N815" s="216"/>
      <c r="O815" s="216"/>
      <c r="P815" s="216"/>
      <c r="Q815" s="216"/>
      <c r="R815" s="216"/>
      <c r="S815" s="216"/>
      <c r="T815" s="217"/>
      <c r="AT815" s="218" t="s">
        <v>201</v>
      </c>
      <c r="AU815" s="218" t="s">
        <v>89</v>
      </c>
      <c r="AV815" s="13" t="s">
        <v>89</v>
      </c>
      <c r="AW815" s="13" t="s">
        <v>36</v>
      </c>
      <c r="AX815" s="13" t="s">
        <v>87</v>
      </c>
      <c r="AY815" s="218" t="s">
        <v>193</v>
      </c>
    </row>
    <row r="816" spans="1:65" s="2" customFormat="1" ht="21.75" customHeight="1">
      <c r="A816" s="35"/>
      <c r="B816" s="36"/>
      <c r="C816" s="193" t="s">
        <v>901</v>
      </c>
      <c r="D816" s="193" t="s">
        <v>195</v>
      </c>
      <c r="E816" s="194" t="s">
        <v>902</v>
      </c>
      <c r="F816" s="195" t="s">
        <v>903</v>
      </c>
      <c r="G816" s="196" t="s">
        <v>367</v>
      </c>
      <c r="H816" s="197">
        <v>3</v>
      </c>
      <c r="I816" s="198"/>
      <c r="J816" s="199">
        <f>ROUND(I816*H816,2)</f>
        <v>0</v>
      </c>
      <c r="K816" s="200"/>
      <c r="L816" s="40"/>
      <c r="M816" s="201" t="s">
        <v>1</v>
      </c>
      <c r="N816" s="202" t="s">
        <v>45</v>
      </c>
      <c r="O816" s="72"/>
      <c r="P816" s="203">
        <f>O816*H816</f>
        <v>0</v>
      </c>
      <c r="Q816" s="203">
        <v>0</v>
      </c>
      <c r="R816" s="203">
        <f>Q816*H816</f>
        <v>0</v>
      </c>
      <c r="S816" s="203">
        <v>0</v>
      </c>
      <c r="T816" s="204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205" t="s">
        <v>348</v>
      </c>
      <c r="AT816" s="205" t="s">
        <v>195</v>
      </c>
      <c r="AU816" s="205" t="s">
        <v>89</v>
      </c>
      <c r="AY816" s="18" t="s">
        <v>193</v>
      </c>
      <c r="BE816" s="206">
        <f>IF(N816="základní",J816,0)</f>
        <v>0</v>
      </c>
      <c r="BF816" s="206">
        <f>IF(N816="snížená",J816,0)</f>
        <v>0</v>
      </c>
      <c r="BG816" s="206">
        <f>IF(N816="zákl. přenesená",J816,0)</f>
        <v>0</v>
      </c>
      <c r="BH816" s="206">
        <f>IF(N816="sníž. přenesená",J816,0)</f>
        <v>0</v>
      </c>
      <c r="BI816" s="206">
        <f>IF(N816="nulová",J816,0)</f>
        <v>0</v>
      </c>
      <c r="BJ816" s="18" t="s">
        <v>87</v>
      </c>
      <c r="BK816" s="206">
        <f>ROUND(I816*H816,2)</f>
        <v>0</v>
      </c>
      <c r="BL816" s="18" t="s">
        <v>348</v>
      </c>
      <c r="BM816" s="205" t="s">
        <v>904</v>
      </c>
    </row>
    <row r="817" spans="2:51" s="13" customFormat="1" ht="12">
      <c r="B817" s="207"/>
      <c r="C817" s="208"/>
      <c r="D817" s="209" t="s">
        <v>201</v>
      </c>
      <c r="E817" s="210" t="s">
        <v>1</v>
      </c>
      <c r="F817" s="211" t="s">
        <v>782</v>
      </c>
      <c r="G817" s="208"/>
      <c r="H817" s="212">
        <v>3</v>
      </c>
      <c r="I817" s="213"/>
      <c r="J817" s="208"/>
      <c r="K817" s="208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201</v>
      </c>
      <c r="AU817" s="218" t="s">
        <v>89</v>
      </c>
      <c r="AV817" s="13" t="s">
        <v>89</v>
      </c>
      <c r="AW817" s="13" t="s">
        <v>36</v>
      </c>
      <c r="AX817" s="13" t="s">
        <v>87</v>
      </c>
      <c r="AY817" s="218" t="s">
        <v>193</v>
      </c>
    </row>
    <row r="818" spans="1:65" s="2" customFormat="1" ht="21.75" customHeight="1">
      <c r="A818" s="35"/>
      <c r="B818" s="36"/>
      <c r="C818" s="193" t="s">
        <v>905</v>
      </c>
      <c r="D818" s="193" t="s">
        <v>195</v>
      </c>
      <c r="E818" s="194" t="s">
        <v>906</v>
      </c>
      <c r="F818" s="195" t="s">
        <v>907</v>
      </c>
      <c r="G818" s="196" t="s">
        <v>367</v>
      </c>
      <c r="H818" s="197">
        <v>1</v>
      </c>
      <c r="I818" s="198"/>
      <c r="J818" s="199">
        <f>ROUND(I818*H818,2)</f>
        <v>0</v>
      </c>
      <c r="K818" s="200"/>
      <c r="L818" s="40"/>
      <c r="M818" s="201" t="s">
        <v>1</v>
      </c>
      <c r="N818" s="202" t="s">
        <v>45</v>
      </c>
      <c r="O818" s="72"/>
      <c r="P818" s="203">
        <f>O818*H818</f>
        <v>0</v>
      </c>
      <c r="Q818" s="203">
        <v>0</v>
      </c>
      <c r="R818" s="203">
        <f>Q818*H818</f>
        <v>0</v>
      </c>
      <c r="S818" s="203">
        <v>0</v>
      </c>
      <c r="T818" s="204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205" t="s">
        <v>348</v>
      </c>
      <c r="AT818" s="205" t="s">
        <v>195</v>
      </c>
      <c r="AU818" s="205" t="s">
        <v>89</v>
      </c>
      <c r="AY818" s="18" t="s">
        <v>193</v>
      </c>
      <c r="BE818" s="206">
        <f>IF(N818="základní",J818,0)</f>
        <v>0</v>
      </c>
      <c r="BF818" s="206">
        <f>IF(N818="snížená",J818,0)</f>
        <v>0</v>
      </c>
      <c r="BG818" s="206">
        <f>IF(N818="zákl. přenesená",J818,0)</f>
        <v>0</v>
      </c>
      <c r="BH818" s="206">
        <f>IF(N818="sníž. přenesená",J818,0)</f>
        <v>0</v>
      </c>
      <c r="BI818" s="206">
        <f>IF(N818="nulová",J818,0)</f>
        <v>0</v>
      </c>
      <c r="BJ818" s="18" t="s">
        <v>87</v>
      </c>
      <c r="BK818" s="206">
        <f>ROUND(I818*H818,2)</f>
        <v>0</v>
      </c>
      <c r="BL818" s="18" t="s">
        <v>348</v>
      </c>
      <c r="BM818" s="205" t="s">
        <v>908</v>
      </c>
    </row>
    <row r="819" spans="2:51" s="13" customFormat="1" ht="12">
      <c r="B819" s="207"/>
      <c r="C819" s="208"/>
      <c r="D819" s="209" t="s">
        <v>201</v>
      </c>
      <c r="E819" s="210" t="s">
        <v>1</v>
      </c>
      <c r="F819" s="211" t="s">
        <v>87</v>
      </c>
      <c r="G819" s="208"/>
      <c r="H819" s="212">
        <v>1</v>
      </c>
      <c r="I819" s="213"/>
      <c r="J819" s="208"/>
      <c r="K819" s="208"/>
      <c r="L819" s="214"/>
      <c r="M819" s="215"/>
      <c r="N819" s="216"/>
      <c r="O819" s="216"/>
      <c r="P819" s="216"/>
      <c r="Q819" s="216"/>
      <c r="R819" s="216"/>
      <c r="S819" s="216"/>
      <c r="T819" s="217"/>
      <c r="AT819" s="218" t="s">
        <v>201</v>
      </c>
      <c r="AU819" s="218" t="s">
        <v>89</v>
      </c>
      <c r="AV819" s="13" t="s">
        <v>89</v>
      </c>
      <c r="AW819" s="13" t="s">
        <v>36</v>
      </c>
      <c r="AX819" s="13" t="s">
        <v>87</v>
      </c>
      <c r="AY819" s="218" t="s">
        <v>193</v>
      </c>
    </row>
    <row r="820" spans="1:65" s="2" customFormat="1" ht="21.75" customHeight="1">
      <c r="A820" s="35"/>
      <c r="B820" s="36"/>
      <c r="C820" s="193" t="s">
        <v>909</v>
      </c>
      <c r="D820" s="193" t="s">
        <v>195</v>
      </c>
      <c r="E820" s="194" t="s">
        <v>910</v>
      </c>
      <c r="F820" s="195" t="s">
        <v>911</v>
      </c>
      <c r="G820" s="196" t="s">
        <v>367</v>
      </c>
      <c r="H820" s="197">
        <v>2</v>
      </c>
      <c r="I820" s="198"/>
      <c r="J820" s="199">
        <f>ROUND(I820*H820,2)</f>
        <v>0</v>
      </c>
      <c r="K820" s="200"/>
      <c r="L820" s="40"/>
      <c r="M820" s="201" t="s">
        <v>1</v>
      </c>
      <c r="N820" s="202" t="s">
        <v>45</v>
      </c>
      <c r="O820" s="72"/>
      <c r="P820" s="203">
        <f>O820*H820</f>
        <v>0</v>
      </c>
      <c r="Q820" s="203">
        <v>0</v>
      </c>
      <c r="R820" s="203">
        <f>Q820*H820</f>
        <v>0</v>
      </c>
      <c r="S820" s="203">
        <v>0</v>
      </c>
      <c r="T820" s="204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205" t="s">
        <v>348</v>
      </c>
      <c r="AT820" s="205" t="s">
        <v>195</v>
      </c>
      <c r="AU820" s="205" t="s">
        <v>89</v>
      </c>
      <c r="AY820" s="18" t="s">
        <v>193</v>
      </c>
      <c r="BE820" s="206">
        <f>IF(N820="základní",J820,0)</f>
        <v>0</v>
      </c>
      <c r="BF820" s="206">
        <f>IF(N820="snížená",J820,0)</f>
        <v>0</v>
      </c>
      <c r="BG820" s="206">
        <f>IF(N820="zákl. přenesená",J820,0)</f>
        <v>0</v>
      </c>
      <c r="BH820" s="206">
        <f>IF(N820="sníž. přenesená",J820,0)</f>
        <v>0</v>
      </c>
      <c r="BI820" s="206">
        <f>IF(N820="nulová",J820,0)</f>
        <v>0</v>
      </c>
      <c r="BJ820" s="18" t="s">
        <v>87</v>
      </c>
      <c r="BK820" s="206">
        <f>ROUND(I820*H820,2)</f>
        <v>0</v>
      </c>
      <c r="BL820" s="18" t="s">
        <v>348</v>
      </c>
      <c r="BM820" s="205" t="s">
        <v>912</v>
      </c>
    </row>
    <row r="821" spans="2:51" s="13" customFormat="1" ht="12">
      <c r="B821" s="207"/>
      <c r="C821" s="208"/>
      <c r="D821" s="209" t="s">
        <v>201</v>
      </c>
      <c r="E821" s="210" t="s">
        <v>1</v>
      </c>
      <c r="F821" s="211" t="s">
        <v>89</v>
      </c>
      <c r="G821" s="208"/>
      <c r="H821" s="212">
        <v>2</v>
      </c>
      <c r="I821" s="213"/>
      <c r="J821" s="208"/>
      <c r="K821" s="208"/>
      <c r="L821" s="214"/>
      <c r="M821" s="215"/>
      <c r="N821" s="216"/>
      <c r="O821" s="216"/>
      <c r="P821" s="216"/>
      <c r="Q821" s="216"/>
      <c r="R821" s="216"/>
      <c r="S821" s="216"/>
      <c r="T821" s="217"/>
      <c r="AT821" s="218" t="s">
        <v>201</v>
      </c>
      <c r="AU821" s="218" t="s">
        <v>89</v>
      </c>
      <c r="AV821" s="13" t="s">
        <v>89</v>
      </c>
      <c r="AW821" s="13" t="s">
        <v>36</v>
      </c>
      <c r="AX821" s="13" t="s">
        <v>87</v>
      </c>
      <c r="AY821" s="218" t="s">
        <v>193</v>
      </c>
    </row>
    <row r="822" spans="1:65" s="2" customFormat="1" ht="21.75" customHeight="1">
      <c r="A822" s="35"/>
      <c r="B822" s="36"/>
      <c r="C822" s="193" t="s">
        <v>913</v>
      </c>
      <c r="D822" s="193" t="s">
        <v>195</v>
      </c>
      <c r="E822" s="194" t="s">
        <v>914</v>
      </c>
      <c r="F822" s="195" t="s">
        <v>915</v>
      </c>
      <c r="G822" s="196" t="s">
        <v>367</v>
      </c>
      <c r="H822" s="197">
        <v>2</v>
      </c>
      <c r="I822" s="198"/>
      <c r="J822" s="199">
        <f>ROUND(I822*H822,2)</f>
        <v>0</v>
      </c>
      <c r="K822" s="200"/>
      <c r="L822" s="40"/>
      <c r="M822" s="201" t="s">
        <v>1</v>
      </c>
      <c r="N822" s="202" t="s">
        <v>45</v>
      </c>
      <c r="O822" s="72"/>
      <c r="P822" s="203">
        <f>O822*H822</f>
        <v>0</v>
      </c>
      <c r="Q822" s="203">
        <v>0</v>
      </c>
      <c r="R822" s="203">
        <f>Q822*H822</f>
        <v>0</v>
      </c>
      <c r="S822" s="203">
        <v>0</v>
      </c>
      <c r="T822" s="204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205" t="s">
        <v>348</v>
      </c>
      <c r="AT822" s="205" t="s">
        <v>195</v>
      </c>
      <c r="AU822" s="205" t="s">
        <v>89</v>
      </c>
      <c r="AY822" s="18" t="s">
        <v>193</v>
      </c>
      <c r="BE822" s="206">
        <f>IF(N822="základní",J822,0)</f>
        <v>0</v>
      </c>
      <c r="BF822" s="206">
        <f>IF(N822="snížená",J822,0)</f>
        <v>0</v>
      </c>
      <c r="BG822" s="206">
        <f>IF(N822="zákl. přenesená",J822,0)</f>
        <v>0</v>
      </c>
      <c r="BH822" s="206">
        <f>IF(N822="sníž. přenesená",J822,0)</f>
        <v>0</v>
      </c>
      <c r="BI822" s="206">
        <f>IF(N822="nulová",J822,0)</f>
        <v>0</v>
      </c>
      <c r="BJ822" s="18" t="s">
        <v>87</v>
      </c>
      <c r="BK822" s="206">
        <f>ROUND(I822*H822,2)</f>
        <v>0</v>
      </c>
      <c r="BL822" s="18" t="s">
        <v>348</v>
      </c>
      <c r="BM822" s="205" t="s">
        <v>916</v>
      </c>
    </row>
    <row r="823" spans="2:51" s="13" customFormat="1" ht="12">
      <c r="B823" s="207"/>
      <c r="C823" s="208"/>
      <c r="D823" s="209" t="s">
        <v>201</v>
      </c>
      <c r="E823" s="210" t="s">
        <v>1</v>
      </c>
      <c r="F823" s="211" t="s">
        <v>89</v>
      </c>
      <c r="G823" s="208"/>
      <c r="H823" s="212">
        <v>2</v>
      </c>
      <c r="I823" s="213"/>
      <c r="J823" s="208"/>
      <c r="K823" s="208"/>
      <c r="L823" s="214"/>
      <c r="M823" s="215"/>
      <c r="N823" s="216"/>
      <c r="O823" s="216"/>
      <c r="P823" s="216"/>
      <c r="Q823" s="216"/>
      <c r="R823" s="216"/>
      <c r="S823" s="216"/>
      <c r="T823" s="217"/>
      <c r="AT823" s="218" t="s">
        <v>201</v>
      </c>
      <c r="AU823" s="218" t="s">
        <v>89</v>
      </c>
      <c r="AV823" s="13" t="s">
        <v>89</v>
      </c>
      <c r="AW823" s="13" t="s">
        <v>36</v>
      </c>
      <c r="AX823" s="13" t="s">
        <v>87</v>
      </c>
      <c r="AY823" s="218" t="s">
        <v>193</v>
      </c>
    </row>
    <row r="824" spans="1:65" s="2" customFormat="1" ht="24.2" customHeight="1">
      <c r="A824" s="35"/>
      <c r="B824" s="36"/>
      <c r="C824" s="193" t="s">
        <v>917</v>
      </c>
      <c r="D824" s="193" t="s">
        <v>195</v>
      </c>
      <c r="E824" s="194" t="s">
        <v>918</v>
      </c>
      <c r="F824" s="195" t="s">
        <v>919</v>
      </c>
      <c r="G824" s="196" t="s">
        <v>607</v>
      </c>
      <c r="H824" s="266"/>
      <c r="I824" s="198"/>
      <c r="J824" s="199">
        <f>ROUND(I824*H824,2)</f>
        <v>0</v>
      </c>
      <c r="K824" s="200"/>
      <c r="L824" s="40"/>
      <c r="M824" s="201" t="s">
        <v>1</v>
      </c>
      <c r="N824" s="202" t="s">
        <v>45</v>
      </c>
      <c r="O824" s="72"/>
      <c r="P824" s="203">
        <f>O824*H824</f>
        <v>0</v>
      </c>
      <c r="Q824" s="203">
        <v>0</v>
      </c>
      <c r="R824" s="203">
        <f>Q824*H824</f>
        <v>0</v>
      </c>
      <c r="S824" s="203">
        <v>0</v>
      </c>
      <c r="T824" s="204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205" t="s">
        <v>348</v>
      </c>
      <c r="AT824" s="205" t="s">
        <v>195</v>
      </c>
      <c r="AU824" s="205" t="s">
        <v>89</v>
      </c>
      <c r="AY824" s="18" t="s">
        <v>193</v>
      </c>
      <c r="BE824" s="206">
        <f>IF(N824="základní",J824,0)</f>
        <v>0</v>
      </c>
      <c r="BF824" s="206">
        <f>IF(N824="snížená",J824,0)</f>
        <v>0</v>
      </c>
      <c r="BG824" s="206">
        <f>IF(N824="zákl. přenesená",J824,0)</f>
        <v>0</v>
      </c>
      <c r="BH824" s="206">
        <f>IF(N824="sníž. přenesená",J824,0)</f>
        <v>0</v>
      </c>
      <c r="BI824" s="206">
        <f>IF(N824="nulová",J824,0)</f>
        <v>0</v>
      </c>
      <c r="BJ824" s="18" t="s">
        <v>87</v>
      </c>
      <c r="BK824" s="206">
        <f>ROUND(I824*H824,2)</f>
        <v>0</v>
      </c>
      <c r="BL824" s="18" t="s">
        <v>348</v>
      </c>
      <c r="BM824" s="205" t="s">
        <v>920</v>
      </c>
    </row>
    <row r="825" spans="2:63" s="12" customFormat="1" ht="22.9" customHeight="1">
      <c r="B825" s="177"/>
      <c r="C825" s="178"/>
      <c r="D825" s="179" t="s">
        <v>79</v>
      </c>
      <c r="E825" s="191" t="s">
        <v>921</v>
      </c>
      <c r="F825" s="191" t="s">
        <v>922</v>
      </c>
      <c r="G825" s="178"/>
      <c r="H825" s="178"/>
      <c r="I825" s="181"/>
      <c r="J825" s="192">
        <f>BK825</f>
        <v>0</v>
      </c>
      <c r="K825" s="178"/>
      <c r="L825" s="183"/>
      <c r="M825" s="184"/>
      <c r="N825" s="185"/>
      <c r="O825" s="185"/>
      <c r="P825" s="186">
        <f>SUM(P826:P973)</f>
        <v>0</v>
      </c>
      <c r="Q825" s="185"/>
      <c r="R825" s="186">
        <f>SUM(R826:R973)</f>
        <v>2.8576773999999996</v>
      </c>
      <c r="S825" s="185"/>
      <c r="T825" s="187">
        <f>SUM(T826:T973)</f>
        <v>1.8631339999999998</v>
      </c>
      <c r="AR825" s="188" t="s">
        <v>89</v>
      </c>
      <c r="AT825" s="189" t="s">
        <v>79</v>
      </c>
      <c r="AU825" s="189" t="s">
        <v>87</v>
      </c>
      <c r="AY825" s="188" t="s">
        <v>193</v>
      </c>
      <c r="BK825" s="190">
        <f>SUM(BK826:BK973)</f>
        <v>0</v>
      </c>
    </row>
    <row r="826" spans="1:65" s="2" customFormat="1" ht="16.5" customHeight="1">
      <c r="A826" s="35"/>
      <c r="B826" s="36"/>
      <c r="C826" s="193" t="s">
        <v>923</v>
      </c>
      <c r="D826" s="193" t="s">
        <v>195</v>
      </c>
      <c r="E826" s="194" t="s">
        <v>924</v>
      </c>
      <c r="F826" s="195" t="s">
        <v>925</v>
      </c>
      <c r="G826" s="196" t="s">
        <v>231</v>
      </c>
      <c r="H826" s="197">
        <v>64.62</v>
      </c>
      <c r="I826" s="198"/>
      <c r="J826" s="199">
        <f>ROUND(I826*H826,2)</f>
        <v>0</v>
      </c>
      <c r="K826" s="200"/>
      <c r="L826" s="40"/>
      <c r="M826" s="201" t="s">
        <v>1</v>
      </c>
      <c r="N826" s="202" t="s">
        <v>45</v>
      </c>
      <c r="O826" s="72"/>
      <c r="P826" s="203">
        <f>O826*H826</f>
        <v>0</v>
      </c>
      <c r="Q826" s="203">
        <v>0</v>
      </c>
      <c r="R826" s="203">
        <f>Q826*H826</f>
        <v>0</v>
      </c>
      <c r="S826" s="203">
        <v>0</v>
      </c>
      <c r="T826" s="204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05" t="s">
        <v>348</v>
      </c>
      <c r="AT826" s="205" t="s">
        <v>195</v>
      </c>
      <c r="AU826" s="205" t="s">
        <v>89</v>
      </c>
      <c r="AY826" s="18" t="s">
        <v>193</v>
      </c>
      <c r="BE826" s="206">
        <f>IF(N826="základní",J826,0)</f>
        <v>0</v>
      </c>
      <c r="BF826" s="206">
        <f>IF(N826="snížená",J826,0)</f>
        <v>0</v>
      </c>
      <c r="BG826" s="206">
        <f>IF(N826="zákl. přenesená",J826,0)</f>
        <v>0</v>
      </c>
      <c r="BH826" s="206">
        <f>IF(N826="sníž. přenesená",J826,0)</f>
        <v>0</v>
      </c>
      <c r="BI826" s="206">
        <f>IF(N826="nulová",J826,0)</f>
        <v>0</v>
      </c>
      <c r="BJ826" s="18" t="s">
        <v>87</v>
      </c>
      <c r="BK826" s="206">
        <f>ROUND(I826*H826,2)</f>
        <v>0</v>
      </c>
      <c r="BL826" s="18" t="s">
        <v>348</v>
      </c>
      <c r="BM826" s="205" t="s">
        <v>926</v>
      </c>
    </row>
    <row r="827" spans="2:51" s="15" customFormat="1" ht="12">
      <c r="B827" s="230"/>
      <c r="C827" s="231"/>
      <c r="D827" s="209" t="s">
        <v>201</v>
      </c>
      <c r="E827" s="232" t="s">
        <v>1</v>
      </c>
      <c r="F827" s="233" t="s">
        <v>269</v>
      </c>
      <c r="G827" s="231"/>
      <c r="H827" s="232" t="s">
        <v>1</v>
      </c>
      <c r="I827" s="234"/>
      <c r="J827" s="231"/>
      <c r="K827" s="231"/>
      <c r="L827" s="235"/>
      <c r="M827" s="236"/>
      <c r="N827" s="237"/>
      <c r="O827" s="237"/>
      <c r="P827" s="237"/>
      <c r="Q827" s="237"/>
      <c r="R827" s="237"/>
      <c r="S827" s="237"/>
      <c r="T827" s="238"/>
      <c r="AT827" s="239" t="s">
        <v>201</v>
      </c>
      <c r="AU827" s="239" t="s">
        <v>89</v>
      </c>
      <c r="AV827" s="15" t="s">
        <v>87</v>
      </c>
      <c r="AW827" s="15" t="s">
        <v>36</v>
      </c>
      <c r="AX827" s="15" t="s">
        <v>80</v>
      </c>
      <c r="AY827" s="239" t="s">
        <v>193</v>
      </c>
    </row>
    <row r="828" spans="2:51" s="15" customFormat="1" ht="12">
      <c r="B828" s="230"/>
      <c r="C828" s="231"/>
      <c r="D828" s="209" t="s">
        <v>201</v>
      </c>
      <c r="E828" s="232" t="s">
        <v>1</v>
      </c>
      <c r="F828" s="233" t="s">
        <v>270</v>
      </c>
      <c r="G828" s="231"/>
      <c r="H828" s="232" t="s">
        <v>1</v>
      </c>
      <c r="I828" s="234"/>
      <c r="J828" s="231"/>
      <c r="K828" s="231"/>
      <c r="L828" s="235"/>
      <c r="M828" s="236"/>
      <c r="N828" s="237"/>
      <c r="O828" s="237"/>
      <c r="P828" s="237"/>
      <c r="Q828" s="237"/>
      <c r="R828" s="237"/>
      <c r="S828" s="237"/>
      <c r="T828" s="238"/>
      <c r="AT828" s="239" t="s">
        <v>201</v>
      </c>
      <c r="AU828" s="239" t="s">
        <v>89</v>
      </c>
      <c r="AV828" s="15" t="s">
        <v>87</v>
      </c>
      <c r="AW828" s="15" t="s">
        <v>36</v>
      </c>
      <c r="AX828" s="15" t="s">
        <v>80</v>
      </c>
      <c r="AY828" s="239" t="s">
        <v>193</v>
      </c>
    </row>
    <row r="829" spans="2:51" s="13" customFormat="1" ht="12">
      <c r="B829" s="207"/>
      <c r="C829" s="208"/>
      <c r="D829" s="209" t="s">
        <v>201</v>
      </c>
      <c r="E829" s="210" t="s">
        <v>1</v>
      </c>
      <c r="F829" s="211" t="s">
        <v>271</v>
      </c>
      <c r="G829" s="208"/>
      <c r="H829" s="212">
        <v>6.29</v>
      </c>
      <c r="I829" s="213"/>
      <c r="J829" s="208"/>
      <c r="K829" s="208"/>
      <c r="L829" s="214"/>
      <c r="M829" s="215"/>
      <c r="N829" s="216"/>
      <c r="O829" s="216"/>
      <c r="P829" s="216"/>
      <c r="Q829" s="216"/>
      <c r="R829" s="216"/>
      <c r="S829" s="216"/>
      <c r="T829" s="217"/>
      <c r="AT829" s="218" t="s">
        <v>201</v>
      </c>
      <c r="AU829" s="218" t="s">
        <v>89</v>
      </c>
      <c r="AV829" s="13" t="s">
        <v>89</v>
      </c>
      <c r="AW829" s="13" t="s">
        <v>36</v>
      </c>
      <c r="AX829" s="13" t="s">
        <v>80</v>
      </c>
      <c r="AY829" s="218" t="s">
        <v>193</v>
      </c>
    </row>
    <row r="830" spans="2:51" s="13" customFormat="1" ht="12">
      <c r="B830" s="207"/>
      <c r="C830" s="208"/>
      <c r="D830" s="209" t="s">
        <v>201</v>
      </c>
      <c r="E830" s="210" t="s">
        <v>1</v>
      </c>
      <c r="F830" s="211" t="s">
        <v>430</v>
      </c>
      <c r="G830" s="208"/>
      <c r="H830" s="212">
        <v>2.01</v>
      </c>
      <c r="I830" s="213"/>
      <c r="J830" s="208"/>
      <c r="K830" s="208"/>
      <c r="L830" s="214"/>
      <c r="M830" s="215"/>
      <c r="N830" s="216"/>
      <c r="O830" s="216"/>
      <c r="P830" s="216"/>
      <c r="Q830" s="216"/>
      <c r="R830" s="216"/>
      <c r="S830" s="216"/>
      <c r="T830" s="217"/>
      <c r="AT830" s="218" t="s">
        <v>201</v>
      </c>
      <c r="AU830" s="218" t="s">
        <v>89</v>
      </c>
      <c r="AV830" s="13" t="s">
        <v>89</v>
      </c>
      <c r="AW830" s="13" t="s">
        <v>36</v>
      </c>
      <c r="AX830" s="13" t="s">
        <v>80</v>
      </c>
      <c r="AY830" s="218" t="s">
        <v>193</v>
      </c>
    </row>
    <row r="831" spans="2:51" s="13" customFormat="1" ht="12">
      <c r="B831" s="207"/>
      <c r="C831" s="208"/>
      <c r="D831" s="209" t="s">
        <v>201</v>
      </c>
      <c r="E831" s="210" t="s">
        <v>1</v>
      </c>
      <c r="F831" s="211" t="s">
        <v>431</v>
      </c>
      <c r="G831" s="208"/>
      <c r="H831" s="212">
        <v>2.12</v>
      </c>
      <c r="I831" s="213"/>
      <c r="J831" s="208"/>
      <c r="K831" s="208"/>
      <c r="L831" s="214"/>
      <c r="M831" s="215"/>
      <c r="N831" s="216"/>
      <c r="O831" s="216"/>
      <c r="P831" s="216"/>
      <c r="Q831" s="216"/>
      <c r="R831" s="216"/>
      <c r="S831" s="216"/>
      <c r="T831" s="217"/>
      <c r="AT831" s="218" t="s">
        <v>201</v>
      </c>
      <c r="AU831" s="218" t="s">
        <v>89</v>
      </c>
      <c r="AV831" s="13" t="s">
        <v>89</v>
      </c>
      <c r="AW831" s="13" t="s">
        <v>36</v>
      </c>
      <c r="AX831" s="13" t="s">
        <v>80</v>
      </c>
      <c r="AY831" s="218" t="s">
        <v>193</v>
      </c>
    </row>
    <row r="832" spans="2:51" s="13" customFormat="1" ht="12">
      <c r="B832" s="207"/>
      <c r="C832" s="208"/>
      <c r="D832" s="209" t="s">
        <v>201</v>
      </c>
      <c r="E832" s="210" t="s">
        <v>1</v>
      </c>
      <c r="F832" s="211" t="s">
        <v>432</v>
      </c>
      <c r="G832" s="208"/>
      <c r="H832" s="212">
        <v>1.36</v>
      </c>
      <c r="I832" s="213"/>
      <c r="J832" s="208"/>
      <c r="K832" s="208"/>
      <c r="L832" s="214"/>
      <c r="M832" s="215"/>
      <c r="N832" s="216"/>
      <c r="O832" s="216"/>
      <c r="P832" s="216"/>
      <c r="Q832" s="216"/>
      <c r="R832" s="216"/>
      <c r="S832" s="216"/>
      <c r="T832" s="217"/>
      <c r="AT832" s="218" t="s">
        <v>201</v>
      </c>
      <c r="AU832" s="218" t="s">
        <v>89</v>
      </c>
      <c r="AV832" s="13" t="s">
        <v>89</v>
      </c>
      <c r="AW832" s="13" t="s">
        <v>36</v>
      </c>
      <c r="AX832" s="13" t="s">
        <v>80</v>
      </c>
      <c r="AY832" s="218" t="s">
        <v>193</v>
      </c>
    </row>
    <row r="833" spans="2:51" s="13" customFormat="1" ht="12">
      <c r="B833" s="207"/>
      <c r="C833" s="208"/>
      <c r="D833" s="209" t="s">
        <v>201</v>
      </c>
      <c r="E833" s="210" t="s">
        <v>1</v>
      </c>
      <c r="F833" s="211" t="s">
        <v>433</v>
      </c>
      <c r="G833" s="208"/>
      <c r="H833" s="212">
        <v>5.87</v>
      </c>
      <c r="I833" s="213"/>
      <c r="J833" s="208"/>
      <c r="K833" s="208"/>
      <c r="L833" s="214"/>
      <c r="M833" s="215"/>
      <c r="N833" s="216"/>
      <c r="O833" s="216"/>
      <c r="P833" s="216"/>
      <c r="Q833" s="216"/>
      <c r="R833" s="216"/>
      <c r="S833" s="216"/>
      <c r="T833" s="217"/>
      <c r="AT833" s="218" t="s">
        <v>201</v>
      </c>
      <c r="AU833" s="218" t="s">
        <v>89</v>
      </c>
      <c r="AV833" s="13" t="s">
        <v>89</v>
      </c>
      <c r="AW833" s="13" t="s">
        <v>36</v>
      </c>
      <c r="AX833" s="13" t="s">
        <v>80</v>
      </c>
      <c r="AY833" s="218" t="s">
        <v>193</v>
      </c>
    </row>
    <row r="834" spans="2:51" s="13" customFormat="1" ht="12">
      <c r="B834" s="207"/>
      <c r="C834" s="208"/>
      <c r="D834" s="209" t="s">
        <v>201</v>
      </c>
      <c r="E834" s="210" t="s">
        <v>1</v>
      </c>
      <c r="F834" s="211" t="s">
        <v>434</v>
      </c>
      <c r="G834" s="208"/>
      <c r="H834" s="212">
        <v>3.77</v>
      </c>
      <c r="I834" s="213"/>
      <c r="J834" s="208"/>
      <c r="K834" s="208"/>
      <c r="L834" s="214"/>
      <c r="M834" s="215"/>
      <c r="N834" s="216"/>
      <c r="O834" s="216"/>
      <c r="P834" s="216"/>
      <c r="Q834" s="216"/>
      <c r="R834" s="216"/>
      <c r="S834" s="216"/>
      <c r="T834" s="217"/>
      <c r="AT834" s="218" t="s">
        <v>201</v>
      </c>
      <c r="AU834" s="218" t="s">
        <v>89</v>
      </c>
      <c r="AV834" s="13" t="s">
        <v>89</v>
      </c>
      <c r="AW834" s="13" t="s">
        <v>36</v>
      </c>
      <c r="AX834" s="13" t="s">
        <v>80</v>
      </c>
      <c r="AY834" s="218" t="s">
        <v>193</v>
      </c>
    </row>
    <row r="835" spans="2:51" s="16" customFormat="1" ht="12">
      <c r="B835" s="240"/>
      <c r="C835" s="241"/>
      <c r="D835" s="209" t="s">
        <v>201</v>
      </c>
      <c r="E835" s="242" t="s">
        <v>1</v>
      </c>
      <c r="F835" s="243" t="s">
        <v>236</v>
      </c>
      <c r="G835" s="241"/>
      <c r="H835" s="244">
        <v>21.42</v>
      </c>
      <c r="I835" s="245"/>
      <c r="J835" s="241"/>
      <c r="K835" s="241"/>
      <c r="L835" s="246"/>
      <c r="M835" s="247"/>
      <c r="N835" s="248"/>
      <c r="O835" s="248"/>
      <c r="P835" s="248"/>
      <c r="Q835" s="248"/>
      <c r="R835" s="248"/>
      <c r="S835" s="248"/>
      <c r="T835" s="249"/>
      <c r="AT835" s="250" t="s">
        <v>201</v>
      </c>
      <c r="AU835" s="250" t="s">
        <v>89</v>
      </c>
      <c r="AV835" s="16" t="s">
        <v>100</v>
      </c>
      <c r="AW835" s="16" t="s">
        <v>36</v>
      </c>
      <c r="AX835" s="16" t="s">
        <v>80</v>
      </c>
      <c r="AY835" s="250" t="s">
        <v>193</v>
      </c>
    </row>
    <row r="836" spans="2:51" s="15" customFormat="1" ht="12">
      <c r="B836" s="230"/>
      <c r="C836" s="231"/>
      <c r="D836" s="209" t="s">
        <v>201</v>
      </c>
      <c r="E836" s="232" t="s">
        <v>1</v>
      </c>
      <c r="F836" s="233" t="s">
        <v>272</v>
      </c>
      <c r="G836" s="231"/>
      <c r="H836" s="232" t="s">
        <v>1</v>
      </c>
      <c r="I836" s="234"/>
      <c r="J836" s="231"/>
      <c r="K836" s="231"/>
      <c r="L836" s="235"/>
      <c r="M836" s="236"/>
      <c r="N836" s="237"/>
      <c r="O836" s="237"/>
      <c r="P836" s="237"/>
      <c r="Q836" s="237"/>
      <c r="R836" s="237"/>
      <c r="S836" s="237"/>
      <c r="T836" s="238"/>
      <c r="AT836" s="239" t="s">
        <v>201</v>
      </c>
      <c r="AU836" s="239" t="s">
        <v>89</v>
      </c>
      <c r="AV836" s="15" t="s">
        <v>87</v>
      </c>
      <c r="AW836" s="15" t="s">
        <v>36</v>
      </c>
      <c r="AX836" s="15" t="s">
        <v>80</v>
      </c>
      <c r="AY836" s="239" t="s">
        <v>193</v>
      </c>
    </row>
    <row r="837" spans="2:51" s="13" customFormat="1" ht="12">
      <c r="B837" s="207"/>
      <c r="C837" s="208"/>
      <c r="D837" s="209" t="s">
        <v>201</v>
      </c>
      <c r="E837" s="210" t="s">
        <v>1</v>
      </c>
      <c r="F837" s="211" t="s">
        <v>435</v>
      </c>
      <c r="G837" s="208"/>
      <c r="H837" s="212">
        <v>6.1</v>
      </c>
      <c r="I837" s="213"/>
      <c r="J837" s="208"/>
      <c r="K837" s="208"/>
      <c r="L837" s="214"/>
      <c r="M837" s="215"/>
      <c r="N837" s="216"/>
      <c r="O837" s="216"/>
      <c r="P837" s="216"/>
      <c r="Q837" s="216"/>
      <c r="R837" s="216"/>
      <c r="S837" s="216"/>
      <c r="T837" s="217"/>
      <c r="AT837" s="218" t="s">
        <v>201</v>
      </c>
      <c r="AU837" s="218" t="s">
        <v>89</v>
      </c>
      <c r="AV837" s="13" t="s">
        <v>89</v>
      </c>
      <c r="AW837" s="13" t="s">
        <v>36</v>
      </c>
      <c r="AX837" s="13" t="s">
        <v>80</v>
      </c>
      <c r="AY837" s="218" t="s">
        <v>193</v>
      </c>
    </row>
    <row r="838" spans="2:51" s="13" customFormat="1" ht="12">
      <c r="B838" s="207"/>
      <c r="C838" s="208"/>
      <c r="D838" s="209" t="s">
        <v>201</v>
      </c>
      <c r="E838" s="210" t="s">
        <v>1</v>
      </c>
      <c r="F838" s="211" t="s">
        <v>436</v>
      </c>
      <c r="G838" s="208"/>
      <c r="H838" s="212">
        <v>11.64</v>
      </c>
      <c r="I838" s="213"/>
      <c r="J838" s="208"/>
      <c r="K838" s="208"/>
      <c r="L838" s="214"/>
      <c r="M838" s="215"/>
      <c r="N838" s="216"/>
      <c r="O838" s="216"/>
      <c r="P838" s="216"/>
      <c r="Q838" s="216"/>
      <c r="R838" s="216"/>
      <c r="S838" s="216"/>
      <c r="T838" s="217"/>
      <c r="AT838" s="218" t="s">
        <v>201</v>
      </c>
      <c r="AU838" s="218" t="s">
        <v>89</v>
      </c>
      <c r="AV838" s="13" t="s">
        <v>89</v>
      </c>
      <c r="AW838" s="13" t="s">
        <v>36</v>
      </c>
      <c r="AX838" s="13" t="s">
        <v>80</v>
      </c>
      <c r="AY838" s="218" t="s">
        <v>193</v>
      </c>
    </row>
    <row r="839" spans="2:51" s="13" customFormat="1" ht="12">
      <c r="B839" s="207"/>
      <c r="C839" s="208"/>
      <c r="D839" s="209" t="s">
        <v>201</v>
      </c>
      <c r="E839" s="210" t="s">
        <v>1</v>
      </c>
      <c r="F839" s="211" t="s">
        <v>437</v>
      </c>
      <c r="G839" s="208"/>
      <c r="H839" s="212">
        <v>2.53</v>
      </c>
      <c r="I839" s="213"/>
      <c r="J839" s="208"/>
      <c r="K839" s="208"/>
      <c r="L839" s="214"/>
      <c r="M839" s="215"/>
      <c r="N839" s="216"/>
      <c r="O839" s="216"/>
      <c r="P839" s="216"/>
      <c r="Q839" s="216"/>
      <c r="R839" s="216"/>
      <c r="S839" s="216"/>
      <c r="T839" s="217"/>
      <c r="AT839" s="218" t="s">
        <v>201</v>
      </c>
      <c r="AU839" s="218" t="s">
        <v>89</v>
      </c>
      <c r="AV839" s="13" t="s">
        <v>89</v>
      </c>
      <c r="AW839" s="13" t="s">
        <v>36</v>
      </c>
      <c r="AX839" s="13" t="s">
        <v>80</v>
      </c>
      <c r="AY839" s="218" t="s">
        <v>193</v>
      </c>
    </row>
    <row r="840" spans="2:51" s="13" customFormat="1" ht="12">
      <c r="B840" s="207"/>
      <c r="C840" s="208"/>
      <c r="D840" s="209" t="s">
        <v>201</v>
      </c>
      <c r="E840" s="210" t="s">
        <v>1</v>
      </c>
      <c r="F840" s="211" t="s">
        <v>273</v>
      </c>
      <c r="G840" s="208"/>
      <c r="H840" s="212">
        <v>1.35</v>
      </c>
      <c r="I840" s="213"/>
      <c r="J840" s="208"/>
      <c r="K840" s="208"/>
      <c r="L840" s="214"/>
      <c r="M840" s="215"/>
      <c r="N840" s="216"/>
      <c r="O840" s="216"/>
      <c r="P840" s="216"/>
      <c r="Q840" s="216"/>
      <c r="R840" s="216"/>
      <c r="S840" s="216"/>
      <c r="T840" s="217"/>
      <c r="AT840" s="218" t="s">
        <v>201</v>
      </c>
      <c r="AU840" s="218" t="s">
        <v>89</v>
      </c>
      <c r="AV840" s="13" t="s">
        <v>89</v>
      </c>
      <c r="AW840" s="13" t="s">
        <v>36</v>
      </c>
      <c r="AX840" s="13" t="s">
        <v>80</v>
      </c>
      <c r="AY840" s="218" t="s">
        <v>193</v>
      </c>
    </row>
    <row r="841" spans="2:51" s="16" customFormat="1" ht="12">
      <c r="B841" s="240"/>
      <c r="C841" s="241"/>
      <c r="D841" s="209" t="s">
        <v>201</v>
      </c>
      <c r="E841" s="242" t="s">
        <v>1</v>
      </c>
      <c r="F841" s="243" t="s">
        <v>236</v>
      </c>
      <c r="G841" s="241"/>
      <c r="H841" s="244">
        <v>21.62</v>
      </c>
      <c r="I841" s="245"/>
      <c r="J841" s="241"/>
      <c r="K841" s="241"/>
      <c r="L841" s="246"/>
      <c r="M841" s="247"/>
      <c r="N841" s="248"/>
      <c r="O841" s="248"/>
      <c r="P841" s="248"/>
      <c r="Q841" s="248"/>
      <c r="R841" s="248"/>
      <c r="S841" s="248"/>
      <c r="T841" s="249"/>
      <c r="AT841" s="250" t="s">
        <v>201</v>
      </c>
      <c r="AU841" s="250" t="s">
        <v>89</v>
      </c>
      <c r="AV841" s="16" t="s">
        <v>100</v>
      </c>
      <c r="AW841" s="16" t="s">
        <v>36</v>
      </c>
      <c r="AX841" s="16" t="s">
        <v>80</v>
      </c>
      <c r="AY841" s="250" t="s">
        <v>193</v>
      </c>
    </row>
    <row r="842" spans="2:51" s="15" customFormat="1" ht="12">
      <c r="B842" s="230"/>
      <c r="C842" s="231"/>
      <c r="D842" s="209" t="s">
        <v>201</v>
      </c>
      <c r="E842" s="232" t="s">
        <v>1</v>
      </c>
      <c r="F842" s="233" t="s">
        <v>274</v>
      </c>
      <c r="G842" s="231"/>
      <c r="H842" s="232" t="s">
        <v>1</v>
      </c>
      <c r="I842" s="234"/>
      <c r="J842" s="231"/>
      <c r="K842" s="231"/>
      <c r="L842" s="235"/>
      <c r="M842" s="236"/>
      <c r="N842" s="237"/>
      <c r="O842" s="237"/>
      <c r="P842" s="237"/>
      <c r="Q842" s="237"/>
      <c r="R842" s="237"/>
      <c r="S842" s="237"/>
      <c r="T842" s="238"/>
      <c r="AT842" s="239" t="s">
        <v>201</v>
      </c>
      <c r="AU842" s="239" t="s">
        <v>89</v>
      </c>
      <c r="AV842" s="15" t="s">
        <v>87</v>
      </c>
      <c r="AW842" s="15" t="s">
        <v>36</v>
      </c>
      <c r="AX842" s="15" t="s">
        <v>80</v>
      </c>
      <c r="AY842" s="239" t="s">
        <v>193</v>
      </c>
    </row>
    <row r="843" spans="2:51" s="13" customFormat="1" ht="12">
      <c r="B843" s="207"/>
      <c r="C843" s="208"/>
      <c r="D843" s="209" t="s">
        <v>201</v>
      </c>
      <c r="E843" s="210" t="s">
        <v>1</v>
      </c>
      <c r="F843" s="211" t="s">
        <v>438</v>
      </c>
      <c r="G843" s="208"/>
      <c r="H843" s="212">
        <v>6.04</v>
      </c>
      <c r="I843" s="213"/>
      <c r="J843" s="208"/>
      <c r="K843" s="208"/>
      <c r="L843" s="214"/>
      <c r="M843" s="215"/>
      <c r="N843" s="216"/>
      <c r="O843" s="216"/>
      <c r="P843" s="216"/>
      <c r="Q843" s="216"/>
      <c r="R843" s="216"/>
      <c r="S843" s="216"/>
      <c r="T843" s="217"/>
      <c r="AT843" s="218" t="s">
        <v>201</v>
      </c>
      <c r="AU843" s="218" t="s">
        <v>89</v>
      </c>
      <c r="AV843" s="13" t="s">
        <v>89</v>
      </c>
      <c r="AW843" s="13" t="s">
        <v>36</v>
      </c>
      <c r="AX843" s="13" t="s">
        <v>80</v>
      </c>
      <c r="AY843" s="218" t="s">
        <v>193</v>
      </c>
    </row>
    <row r="844" spans="2:51" s="13" customFormat="1" ht="12">
      <c r="B844" s="207"/>
      <c r="C844" s="208"/>
      <c r="D844" s="209" t="s">
        <v>201</v>
      </c>
      <c r="E844" s="210" t="s">
        <v>1</v>
      </c>
      <c r="F844" s="211" t="s">
        <v>439</v>
      </c>
      <c r="G844" s="208"/>
      <c r="H844" s="212">
        <v>11.66</v>
      </c>
      <c r="I844" s="213"/>
      <c r="J844" s="208"/>
      <c r="K844" s="208"/>
      <c r="L844" s="214"/>
      <c r="M844" s="215"/>
      <c r="N844" s="216"/>
      <c r="O844" s="216"/>
      <c r="P844" s="216"/>
      <c r="Q844" s="216"/>
      <c r="R844" s="216"/>
      <c r="S844" s="216"/>
      <c r="T844" s="217"/>
      <c r="AT844" s="218" t="s">
        <v>201</v>
      </c>
      <c r="AU844" s="218" t="s">
        <v>89</v>
      </c>
      <c r="AV844" s="13" t="s">
        <v>89</v>
      </c>
      <c r="AW844" s="13" t="s">
        <v>36</v>
      </c>
      <c r="AX844" s="13" t="s">
        <v>80</v>
      </c>
      <c r="AY844" s="218" t="s">
        <v>193</v>
      </c>
    </row>
    <row r="845" spans="2:51" s="13" customFormat="1" ht="12">
      <c r="B845" s="207"/>
      <c r="C845" s="208"/>
      <c r="D845" s="209" t="s">
        <v>201</v>
      </c>
      <c r="E845" s="210" t="s">
        <v>1</v>
      </c>
      <c r="F845" s="211" t="s">
        <v>440</v>
      </c>
      <c r="G845" s="208"/>
      <c r="H845" s="212">
        <v>2.53</v>
      </c>
      <c r="I845" s="213"/>
      <c r="J845" s="208"/>
      <c r="K845" s="208"/>
      <c r="L845" s="214"/>
      <c r="M845" s="215"/>
      <c r="N845" s="216"/>
      <c r="O845" s="216"/>
      <c r="P845" s="216"/>
      <c r="Q845" s="216"/>
      <c r="R845" s="216"/>
      <c r="S845" s="216"/>
      <c r="T845" s="217"/>
      <c r="AT845" s="218" t="s">
        <v>201</v>
      </c>
      <c r="AU845" s="218" t="s">
        <v>89</v>
      </c>
      <c r="AV845" s="13" t="s">
        <v>89</v>
      </c>
      <c r="AW845" s="13" t="s">
        <v>36</v>
      </c>
      <c r="AX845" s="13" t="s">
        <v>80</v>
      </c>
      <c r="AY845" s="218" t="s">
        <v>193</v>
      </c>
    </row>
    <row r="846" spans="2:51" s="13" customFormat="1" ht="12">
      <c r="B846" s="207"/>
      <c r="C846" s="208"/>
      <c r="D846" s="209" t="s">
        <v>201</v>
      </c>
      <c r="E846" s="210" t="s">
        <v>1</v>
      </c>
      <c r="F846" s="211" t="s">
        <v>275</v>
      </c>
      <c r="G846" s="208"/>
      <c r="H846" s="212">
        <v>1.35</v>
      </c>
      <c r="I846" s="213"/>
      <c r="J846" s="208"/>
      <c r="K846" s="208"/>
      <c r="L846" s="214"/>
      <c r="M846" s="215"/>
      <c r="N846" s="216"/>
      <c r="O846" s="216"/>
      <c r="P846" s="216"/>
      <c r="Q846" s="216"/>
      <c r="R846" s="216"/>
      <c r="S846" s="216"/>
      <c r="T846" s="217"/>
      <c r="AT846" s="218" t="s">
        <v>201</v>
      </c>
      <c r="AU846" s="218" t="s">
        <v>89</v>
      </c>
      <c r="AV846" s="13" t="s">
        <v>89</v>
      </c>
      <c r="AW846" s="13" t="s">
        <v>36</v>
      </c>
      <c r="AX846" s="13" t="s">
        <v>80</v>
      </c>
      <c r="AY846" s="218" t="s">
        <v>193</v>
      </c>
    </row>
    <row r="847" spans="2:51" s="16" customFormat="1" ht="12">
      <c r="B847" s="240"/>
      <c r="C847" s="241"/>
      <c r="D847" s="209" t="s">
        <v>201</v>
      </c>
      <c r="E847" s="242" t="s">
        <v>1</v>
      </c>
      <c r="F847" s="243" t="s">
        <v>236</v>
      </c>
      <c r="G847" s="241"/>
      <c r="H847" s="244">
        <v>21.58</v>
      </c>
      <c r="I847" s="245"/>
      <c r="J847" s="241"/>
      <c r="K847" s="241"/>
      <c r="L847" s="246"/>
      <c r="M847" s="247"/>
      <c r="N847" s="248"/>
      <c r="O847" s="248"/>
      <c r="P847" s="248"/>
      <c r="Q847" s="248"/>
      <c r="R847" s="248"/>
      <c r="S847" s="248"/>
      <c r="T847" s="249"/>
      <c r="AT847" s="250" t="s">
        <v>201</v>
      </c>
      <c r="AU847" s="250" t="s">
        <v>89</v>
      </c>
      <c r="AV847" s="16" t="s">
        <v>100</v>
      </c>
      <c r="AW847" s="16" t="s">
        <v>36</v>
      </c>
      <c r="AX847" s="16" t="s">
        <v>80</v>
      </c>
      <c r="AY847" s="250" t="s">
        <v>193</v>
      </c>
    </row>
    <row r="848" spans="2:51" s="14" customFormat="1" ht="12">
      <c r="B848" s="219"/>
      <c r="C848" s="220"/>
      <c r="D848" s="209" t="s">
        <v>201</v>
      </c>
      <c r="E848" s="221" t="s">
        <v>1</v>
      </c>
      <c r="F848" s="222" t="s">
        <v>203</v>
      </c>
      <c r="G848" s="220"/>
      <c r="H848" s="223">
        <v>64.62</v>
      </c>
      <c r="I848" s="224"/>
      <c r="J848" s="220"/>
      <c r="K848" s="220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201</v>
      </c>
      <c r="AU848" s="229" t="s">
        <v>89</v>
      </c>
      <c r="AV848" s="14" t="s">
        <v>199</v>
      </c>
      <c r="AW848" s="14" t="s">
        <v>36</v>
      </c>
      <c r="AX848" s="14" t="s">
        <v>87</v>
      </c>
      <c r="AY848" s="229" t="s">
        <v>193</v>
      </c>
    </row>
    <row r="849" spans="1:65" s="2" customFormat="1" ht="16.5" customHeight="1">
      <c r="A849" s="35"/>
      <c r="B849" s="36"/>
      <c r="C849" s="193" t="s">
        <v>927</v>
      </c>
      <c r="D849" s="193" t="s">
        <v>195</v>
      </c>
      <c r="E849" s="194" t="s">
        <v>928</v>
      </c>
      <c r="F849" s="195" t="s">
        <v>929</v>
      </c>
      <c r="G849" s="196" t="s">
        <v>231</v>
      </c>
      <c r="H849" s="197">
        <v>64.62</v>
      </c>
      <c r="I849" s="198"/>
      <c r="J849" s="199">
        <f>ROUND(I849*H849,2)</f>
        <v>0</v>
      </c>
      <c r="K849" s="200"/>
      <c r="L849" s="40"/>
      <c r="M849" s="201" t="s">
        <v>1</v>
      </c>
      <c r="N849" s="202" t="s">
        <v>45</v>
      </c>
      <c r="O849" s="72"/>
      <c r="P849" s="203">
        <f>O849*H849</f>
        <v>0</v>
      </c>
      <c r="Q849" s="203">
        <v>0.0003</v>
      </c>
      <c r="R849" s="203">
        <f>Q849*H849</f>
        <v>0.019386</v>
      </c>
      <c r="S849" s="203">
        <v>0</v>
      </c>
      <c r="T849" s="204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05" t="s">
        <v>348</v>
      </c>
      <c r="AT849" s="205" t="s">
        <v>195</v>
      </c>
      <c r="AU849" s="205" t="s">
        <v>89</v>
      </c>
      <c r="AY849" s="18" t="s">
        <v>193</v>
      </c>
      <c r="BE849" s="206">
        <f>IF(N849="základní",J849,0)</f>
        <v>0</v>
      </c>
      <c r="BF849" s="206">
        <f>IF(N849="snížená",J849,0)</f>
        <v>0</v>
      </c>
      <c r="BG849" s="206">
        <f>IF(N849="zákl. přenesená",J849,0)</f>
        <v>0</v>
      </c>
      <c r="BH849" s="206">
        <f>IF(N849="sníž. přenesená",J849,0)</f>
        <v>0</v>
      </c>
      <c r="BI849" s="206">
        <f>IF(N849="nulová",J849,0)</f>
        <v>0</v>
      </c>
      <c r="BJ849" s="18" t="s">
        <v>87</v>
      </c>
      <c r="BK849" s="206">
        <f>ROUND(I849*H849,2)</f>
        <v>0</v>
      </c>
      <c r="BL849" s="18" t="s">
        <v>348</v>
      </c>
      <c r="BM849" s="205" t="s">
        <v>930</v>
      </c>
    </row>
    <row r="850" spans="2:51" s="15" customFormat="1" ht="12">
      <c r="B850" s="230"/>
      <c r="C850" s="231"/>
      <c r="D850" s="209" t="s">
        <v>201</v>
      </c>
      <c r="E850" s="232" t="s">
        <v>1</v>
      </c>
      <c r="F850" s="233" t="s">
        <v>269</v>
      </c>
      <c r="G850" s="231"/>
      <c r="H850" s="232" t="s">
        <v>1</v>
      </c>
      <c r="I850" s="234"/>
      <c r="J850" s="231"/>
      <c r="K850" s="231"/>
      <c r="L850" s="235"/>
      <c r="M850" s="236"/>
      <c r="N850" s="237"/>
      <c r="O850" s="237"/>
      <c r="P850" s="237"/>
      <c r="Q850" s="237"/>
      <c r="R850" s="237"/>
      <c r="S850" s="237"/>
      <c r="T850" s="238"/>
      <c r="AT850" s="239" t="s">
        <v>201</v>
      </c>
      <c r="AU850" s="239" t="s">
        <v>89</v>
      </c>
      <c r="AV850" s="15" t="s">
        <v>87</v>
      </c>
      <c r="AW850" s="15" t="s">
        <v>36</v>
      </c>
      <c r="AX850" s="15" t="s">
        <v>80</v>
      </c>
      <c r="AY850" s="239" t="s">
        <v>193</v>
      </c>
    </row>
    <row r="851" spans="2:51" s="15" customFormat="1" ht="12">
      <c r="B851" s="230"/>
      <c r="C851" s="231"/>
      <c r="D851" s="209" t="s">
        <v>201</v>
      </c>
      <c r="E851" s="232" t="s">
        <v>1</v>
      </c>
      <c r="F851" s="233" t="s">
        <v>270</v>
      </c>
      <c r="G851" s="231"/>
      <c r="H851" s="232" t="s">
        <v>1</v>
      </c>
      <c r="I851" s="234"/>
      <c r="J851" s="231"/>
      <c r="K851" s="231"/>
      <c r="L851" s="235"/>
      <c r="M851" s="236"/>
      <c r="N851" s="237"/>
      <c r="O851" s="237"/>
      <c r="P851" s="237"/>
      <c r="Q851" s="237"/>
      <c r="R851" s="237"/>
      <c r="S851" s="237"/>
      <c r="T851" s="238"/>
      <c r="AT851" s="239" t="s">
        <v>201</v>
      </c>
      <c r="AU851" s="239" t="s">
        <v>89</v>
      </c>
      <c r="AV851" s="15" t="s">
        <v>87</v>
      </c>
      <c r="AW851" s="15" t="s">
        <v>36</v>
      </c>
      <c r="AX851" s="15" t="s">
        <v>80</v>
      </c>
      <c r="AY851" s="239" t="s">
        <v>193</v>
      </c>
    </row>
    <row r="852" spans="2:51" s="13" customFormat="1" ht="12">
      <c r="B852" s="207"/>
      <c r="C852" s="208"/>
      <c r="D852" s="209" t="s">
        <v>201</v>
      </c>
      <c r="E852" s="210" t="s">
        <v>1</v>
      </c>
      <c r="F852" s="211" t="s">
        <v>271</v>
      </c>
      <c r="G852" s="208"/>
      <c r="H852" s="212">
        <v>6.29</v>
      </c>
      <c r="I852" s="213"/>
      <c r="J852" s="208"/>
      <c r="K852" s="208"/>
      <c r="L852" s="214"/>
      <c r="M852" s="215"/>
      <c r="N852" s="216"/>
      <c r="O852" s="216"/>
      <c r="P852" s="216"/>
      <c r="Q852" s="216"/>
      <c r="R852" s="216"/>
      <c r="S852" s="216"/>
      <c r="T852" s="217"/>
      <c r="AT852" s="218" t="s">
        <v>201</v>
      </c>
      <c r="AU852" s="218" t="s">
        <v>89</v>
      </c>
      <c r="AV852" s="13" t="s">
        <v>89</v>
      </c>
      <c r="AW852" s="13" t="s">
        <v>36</v>
      </c>
      <c r="AX852" s="13" t="s">
        <v>80</v>
      </c>
      <c r="AY852" s="218" t="s">
        <v>193</v>
      </c>
    </row>
    <row r="853" spans="2:51" s="13" customFormat="1" ht="12">
      <c r="B853" s="207"/>
      <c r="C853" s="208"/>
      <c r="D853" s="209" t="s">
        <v>201</v>
      </c>
      <c r="E853" s="210" t="s">
        <v>1</v>
      </c>
      <c r="F853" s="211" t="s">
        <v>430</v>
      </c>
      <c r="G853" s="208"/>
      <c r="H853" s="212">
        <v>2.01</v>
      </c>
      <c r="I853" s="213"/>
      <c r="J853" s="208"/>
      <c r="K853" s="208"/>
      <c r="L853" s="214"/>
      <c r="M853" s="215"/>
      <c r="N853" s="216"/>
      <c r="O853" s="216"/>
      <c r="P853" s="216"/>
      <c r="Q853" s="216"/>
      <c r="R853" s="216"/>
      <c r="S853" s="216"/>
      <c r="T853" s="217"/>
      <c r="AT853" s="218" t="s">
        <v>201</v>
      </c>
      <c r="AU853" s="218" t="s">
        <v>89</v>
      </c>
      <c r="AV853" s="13" t="s">
        <v>89</v>
      </c>
      <c r="AW853" s="13" t="s">
        <v>36</v>
      </c>
      <c r="AX853" s="13" t="s">
        <v>80</v>
      </c>
      <c r="AY853" s="218" t="s">
        <v>193</v>
      </c>
    </row>
    <row r="854" spans="2:51" s="13" customFormat="1" ht="12">
      <c r="B854" s="207"/>
      <c r="C854" s="208"/>
      <c r="D854" s="209" t="s">
        <v>201</v>
      </c>
      <c r="E854" s="210" t="s">
        <v>1</v>
      </c>
      <c r="F854" s="211" t="s">
        <v>431</v>
      </c>
      <c r="G854" s="208"/>
      <c r="H854" s="212">
        <v>2.12</v>
      </c>
      <c r="I854" s="213"/>
      <c r="J854" s="208"/>
      <c r="K854" s="208"/>
      <c r="L854" s="214"/>
      <c r="M854" s="215"/>
      <c r="N854" s="216"/>
      <c r="O854" s="216"/>
      <c r="P854" s="216"/>
      <c r="Q854" s="216"/>
      <c r="R854" s="216"/>
      <c r="S854" s="216"/>
      <c r="T854" s="217"/>
      <c r="AT854" s="218" t="s">
        <v>201</v>
      </c>
      <c r="AU854" s="218" t="s">
        <v>89</v>
      </c>
      <c r="AV854" s="13" t="s">
        <v>89</v>
      </c>
      <c r="AW854" s="13" t="s">
        <v>36</v>
      </c>
      <c r="AX854" s="13" t="s">
        <v>80</v>
      </c>
      <c r="AY854" s="218" t="s">
        <v>193</v>
      </c>
    </row>
    <row r="855" spans="2:51" s="13" customFormat="1" ht="12">
      <c r="B855" s="207"/>
      <c r="C855" s="208"/>
      <c r="D855" s="209" t="s">
        <v>201</v>
      </c>
      <c r="E855" s="210" t="s">
        <v>1</v>
      </c>
      <c r="F855" s="211" t="s">
        <v>432</v>
      </c>
      <c r="G855" s="208"/>
      <c r="H855" s="212">
        <v>1.36</v>
      </c>
      <c r="I855" s="213"/>
      <c r="J855" s="208"/>
      <c r="K855" s="208"/>
      <c r="L855" s="214"/>
      <c r="M855" s="215"/>
      <c r="N855" s="216"/>
      <c r="O855" s="216"/>
      <c r="P855" s="216"/>
      <c r="Q855" s="216"/>
      <c r="R855" s="216"/>
      <c r="S855" s="216"/>
      <c r="T855" s="217"/>
      <c r="AT855" s="218" t="s">
        <v>201</v>
      </c>
      <c r="AU855" s="218" t="s">
        <v>89</v>
      </c>
      <c r="AV855" s="13" t="s">
        <v>89</v>
      </c>
      <c r="AW855" s="13" t="s">
        <v>36</v>
      </c>
      <c r="AX855" s="13" t="s">
        <v>80</v>
      </c>
      <c r="AY855" s="218" t="s">
        <v>193</v>
      </c>
    </row>
    <row r="856" spans="2:51" s="13" customFormat="1" ht="12">
      <c r="B856" s="207"/>
      <c r="C856" s="208"/>
      <c r="D856" s="209" t="s">
        <v>201</v>
      </c>
      <c r="E856" s="210" t="s">
        <v>1</v>
      </c>
      <c r="F856" s="211" t="s">
        <v>433</v>
      </c>
      <c r="G856" s="208"/>
      <c r="H856" s="212">
        <v>5.87</v>
      </c>
      <c r="I856" s="213"/>
      <c r="J856" s="208"/>
      <c r="K856" s="208"/>
      <c r="L856" s="214"/>
      <c r="M856" s="215"/>
      <c r="N856" s="216"/>
      <c r="O856" s="216"/>
      <c r="P856" s="216"/>
      <c r="Q856" s="216"/>
      <c r="R856" s="216"/>
      <c r="S856" s="216"/>
      <c r="T856" s="217"/>
      <c r="AT856" s="218" t="s">
        <v>201</v>
      </c>
      <c r="AU856" s="218" t="s">
        <v>89</v>
      </c>
      <c r="AV856" s="13" t="s">
        <v>89</v>
      </c>
      <c r="AW856" s="13" t="s">
        <v>36</v>
      </c>
      <c r="AX856" s="13" t="s">
        <v>80</v>
      </c>
      <c r="AY856" s="218" t="s">
        <v>193</v>
      </c>
    </row>
    <row r="857" spans="2:51" s="13" customFormat="1" ht="12">
      <c r="B857" s="207"/>
      <c r="C857" s="208"/>
      <c r="D857" s="209" t="s">
        <v>201</v>
      </c>
      <c r="E857" s="210" t="s">
        <v>1</v>
      </c>
      <c r="F857" s="211" t="s">
        <v>434</v>
      </c>
      <c r="G857" s="208"/>
      <c r="H857" s="212">
        <v>3.77</v>
      </c>
      <c r="I857" s="213"/>
      <c r="J857" s="208"/>
      <c r="K857" s="208"/>
      <c r="L857" s="214"/>
      <c r="M857" s="215"/>
      <c r="N857" s="216"/>
      <c r="O857" s="216"/>
      <c r="P857" s="216"/>
      <c r="Q857" s="216"/>
      <c r="R857" s="216"/>
      <c r="S857" s="216"/>
      <c r="T857" s="217"/>
      <c r="AT857" s="218" t="s">
        <v>201</v>
      </c>
      <c r="AU857" s="218" t="s">
        <v>89</v>
      </c>
      <c r="AV857" s="13" t="s">
        <v>89</v>
      </c>
      <c r="AW857" s="13" t="s">
        <v>36</v>
      </c>
      <c r="AX857" s="13" t="s">
        <v>80</v>
      </c>
      <c r="AY857" s="218" t="s">
        <v>193</v>
      </c>
    </row>
    <row r="858" spans="2:51" s="16" customFormat="1" ht="12">
      <c r="B858" s="240"/>
      <c r="C858" s="241"/>
      <c r="D858" s="209" t="s">
        <v>201</v>
      </c>
      <c r="E858" s="242" t="s">
        <v>1</v>
      </c>
      <c r="F858" s="243" t="s">
        <v>236</v>
      </c>
      <c r="G858" s="241"/>
      <c r="H858" s="244">
        <v>21.42</v>
      </c>
      <c r="I858" s="245"/>
      <c r="J858" s="241"/>
      <c r="K858" s="241"/>
      <c r="L858" s="246"/>
      <c r="M858" s="247"/>
      <c r="N858" s="248"/>
      <c r="O858" s="248"/>
      <c r="P858" s="248"/>
      <c r="Q858" s="248"/>
      <c r="R858" s="248"/>
      <c r="S858" s="248"/>
      <c r="T858" s="249"/>
      <c r="AT858" s="250" t="s">
        <v>201</v>
      </c>
      <c r="AU858" s="250" t="s">
        <v>89</v>
      </c>
      <c r="AV858" s="16" t="s">
        <v>100</v>
      </c>
      <c r="AW858" s="16" t="s">
        <v>36</v>
      </c>
      <c r="AX858" s="16" t="s">
        <v>80</v>
      </c>
      <c r="AY858" s="250" t="s">
        <v>193</v>
      </c>
    </row>
    <row r="859" spans="2:51" s="15" customFormat="1" ht="12">
      <c r="B859" s="230"/>
      <c r="C859" s="231"/>
      <c r="D859" s="209" t="s">
        <v>201</v>
      </c>
      <c r="E859" s="232" t="s">
        <v>1</v>
      </c>
      <c r="F859" s="233" t="s">
        <v>272</v>
      </c>
      <c r="G859" s="231"/>
      <c r="H859" s="232" t="s">
        <v>1</v>
      </c>
      <c r="I859" s="234"/>
      <c r="J859" s="231"/>
      <c r="K859" s="231"/>
      <c r="L859" s="235"/>
      <c r="M859" s="236"/>
      <c r="N859" s="237"/>
      <c r="O859" s="237"/>
      <c r="P859" s="237"/>
      <c r="Q859" s="237"/>
      <c r="R859" s="237"/>
      <c r="S859" s="237"/>
      <c r="T859" s="238"/>
      <c r="AT859" s="239" t="s">
        <v>201</v>
      </c>
      <c r="AU859" s="239" t="s">
        <v>89</v>
      </c>
      <c r="AV859" s="15" t="s">
        <v>87</v>
      </c>
      <c r="AW859" s="15" t="s">
        <v>36</v>
      </c>
      <c r="AX859" s="15" t="s">
        <v>80</v>
      </c>
      <c r="AY859" s="239" t="s">
        <v>193</v>
      </c>
    </row>
    <row r="860" spans="2:51" s="13" customFormat="1" ht="12">
      <c r="B860" s="207"/>
      <c r="C860" s="208"/>
      <c r="D860" s="209" t="s">
        <v>201</v>
      </c>
      <c r="E860" s="210" t="s">
        <v>1</v>
      </c>
      <c r="F860" s="211" t="s">
        <v>435</v>
      </c>
      <c r="G860" s="208"/>
      <c r="H860" s="212">
        <v>6.1</v>
      </c>
      <c r="I860" s="213"/>
      <c r="J860" s="208"/>
      <c r="K860" s="208"/>
      <c r="L860" s="214"/>
      <c r="M860" s="215"/>
      <c r="N860" s="216"/>
      <c r="O860" s="216"/>
      <c r="P860" s="216"/>
      <c r="Q860" s="216"/>
      <c r="R860" s="216"/>
      <c r="S860" s="216"/>
      <c r="T860" s="217"/>
      <c r="AT860" s="218" t="s">
        <v>201</v>
      </c>
      <c r="AU860" s="218" t="s">
        <v>89</v>
      </c>
      <c r="AV860" s="13" t="s">
        <v>89</v>
      </c>
      <c r="AW860" s="13" t="s">
        <v>36</v>
      </c>
      <c r="AX860" s="13" t="s">
        <v>80</v>
      </c>
      <c r="AY860" s="218" t="s">
        <v>193</v>
      </c>
    </row>
    <row r="861" spans="2:51" s="13" customFormat="1" ht="12">
      <c r="B861" s="207"/>
      <c r="C861" s="208"/>
      <c r="D861" s="209" t="s">
        <v>201</v>
      </c>
      <c r="E861" s="210" t="s">
        <v>1</v>
      </c>
      <c r="F861" s="211" t="s">
        <v>436</v>
      </c>
      <c r="G861" s="208"/>
      <c r="H861" s="212">
        <v>11.64</v>
      </c>
      <c r="I861" s="213"/>
      <c r="J861" s="208"/>
      <c r="K861" s="208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201</v>
      </c>
      <c r="AU861" s="218" t="s">
        <v>89</v>
      </c>
      <c r="AV861" s="13" t="s">
        <v>89</v>
      </c>
      <c r="AW861" s="13" t="s">
        <v>36</v>
      </c>
      <c r="AX861" s="13" t="s">
        <v>80</v>
      </c>
      <c r="AY861" s="218" t="s">
        <v>193</v>
      </c>
    </row>
    <row r="862" spans="2:51" s="13" customFormat="1" ht="12">
      <c r="B862" s="207"/>
      <c r="C862" s="208"/>
      <c r="D862" s="209" t="s">
        <v>201</v>
      </c>
      <c r="E862" s="210" t="s">
        <v>1</v>
      </c>
      <c r="F862" s="211" t="s">
        <v>437</v>
      </c>
      <c r="G862" s="208"/>
      <c r="H862" s="212">
        <v>2.53</v>
      </c>
      <c r="I862" s="213"/>
      <c r="J862" s="208"/>
      <c r="K862" s="208"/>
      <c r="L862" s="214"/>
      <c r="M862" s="215"/>
      <c r="N862" s="216"/>
      <c r="O862" s="216"/>
      <c r="P862" s="216"/>
      <c r="Q862" s="216"/>
      <c r="R862" s="216"/>
      <c r="S862" s="216"/>
      <c r="T862" s="217"/>
      <c r="AT862" s="218" t="s">
        <v>201</v>
      </c>
      <c r="AU862" s="218" t="s">
        <v>89</v>
      </c>
      <c r="AV862" s="13" t="s">
        <v>89</v>
      </c>
      <c r="AW862" s="13" t="s">
        <v>36</v>
      </c>
      <c r="AX862" s="13" t="s">
        <v>80</v>
      </c>
      <c r="AY862" s="218" t="s">
        <v>193</v>
      </c>
    </row>
    <row r="863" spans="2:51" s="13" customFormat="1" ht="12">
      <c r="B863" s="207"/>
      <c r="C863" s="208"/>
      <c r="D863" s="209" t="s">
        <v>201</v>
      </c>
      <c r="E863" s="210" t="s">
        <v>1</v>
      </c>
      <c r="F863" s="211" t="s">
        <v>273</v>
      </c>
      <c r="G863" s="208"/>
      <c r="H863" s="212">
        <v>1.35</v>
      </c>
      <c r="I863" s="213"/>
      <c r="J863" s="208"/>
      <c r="K863" s="208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201</v>
      </c>
      <c r="AU863" s="218" t="s">
        <v>89</v>
      </c>
      <c r="AV863" s="13" t="s">
        <v>89</v>
      </c>
      <c r="AW863" s="13" t="s">
        <v>36</v>
      </c>
      <c r="AX863" s="13" t="s">
        <v>80</v>
      </c>
      <c r="AY863" s="218" t="s">
        <v>193</v>
      </c>
    </row>
    <row r="864" spans="2:51" s="16" customFormat="1" ht="12">
      <c r="B864" s="240"/>
      <c r="C864" s="241"/>
      <c r="D864" s="209" t="s">
        <v>201</v>
      </c>
      <c r="E864" s="242" t="s">
        <v>1</v>
      </c>
      <c r="F864" s="243" t="s">
        <v>236</v>
      </c>
      <c r="G864" s="241"/>
      <c r="H864" s="244">
        <v>21.62</v>
      </c>
      <c r="I864" s="245"/>
      <c r="J864" s="241"/>
      <c r="K864" s="241"/>
      <c r="L864" s="246"/>
      <c r="M864" s="247"/>
      <c r="N864" s="248"/>
      <c r="O864" s="248"/>
      <c r="P864" s="248"/>
      <c r="Q864" s="248"/>
      <c r="R864" s="248"/>
      <c r="S864" s="248"/>
      <c r="T864" s="249"/>
      <c r="AT864" s="250" t="s">
        <v>201</v>
      </c>
      <c r="AU864" s="250" t="s">
        <v>89</v>
      </c>
      <c r="AV864" s="16" t="s">
        <v>100</v>
      </c>
      <c r="AW864" s="16" t="s">
        <v>36</v>
      </c>
      <c r="AX864" s="16" t="s">
        <v>80</v>
      </c>
      <c r="AY864" s="250" t="s">
        <v>193</v>
      </c>
    </row>
    <row r="865" spans="2:51" s="15" customFormat="1" ht="12">
      <c r="B865" s="230"/>
      <c r="C865" s="231"/>
      <c r="D865" s="209" t="s">
        <v>201</v>
      </c>
      <c r="E865" s="232" t="s">
        <v>1</v>
      </c>
      <c r="F865" s="233" t="s">
        <v>274</v>
      </c>
      <c r="G865" s="231"/>
      <c r="H865" s="232" t="s">
        <v>1</v>
      </c>
      <c r="I865" s="234"/>
      <c r="J865" s="231"/>
      <c r="K865" s="231"/>
      <c r="L865" s="235"/>
      <c r="M865" s="236"/>
      <c r="N865" s="237"/>
      <c r="O865" s="237"/>
      <c r="P865" s="237"/>
      <c r="Q865" s="237"/>
      <c r="R865" s="237"/>
      <c r="S865" s="237"/>
      <c r="T865" s="238"/>
      <c r="AT865" s="239" t="s">
        <v>201</v>
      </c>
      <c r="AU865" s="239" t="s">
        <v>89</v>
      </c>
      <c r="AV865" s="15" t="s">
        <v>87</v>
      </c>
      <c r="AW865" s="15" t="s">
        <v>36</v>
      </c>
      <c r="AX865" s="15" t="s">
        <v>80</v>
      </c>
      <c r="AY865" s="239" t="s">
        <v>193</v>
      </c>
    </row>
    <row r="866" spans="2:51" s="13" customFormat="1" ht="12">
      <c r="B866" s="207"/>
      <c r="C866" s="208"/>
      <c r="D866" s="209" t="s">
        <v>201</v>
      </c>
      <c r="E866" s="210" t="s">
        <v>1</v>
      </c>
      <c r="F866" s="211" t="s">
        <v>438</v>
      </c>
      <c r="G866" s="208"/>
      <c r="H866" s="212">
        <v>6.04</v>
      </c>
      <c r="I866" s="213"/>
      <c r="J866" s="208"/>
      <c r="K866" s="208"/>
      <c r="L866" s="214"/>
      <c r="M866" s="215"/>
      <c r="N866" s="216"/>
      <c r="O866" s="216"/>
      <c r="P866" s="216"/>
      <c r="Q866" s="216"/>
      <c r="R866" s="216"/>
      <c r="S866" s="216"/>
      <c r="T866" s="217"/>
      <c r="AT866" s="218" t="s">
        <v>201</v>
      </c>
      <c r="AU866" s="218" t="s">
        <v>89</v>
      </c>
      <c r="AV866" s="13" t="s">
        <v>89</v>
      </c>
      <c r="AW866" s="13" t="s">
        <v>36</v>
      </c>
      <c r="AX866" s="13" t="s">
        <v>80</v>
      </c>
      <c r="AY866" s="218" t="s">
        <v>193</v>
      </c>
    </row>
    <row r="867" spans="2:51" s="13" customFormat="1" ht="12">
      <c r="B867" s="207"/>
      <c r="C867" s="208"/>
      <c r="D867" s="209" t="s">
        <v>201</v>
      </c>
      <c r="E867" s="210" t="s">
        <v>1</v>
      </c>
      <c r="F867" s="211" t="s">
        <v>439</v>
      </c>
      <c r="G867" s="208"/>
      <c r="H867" s="212">
        <v>11.66</v>
      </c>
      <c r="I867" s="213"/>
      <c r="J867" s="208"/>
      <c r="K867" s="208"/>
      <c r="L867" s="214"/>
      <c r="M867" s="215"/>
      <c r="N867" s="216"/>
      <c r="O867" s="216"/>
      <c r="P867" s="216"/>
      <c r="Q867" s="216"/>
      <c r="R867" s="216"/>
      <c r="S867" s="216"/>
      <c r="T867" s="217"/>
      <c r="AT867" s="218" t="s">
        <v>201</v>
      </c>
      <c r="AU867" s="218" t="s">
        <v>89</v>
      </c>
      <c r="AV867" s="13" t="s">
        <v>89</v>
      </c>
      <c r="AW867" s="13" t="s">
        <v>36</v>
      </c>
      <c r="AX867" s="13" t="s">
        <v>80</v>
      </c>
      <c r="AY867" s="218" t="s">
        <v>193</v>
      </c>
    </row>
    <row r="868" spans="2:51" s="13" customFormat="1" ht="12">
      <c r="B868" s="207"/>
      <c r="C868" s="208"/>
      <c r="D868" s="209" t="s">
        <v>201</v>
      </c>
      <c r="E868" s="210" t="s">
        <v>1</v>
      </c>
      <c r="F868" s="211" t="s">
        <v>440</v>
      </c>
      <c r="G868" s="208"/>
      <c r="H868" s="212">
        <v>2.53</v>
      </c>
      <c r="I868" s="213"/>
      <c r="J868" s="208"/>
      <c r="K868" s="208"/>
      <c r="L868" s="214"/>
      <c r="M868" s="215"/>
      <c r="N868" s="216"/>
      <c r="O868" s="216"/>
      <c r="P868" s="216"/>
      <c r="Q868" s="216"/>
      <c r="R868" s="216"/>
      <c r="S868" s="216"/>
      <c r="T868" s="217"/>
      <c r="AT868" s="218" t="s">
        <v>201</v>
      </c>
      <c r="AU868" s="218" t="s">
        <v>89</v>
      </c>
      <c r="AV868" s="13" t="s">
        <v>89</v>
      </c>
      <c r="AW868" s="13" t="s">
        <v>36</v>
      </c>
      <c r="AX868" s="13" t="s">
        <v>80</v>
      </c>
      <c r="AY868" s="218" t="s">
        <v>193</v>
      </c>
    </row>
    <row r="869" spans="2:51" s="13" customFormat="1" ht="12">
      <c r="B869" s="207"/>
      <c r="C869" s="208"/>
      <c r="D869" s="209" t="s">
        <v>201</v>
      </c>
      <c r="E869" s="210" t="s">
        <v>1</v>
      </c>
      <c r="F869" s="211" t="s">
        <v>275</v>
      </c>
      <c r="G869" s="208"/>
      <c r="H869" s="212">
        <v>1.35</v>
      </c>
      <c r="I869" s="213"/>
      <c r="J869" s="208"/>
      <c r="K869" s="208"/>
      <c r="L869" s="214"/>
      <c r="M869" s="215"/>
      <c r="N869" s="216"/>
      <c r="O869" s="216"/>
      <c r="P869" s="216"/>
      <c r="Q869" s="216"/>
      <c r="R869" s="216"/>
      <c r="S869" s="216"/>
      <c r="T869" s="217"/>
      <c r="AT869" s="218" t="s">
        <v>201</v>
      </c>
      <c r="AU869" s="218" t="s">
        <v>89</v>
      </c>
      <c r="AV869" s="13" t="s">
        <v>89</v>
      </c>
      <c r="AW869" s="13" t="s">
        <v>36</v>
      </c>
      <c r="AX869" s="13" t="s">
        <v>80</v>
      </c>
      <c r="AY869" s="218" t="s">
        <v>193</v>
      </c>
    </row>
    <row r="870" spans="2:51" s="16" customFormat="1" ht="12">
      <c r="B870" s="240"/>
      <c r="C870" s="241"/>
      <c r="D870" s="209" t="s">
        <v>201</v>
      </c>
      <c r="E870" s="242" t="s">
        <v>1</v>
      </c>
      <c r="F870" s="243" t="s">
        <v>236</v>
      </c>
      <c r="G870" s="241"/>
      <c r="H870" s="244">
        <v>21.58</v>
      </c>
      <c r="I870" s="245"/>
      <c r="J870" s="241"/>
      <c r="K870" s="241"/>
      <c r="L870" s="246"/>
      <c r="M870" s="247"/>
      <c r="N870" s="248"/>
      <c r="O870" s="248"/>
      <c r="P870" s="248"/>
      <c r="Q870" s="248"/>
      <c r="R870" s="248"/>
      <c r="S870" s="248"/>
      <c r="T870" s="249"/>
      <c r="AT870" s="250" t="s">
        <v>201</v>
      </c>
      <c r="AU870" s="250" t="s">
        <v>89</v>
      </c>
      <c r="AV870" s="16" t="s">
        <v>100</v>
      </c>
      <c r="AW870" s="16" t="s">
        <v>36</v>
      </c>
      <c r="AX870" s="16" t="s">
        <v>80</v>
      </c>
      <c r="AY870" s="250" t="s">
        <v>193</v>
      </c>
    </row>
    <row r="871" spans="2:51" s="14" customFormat="1" ht="12">
      <c r="B871" s="219"/>
      <c r="C871" s="220"/>
      <c r="D871" s="209" t="s">
        <v>201</v>
      </c>
      <c r="E871" s="221" t="s">
        <v>1</v>
      </c>
      <c r="F871" s="222" t="s">
        <v>203</v>
      </c>
      <c r="G871" s="220"/>
      <c r="H871" s="223">
        <v>64.62</v>
      </c>
      <c r="I871" s="224"/>
      <c r="J871" s="220"/>
      <c r="K871" s="220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201</v>
      </c>
      <c r="AU871" s="229" t="s">
        <v>89</v>
      </c>
      <c r="AV871" s="14" t="s">
        <v>199</v>
      </c>
      <c r="AW871" s="14" t="s">
        <v>36</v>
      </c>
      <c r="AX871" s="14" t="s">
        <v>87</v>
      </c>
      <c r="AY871" s="229" t="s">
        <v>193</v>
      </c>
    </row>
    <row r="872" spans="1:65" s="2" customFormat="1" ht="24.2" customHeight="1">
      <c r="A872" s="35"/>
      <c r="B872" s="36"/>
      <c r="C872" s="193" t="s">
        <v>931</v>
      </c>
      <c r="D872" s="193" t="s">
        <v>195</v>
      </c>
      <c r="E872" s="194" t="s">
        <v>932</v>
      </c>
      <c r="F872" s="195" t="s">
        <v>933</v>
      </c>
      <c r="G872" s="196" t="s">
        <v>231</v>
      </c>
      <c r="H872" s="197">
        <v>64.62</v>
      </c>
      <c r="I872" s="198"/>
      <c r="J872" s="199">
        <f>ROUND(I872*H872,2)</f>
        <v>0</v>
      </c>
      <c r="K872" s="200"/>
      <c r="L872" s="40"/>
      <c r="M872" s="201" t="s">
        <v>1</v>
      </c>
      <c r="N872" s="202" t="s">
        <v>45</v>
      </c>
      <c r="O872" s="72"/>
      <c r="P872" s="203">
        <f>O872*H872</f>
        <v>0</v>
      </c>
      <c r="Q872" s="203">
        <v>0.015</v>
      </c>
      <c r="R872" s="203">
        <f>Q872*H872</f>
        <v>0.9693</v>
      </c>
      <c r="S872" s="203">
        <v>0</v>
      </c>
      <c r="T872" s="204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05" t="s">
        <v>348</v>
      </c>
      <c r="AT872" s="205" t="s">
        <v>195</v>
      </c>
      <c r="AU872" s="205" t="s">
        <v>89</v>
      </c>
      <c r="AY872" s="18" t="s">
        <v>193</v>
      </c>
      <c r="BE872" s="206">
        <f>IF(N872="základní",J872,0)</f>
        <v>0</v>
      </c>
      <c r="BF872" s="206">
        <f>IF(N872="snížená",J872,0)</f>
        <v>0</v>
      </c>
      <c r="BG872" s="206">
        <f>IF(N872="zákl. přenesená",J872,0)</f>
        <v>0</v>
      </c>
      <c r="BH872" s="206">
        <f>IF(N872="sníž. přenesená",J872,0)</f>
        <v>0</v>
      </c>
      <c r="BI872" s="206">
        <f>IF(N872="nulová",J872,0)</f>
        <v>0</v>
      </c>
      <c r="BJ872" s="18" t="s">
        <v>87</v>
      </c>
      <c r="BK872" s="206">
        <f>ROUND(I872*H872,2)</f>
        <v>0</v>
      </c>
      <c r="BL872" s="18" t="s">
        <v>348</v>
      </c>
      <c r="BM872" s="205" t="s">
        <v>934</v>
      </c>
    </row>
    <row r="873" spans="2:51" s="15" customFormat="1" ht="12">
      <c r="B873" s="230"/>
      <c r="C873" s="231"/>
      <c r="D873" s="209" t="s">
        <v>201</v>
      </c>
      <c r="E873" s="232" t="s">
        <v>1</v>
      </c>
      <c r="F873" s="233" t="s">
        <v>269</v>
      </c>
      <c r="G873" s="231"/>
      <c r="H873" s="232" t="s">
        <v>1</v>
      </c>
      <c r="I873" s="234"/>
      <c r="J873" s="231"/>
      <c r="K873" s="231"/>
      <c r="L873" s="235"/>
      <c r="M873" s="236"/>
      <c r="N873" s="237"/>
      <c r="O873" s="237"/>
      <c r="P873" s="237"/>
      <c r="Q873" s="237"/>
      <c r="R873" s="237"/>
      <c r="S873" s="237"/>
      <c r="T873" s="238"/>
      <c r="AT873" s="239" t="s">
        <v>201</v>
      </c>
      <c r="AU873" s="239" t="s">
        <v>89</v>
      </c>
      <c r="AV873" s="15" t="s">
        <v>87</v>
      </c>
      <c r="AW873" s="15" t="s">
        <v>36</v>
      </c>
      <c r="AX873" s="15" t="s">
        <v>80</v>
      </c>
      <c r="AY873" s="239" t="s">
        <v>193</v>
      </c>
    </row>
    <row r="874" spans="2:51" s="15" customFormat="1" ht="12">
      <c r="B874" s="230"/>
      <c r="C874" s="231"/>
      <c r="D874" s="209" t="s">
        <v>201</v>
      </c>
      <c r="E874" s="232" t="s">
        <v>1</v>
      </c>
      <c r="F874" s="233" t="s">
        <v>270</v>
      </c>
      <c r="G874" s="231"/>
      <c r="H874" s="232" t="s">
        <v>1</v>
      </c>
      <c r="I874" s="234"/>
      <c r="J874" s="231"/>
      <c r="K874" s="231"/>
      <c r="L874" s="235"/>
      <c r="M874" s="236"/>
      <c r="N874" s="237"/>
      <c r="O874" s="237"/>
      <c r="P874" s="237"/>
      <c r="Q874" s="237"/>
      <c r="R874" s="237"/>
      <c r="S874" s="237"/>
      <c r="T874" s="238"/>
      <c r="AT874" s="239" t="s">
        <v>201</v>
      </c>
      <c r="AU874" s="239" t="s">
        <v>89</v>
      </c>
      <c r="AV874" s="15" t="s">
        <v>87</v>
      </c>
      <c r="AW874" s="15" t="s">
        <v>36</v>
      </c>
      <c r="AX874" s="15" t="s">
        <v>80</v>
      </c>
      <c r="AY874" s="239" t="s">
        <v>193</v>
      </c>
    </row>
    <row r="875" spans="2:51" s="13" customFormat="1" ht="12">
      <c r="B875" s="207"/>
      <c r="C875" s="208"/>
      <c r="D875" s="209" t="s">
        <v>201</v>
      </c>
      <c r="E875" s="210" t="s">
        <v>1</v>
      </c>
      <c r="F875" s="211" t="s">
        <v>271</v>
      </c>
      <c r="G875" s="208"/>
      <c r="H875" s="212">
        <v>6.29</v>
      </c>
      <c r="I875" s="213"/>
      <c r="J875" s="208"/>
      <c r="K875" s="208"/>
      <c r="L875" s="214"/>
      <c r="M875" s="215"/>
      <c r="N875" s="216"/>
      <c r="O875" s="216"/>
      <c r="P875" s="216"/>
      <c r="Q875" s="216"/>
      <c r="R875" s="216"/>
      <c r="S875" s="216"/>
      <c r="T875" s="217"/>
      <c r="AT875" s="218" t="s">
        <v>201</v>
      </c>
      <c r="AU875" s="218" t="s">
        <v>89</v>
      </c>
      <c r="AV875" s="13" t="s">
        <v>89</v>
      </c>
      <c r="AW875" s="13" t="s">
        <v>36</v>
      </c>
      <c r="AX875" s="13" t="s">
        <v>80</v>
      </c>
      <c r="AY875" s="218" t="s">
        <v>193</v>
      </c>
    </row>
    <row r="876" spans="2:51" s="13" customFormat="1" ht="12">
      <c r="B876" s="207"/>
      <c r="C876" s="208"/>
      <c r="D876" s="209" t="s">
        <v>201</v>
      </c>
      <c r="E876" s="210" t="s">
        <v>1</v>
      </c>
      <c r="F876" s="211" t="s">
        <v>430</v>
      </c>
      <c r="G876" s="208"/>
      <c r="H876" s="212">
        <v>2.01</v>
      </c>
      <c r="I876" s="213"/>
      <c r="J876" s="208"/>
      <c r="K876" s="208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201</v>
      </c>
      <c r="AU876" s="218" t="s">
        <v>89</v>
      </c>
      <c r="AV876" s="13" t="s">
        <v>89</v>
      </c>
      <c r="AW876" s="13" t="s">
        <v>36</v>
      </c>
      <c r="AX876" s="13" t="s">
        <v>80</v>
      </c>
      <c r="AY876" s="218" t="s">
        <v>193</v>
      </c>
    </row>
    <row r="877" spans="2:51" s="13" customFormat="1" ht="12">
      <c r="B877" s="207"/>
      <c r="C877" s="208"/>
      <c r="D877" s="209" t="s">
        <v>201</v>
      </c>
      <c r="E877" s="210" t="s">
        <v>1</v>
      </c>
      <c r="F877" s="211" t="s">
        <v>431</v>
      </c>
      <c r="G877" s="208"/>
      <c r="H877" s="212">
        <v>2.12</v>
      </c>
      <c r="I877" s="213"/>
      <c r="J877" s="208"/>
      <c r="K877" s="208"/>
      <c r="L877" s="214"/>
      <c r="M877" s="215"/>
      <c r="N877" s="216"/>
      <c r="O877" s="216"/>
      <c r="P877" s="216"/>
      <c r="Q877" s="216"/>
      <c r="R877" s="216"/>
      <c r="S877" s="216"/>
      <c r="T877" s="217"/>
      <c r="AT877" s="218" t="s">
        <v>201</v>
      </c>
      <c r="AU877" s="218" t="s">
        <v>89</v>
      </c>
      <c r="AV877" s="13" t="s">
        <v>89</v>
      </c>
      <c r="AW877" s="13" t="s">
        <v>36</v>
      </c>
      <c r="AX877" s="13" t="s">
        <v>80</v>
      </c>
      <c r="AY877" s="218" t="s">
        <v>193</v>
      </c>
    </row>
    <row r="878" spans="2:51" s="13" customFormat="1" ht="12">
      <c r="B878" s="207"/>
      <c r="C878" s="208"/>
      <c r="D878" s="209" t="s">
        <v>201</v>
      </c>
      <c r="E878" s="210" t="s">
        <v>1</v>
      </c>
      <c r="F878" s="211" t="s">
        <v>432</v>
      </c>
      <c r="G878" s="208"/>
      <c r="H878" s="212">
        <v>1.36</v>
      </c>
      <c r="I878" s="213"/>
      <c r="J878" s="208"/>
      <c r="K878" s="208"/>
      <c r="L878" s="214"/>
      <c r="M878" s="215"/>
      <c r="N878" s="216"/>
      <c r="O878" s="216"/>
      <c r="P878" s="216"/>
      <c r="Q878" s="216"/>
      <c r="R878" s="216"/>
      <c r="S878" s="216"/>
      <c r="T878" s="217"/>
      <c r="AT878" s="218" t="s">
        <v>201</v>
      </c>
      <c r="AU878" s="218" t="s">
        <v>89</v>
      </c>
      <c r="AV878" s="13" t="s">
        <v>89</v>
      </c>
      <c r="AW878" s="13" t="s">
        <v>36</v>
      </c>
      <c r="AX878" s="13" t="s">
        <v>80</v>
      </c>
      <c r="AY878" s="218" t="s">
        <v>193</v>
      </c>
    </row>
    <row r="879" spans="2:51" s="13" customFormat="1" ht="12">
      <c r="B879" s="207"/>
      <c r="C879" s="208"/>
      <c r="D879" s="209" t="s">
        <v>201</v>
      </c>
      <c r="E879" s="210" t="s">
        <v>1</v>
      </c>
      <c r="F879" s="211" t="s">
        <v>433</v>
      </c>
      <c r="G879" s="208"/>
      <c r="H879" s="212">
        <v>5.87</v>
      </c>
      <c r="I879" s="213"/>
      <c r="J879" s="208"/>
      <c r="K879" s="208"/>
      <c r="L879" s="214"/>
      <c r="M879" s="215"/>
      <c r="N879" s="216"/>
      <c r="O879" s="216"/>
      <c r="P879" s="216"/>
      <c r="Q879" s="216"/>
      <c r="R879" s="216"/>
      <c r="S879" s="216"/>
      <c r="T879" s="217"/>
      <c r="AT879" s="218" t="s">
        <v>201</v>
      </c>
      <c r="AU879" s="218" t="s">
        <v>89</v>
      </c>
      <c r="AV879" s="13" t="s">
        <v>89</v>
      </c>
      <c r="AW879" s="13" t="s">
        <v>36</v>
      </c>
      <c r="AX879" s="13" t="s">
        <v>80</v>
      </c>
      <c r="AY879" s="218" t="s">
        <v>193</v>
      </c>
    </row>
    <row r="880" spans="2:51" s="13" customFormat="1" ht="12">
      <c r="B880" s="207"/>
      <c r="C880" s="208"/>
      <c r="D880" s="209" t="s">
        <v>201</v>
      </c>
      <c r="E880" s="210" t="s">
        <v>1</v>
      </c>
      <c r="F880" s="211" t="s">
        <v>434</v>
      </c>
      <c r="G880" s="208"/>
      <c r="H880" s="212">
        <v>3.77</v>
      </c>
      <c r="I880" s="213"/>
      <c r="J880" s="208"/>
      <c r="K880" s="208"/>
      <c r="L880" s="214"/>
      <c r="M880" s="215"/>
      <c r="N880" s="216"/>
      <c r="O880" s="216"/>
      <c r="P880" s="216"/>
      <c r="Q880" s="216"/>
      <c r="R880" s="216"/>
      <c r="S880" s="216"/>
      <c r="T880" s="217"/>
      <c r="AT880" s="218" t="s">
        <v>201</v>
      </c>
      <c r="AU880" s="218" t="s">
        <v>89</v>
      </c>
      <c r="AV880" s="13" t="s">
        <v>89</v>
      </c>
      <c r="AW880" s="13" t="s">
        <v>36</v>
      </c>
      <c r="AX880" s="13" t="s">
        <v>80</v>
      </c>
      <c r="AY880" s="218" t="s">
        <v>193</v>
      </c>
    </row>
    <row r="881" spans="2:51" s="16" customFormat="1" ht="12">
      <c r="B881" s="240"/>
      <c r="C881" s="241"/>
      <c r="D881" s="209" t="s">
        <v>201</v>
      </c>
      <c r="E881" s="242" t="s">
        <v>1</v>
      </c>
      <c r="F881" s="243" t="s">
        <v>236</v>
      </c>
      <c r="G881" s="241"/>
      <c r="H881" s="244">
        <v>21.42</v>
      </c>
      <c r="I881" s="245"/>
      <c r="J881" s="241"/>
      <c r="K881" s="241"/>
      <c r="L881" s="246"/>
      <c r="M881" s="247"/>
      <c r="N881" s="248"/>
      <c r="O881" s="248"/>
      <c r="P881" s="248"/>
      <c r="Q881" s="248"/>
      <c r="R881" s="248"/>
      <c r="S881" s="248"/>
      <c r="T881" s="249"/>
      <c r="AT881" s="250" t="s">
        <v>201</v>
      </c>
      <c r="AU881" s="250" t="s">
        <v>89</v>
      </c>
      <c r="AV881" s="16" t="s">
        <v>100</v>
      </c>
      <c r="AW881" s="16" t="s">
        <v>36</v>
      </c>
      <c r="AX881" s="16" t="s">
        <v>80</v>
      </c>
      <c r="AY881" s="250" t="s">
        <v>193</v>
      </c>
    </row>
    <row r="882" spans="2:51" s="15" customFormat="1" ht="12">
      <c r="B882" s="230"/>
      <c r="C882" s="231"/>
      <c r="D882" s="209" t="s">
        <v>201</v>
      </c>
      <c r="E882" s="232" t="s">
        <v>1</v>
      </c>
      <c r="F882" s="233" t="s">
        <v>272</v>
      </c>
      <c r="G882" s="231"/>
      <c r="H882" s="232" t="s">
        <v>1</v>
      </c>
      <c r="I882" s="234"/>
      <c r="J882" s="231"/>
      <c r="K882" s="231"/>
      <c r="L882" s="235"/>
      <c r="M882" s="236"/>
      <c r="N882" s="237"/>
      <c r="O882" s="237"/>
      <c r="P882" s="237"/>
      <c r="Q882" s="237"/>
      <c r="R882" s="237"/>
      <c r="S882" s="237"/>
      <c r="T882" s="238"/>
      <c r="AT882" s="239" t="s">
        <v>201</v>
      </c>
      <c r="AU882" s="239" t="s">
        <v>89</v>
      </c>
      <c r="AV882" s="15" t="s">
        <v>87</v>
      </c>
      <c r="AW882" s="15" t="s">
        <v>36</v>
      </c>
      <c r="AX882" s="15" t="s">
        <v>80</v>
      </c>
      <c r="AY882" s="239" t="s">
        <v>193</v>
      </c>
    </row>
    <row r="883" spans="2:51" s="13" customFormat="1" ht="12">
      <c r="B883" s="207"/>
      <c r="C883" s="208"/>
      <c r="D883" s="209" t="s">
        <v>201</v>
      </c>
      <c r="E883" s="210" t="s">
        <v>1</v>
      </c>
      <c r="F883" s="211" t="s">
        <v>435</v>
      </c>
      <c r="G883" s="208"/>
      <c r="H883" s="212">
        <v>6.1</v>
      </c>
      <c r="I883" s="213"/>
      <c r="J883" s="208"/>
      <c r="K883" s="208"/>
      <c r="L883" s="214"/>
      <c r="M883" s="215"/>
      <c r="N883" s="216"/>
      <c r="O883" s="216"/>
      <c r="P883" s="216"/>
      <c r="Q883" s="216"/>
      <c r="R883" s="216"/>
      <c r="S883" s="216"/>
      <c r="T883" s="217"/>
      <c r="AT883" s="218" t="s">
        <v>201</v>
      </c>
      <c r="AU883" s="218" t="s">
        <v>89</v>
      </c>
      <c r="AV883" s="13" t="s">
        <v>89</v>
      </c>
      <c r="AW883" s="13" t="s">
        <v>36</v>
      </c>
      <c r="AX883" s="13" t="s">
        <v>80</v>
      </c>
      <c r="AY883" s="218" t="s">
        <v>193</v>
      </c>
    </row>
    <row r="884" spans="2:51" s="13" customFormat="1" ht="12">
      <c r="B884" s="207"/>
      <c r="C884" s="208"/>
      <c r="D884" s="209" t="s">
        <v>201</v>
      </c>
      <c r="E884" s="210" t="s">
        <v>1</v>
      </c>
      <c r="F884" s="211" t="s">
        <v>436</v>
      </c>
      <c r="G884" s="208"/>
      <c r="H884" s="212">
        <v>11.64</v>
      </c>
      <c r="I884" s="213"/>
      <c r="J884" s="208"/>
      <c r="K884" s="208"/>
      <c r="L884" s="214"/>
      <c r="M884" s="215"/>
      <c r="N884" s="216"/>
      <c r="O884" s="216"/>
      <c r="P884" s="216"/>
      <c r="Q884" s="216"/>
      <c r="R884" s="216"/>
      <c r="S884" s="216"/>
      <c r="T884" s="217"/>
      <c r="AT884" s="218" t="s">
        <v>201</v>
      </c>
      <c r="AU884" s="218" t="s">
        <v>89</v>
      </c>
      <c r="AV884" s="13" t="s">
        <v>89</v>
      </c>
      <c r="AW884" s="13" t="s">
        <v>36</v>
      </c>
      <c r="AX884" s="13" t="s">
        <v>80</v>
      </c>
      <c r="AY884" s="218" t="s">
        <v>193</v>
      </c>
    </row>
    <row r="885" spans="2:51" s="13" customFormat="1" ht="12">
      <c r="B885" s="207"/>
      <c r="C885" s="208"/>
      <c r="D885" s="209" t="s">
        <v>201</v>
      </c>
      <c r="E885" s="210" t="s">
        <v>1</v>
      </c>
      <c r="F885" s="211" t="s">
        <v>437</v>
      </c>
      <c r="G885" s="208"/>
      <c r="H885" s="212">
        <v>2.53</v>
      </c>
      <c r="I885" s="213"/>
      <c r="J885" s="208"/>
      <c r="K885" s="208"/>
      <c r="L885" s="214"/>
      <c r="M885" s="215"/>
      <c r="N885" s="216"/>
      <c r="O885" s="216"/>
      <c r="P885" s="216"/>
      <c r="Q885" s="216"/>
      <c r="R885" s="216"/>
      <c r="S885" s="216"/>
      <c r="T885" s="217"/>
      <c r="AT885" s="218" t="s">
        <v>201</v>
      </c>
      <c r="AU885" s="218" t="s">
        <v>89</v>
      </c>
      <c r="AV885" s="13" t="s">
        <v>89</v>
      </c>
      <c r="AW885" s="13" t="s">
        <v>36</v>
      </c>
      <c r="AX885" s="13" t="s">
        <v>80</v>
      </c>
      <c r="AY885" s="218" t="s">
        <v>193</v>
      </c>
    </row>
    <row r="886" spans="2:51" s="13" customFormat="1" ht="12">
      <c r="B886" s="207"/>
      <c r="C886" s="208"/>
      <c r="D886" s="209" t="s">
        <v>201</v>
      </c>
      <c r="E886" s="210" t="s">
        <v>1</v>
      </c>
      <c r="F886" s="211" t="s">
        <v>273</v>
      </c>
      <c r="G886" s="208"/>
      <c r="H886" s="212">
        <v>1.35</v>
      </c>
      <c r="I886" s="213"/>
      <c r="J886" s="208"/>
      <c r="K886" s="208"/>
      <c r="L886" s="214"/>
      <c r="M886" s="215"/>
      <c r="N886" s="216"/>
      <c r="O886" s="216"/>
      <c r="P886" s="216"/>
      <c r="Q886" s="216"/>
      <c r="R886" s="216"/>
      <c r="S886" s="216"/>
      <c r="T886" s="217"/>
      <c r="AT886" s="218" t="s">
        <v>201</v>
      </c>
      <c r="AU886" s="218" t="s">
        <v>89</v>
      </c>
      <c r="AV886" s="13" t="s">
        <v>89</v>
      </c>
      <c r="AW886" s="13" t="s">
        <v>36</v>
      </c>
      <c r="AX886" s="13" t="s">
        <v>80</v>
      </c>
      <c r="AY886" s="218" t="s">
        <v>193</v>
      </c>
    </row>
    <row r="887" spans="2:51" s="16" customFormat="1" ht="12">
      <c r="B887" s="240"/>
      <c r="C887" s="241"/>
      <c r="D887" s="209" t="s">
        <v>201</v>
      </c>
      <c r="E887" s="242" t="s">
        <v>1</v>
      </c>
      <c r="F887" s="243" t="s">
        <v>236</v>
      </c>
      <c r="G887" s="241"/>
      <c r="H887" s="244">
        <v>21.62</v>
      </c>
      <c r="I887" s="245"/>
      <c r="J887" s="241"/>
      <c r="K887" s="241"/>
      <c r="L887" s="246"/>
      <c r="M887" s="247"/>
      <c r="N887" s="248"/>
      <c r="O887" s="248"/>
      <c r="P887" s="248"/>
      <c r="Q887" s="248"/>
      <c r="R887" s="248"/>
      <c r="S887" s="248"/>
      <c r="T887" s="249"/>
      <c r="AT887" s="250" t="s">
        <v>201</v>
      </c>
      <c r="AU887" s="250" t="s">
        <v>89</v>
      </c>
      <c r="AV887" s="16" t="s">
        <v>100</v>
      </c>
      <c r="AW887" s="16" t="s">
        <v>36</v>
      </c>
      <c r="AX887" s="16" t="s">
        <v>80</v>
      </c>
      <c r="AY887" s="250" t="s">
        <v>193</v>
      </c>
    </row>
    <row r="888" spans="2:51" s="15" customFormat="1" ht="12">
      <c r="B888" s="230"/>
      <c r="C888" s="231"/>
      <c r="D888" s="209" t="s">
        <v>201</v>
      </c>
      <c r="E888" s="232" t="s">
        <v>1</v>
      </c>
      <c r="F888" s="233" t="s">
        <v>274</v>
      </c>
      <c r="G888" s="231"/>
      <c r="H888" s="232" t="s">
        <v>1</v>
      </c>
      <c r="I888" s="234"/>
      <c r="J888" s="231"/>
      <c r="K888" s="231"/>
      <c r="L888" s="235"/>
      <c r="M888" s="236"/>
      <c r="N888" s="237"/>
      <c r="O888" s="237"/>
      <c r="P888" s="237"/>
      <c r="Q888" s="237"/>
      <c r="R888" s="237"/>
      <c r="S888" s="237"/>
      <c r="T888" s="238"/>
      <c r="AT888" s="239" t="s">
        <v>201</v>
      </c>
      <c r="AU888" s="239" t="s">
        <v>89</v>
      </c>
      <c r="AV888" s="15" t="s">
        <v>87</v>
      </c>
      <c r="AW888" s="15" t="s">
        <v>36</v>
      </c>
      <c r="AX888" s="15" t="s">
        <v>80</v>
      </c>
      <c r="AY888" s="239" t="s">
        <v>193</v>
      </c>
    </row>
    <row r="889" spans="2:51" s="13" customFormat="1" ht="12">
      <c r="B889" s="207"/>
      <c r="C889" s="208"/>
      <c r="D889" s="209" t="s">
        <v>201</v>
      </c>
      <c r="E889" s="210" t="s">
        <v>1</v>
      </c>
      <c r="F889" s="211" t="s">
        <v>438</v>
      </c>
      <c r="G889" s="208"/>
      <c r="H889" s="212">
        <v>6.04</v>
      </c>
      <c r="I889" s="213"/>
      <c r="J889" s="208"/>
      <c r="K889" s="208"/>
      <c r="L889" s="214"/>
      <c r="M889" s="215"/>
      <c r="N889" s="216"/>
      <c r="O889" s="216"/>
      <c r="P889" s="216"/>
      <c r="Q889" s="216"/>
      <c r="R889" s="216"/>
      <c r="S889" s="216"/>
      <c r="T889" s="217"/>
      <c r="AT889" s="218" t="s">
        <v>201</v>
      </c>
      <c r="AU889" s="218" t="s">
        <v>89</v>
      </c>
      <c r="AV889" s="13" t="s">
        <v>89</v>
      </c>
      <c r="AW889" s="13" t="s">
        <v>36</v>
      </c>
      <c r="AX889" s="13" t="s">
        <v>80</v>
      </c>
      <c r="AY889" s="218" t="s">
        <v>193</v>
      </c>
    </row>
    <row r="890" spans="2:51" s="13" customFormat="1" ht="12">
      <c r="B890" s="207"/>
      <c r="C890" s="208"/>
      <c r="D890" s="209" t="s">
        <v>201</v>
      </c>
      <c r="E890" s="210" t="s">
        <v>1</v>
      </c>
      <c r="F890" s="211" t="s">
        <v>439</v>
      </c>
      <c r="G890" s="208"/>
      <c r="H890" s="212">
        <v>11.66</v>
      </c>
      <c r="I890" s="213"/>
      <c r="J890" s="208"/>
      <c r="K890" s="208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201</v>
      </c>
      <c r="AU890" s="218" t="s">
        <v>89</v>
      </c>
      <c r="AV890" s="13" t="s">
        <v>89</v>
      </c>
      <c r="AW890" s="13" t="s">
        <v>36</v>
      </c>
      <c r="AX890" s="13" t="s">
        <v>80</v>
      </c>
      <c r="AY890" s="218" t="s">
        <v>193</v>
      </c>
    </row>
    <row r="891" spans="2:51" s="13" customFormat="1" ht="12">
      <c r="B891" s="207"/>
      <c r="C891" s="208"/>
      <c r="D891" s="209" t="s">
        <v>201</v>
      </c>
      <c r="E891" s="210" t="s">
        <v>1</v>
      </c>
      <c r="F891" s="211" t="s">
        <v>440</v>
      </c>
      <c r="G891" s="208"/>
      <c r="H891" s="212">
        <v>2.53</v>
      </c>
      <c r="I891" s="213"/>
      <c r="J891" s="208"/>
      <c r="K891" s="208"/>
      <c r="L891" s="214"/>
      <c r="M891" s="215"/>
      <c r="N891" s="216"/>
      <c r="O891" s="216"/>
      <c r="P891" s="216"/>
      <c r="Q891" s="216"/>
      <c r="R891" s="216"/>
      <c r="S891" s="216"/>
      <c r="T891" s="217"/>
      <c r="AT891" s="218" t="s">
        <v>201</v>
      </c>
      <c r="AU891" s="218" t="s">
        <v>89</v>
      </c>
      <c r="AV891" s="13" t="s">
        <v>89</v>
      </c>
      <c r="AW891" s="13" t="s">
        <v>36</v>
      </c>
      <c r="AX891" s="13" t="s">
        <v>80</v>
      </c>
      <c r="AY891" s="218" t="s">
        <v>193</v>
      </c>
    </row>
    <row r="892" spans="2:51" s="13" customFormat="1" ht="12">
      <c r="B892" s="207"/>
      <c r="C892" s="208"/>
      <c r="D892" s="209" t="s">
        <v>201</v>
      </c>
      <c r="E892" s="210" t="s">
        <v>1</v>
      </c>
      <c r="F892" s="211" t="s">
        <v>275</v>
      </c>
      <c r="G892" s="208"/>
      <c r="H892" s="212">
        <v>1.35</v>
      </c>
      <c r="I892" s="213"/>
      <c r="J892" s="208"/>
      <c r="K892" s="208"/>
      <c r="L892" s="214"/>
      <c r="M892" s="215"/>
      <c r="N892" s="216"/>
      <c r="O892" s="216"/>
      <c r="P892" s="216"/>
      <c r="Q892" s="216"/>
      <c r="R892" s="216"/>
      <c r="S892" s="216"/>
      <c r="T892" s="217"/>
      <c r="AT892" s="218" t="s">
        <v>201</v>
      </c>
      <c r="AU892" s="218" t="s">
        <v>89</v>
      </c>
      <c r="AV892" s="13" t="s">
        <v>89</v>
      </c>
      <c r="AW892" s="13" t="s">
        <v>36</v>
      </c>
      <c r="AX892" s="13" t="s">
        <v>80</v>
      </c>
      <c r="AY892" s="218" t="s">
        <v>193</v>
      </c>
    </row>
    <row r="893" spans="2:51" s="16" customFormat="1" ht="12">
      <c r="B893" s="240"/>
      <c r="C893" s="241"/>
      <c r="D893" s="209" t="s">
        <v>201</v>
      </c>
      <c r="E893" s="242" t="s">
        <v>1</v>
      </c>
      <c r="F893" s="243" t="s">
        <v>236</v>
      </c>
      <c r="G893" s="241"/>
      <c r="H893" s="244">
        <v>21.58</v>
      </c>
      <c r="I893" s="245"/>
      <c r="J893" s="241"/>
      <c r="K893" s="241"/>
      <c r="L893" s="246"/>
      <c r="M893" s="247"/>
      <c r="N893" s="248"/>
      <c r="O893" s="248"/>
      <c r="P893" s="248"/>
      <c r="Q893" s="248"/>
      <c r="R893" s="248"/>
      <c r="S893" s="248"/>
      <c r="T893" s="249"/>
      <c r="AT893" s="250" t="s">
        <v>201</v>
      </c>
      <c r="AU893" s="250" t="s">
        <v>89</v>
      </c>
      <c r="AV893" s="16" t="s">
        <v>100</v>
      </c>
      <c r="AW893" s="16" t="s">
        <v>36</v>
      </c>
      <c r="AX893" s="16" t="s">
        <v>80</v>
      </c>
      <c r="AY893" s="250" t="s">
        <v>193</v>
      </c>
    </row>
    <row r="894" spans="2:51" s="14" customFormat="1" ht="12">
      <c r="B894" s="219"/>
      <c r="C894" s="220"/>
      <c r="D894" s="209" t="s">
        <v>201</v>
      </c>
      <c r="E894" s="221" t="s">
        <v>1</v>
      </c>
      <c r="F894" s="222" t="s">
        <v>203</v>
      </c>
      <c r="G894" s="220"/>
      <c r="H894" s="223">
        <v>64.62</v>
      </c>
      <c r="I894" s="224"/>
      <c r="J894" s="220"/>
      <c r="K894" s="220"/>
      <c r="L894" s="225"/>
      <c r="M894" s="226"/>
      <c r="N894" s="227"/>
      <c r="O894" s="227"/>
      <c r="P894" s="227"/>
      <c r="Q894" s="227"/>
      <c r="R894" s="227"/>
      <c r="S894" s="227"/>
      <c r="T894" s="228"/>
      <c r="AT894" s="229" t="s">
        <v>201</v>
      </c>
      <c r="AU894" s="229" t="s">
        <v>89</v>
      </c>
      <c r="AV894" s="14" t="s">
        <v>199</v>
      </c>
      <c r="AW894" s="14" t="s">
        <v>36</v>
      </c>
      <c r="AX894" s="14" t="s">
        <v>87</v>
      </c>
      <c r="AY894" s="229" t="s">
        <v>193</v>
      </c>
    </row>
    <row r="895" spans="1:65" s="2" customFormat="1" ht="24.2" customHeight="1">
      <c r="A895" s="35"/>
      <c r="B895" s="36"/>
      <c r="C895" s="193" t="s">
        <v>935</v>
      </c>
      <c r="D895" s="193" t="s">
        <v>195</v>
      </c>
      <c r="E895" s="194" t="s">
        <v>936</v>
      </c>
      <c r="F895" s="195" t="s">
        <v>937</v>
      </c>
      <c r="G895" s="196" t="s">
        <v>496</v>
      </c>
      <c r="H895" s="197">
        <v>15.4</v>
      </c>
      <c r="I895" s="198"/>
      <c r="J895" s="199">
        <f>ROUND(I895*H895,2)</f>
        <v>0</v>
      </c>
      <c r="K895" s="200"/>
      <c r="L895" s="40"/>
      <c r="M895" s="201" t="s">
        <v>1</v>
      </c>
      <c r="N895" s="202" t="s">
        <v>45</v>
      </c>
      <c r="O895" s="72"/>
      <c r="P895" s="203">
        <f>O895*H895</f>
        <v>0</v>
      </c>
      <c r="Q895" s="203">
        <v>0.00058</v>
      </c>
      <c r="R895" s="203">
        <f>Q895*H895</f>
        <v>0.008932</v>
      </c>
      <c r="S895" s="203">
        <v>0</v>
      </c>
      <c r="T895" s="204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05" t="s">
        <v>348</v>
      </c>
      <c r="AT895" s="205" t="s">
        <v>195</v>
      </c>
      <c r="AU895" s="205" t="s">
        <v>89</v>
      </c>
      <c r="AY895" s="18" t="s">
        <v>193</v>
      </c>
      <c r="BE895" s="206">
        <f>IF(N895="základní",J895,0)</f>
        <v>0</v>
      </c>
      <c r="BF895" s="206">
        <f>IF(N895="snížená",J895,0)</f>
        <v>0</v>
      </c>
      <c r="BG895" s="206">
        <f>IF(N895="zákl. přenesená",J895,0)</f>
        <v>0</v>
      </c>
      <c r="BH895" s="206">
        <f>IF(N895="sníž. přenesená",J895,0)</f>
        <v>0</v>
      </c>
      <c r="BI895" s="206">
        <f>IF(N895="nulová",J895,0)</f>
        <v>0</v>
      </c>
      <c r="BJ895" s="18" t="s">
        <v>87</v>
      </c>
      <c r="BK895" s="206">
        <f>ROUND(I895*H895,2)</f>
        <v>0</v>
      </c>
      <c r="BL895" s="18" t="s">
        <v>348</v>
      </c>
      <c r="BM895" s="205" t="s">
        <v>938</v>
      </c>
    </row>
    <row r="896" spans="2:51" s="13" customFormat="1" ht="12">
      <c r="B896" s="207"/>
      <c r="C896" s="208"/>
      <c r="D896" s="209" t="s">
        <v>201</v>
      </c>
      <c r="E896" s="210" t="s">
        <v>1</v>
      </c>
      <c r="F896" s="211" t="s">
        <v>939</v>
      </c>
      <c r="G896" s="208"/>
      <c r="H896" s="212">
        <v>7.2</v>
      </c>
      <c r="I896" s="213"/>
      <c r="J896" s="208"/>
      <c r="K896" s="208"/>
      <c r="L896" s="214"/>
      <c r="M896" s="215"/>
      <c r="N896" s="216"/>
      <c r="O896" s="216"/>
      <c r="P896" s="216"/>
      <c r="Q896" s="216"/>
      <c r="R896" s="216"/>
      <c r="S896" s="216"/>
      <c r="T896" s="217"/>
      <c r="AT896" s="218" t="s">
        <v>201</v>
      </c>
      <c r="AU896" s="218" t="s">
        <v>89</v>
      </c>
      <c r="AV896" s="13" t="s">
        <v>89</v>
      </c>
      <c r="AW896" s="13" t="s">
        <v>36</v>
      </c>
      <c r="AX896" s="13" t="s">
        <v>80</v>
      </c>
      <c r="AY896" s="218" t="s">
        <v>193</v>
      </c>
    </row>
    <row r="897" spans="2:51" s="13" customFormat="1" ht="12">
      <c r="B897" s="207"/>
      <c r="C897" s="208"/>
      <c r="D897" s="209" t="s">
        <v>201</v>
      </c>
      <c r="E897" s="210" t="s">
        <v>1</v>
      </c>
      <c r="F897" s="211" t="s">
        <v>940</v>
      </c>
      <c r="G897" s="208"/>
      <c r="H897" s="212">
        <v>4.1</v>
      </c>
      <c r="I897" s="213"/>
      <c r="J897" s="208"/>
      <c r="K897" s="208"/>
      <c r="L897" s="214"/>
      <c r="M897" s="215"/>
      <c r="N897" s="216"/>
      <c r="O897" s="216"/>
      <c r="P897" s="216"/>
      <c r="Q897" s="216"/>
      <c r="R897" s="216"/>
      <c r="S897" s="216"/>
      <c r="T897" s="217"/>
      <c r="AT897" s="218" t="s">
        <v>201</v>
      </c>
      <c r="AU897" s="218" t="s">
        <v>89</v>
      </c>
      <c r="AV897" s="13" t="s">
        <v>89</v>
      </c>
      <c r="AW897" s="13" t="s">
        <v>36</v>
      </c>
      <c r="AX897" s="13" t="s">
        <v>80</v>
      </c>
      <c r="AY897" s="218" t="s">
        <v>193</v>
      </c>
    </row>
    <row r="898" spans="2:51" s="13" customFormat="1" ht="12">
      <c r="B898" s="207"/>
      <c r="C898" s="208"/>
      <c r="D898" s="209" t="s">
        <v>201</v>
      </c>
      <c r="E898" s="210" t="s">
        <v>1</v>
      </c>
      <c r="F898" s="211" t="s">
        <v>941</v>
      </c>
      <c r="G898" s="208"/>
      <c r="H898" s="212">
        <v>4.1</v>
      </c>
      <c r="I898" s="213"/>
      <c r="J898" s="208"/>
      <c r="K898" s="208"/>
      <c r="L898" s="214"/>
      <c r="M898" s="215"/>
      <c r="N898" s="216"/>
      <c r="O898" s="216"/>
      <c r="P898" s="216"/>
      <c r="Q898" s="216"/>
      <c r="R898" s="216"/>
      <c r="S898" s="216"/>
      <c r="T898" s="217"/>
      <c r="AT898" s="218" t="s">
        <v>201</v>
      </c>
      <c r="AU898" s="218" t="s">
        <v>89</v>
      </c>
      <c r="AV898" s="13" t="s">
        <v>89</v>
      </c>
      <c r="AW898" s="13" t="s">
        <v>36</v>
      </c>
      <c r="AX898" s="13" t="s">
        <v>80</v>
      </c>
      <c r="AY898" s="218" t="s">
        <v>193</v>
      </c>
    </row>
    <row r="899" spans="2:51" s="16" customFormat="1" ht="12">
      <c r="B899" s="240"/>
      <c r="C899" s="241"/>
      <c r="D899" s="209" t="s">
        <v>201</v>
      </c>
      <c r="E899" s="242" t="s">
        <v>1</v>
      </c>
      <c r="F899" s="243" t="s">
        <v>236</v>
      </c>
      <c r="G899" s="241"/>
      <c r="H899" s="244">
        <v>15.4</v>
      </c>
      <c r="I899" s="245"/>
      <c r="J899" s="241"/>
      <c r="K899" s="241"/>
      <c r="L899" s="246"/>
      <c r="M899" s="247"/>
      <c r="N899" s="248"/>
      <c r="O899" s="248"/>
      <c r="P899" s="248"/>
      <c r="Q899" s="248"/>
      <c r="R899" s="248"/>
      <c r="S899" s="248"/>
      <c r="T899" s="249"/>
      <c r="AT899" s="250" t="s">
        <v>201</v>
      </c>
      <c r="AU899" s="250" t="s">
        <v>89</v>
      </c>
      <c r="AV899" s="16" t="s">
        <v>100</v>
      </c>
      <c r="AW899" s="16" t="s">
        <v>36</v>
      </c>
      <c r="AX899" s="16" t="s">
        <v>80</v>
      </c>
      <c r="AY899" s="250" t="s">
        <v>193</v>
      </c>
    </row>
    <row r="900" spans="2:51" s="14" customFormat="1" ht="12">
      <c r="B900" s="219"/>
      <c r="C900" s="220"/>
      <c r="D900" s="209" t="s">
        <v>201</v>
      </c>
      <c r="E900" s="221" t="s">
        <v>1</v>
      </c>
      <c r="F900" s="222" t="s">
        <v>203</v>
      </c>
      <c r="G900" s="220"/>
      <c r="H900" s="223">
        <v>15.4</v>
      </c>
      <c r="I900" s="224"/>
      <c r="J900" s="220"/>
      <c r="K900" s="220"/>
      <c r="L900" s="225"/>
      <c r="M900" s="226"/>
      <c r="N900" s="227"/>
      <c r="O900" s="227"/>
      <c r="P900" s="227"/>
      <c r="Q900" s="227"/>
      <c r="R900" s="227"/>
      <c r="S900" s="227"/>
      <c r="T900" s="228"/>
      <c r="AT900" s="229" t="s">
        <v>201</v>
      </c>
      <c r="AU900" s="229" t="s">
        <v>89</v>
      </c>
      <c r="AV900" s="14" t="s">
        <v>199</v>
      </c>
      <c r="AW900" s="14" t="s">
        <v>36</v>
      </c>
      <c r="AX900" s="14" t="s">
        <v>87</v>
      </c>
      <c r="AY900" s="229" t="s">
        <v>193</v>
      </c>
    </row>
    <row r="901" spans="1:65" s="2" customFormat="1" ht="16.5" customHeight="1">
      <c r="A901" s="35"/>
      <c r="B901" s="36"/>
      <c r="C901" s="251" t="s">
        <v>942</v>
      </c>
      <c r="D901" s="251" t="s">
        <v>370</v>
      </c>
      <c r="E901" s="252" t="s">
        <v>943</v>
      </c>
      <c r="F901" s="253" t="s">
        <v>944</v>
      </c>
      <c r="G901" s="254" t="s">
        <v>496</v>
      </c>
      <c r="H901" s="255">
        <v>16.94</v>
      </c>
      <c r="I901" s="256"/>
      <c r="J901" s="257">
        <f>ROUND(I901*H901,2)</f>
        <v>0</v>
      </c>
      <c r="K901" s="258"/>
      <c r="L901" s="259"/>
      <c r="M901" s="260" t="s">
        <v>1</v>
      </c>
      <c r="N901" s="261" t="s">
        <v>45</v>
      </c>
      <c r="O901" s="72"/>
      <c r="P901" s="203">
        <f>O901*H901</f>
        <v>0</v>
      </c>
      <c r="Q901" s="203">
        <v>0.0012</v>
      </c>
      <c r="R901" s="203">
        <f>Q901*H901</f>
        <v>0.020328</v>
      </c>
      <c r="S901" s="203">
        <v>0</v>
      </c>
      <c r="T901" s="204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205" t="s">
        <v>457</v>
      </c>
      <c r="AT901" s="205" t="s">
        <v>370</v>
      </c>
      <c r="AU901" s="205" t="s">
        <v>89</v>
      </c>
      <c r="AY901" s="18" t="s">
        <v>193</v>
      </c>
      <c r="BE901" s="206">
        <f>IF(N901="základní",J901,0)</f>
        <v>0</v>
      </c>
      <c r="BF901" s="206">
        <f>IF(N901="snížená",J901,0)</f>
        <v>0</v>
      </c>
      <c r="BG901" s="206">
        <f>IF(N901="zákl. přenesená",J901,0)</f>
        <v>0</v>
      </c>
      <c r="BH901" s="206">
        <f>IF(N901="sníž. přenesená",J901,0)</f>
        <v>0</v>
      </c>
      <c r="BI901" s="206">
        <f>IF(N901="nulová",J901,0)</f>
        <v>0</v>
      </c>
      <c r="BJ901" s="18" t="s">
        <v>87</v>
      </c>
      <c r="BK901" s="206">
        <f>ROUND(I901*H901,2)</f>
        <v>0</v>
      </c>
      <c r="BL901" s="18" t="s">
        <v>348</v>
      </c>
      <c r="BM901" s="205" t="s">
        <v>945</v>
      </c>
    </row>
    <row r="902" spans="2:51" s="13" customFormat="1" ht="12">
      <c r="B902" s="207"/>
      <c r="C902" s="208"/>
      <c r="D902" s="209" t="s">
        <v>201</v>
      </c>
      <c r="E902" s="208"/>
      <c r="F902" s="211" t="s">
        <v>946</v>
      </c>
      <c r="G902" s="208"/>
      <c r="H902" s="212">
        <v>16.94</v>
      </c>
      <c r="I902" s="213"/>
      <c r="J902" s="208"/>
      <c r="K902" s="208"/>
      <c r="L902" s="214"/>
      <c r="M902" s="215"/>
      <c r="N902" s="216"/>
      <c r="O902" s="216"/>
      <c r="P902" s="216"/>
      <c r="Q902" s="216"/>
      <c r="R902" s="216"/>
      <c r="S902" s="216"/>
      <c r="T902" s="217"/>
      <c r="AT902" s="218" t="s">
        <v>201</v>
      </c>
      <c r="AU902" s="218" t="s">
        <v>89</v>
      </c>
      <c r="AV902" s="13" t="s">
        <v>89</v>
      </c>
      <c r="AW902" s="13" t="s">
        <v>4</v>
      </c>
      <c r="AX902" s="13" t="s">
        <v>87</v>
      </c>
      <c r="AY902" s="218" t="s">
        <v>193</v>
      </c>
    </row>
    <row r="903" spans="1:65" s="2" customFormat="1" ht="16.5" customHeight="1">
      <c r="A903" s="35"/>
      <c r="B903" s="36"/>
      <c r="C903" s="193" t="s">
        <v>947</v>
      </c>
      <c r="D903" s="193" t="s">
        <v>195</v>
      </c>
      <c r="E903" s="194" t="s">
        <v>948</v>
      </c>
      <c r="F903" s="195" t="s">
        <v>949</v>
      </c>
      <c r="G903" s="196" t="s">
        <v>231</v>
      </c>
      <c r="H903" s="197">
        <v>52.78</v>
      </c>
      <c r="I903" s="198"/>
      <c r="J903" s="199">
        <f>ROUND(I903*H903,2)</f>
        <v>0</v>
      </c>
      <c r="K903" s="200"/>
      <c r="L903" s="40"/>
      <c r="M903" s="201" t="s">
        <v>1</v>
      </c>
      <c r="N903" s="202" t="s">
        <v>45</v>
      </c>
      <c r="O903" s="72"/>
      <c r="P903" s="203">
        <f>O903*H903</f>
        <v>0</v>
      </c>
      <c r="Q903" s="203">
        <v>0</v>
      </c>
      <c r="R903" s="203">
        <f>Q903*H903</f>
        <v>0</v>
      </c>
      <c r="S903" s="203">
        <v>0.0353</v>
      </c>
      <c r="T903" s="204">
        <f>S903*H903</f>
        <v>1.8631339999999998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205" t="s">
        <v>348</v>
      </c>
      <c r="AT903" s="205" t="s">
        <v>195</v>
      </c>
      <c r="AU903" s="205" t="s">
        <v>89</v>
      </c>
      <c r="AY903" s="18" t="s">
        <v>193</v>
      </c>
      <c r="BE903" s="206">
        <f>IF(N903="základní",J903,0)</f>
        <v>0</v>
      </c>
      <c r="BF903" s="206">
        <f>IF(N903="snížená",J903,0)</f>
        <v>0</v>
      </c>
      <c r="BG903" s="206">
        <f>IF(N903="zákl. přenesená",J903,0)</f>
        <v>0</v>
      </c>
      <c r="BH903" s="206">
        <f>IF(N903="sníž. přenesená",J903,0)</f>
        <v>0</v>
      </c>
      <c r="BI903" s="206">
        <f>IF(N903="nulová",J903,0)</f>
        <v>0</v>
      </c>
      <c r="BJ903" s="18" t="s">
        <v>87</v>
      </c>
      <c r="BK903" s="206">
        <f>ROUND(I903*H903,2)</f>
        <v>0</v>
      </c>
      <c r="BL903" s="18" t="s">
        <v>348</v>
      </c>
      <c r="BM903" s="205" t="s">
        <v>950</v>
      </c>
    </row>
    <row r="904" spans="2:51" s="15" customFormat="1" ht="12">
      <c r="B904" s="230"/>
      <c r="C904" s="231"/>
      <c r="D904" s="209" t="s">
        <v>201</v>
      </c>
      <c r="E904" s="232" t="s">
        <v>1</v>
      </c>
      <c r="F904" s="233" t="s">
        <v>461</v>
      </c>
      <c r="G904" s="231"/>
      <c r="H904" s="232" t="s">
        <v>1</v>
      </c>
      <c r="I904" s="234"/>
      <c r="J904" s="231"/>
      <c r="K904" s="231"/>
      <c r="L904" s="235"/>
      <c r="M904" s="236"/>
      <c r="N904" s="237"/>
      <c r="O904" s="237"/>
      <c r="P904" s="237"/>
      <c r="Q904" s="237"/>
      <c r="R904" s="237"/>
      <c r="S904" s="237"/>
      <c r="T904" s="238"/>
      <c r="AT904" s="239" t="s">
        <v>201</v>
      </c>
      <c r="AU904" s="239" t="s">
        <v>89</v>
      </c>
      <c r="AV904" s="15" t="s">
        <v>87</v>
      </c>
      <c r="AW904" s="15" t="s">
        <v>36</v>
      </c>
      <c r="AX904" s="15" t="s">
        <v>80</v>
      </c>
      <c r="AY904" s="239" t="s">
        <v>193</v>
      </c>
    </row>
    <row r="905" spans="2:51" s="13" customFormat="1" ht="12">
      <c r="B905" s="207"/>
      <c r="C905" s="208"/>
      <c r="D905" s="209" t="s">
        <v>201</v>
      </c>
      <c r="E905" s="210" t="s">
        <v>1</v>
      </c>
      <c r="F905" s="211" t="s">
        <v>951</v>
      </c>
      <c r="G905" s="208"/>
      <c r="H905" s="212">
        <v>1.52</v>
      </c>
      <c r="I905" s="213"/>
      <c r="J905" s="208"/>
      <c r="K905" s="208"/>
      <c r="L905" s="214"/>
      <c r="M905" s="215"/>
      <c r="N905" s="216"/>
      <c r="O905" s="216"/>
      <c r="P905" s="216"/>
      <c r="Q905" s="216"/>
      <c r="R905" s="216"/>
      <c r="S905" s="216"/>
      <c r="T905" s="217"/>
      <c r="AT905" s="218" t="s">
        <v>201</v>
      </c>
      <c r="AU905" s="218" t="s">
        <v>89</v>
      </c>
      <c r="AV905" s="13" t="s">
        <v>89</v>
      </c>
      <c r="AW905" s="13" t="s">
        <v>36</v>
      </c>
      <c r="AX905" s="13" t="s">
        <v>80</v>
      </c>
      <c r="AY905" s="218" t="s">
        <v>193</v>
      </c>
    </row>
    <row r="906" spans="2:51" s="13" customFormat="1" ht="12">
      <c r="B906" s="207"/>
      <c r="C906" s="208"/>
      <c r="D906" s="209" t="s">
        <v>201</v>
      </c>
      <c r="E906" s="210" t="s">
        <v>1</v>
      </c>
      <c r="F906" s="211" t="s">
        <v>952</v>
      </c>
      <c r="G906" s="208"/>
      <c r="H906" s="212">
        <v>2.19</v>
      </c>
      <c r="I906" s="213"/>
      <c r="J906" s="208"/>
      <c r="K906" s="208"/>
      <c r="L906" s="214"/>
      <c r="M906" s="215"/>
      <c r="N906" s="216"/>
      <c r="O906" s="216"/>
      <c r="P906" s="216"/>
      <c r="Q906" s="216"/>
      <c r="R906" s="216"/>
      <c r="S906" s="216"/>
      <c r="T906" s="217"/>
      <c r="AT906" s="218" t="s">
        <v>201</v>
      </c>
      <c r="AU906" s="218" t="s">
        <v>89</v>
      </c>
      <c r="AV906" s="13" t="s">
        <v>89</v>
      </c>
      <c r="AW906" s="13" t="s">
        <v>36</v>
      </c>
      <c r="AX906" s="13" t="s">
        <v>80</v>
      </c>
      <c r="AY906" s="218" t="s">
        <v>193</v>
      </c>
    </row>
    <row r="907" spans="2:51" s="13" customFormat="1" ht="12">
      <c r="B907" s="207"/>
      <c r="C907" s="208"/>
      <c r="D907" s="209" t="s">
        <v>201</v>
      </c>
      <c r="E907" s="210" t="s">
        <v>1</v>
      </c>
      <c r="F907" s="211" t="s">
        <v>953</v>
      </c>
      <c r="G907" s="208"/>
      <c r="H907" s="212">
        <v>2.19</v>
      </c>
      <c r="I907" s="213"/>
      <c r="J907" s="208"/>
      <c r="K907" s="208"/>
      <c r="L907" s="214"/>
      <c r="M907" s="215"/>
      <c r="N907" s="216"/>
      <c r="O907" s="216"/>
      <c r="P907" s="216"/>
      <c r="Q907" s="216"/>
      <c r="R907" s="216"/>
      <c r="S907" s="216"/>
      <c r="T907" s="217"/>
      <c r="AT907" s="218" t="s">
        <v>201</v>
      </c>
      <c r="AU907" s="218" t="s">
        <v>89</v>
      </c>
      <c r="AV907" s="13" t="s">
        <v>89</v>
      </c>
      <c r="AW907" s="13" t="s">
        <v>36</v>
      </c>
      <c r="AX907" s="13" t="s">
        <v>80</v>
      </c>
      <c r="AY907" s="218" t="s">
        <v>193</v>
      </c>
    </row>
    <row r="908" spans="2:51" s="13" customFormat="1" ht="12">
      <c r="B908" s="207"/>
      <c r="C908" s="208"/>
      <c r="D908" s="209" t="s">
        <v>201</v>
      </c>
      <c r="E908" s="210" t="s">
        <v>1</v>
      </c>
      <c r="F908" s="211" t="s">
        <v>954</v>
      </c>
      <c r="G908" s="208"/>
      <c r="H908" s="212">
        <v>4.62</v>
      </c>
      <c r="I908" s="213"/>
      <c r="J908" s="208"/>
      <c r="K908" s="208"/>
      <c r="L908" s="214"/>
      <c r="M908" s="215"/>
      <c r="N908" s="216"/>
      <c r="O908" s="216"/>
      <c r="P908" s="216"/>
      <c r="Q908" s="216"/>
      <c r="R908" s="216"/>
      <c r="S908" s="216"/>
      <c r="T908" s="217"/>
      <c r="AT908" s="218" t="s">
        <v>201</v>
      </c>
      <c r="AU908" s="218" t="s">
        <v>89</v>
      </c>
      <c r="AV908" s="13" t="s">
        <v>89</v>
      </c>
      <c r="AW908" s="13" t="s">
        <v>36</v>
      </c>
      <c r="AX908" s="13" t="s">
        <v>80</v>
      </c>
      <c r="AY908" s="218" t="s">
        <v>193</v>
      </c>
    </row>
    <row r="909" spans="2:51" s="16" customFormat="1" ht="12">
      <c r="B909" s="240"/>
      <c r="C909" s="241"/>
      <c r="D909" s="209" t="s">
        <v>201</v>
      </c>
      <c r="E909" s="242" t="s">
        <v>1</v>
      </c>
      <c r="F909" s="243" t="s">
        <v>236</v>
      </c>
      <c r="G909" s="241"/>
      <c r="H909" s="244">
        <v>10.52</v>
      </c>
      <c r="I909" s="245"/>
      <c r="J909" s="241"/>
      <c r="K909" s="241"/>
      <c r="L909" s="246"/>
      <c r="M909" s="247"/>
      <c r="N909" s="248"/>
      <c r="O909" s="248"/>
      <c r="P909" s="248"/>
      <c r="Q909" s="248"/>
      <c r="R909" s="248"/>
      <c r="S909" s="248"/>
      <c r="T909" s="249"/>
      <c r="AT909" s="250" t="s">
        <v>201</v>
      </c>
      <c r="AU909" s="250" t="s">
        <v>89</v>
      </c>
      <c r="AV909" s="16" t="s">
        <v>100</v>
      </c>
      <c r="AW909" s="16" t="s">
        <v>36</v>
      </c>
      <c r="AX909" s="16" t="s">
        <v>80</v>
      </c>
      <c r="AY909" s="250" t="s">
        <v>193</v>
      </c>
    </row>
    <row r="910" spans="2:51" s="15" customFormat="1" ht="12">
      <c r="B910" s="230"/>
      <c r="C910" s="231"/>
      <c r="D910" s="209" t="s">
        <v>201</v>
      </c>
      <c r="E910" s="232" t="s">
        <v>1</v>
      </c>
      <c r="F910" s="233" t="s">
        <v>536</v>
      </c>
      <c r="G910" s="231"/>
      <c r="H910" s="232" t="s">
        <v>1</v>
      </c>
      <c r="I910" s="234"/>
      <c r="J910" s="231"/>
      <c r="K910" s="231"/>
      <c r="L910" s="235"/>
      <c r="M910" s="236"/>
      <c r="N910" s="237"/>
      <c r="O910" s="237"/>
      <c r="P910" s="237"/>
      <c r="Q910" s="237"/>
      <c r="R910" s="237"/>
      <c r="S910" s="237"/>
      <c r="T910" s="238"/>
      <c r="AT910" s="239" t="s">
        <v>201</v>
      </c>
      <c r="AU910" s="239" t="s">
        <v>89</v>
      </c>
      <c r="AV910" s="15" t="s">
        <v>87</v>
      </c>
      <c r="AW910" s="15" t="s">
        <v>36</v>
      </c>
      <c r="AX910" s="15" t="s">
        <v>80</v>
      </c>
      <c r="AY910" s="239" t="s">
        <v>193</v>
      </c>
    </row>
    <row r="911" spans="2:51" s="13" customFormat="1" ht="12">
      <c r="B911" s="207"/>
      <c r="C911" s="208"/>
      <c r="D911" s="209" t="s">
        <v>201</v>
      </c>
      <c r="E911" s="210" t="s">
        <v>1</v>
      </c>
      <c r="F911" s="211" t="s">
        <v>955</v>
      </c>
      <c r="G911" s="208"/>
      <c r="H911" s="212">
        <v>11.34</v>
      </c>
      <c r="I911" s="213"/>
      <c r="J911" s="208"/>
      <c r="K911" s="208"/>
      <c r="L911" s="214"/>
      <c r="M911" s="215"/>
      <c r="N911" s="216"/>
      <c r="O911" s="216"/>
      <c r="P911" s="216"/>
      <c r="Q911" s="216"/>
      <c r="R911" s="216"/>
      <c r="S911" s="216"/>
      <c r="T911" s="217"/>
      <c r="AT911" s="218" t="s">
        <v>201</v>
      </c>
      <c r="AU911" s="218" t="s">
        <v>89</v>
      </c>
      <c r="AV911" s="13" t="s">
        <v>89</v>
      </c>
      <c r="AW911" s="13" t="s">
        <v>36</v>
      </c>
      <c r="AX911" s="13" t="s">
        <v>80</v>
      </c>
      <c r="AY911" s="218" t="s">
        <v>193</v>
      </c>
    </row>
    <row r="912" spans="2:51" s="13" customFormat="1" ht="12">
      <c r="B912" s="207"/>
      <c r="C912" s="208"/>
      <c r="D912" s="209" t="s">
        <v>201</v>
      </c>
      <c r="E912" s="210" t="s">
        <v>1</v>
      </c>
      <c r="F912" s="211" t="s">
        <v>956</v>
      </c>
      <c r="G912" s="208"/>
      <c r="H912" s="212">
        <v>2.42</v>
      </c>
      <c r="I912" s="213"/>
      <c r="J912" s="208"/>
      <c r="K912" s="208"/>
      <c r="L912" s="214"/>
      <c r="M912" s="215"/>
      <c r="N912" s="216"/>
      <c r="O912" s="216"/>
      <c r="P912" s="216"/>
      <c r="Q912" s="216"/>
      <c r="R912" s="216"/>
      <c r="S912" s="216"/>
      <c r="T912" s="217"/>
      <c r="AT912" s="218" t="s">
        <v>201</v>
      </c>
      <c r="AU912" s="218" t="s">
        <v>89</v>
      </c>
      <c r="AV912" s="13" t="s">
        <v>89</v>
      </c>
      <c r="AW912" s="13" t="s">
        <v>36</v>
      </c>
      <c r="AX912" s="13" t="s">
        <v>80</v>
      </c>
      <c r="AY912" s="218" t="s">
        <v>193</v>
      </c>
    </row>
    <row r="913" spans="2:51" s="13" customFormat="1" ht="12">
      <c r="B913" s="207"/>
      <c r="C913" s="208"/>
      <c r="D913" s="209" t="s">
        <v>201</v>
      </c>
      <c r="E913" s="210" t="s">
        <v>1</v>
      </c>
      <c r="F913" s="211" t="s">
        <v>957</v>
      </c>
      <c r="G913" s="208"/>
      <c r="H913" s="212">
        <v>1.35</v>
      </c>
      <c r="I913" s="213"/>
      <c r="J913" s="208"/>
      <c r="K913" s="208"/>
      <c r="L913" s="214"/>
      <c r="M913" s="215"/>
      <c r="N913" s="216"/>
      <c r="O913" s="216"/>
      <c r="P913" s="216"/>
      <c r="Q913" s="216"/>
      <c r="R913" s="216"/>
      <c r="S913" s="216"/>
      <c r="T913" s="217"/>
      <c r="AT913" s="218" t="s">
        <v>201</v>
      </c>
      <c r="AU913" s="218" t="s">
        <v>89</v>
      </c>
      <c r="AV913" s="13" t="s">
        <v>89</v>
      </c>
      <c r="AW913" s="13" t="s">
        <v>36</v>
      </c>
      <c r="AX913" s="13" t="s">
        <v>80</v>
      </c>
      <c r="AY913" s="218" t="s">
        <v>193</v>
      </c>
    </row>
    <row r="914" spans="2:51" s="13" customFormat="1" ht="12">
      <c r="B914" s="207"/>
      <c r="C914" s="208"/>
      <c r="D914" s="209" t="s">
        <v>201</v>
      </c>
      <c r="E914" s="210" t="s">
        <v>1</v>
      </c>
      <c r="F914" s="211" t="s">
        <v>958</v>
      </c>
      <c r="G914" s="208"/>
      <c r="H914" s="212">
        <v>6.02</v>
      </c>
      <c r="I914" s="213"/>
      <c r="J914" s="208"/>
      <c r="K914" s="208"/>
      <c r="L914" s="214"/>
      <c r="M914" s="215"/>
      <c r="N914" s="216"/>
      <c r="O914" s="216"/>
      <c r="P914" s="216"/>
      <c r="Q914" s="216"/>
      <c r="R914" s="216"/>
      <c r="S914" s="216"/>
      <c r="T914" s="217"/>
      <c r="AT914" s="218" t="s">
        <v>201</v>
      </c>
      <c r="AU914" s="218" t="s">
        <v>89</v>
      </c>
      <c r="AV914" s="13" t="s">
        <v>89</v>
      </c>
      <c r="AW914" s="13" t="s">
        <v>36</v>
      </c>
      <c r="AX914" s="13" t="s">
        <v>80</v>
      </c>
      <c r="AY914" s="218" t="s">
        <v>193</v>
      </c>
    </row>
    <row r="915" spans="2:51" s="16" customFormat="1" ht="12">
      <c r="B915" s="240"/>
      <c r="C915" s="241"/>
      <c r="D915" s="209" t="s">
        <v>201</v>
      </c>
      <c r="E915" s="242" t="s">
        <v>1</v>
      </c>
      <c r="F915" s="243" t="s">
        <v>236</v>
      </c>
      <c r="G915" s="241"/>
      <c r="H915" s="244">
        <v>21.13</v>
      </c>
      <c r="I915" s="245"/>
      <c r="J915" s="241"/>
      <c r="K915" s="241"/>
      <c r="L915" s="246"/>
      <c r="M915" s="247"/>
      <c r="N915" s="248"/>
      <c r="O915" s="248"/>
      <c r="P915" s="248"/>
      <c r="Q915" s="248"/>
      <c r="R915" s="248"/>
      <c r="S915" s="248"/>
      <c r="T915" s="249"/>
      <c r="AT915" s="250" t="s">
        <v>201</v>
      </c>
      <c r="AU915" s="250" t="s">
        <v>89</v>
      </c>
      <c r="AV915" s="16" t="s">
        <v>100</v>
      </c>
      <c r="AW915" s="16" t="s">
        <v>36</v>
      </c>
      <c r="AX915" s="16" t="s">
        <v>80</v>
      </c>
      <c r="AY915" s="250" t="s">
        <v>193</v>
      </c>
    </row>
    <row r="916" spans="2:51" s="15" customFormat="1" ht="12">
      <c r="B916" s="230"/>
      <c r="C916" s="231"/>
      <c r="D916" s="209" t="s">
        <v>201</v>
      </c>
      <c r="E916" s="232" t="s">
        <v>1</v>
      </c>
      <c r="F916" s="233" t="s">
        <v>541</v>
      </c>
      <c r="G916" s="231"/>
      <c r="H916" s="232" t="s">
        <v>1</v>
      </c>
      <c r="I916" s="234"/>
      <c r="J916" s="231"/>
      <c r="K916" s="231"/>
      <c r="L916" s="235"/>
      <c r="M916" s="236"/>
      <c r="N916" s="237"/>
      <c r="O916" s="237"/>
      <c r="P916" s="237"/>
      <c r="Q916" s="237"/>
      <c r="R916" s="237"/>
      <c r="S916" s="237"/>
      <c r="T916" s="238"/>
      <c r="AT916" s="239" t="s">
        <v>201</v>
      </c>
      <c r="AU916" s="239" t="s">
        <v>89</v>
      </c>
      <c r="AV916" s="15" t="s">
        <v>87</v>
      </c>
      <c r="AW916" s="15" t="s">
        <v>36</v>
      </c>
      <c r="AX916" s="15" t="s">
        <v>80</v>
      </c>
      <c r="AY916" s="239" t="s">
        <v>193</v>
      </c>
    </row>
    <row r="917" spans="2:51" s="13" customFormat="1" ht="12">
      <c r="B917" s="207"/>
      <c r="C917" s="208"/>
      <c r="D917" s="209" t="s">
        <v>201</v>
      </c>
      <c r="E917" s="210" t="s">
        <v>1</v>
      </c>
      <c r="F917" s="211" t="s">
        <v>955</v>
      </c>
      <c r="G917" s="208"/>
      <c r="H917" s="212">
        <v>11.34</v>
      </c>
      <c r="I917" s="213"/>
      <c r="J917" s="208"/>
      <c r="K917" s="208"/>
      <c r="L917" s="214"/>
      <c r="M917" s="215"/>
      <c r="N917" s="216"/>
      <c r="O917" s="216"/>
      <c r="P917" s="216"/>
      <c r="Q917" s="216"/>
      <c r="R917" s="216"/>
      <c r="S917" s="216"/>
      <c r="T917" s="217"/>
      <c r="AT917" s="218" t="s">
        <v>201</v>
      </c>
      <c r="AU917" s="218" t="s">
        <v>89</v>
      </c>
      <c r="AV917" s="13" t="s">
        <v>89</v>
      </c>
      <c r="AW917" s="13" t="s">
        <v>36</v>
      </c>
      <c r="AX917" s="13" t="s">
        <v>80</v>
      </c>
      <c r="AY917" s="218" t="s">
        <v>193</v>
      </c>
    </row>
    <row r="918" spans="2:51" s="13" customFormat="1" ht="12">
      <c r="B918" s="207"/>
      <c r="C918" s="208"/>
      <c r="D918" s="209" t="s">
        <v>201</v>
      </c>
      <c r="E918" s="210" t="s">
        <v>1</v>
      </c>
      <c r="F918" s="211" t="s">
        <v>956</v>
      </c>
      <c r="G918" s="208"/>
      <c r="H918" s="212">
        <v>2.42</v>
      </c>
      <c r="I918" s="213"/>
      <c r="J918" s="208"/>
      <c r="K918" s="208"/>
      <c r="L918" s="214"/>
      <c r="M918" s="215"/>
      <c r="N918" s="216"/>
      <c r="O918" s="216"/>
      <c r="P918" s="216"/>
      <c r="Q918" s="216"/>
      <c r="R918" s="216"/>
      <c r="S918" s="216"/>
      <c r="T918" s="217"/>
      <c r="AT918" s="218" t="s">
        <v>201</v>
      </c>
      <c r="AU918" s="218" t="s">
        <v>89</v>
      </c>
      <c r="AV918" s="13" t="s">
        <v>89</v>
      </c>
      <c r="AW918" s="13" t="s">
        <v>36</v>
      </c>
      <c r="AX918" s="13" t="s">
        <v>80</v>
      </c>
      <c r="AY918" s="218" t="s">
        <v>193</v>
      </c>
    </row>
    <row r="919" spans="2:51" s="13" customFormat="1" ht="12">
      <c r="B919" s="207"/>
      <c r="C919" s="208"/>
      <c r="D919" s="209" t="s">
        <v>201</v>
      </c>
      <c r="E919" s="210" t="s">
        <v>1</v>
      </c>
      <c r="F919" s="211" t="s">
        <v>957</v>
      </c>
      <c r="G919" s="208"/>
      <c r="H919" s="212">
        <v>1.35</v>
      </c>
      <c r="I919" s="213"/>
      <c r="J919" s="208"/>
      <c r="K919" s="208"/>
      <c r="L919" s="214"/>
      <c r="M919" s="215"/>
      <c r="N919" s="216"/>
      <c r="O919" s="216"/>
      <c r="P919" s="216"/>
      <c r="Q919" s="216"/>
      <c r="R919" s="216"/>
      <c r="S919" s="216"/>
      <c r="T919" s="217"/>
      <c r="AT919" s="218" t="s">
        <v>201</v>
      </c>
      <c r="AU919" s="218" t="s">
        <v>89</v>
      </c>
      <c r="AV919" s="13" t="s">
        <v>89</v>
      </c>
      <c r="AW919" s="13" t="s">
        <v>36</v>
      </c>
      <c r="AX919" s="13" t="s">
        <v>80</v>
      </c>
      <c r="AY919" s="218" t="s">
        <v>193</v>
      </c>
    </row>
    <row r="920" spans="2:51" s="13" customFormat="1" ht="12">
      <c r="B920" s="207"/>
      <c r="C920" s="208"/>
      <c r="D920" s="209" t="s">
        <v>201</v>
      </c>
      <c r="E920" s="210" t="s">
        <v>1</v>
      </c>
      <c r="F920" s="211" t="s">
        <v>958</v>
      </c>
      <c r="G920" s="208"/>
      <c r="H920" s="212">
        <v>6.02</v>
      </c>
      <c r="I920" s="213"/>
      <c r="J920" s="208"/>
      <c r="K920" s="208"/>
      <c r="L920" s="214"/>
      <c r="M920" s="215"/>
      <c r="N920" s="216"/>
      <c r="O920" s="216"/>
      <c r="P920" s="216"/>
      <c r="Q920" s="216"/>
      <c r="R920" s="216"/>
      <c r="S920" s="216"/>
      <c r="T920" s="217"/>
      <c r="AT920" s="218" t="s">
        <v>201</v>
      </c>
      <c r="AU920" s="218" t="s">
        <v>89</v>
      </c>
      <c r="AV920" s="13" t="s">
        <v>89</v>
      </c>
      <c r="AW920" s="13" t="s">
        <v>36</v>
      </c>
      <c r="AX920" s="13" t="s">
        <v>80</v>
      </c>
      <c r="AY920" s="218" t="s">
        <v>193</v>
      </c>
    </row>
    <row r="921" spans="2:51" s="16" customFormat="1" ht="12">
      <c r="B921" s="240"/>
      <c r="C921" s="241"/>
      <c r="D921" s="209" t="s">
        <v>201</v>
      </c>
      <c r="E921" s="242" t="s">
        <v>1</v>
      </c>
      <c r="F921" s="243" t="s">
        <v>236</v>
      </c>
      <c r="G921" s="241"/>
      <c r="H921" s="244">
        <v>21.13</v>
      </c>
      <c r="I921" s="245"/>
      <c r="J921" s="241"/>
      <c r="K921" s="241"/>
      <c r="L921" s="246"/>
      <c r="M921" s="247"/>
      <c r="N921" s="248"/>
      <c r="O921" s="248"/>
      <c r="P921" s="248"/>
      <c r="Q921" s="248"/>
      <c r="R921" s="248"/>
      <c r="S921" s="248"/>
      <c r="T921" s="249"/>
      <c r="AT921" s="250" t="s">
        <v>201</v>
      </c>
      <c r="AU921" s="250" t="s">
        <v>89</v>
      </c>
      <c r="AV921" s="16" t="s">
        <v>100</v>
      </c>
      <c r="AW921" s="16" t="s">
        <v>36</v>
      </c>
      <c r="AX921" s="16" t="s">
        <v>80</v>
      </c>
      <c r="AY921" s="250" t="s">
        <v>193</v>
      </c>
    </row>
    <row r="922" spans="2:51" s="14" customFormat="1" ht="12">
      <c r="B922" s="219"/>
      <c r="C922" s="220"/>
      <c r="D922" s="209" t="s">
        <v>201</v>
      </c>
      <c r="E922" s="221" t="s">
        <v>1</v>
      </c>
      <c r="F922" s="222" t="s">
        <v>203</v>
      </c>
      <c r="G922" s="220"/>
      <c r="H922" s="223">
        <v>52.78</v>
      </c>
      <c r="I922" s="224"/>
      <c r="J922" s="220"/>
      <c r="K922" s="220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201</v>
      </c>
      <c r="AU922" s="229" t="s">
        <v>89</v>
      </c>
      <c r="AV922" s="14" t="s">
        <v>199</v>
      </c>
      <c r="AW922" s="14" t="s">
        <v>36</v>
      </c>
      <c r="AX922" s="14" t="s">
        <v>87</v>
      </c>
      <c r="AY922" s="229" t="s">
        <v>193</v>
      </c>
    </row>
    <row r="923" spans="1:65" s="2" customFormat="1" ht="24.2" customHeight="1">
      <c r="A923" s="35"/>
      <c r="B923" s="36"/>
      <c r="C923" s="193" t="s">
        <v>959</v>
      </c>
      <c r="D923" s="193" t="s">
        <v>195</v>
      </c>
      <c r="E923" s="194" t="s">
        <v>960</v>
      </c>
      <c r="F923" s="195" t="s">
        <v>961</v>
      </c>
      <c r="G923" s="196" t="s">
        <v>231</v>
      </c>
      <c r="H923" s="197">
        <v>64.62</v>
      </c>
      <c r="I923" s="198"/>
      <c r="J923" s="199">
        <f>ROUND(I923*H923,2)</f>
        <v>0</v>
      </c>
      <c r="K923" s="200"/>
      <c r="L923" s="40"/>
      <c r="M923" s="201" t="s">
        <v>1</v>
      </c>
      <c r="N923" s="202" t="s">
        <v>45</v>
      </c>
      <c r="O923" s="72"/>
      <c r="P923" s="203">
        <f>O923*H923</f>
        <v>0</v>
      </c>
      <c r="Q923" s="203">
        <v>0.0075</v>
      </c>
      <c r="R923" s="203">
        <f>Q923*H923</f>
        <v>0.48465</v>
      </c>
      <c r="S923" s="203">
        <v>0</v>
      </c>
      <c r="T923" s="204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05" t="s">
        <v>348</v>
      </c>
      <c r="AT923" s="205" t="s">
        <v>195</v>
      </c>
      <c r="AU923" s="205" t="s">
        <v>89</v>
      </c>
      <c r="AY923" s="18" t="s">
        <v>193</v>
      </c>
      <c r="BE923" s="206">
        <f>IF(N923="základní",J923,0)</f>
        <v>0</v>
      </c>
      <c r="BF923" s="206">
        <f>IF(N923="snížená",J923,0)</f>
        <v>0</v>
      </c>
      <c r="BG923" s="206">
        <f>IF(N923="zákl. přenesená",J923,0)</f>
        <v>0</v>
      </c>
      <c r="BH923" s="206">
        <f>IF(N923="sníž. přenesená",J923,0)</f>
        <v>0</v>
      </c>
      <c r="BI923" s="206">
        <f>IF(N923="nulová",J923,0)</f>
        <v>0</v>
      </c>
      <c r="BJ923" s="18" t="s">
        <v>87</v>
      </c>
      <c r="BK923" s="206">
        <f>ROUND(I923*H923,2)</f>
        <v>0</v>
      </c>
      <c r="BL923" s="18" t="s">
        <v>348</v>
      </c>
      <c r="BM923" s="205" t="s">
        <v>962</v>
      </c>
    </row>
    <row r="924" spans="2:51" s="15" customFormat="1" ht="12">
      <c r="B924" s="230"/>
      <c r="C924" s="231"/>
      <c r="D924" s="209" t="s">
        <v>201</v>
      </c>
      <c r="E924" s="232" t="s">
        <v>1</v>
      </c>
      <c r="F924" s="233" t="s">
        <v>269</v>
      </c>
      <c r="G924" s="231"/>
      <c r="H924" s="232" t="s">
        <v>1</v>
      </c>
      <c r="I924" s="234"/>
      <c r="J924" s="231"/>
      <c r="K924" s="231"/>
      <c r="L924" s="235"/>
      <c r="M924" s="236"/>
      <c r="N924" s="237"/>
      <c r="O924" s="237"/>
      <c r="P924" s="237"/>
      <c r="Q924" s="237"/>
      <c r="R924" s="237"/>
      <c r="S924" s="237"/>
      <c r="T924" s="238"/>
      <c r="AT924" s="239" t="s">
        <v>201</v>
      </c>
      <c r="AU924" s="239" t="s">
        <v>89</v>
      </c>
      <c r="AV924" s="15" t="s">
        <v>87</v>
      </c>
      <c r="AW924" s="15" t="s">
        <v>36</v>
      </c>
      <c r="AX924" s="15" t="s">
        <v>80</v>
      </c>
      <c r="AY924" s="239" t="s">
        <v>193</v>
      </c>
    </row>
    <row r="925" spans="2:51" s="15" customFormat="1" ht="12">
      <c r="B925" s="230"/>
      <c r="C925" s="231"/>
      <c r="D925" s="209" t="s">
        <v>201</v>
      </c>
      <c r="E925" s="232" t="s">
        <v>1</v>
      </c>
      <c r="F925" s="233" t="s">
        <v>270</v>
      </c>
      <c r="G925" s="231"/>
      <c r="H925" s="232" t="s">
        <v>1</v>
      </c>
      <c r="I925" s="234"/>
      <c r="J925" s="231"/>
      <c r="K925" s="231"/>
      <c r="L925" s="235"/>
      <c r="M925" s="236"/>
      <c r="N925" s="237"/>
      <c r="O925" s="237"/>
      <c r="P925" s="237"/>
      <c r="Q925" s="237"/>
      <c r="R925" s="237"/>
      <c r="S925" s="237"/>
      <c r="T925" s="238"/>
      <c r="AT925" s="239" t="s">
        <v>201</v>
      </c>
      <c r="AU925" s="239" t="s">
        <v>89</v>
      </c>
      <c r="AV925" s="15" t="s">
        <v>87</v>
      </c>
      <c r="AW925" s="15" t="s">
        <v>36</v>
      </c>
      <c r="AX925" s="15" t="s">
        <v>80</v>
      </c>
      <c r="AY925" s="239" t="s">
        <v>193</v>
      </c>
    </row>
    <row r="926" spans="2:51" s="13" customFormat="1" ht="12">
      <c r="B926" s="207"/>
      <c r="C926" s="208"/>
      <c r="D926" s="209" t="s">
        <v>201</v>
      </c>
      <c r="E926" s="210" t="s">
        <v>1</v>
      </c>
      <c r="F926" s="211" t="s">
        <v>271</v>
      </c>
      <c r="G926" s="208"/>
      <c r="H926" s="212">
        <v>6.29</v>
      </c>
      <c r="I926" s="213"/>
      <c r="J926" s="208"/>
      <c r="K926" s="208"/>
      <c r="L926" s="214"/>
      <c r="M926" s="215"/>
      <c r="N926" s="216"/>
      <c r="O926" s="216"/>
      <c r="P926" s="216"/>
      <c r="Q926" s="216"/>
      <c r="R926" s="216"/>
      <c r="S926" s="216"/>
      <c r="T926" s="217"/>
      <c r="AT926" s="218" t="s">
        <v>201</v>
      </c>
      <c r="AU926" s="218" t="s">
        <v>89</v>
      </c>
      <c r="AV926" s="13" t="s">
        <v>89</v>
      </c>
      <c r="AW926" s="13" t="s">
        <v>36</v>
      </c>
      <c r="AX926" s="13" t="s">
        <v>80</v>
      </c>
      <c r="AY926" s="218" t="s">
        <v>193</v>
      </c>
    </row>
    <row r="927" spans="2:51" s="13" customFormat="1" ht="12">
      <c r="B927" s="207"/>
      <c r="C927" s="208"/>
      <c r="D927" s="209" t="s">
        <v>201</v>
      </c>
      <c r="E927" s="210" t="s">
        <v>1</v>
      </c>
      <c r="F927" s="211" t="s">
        <v>430</v>
      </c>
      <c r="G927" s="208"/>
      <c r="H927" s="212">
        <v>2.01</v>
      </c>
      <c r="I927" s="213"/>
      <c r="J927" s="208"/>
      <c r="K927" s="208"/>
      <c r="L927" s="214"/>
      <c r="M927" s="215"/>
      <c r="N927" s="216"/>
      <c r="O927" s="216"/>
      <c r="P927" s="216"/>
      <c r="Q927" s="216"/>
      <c r="R927" s="216"/>
      <c r="S927" s="216"/>
      <c r="T927" s="217"/>
      <c r="AT927" s="218" t="s">
        <v>201</v>
      </c>
      <c r="AU927" s="218" t="s">
        <v>89</v>
      </c>
      <c r="AV927" s="13" t="s">
        <v>89</v>
      </c>
      <c r="AW927" s="13" t="s">
        <v>36</v>
      </c>
      <c r="AX927" s="13" t="s">
        <v>80</v>
      </c>
      <c r="AY927" s="218" t="s">
        <v>193</v>
      </c>
    </row>
    <row r="928" spans="2:51" s="13" customFormat="1" ht="12">
      <c r="B928" s="207"/>
      <c r="C928" s="208"/>
      <c r="D928" s="209" t="s">
        <v>201</v>
      </c>
      <c r="E928" s="210" t="s">
        <v>1</v>
      </c>
      <c r="F928" s="211" t="s">
        <v>431</v>
      </c>
      <c r="G928" s="208"/>
      <c r="H928" s="212">
        <v>2.12</v>
      </c>
      <c r="I928" s="213"/>
      <c r="J928" s="208"/>
      <c r="K928" s="208"/>
      <c r="L928" s="214"/>
      <c r="M928" s="215"/>
      <c r="N928" s="216"/>
      <c r="O928" s="216"/>
      <c r="P928" s="216"/>
      <c r="Q928" s="216"/>
      <c r="R928" s="216"/>
      <c r="S928" s="216"/>
      <c r="T928" s="217"/>
      <c r="AT928" s="218" t="s">
        <v>201</v>
      </c>
      <c r="AU928" s="218" t="s">
        <v>89</v>
      </c>
      <c r="AV928" s="13" t="s">
        <v>89</v>
      </c>
      <c r="AW928" s="13" t="s">
        <v>36</v>
      </c>
      <c r="AX928" s="13" t="s">
        <v>80</v>
      </c>
      <c r="AY928" s="218" t="s">
        <v>193</v>
      </c>
    </row>
    <row r="929" spans="2:51" s="13" customFormat="1" ht="12">
      <c r="B929" s="207"/>
      <c r="C929" s="208"/>
      <c r="D929" s="209" t="s">
        <v>201</v>
      </c>
      <c r="E929" s="210" t="s">
        <v>1</v>
      </c>
      <c r="F929" s="211" t="s">
        <v>432</v>
      </c>
      <c r="G929" s="208"/>
      <c r="H929" s="212">
        <v>1.36</v>
      </c>
      <c r="I929" s="213"/>
      <c r="J929" s="208"/>
      <c r="K929" s="208"/>
      <c r="L929" s="214"/>
      <c r="M929" s="215"/>
      <c r="N929" s="216"/>
      <c r="O929" s="216"/>
      <c r="P929" s="216"/>
      <c r="Q929" s="216"/>
      <c r="R929" s="216"/>
      <c r="S929" s="216"/>
      <c r="T929" s="217"/>
      <c r="AT929" s="218" t="s">
        <v>201</v>
      </c>
      <c r="AU929" s="218" t="s">
        <v>89</v>
      </c>
      <c r="AV929" s="13" t="s">
        <v>89</v>
      </c>
      <c r="AW929" s="13" t="s">
        <v>36</v>
      </c>
      <c r="AX929" s="13" t="s">
        <v>80</v>
      </c>
      <c r="AY929" s="218" t="s">
        <v>193</v>
      </c>
    </row>
    <row r="930" spans="2:51" s="13" customFormat="1" ht="12">
      <c r="B930" s="207"/>
      <c r="C930" s="208"/>
      <c r="D930" s="209" t="s">
        <v>201</v>
      </c>
      <c r="E930" s="210" t="s">
        <v>1</v>
      </c>
      <c r="F930" s="211" t="s">
        <v>433</v>
      </c>
      <c r="G930" s="208"/>
      <c r="H930" s="212">
        <v>5.87</v>
      </c>
      <c r="I930" s="213"/>
      <c r="J930" s="208"/>
      <c r="K930" s="208"/>
      <c r="L930" s="214"/>
      <c r="M930" s="215"/>
      <c r="N930" s="216"/>
      <c r="O930" s="216"/>
      <c r="P930" s="216"/>
      <c r="Q930" s="216"/>
      <c r="R930" s="216"/>
      <c r="S930" s="216"/>
      <c r="T930" s="217"/>
      <c r="AT930" s="218" t="s">
        <v>201</v>
      </c>
      <c r="AU930" s="218" t="s">
        <v>89</v>
      </c>
      <c r="AV930" s="13" t="s">
        <v>89</v>
      </c>
      <c r="AW930" s="13" t="s">
        <v>36</v>
      </c>
      <c r="AX930" s="13" t="s">
        <v>80</v>
      </c>
      <c r="AY930" s="218" t="s">
        <v>193</v>
      </c>
    </row>
    <row r="931" spans="2:51" s="13" customFormat="1" ht="12">
      <c r="B931" s="207"/>
      <c r="C931" s="208"/>
      <c r="D931" s="209" t="s">
        <v>201</v>
      </c>
      <c r="E931" s="210" t="s">
        <v>1</v>
      </c>
      <c r="F931" s="211" t="s">
        <v>434</v>
      </c>
      <c r="G931" s="208"/>
      <c r="H931" s="212">
        <v>3.77</v>
      </c>
      <c r="I931" s="213"/>
      <c r="J931" s="208"/>
      <c r="K931" s="208"/>
      <c r="L931" s="214"/>
      <c r="M931" s="215"/>
      <c r="N931" s="216"/>
      <c r="O931" s="216"/>
      <c r="P931" s="216"/>
      <c r="Q931" s="216"/>
      <c r="R931" s="216"/>
      <c r="S931" s="216"/>
      <c r="T931" s="217"/>
      <c r="AT931" s="218" t="s">
        <v>201</v>
      </c>
      <c r="AU931" s="218" t="s">
        <v>89</v>
      </c>
      <c r="AV931" s="13" t="s">
        <v>89</v>
      </c>
      <c r="AW931" s="13" t="s">
        <v>36</v>
      </c>
      <c r="AX931" s="13" t="s">
        <v>80</v>
      </c>
      <c r="AY931" s="218" t="s">
        <v>193</v>
      </c>
    </row>
    <row r="932" spans="2:51" s="16" customFormat="1" ht="12">
      <c r="B932" s="240"/>
      <c r="C932" s="241"/>
      <c r="D932" s="209" t="s">
        <v>201</v>
      </c>
      <c r="E932" s="242" t="s">
        <v>1</v>
      </c>
      <c r="F932" s="243" t="s">
        <v>236</v>
      </c>
      <c r="G932" s="241"/>
      <c r="H932" s="244">
        <v>21.42</v>
      </c>
      <c r="I932" s="245"/>
      <c r="J932" s="241"/>
      <c r="K932" s="241"/>
      <c r="L932" s="246"/>
      <c r="M932" s="247"/>
      <c r="N932" s="248"/>
      <c r="O932" s="248"/>
      <c r="P932" s="248"/>
      <c r="Q932" s="248"/>
      <c r="R932" s="248"/>
      <c r="S932" s="248"/>
      <c r="T932" s="249"/>
      <c r="AT932" s="250" t="s">
        <v>201</v>
      </c>
      <c r="AU932" s="250" t="s">
        <v>89</v>
      </c>
      <c r="AV932" s="16" t="s">
        <v>100</v>
      </c>
      <c r="AW932" s="16" t="s">
        <v>36</v>
      </c>
      <c r="AX932" s="16" t="s">
        <v>80</v>
      </c>
      <c r="AY932" s="250" t="s">
        <v>193</v>
      </c>
    </row>
    <row r="933" spans="2:51" s="15" customFormat="1" ht="12">
      <c r="B933" s="230"/>
      <c r="C933" s="231"/>
      <c r="D933" s="209" t="s">
        <v>201</v>
      </c>
      <c r="E933" s="232" t="s">
        <v>1</v>
      </c>
      <c r="F933" s="233" t="s">
        <v>272</v>
      </c>
      <c r="G933" s="231"/>
      <c r="H933" s="232" t="s">
        <v>1</v>
      </c>
      <c r="I933" s="234"/>
      <c r="J933" s="231"/>
      <c r="K933" s="231"/>
      <c r="L933" s="235"/>
      <c r="M933" s="236"/>
      <c r="N933" s="237"/>
      <c r="O933" s="237"/>
      <c r="P933" s="237"/>
      <c r="Q933" s="237"/>
      <c r="R933" s="237"/>
      <c r="S933" s="237"/>
      <c r="T933" s="238"/>
      <c r="AT933" s="239" t="s">
        <v>201</v>
      </c>
      <c r="AU933" s="239" t="s">
        <v>89</v>
      </c>
      <c r="AV933" s="15" t="s">
        <v>87</v>
      </c>
      <c r="AW933" s="15" t="s">
        <v>36</v>
      </c>
      <c r="AX933" s="15" t="s">
        <v>80</v>
      </c>
      <c r="AY933" s="239" t="s">
        <v>193</v>
      </c>
    </row>
    <row r="934" spans="2:51" s="13" customFormat="1" ht="12">
      <c r="B934" s="207"/>
      <c r="C934" s="208"/>
      <c r="D934" s="209" t="s">
        <v>201</v>
      </c>
      <c r="E934" s="210" t="s">
        <v>1</v>
      </c>
      <c r="F934" s="211" t="s">
        <v>435</v>
      </c>
      <c r="G934" s="208"/>
      <c r="H934" s="212">
        <v>6.1</v>
      </c>
      <c r="I934" s="213"/>
      <c r="J934" s="208"/>
      <c r="K934" s="208"/>
      <c r="L934" s="214"/>
      <c r="M934" s="215"/>
      <c r="N934" s="216"/>
      <c r="O934" s="216"/>
      <c r="P934" s="216"/>
      <c r="Q934" s="216"/>
      <c r="R934" s="216"/>
      <c r="S934" s="216"/>
      <c r="T934" s="217"/>
      <c r="AT934" s="218" t="s">
        <v>201</v>
      </c>
      <c r="AU934" s="218" t="s">
        <v>89</v>
      </c>
      <c r="AV934" s="13" t="s">
        <v>89</v>
      </c>
      <c r="AW934" s="13" t="s">
        <v>36</v>
      </c>
      <c r="AX934" s="13" t="s">
        <v>80</v>
      </c>
      <c r="AY934" s="218" t="s">
        <v>193</v>
      </c>
    </row>
    <row r="935" spans="2:51" s="13" customFormat="1" ht="12">
      <c r="B935" s="207"/>
      <c r="C935" s="208"/>
      <c r="D935" s="209" t="s">
        <v>201</v>
      </c>
      <c r="E935" s="210" t="s">
        <v>1</v>
      </c>
      <c r="F935" s="211" t="s">
        <v>436</v>
      </c>
      <c r="G935" s="208"/>
      <c r="H935" s="212">
        <v>11.64</v>
      </c>
      <c r="I935" s="213"/>
      <c r="J935" s="208"/>
      <c r="K935" s="208"/>
      <c r="L935" s="214"/>
      <c r="M935" s="215"/>
      <c r="N935" s="216"/>
      <c r="O935" s="216"/>
      <c r="P935" s="216"/>
      <c r="Q935" s="216"/>
      <c r="R935" s="216"/>
      <c r="S935" s="216"/>
      <c r="T935" s="217"/>
      <c r="AT935" s="218" t="s">
        <v>201</v>
      </c>
      <c r="AU935" s="218" t="s">
        <v>89</v>
      </c>
      <c r="AV935" s="13" t="s">
        <v>89</v>
      </c>
      <c r="AW935" s="13" t="s">
        <v>36</v>
      </c>
      <c r="AX935" s="13" t="s">
        <v>80</v>
      </c>
      <c r="AY935" s="218" t="s">
        <v>193</v>
      </c>
    </row>
    <row r="936" spans="2:51" s="13" customFormat="1" ht="12">
      <c r="B936" s="207"/>
      <c r="C936" s="208"/>
      <c r="D936" s="209" t="s">
        <v>201</v>
      </c>
      <c r="E936" s="210" t="s">
        <v>1</v>
      </c>
      <c r="F936" s="211" t="s">
        <v>437</v>
      </c>
      <c r="G936" s="208"/>
      <c r="H936" s="212">
        <v>2.53</v>
      </c>
      <c r="I936" s="213"/>
      <c r="J936" s="208"/>
      <c r="K936" s="208"/>
      <c r="L936" s="214"/>
      <c r="M936" s="215"/>
      <c r="N936" s="216"/>
      <c r="O936" s="216"/>
      <c r="P936" s="216"/>
      <c r="Q936" s="216"/>
      <c r="R936" s="216"/>
      <c r="S936" s="216"/>
      <c r="T936" s="217"/>
      <c r="AT936" s="218" t="s">
        <v>201</v>
      </c>
      <c r="AU936" s="218" t="s">
        <v>89</v>
      </c>
      <c r="AV936" s="13" t="s">
        <v>89</v>
      </c>
      <c r="AW936" s="13" t="s">
        <v>36</v>
      </c>
      <c r="AX936" s="13" t="s">
        <v>80</v>
      </c>
      <c r="AY936" s="218" t="s">
        <v>193</v>
      </c>
    </row>
    <row r="937" spans="2:51" s="13" customFormat="1" ht="12">
      <c r="B937" s="207"/>
      <c r="C937" s="208"/>
      <c r="D937" s="209" t="s">
        <v>201</v>
      </c>
      <c r="E937" s="210" t="s">
        <v>1</v>
      </c>
      <c r="F937" s="211" t="s">
        <v>273</v>
      </c>
      <c r="G937" s="208"/>
      <c r="H937" s="212">
        <v>1.35</v>
      </c>
      <c r="I937" s="213"/>
      <c r="J937" s="208"/>
      <c r="K937" s="208"/>
      <c r="L937" s="214"/>
      <c r="M937" s="215"/>
      <c r="N937" s="216"/>
      <c r="O937" s="216"/>
      <c r="P937" s="216"/>
      <c r="Q937" s="216"/>
      <c r="R937" s="216"/>
      <c r="S937" s="216"/>
      <c r="T937" s="217"/>
      <c r="AT937" s="218" t="s">
        <v>201</v>
      </c>
      <c r="AU937" s="218" t="s">
        <v>89</v>
      </c>
      <c r="AV937" s="13" t="s">
        <v>89</v>
      </c>
      <c r="AW937" s="13" t="s">
        <v>36</v>
      </c>
      <c r="AX937" s="13" t="s">
        <v>80</v>
      </c>
      <c r="AY937" s="218" t="s">
        <v>193</v>
      </c>
    </row>
    <row r="938" spans="2:51" s="16" customFormat="1" ht="12">
      <c r="B938" s="240"/>
      <c r="C938" s="241"/>
      <c r="D938" s="209" t="s">
        <v>201</v>
      </c>
      <c r="E938" s="242" t="s">
        <v>1</v>
      </c>
      <c r="F938" s="243" t="s">
        <v>236</v>
      </c>
      <c r="G938" s="241"/>
      <c r="H938" s="244">
        <v>21.62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AT938" s="250" t="s">
        <v>201</v>
      </c>
      <c r="AU938" s="250" t="s">
        <v>89</v>
      </c>
      <c r="AV938" s="16" t="s">
        <v>100</v>
      </c>
      <c r="AW938" s="16" t="s">
        <v>36</v>
      </c>
      <c r="AX938" s="16" t="s">
        <v>80</v>
      </c>
      <c r="AY938" s="250" t="s">
        <v>193</v>
      </c>
    </row>
    <row r="939" spans="2:51" s="15" customFormat="1" ht="12">
      <c r="B939" s="230"/>
      <c r="C939" s="231"/>
      <c r="D939" s="209" t="s">
        <v>201</v>
      </c>
      <c r="E939" s="232" t="s">
        <v>1</v>
      </c>
      <c r="F939" s="233" t="s">
        <v>274</v>
      </c>
      <c r="G939" s="231"/>
      <c r="H939" s="232" t="s">
        <v>1</v>
      </c>
      <c r="I939" s="234"/>
      <c r="J939" s="231"/>
      <c r="K939" s="231"/>
      <c r="L939" s="235"/>
      <c r="M939" s="236"/>
      <c r="N939" s="237"/>
      <c r="O939" s="237"/>
      <c r="P939" s="237"/>
      <c r="Q939" s="237"/>
      <c r="R939" s="237"/>
      <c r="S939" s="237"/>
      <c r="T939" s="238"/>
      <c r="AT939" s="239" t="s">
        <v>201</v>
      </c>
      <c r="AU939" s="239" t="s">
        <v>89</v>
      </c>
      <c r="AV939" s="15" t="s">
        <v>87</v>
      </c>
      <c r="AW939" s="15" t="s">
        <v>36</v>
      </c>
      <c r="AX939" s="15" t="s">
        <v>80</v>
      </c>
      <c r="AY939" s="239" t="s">
        <v>193</v>
      </c>
    </row>
    <row r="940" spans="2:51" s="13" customFormat="1" ht="12">
      <c r="B940" s="207"/>
      <c r="C940" s="208"/>
      <c r="D940" s="209" t="s">
        <v>201</v>
      </c>
      <c r="E940" s="210" t="s">
        <v>1</v>
      </c>
      <c r="F940" s="211" t="s">
        <v>438</v>
      </c>
      <c r="G940" s="208"/>
      <c r="H940" s="212">
        <v>6.04</v>
      </c>
      <c r="I940" s="213"/>
      <c r="J940" s="208"/>
      <c r="K940" s="208"/>
      <c r="L940" s="214"/>
      <c r="M940" s="215"/>
      <c r="N940" s="216"/>
      <c r="O940" s="216"/>
      <c r="P940" s="216"/>
      <c r="Q940" s="216"/>
      <c r="R940" s="216"/>
      <c r="S940" s="216"/>
      <c r="T940" s="217"/>
      <c r="AT940" s="218" t="s">
        <v>201</v>
      </c>
      <c r="AU940" s="218" t="s">
        <v>89</v>
      </c>
      <c r="AV940" s="13" t="s">
        <v>89</v>
      </c>
      <c r="AW940" s="13" t="s">
        <v>36</v>
      </c>
      <c r="AX940" s="13" t="s">
        <v>80</v>
      </c>
      <c r="AY940" s="218" t="s">
        <v>193</v>
      </c>
    </row>
    <row r="941" spans="2:51" s="13" customFormat="1" ht="12">
      <c r="B941" s="207"/>
      <c r="C941" s="208"/>
      <c r="D941" s="209" t="s">
        <v>201</v>
      </c>
      <c r="E941" s="210" t="s">
        <v>1</v>
      </c>
      <c r="F941" s="211" t="s">
        <v>439</v>
      </c>
      <c r="G941" s="208"/>
      <c r="H941" s="212">
        <v>11.66</v>
      </c>
      <c r="I941" s="213"/>
      <c r="J941" s="208"/>
      <c r="K941" s="208"/>
      <c r="L941" s="214"/>
      <c r="M941" s="215"/>
      <c r="N941" s="216"/>
      <c r="O941" s="216"/>
      <c r="P941" s="216"/>
      <c r="Q941" s="216"/>
      <c r="R941" s="216"/>
      <c r="S941" s="216"/>
      <c r="T941" s="217"/>
      <c r="AT941" s="218" t="s">
        <v>201</v>
      </c>
      <c r="AU941" s="218" t="s">
        <v>89</v>
      </c>
      <c r="AV941" s="13" t="s">
        <v>89</v>
      </c>
      <c r="AW941" s="13" t="s">
        <v>36</v>
      </c>
      <c r="AX941" s="13" t="s">
        <v>80</v>
      </c>
      <c r="AY941" s="218" t="s">
        <v>193</v>
      </c>
    </row>
    <row r="942" spans="2:51" s="13" customFormat="1" ht="12">
      <c r="B942" s="207"/>
      <c r="C942" s="208"/>
      <c r="D942" s="209" t="s">
        <v>201</v>
      </c>
      <c r="E942" s="210" t="s">
        <v>1</v>
      </c>
      <c r="F942" s="211" t="s">
        <v>440</v>
      </c>
      <c r="G942" s="208"/>
      <c r="H942" s="212">
        <v>2.53</v>
      </c>
      <c r="I942" s="213"/>
      <c r="J942" s="208"/>
      <c r="K942" s="208"/>
      <c r="L942" s="214"/>
      <c r="M942" s="215"/>
      <c r="N942" s="216"/>
      <c r="O942" s="216"/>
      <c r="P942" s="216"/>
      <c r="Q942" s="216"/>
      <c r="R942" s="216"/>
      <c r="S942" s="216"/>
      <c r="T942" s="217"/>
      <c r="AT942" s="218" t="s">
        <v>201</v>
      </c>
      <c r="AU942" s="218" t="s">
        <v>89</v>
      </c>
      <c r="AV942" s="13" t="s">
        <v>89</v>
      </c>
      <c r="AW942" s="13" t="s">
        <v>36</v>
      </c>
      <c r="AX942" s="13" t="s">
        <v>80</v>
      </c>
      <c r="AY942" s="218" t="s">
        <v>193</v>
      </c>
    </row>
    <row r="943" spans="2:51" s="13" customFormat="1" ht="12">
      <c r="B943" s="207"/>
      <c r="C943" s="208"/>
      <c r="D943" s="209" t="s">
        <v>201</v>
      </c>
      <c r="E943" s="210" t="s">
        <v>1</v>
      </c>
      <c r="F943" s="211" t="s">
        <v>275</v>
      </c>
      <c r="G943" s="208"/>
      <c r="H943" s="212">
        <v>1.35</v>
      </c>
      <c r="I943" s="213"/>
      <c r="J943" s="208"/>
      <c r="K943" s="208"/>
      <c r="L943" s="214"/>
      <c r="M943" s="215"/>
      <c r="N943" s="216"/>
      <c r="O943" s="216"/>
      <c r="P943" s="216"/>
      <c r="Q943" s="216"/>
      <c r="R943" s="216"/>
      <c r="S943" s="216"/>
      <c r="T943" s="217"/>
      <c r="AT943" s="218" t="s">
        <v>201</v>
      </c>
      <c r="AU943" s="218" t="s">
        <v>89</v>
      </c>
      <c r="AV943" s="13" t="s">
        <v>89</v>
      </c>
      <c r="AW943" s="13" t="s">
        <v>36</v>
      </c>
      <c r="AX943" s="13" t="s">
        <v>80</v>
      </c>
      <c r="AY943" s="218" t="s">
        <v>193</v>
      </c>
    </row>
    <row r="944" spans="2:51" s="16" customFormat="1" ht="12">
      <c r="B944" s="240"/>
      <c r="C944" s="241"/>
      <c r="D944" s="209" t="s">
        <v>201</v>
      </c>
      <c r="E944" s="242" t="s">
        <v>1</v>
      </c>
      <c r="F944" s="243" t="s">
        <v>236</v>
      </c>
      <c r="G944" s="241"/>
      <c r="H944" s="244">
        <v>21.58</v>
      </c>
      <c r="I944" s="245"/>
      <c r="J944" s="241"/>
      <c r="K944" s="241"/>
      <c r="L944" s="246"/>
      <c r="M944" s="247"/>
      <c r="N944" s="248"/>
      <c r="O944" s="248"/>
      <c r="P944" s="248"/>
      <c r="Q944" s="248"/>
      <c r="R944" s="248"/>
      <c r="S944" s="248"/>
      <c r="T944" s="249"/>
      <c r="AT944" s="250" t="s">
        <v>201</v>
      </c>
      <c r="AU944" s="250" t="s">
        <v>89</v>
      </c>
      <c r="AV944" s="16" t="s">
        <v>100</v>
      </c>
      <c r="AW944" s="16" t="s">
        <v>36</v>
      </c>
      <c r="AX944" s="16" t="s">
        <v>80</v>
      </c>
      <c r="AY944" s="250" t="s">
        <v>193</v>
      </c>
    </row>
    <row r="945" spans="2:51" s="14" customFormat="1" ht="12">
      <c r="B945" s="219"/>
      <c r="C945" s="220"/>
      <c r="D945" s="209" t="s">
        <v>201</v>
      </c>
      <c r="E945" s="221" t="s">
        <v>1</v>
      </c>
      <c r="F945" s="222" t="s">
        <v>203</v>
      </c>
      <c r="G945" s="220"/>
      <c r="H945" s="223">
        <v>64.62</v>
      </c>
      <c r="I945" s="224"/>
      <c r="J945" s="220"/>
      <c r="K945" s="220"/>
      <c r="L945" s="225"/>
      <c r="M945" s="226"/>
      <c r="N945" s="227"/>
      <c r="O945" s="227"/>
      <c r="P945" s="227"/>
      <c r="Q945" s="227"/>
      <c r="R945" s="227"/>
      <c r="S945" s="227"/>
      <c r="T945" s="228"/>
      <c r="AT945" s="229" t="s">
        <v>201</v>
      </c>
      <c r="AU945" s="229" t="s">
        <v>89</v>
      </c>
      <c r="AV945" s="14" t="s">
        <v>199</v>
      </c>
      <c r="AW945" s="14" t="s">
        <v>36</v>
      </c>
      <c r="AX945" s="14" t="s">
        <v>87</v>
      </c>
      <c r="AY945" s="229" t="s">
        <v>193</v>
      </c>
    </row>
    <row r="946" spans="1:65" s="2" customFormat="1" ht="16.5" customHeight="1">
      <c r="A946" s="35"/>
      <c r="B946" s="36"/>
      <c r="C946" s="251" t="s">
        <v>963</v>
      </c>
      <c r="D946" s="251" t="s">
        <v>370</v>
      </c>
      <c r="E946" s="252" t="s">
        <v>964</v>
      </c>
      <c r="F946" s="253" t="s">
        <v>965</v>
      </c>
      <c r="G946" s="254" t="s">
        <v>231</v>
      </c>
      <c r="H946" s="255">
        <v>71.082</v>
      </c>
      <c r="I946" s="256"/>
      <c r="J946" s="257">
        <f>ROUND(I946*H946,2)</f>
        <v>0</v>
      </c>
      <c r="K946" s="258"/>
      <c r="L946" s="259"/>
      <c r="M946" s="260" t="s">
        <v>1</v>
      </c>
      <c r="N946" s="261" t="s">
        <v>45</v>
      </c>
      <c r="O946" s="72"/>
      <c r="P946" s="203">
        <f>O946*H946</f>
        <v>0</v>
      </c>
      <c r="Q946" s="203">
        <v>0.0177</v>
      </c>
      <c r="R946" s="203">
        <f>Q946*H946</f>
        <v>1.2581513999999998</v>
      </c>
      <c r="S946" s="203">
        <v>0</v>
      </c>
      <c r="T946" s="204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205" t="s">
        <v>457</v>
      </c>
      <c r="AT946" s="205" t="s">
        <v>370</v>
      </c>
      <c r="AU946" s="205" t="s">
        <v>89</v>
      </c>
      <c r="AY946" s="18" t="s">
        <v>193</v>
      </c>
      <c r="BE946" s="206">
        <f>IF(N946="základní",J946,0)</f>
        <v>0</v>
      </c>
      <c r="BF946" s="206">
        <f>IF(N946="snížená",J946,0)</f>
        <v>0</v>
      </c>
      <c r="BG946" s="206">
        <f>IF(N946="zákl. přenesená",J946,0)</f>
        <v>0</v>
      </c>
      <c r="BH946" s="206">
        <f>IF(N946="sníž. přenesená",J946,0)</f>
        <v>0</v>
      </c>
      <c r="BI946" s="206">
        <f>IF(N946="nulová",J946,0)</f>
        <v>0</v>
      </c>
      <c r="BJ946" s="18" t="s">
        <v>87</v>
      </c>
      <c r="BK946" s="206">
        <f>ROUND(I946*H946,2)</f>
        <v>0</v>
      </c>
      <c r="BL946" s="18" t="s">
        <v>348</v>
      </c>
      <c r="BM946" s="205" t="s">
        <v>966</v>
      </c>
    </row>
    <row r="947" spans="1:47" s="2" customFormat="1" ht="19.5">
      <c r="A947" s="35"/>
      <c r="B947" s="36"/>
      <c r="C947" s="37"/>
      <c r="D947" s="209" t="s">
        <v>471</v>
      </c>
      <c r="E947" s="37"/>
      <c r="F947" s="262" t="s">
        <v>967</v>
      </c>
      <c r="G947" s="37"/>
      <c r="H947" s="37"/>
      <c r="I947" s="263"/>
      <c r="J947" s="37"/>
      <c r="K947" s="37"/>
      <c r="L947" s="40"/>
      <c r="M947" s="264"/>
      <c r="N947" s="265"/>
      <c r="O947" s="72"/>
      <c r="P947" s="72"/>
      <c r="Q947" s="72"/>
      <c r="R947" s="72"/>
      <c r="S947" s="72"/>
      <c r="T947" s="73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T947" s="18" t="s">
        <v>471</v>
      </c>
      <c r="AU947" s="18" t="s">
        <v>89</v>
      </c>
    </row>
    <row r="948" spans="2:51" s="13" customFormat="1" ht="12">
      <c r="B948" s="207"/>
      <c r="C948" s="208"/>
      <c r="D948" s="209" t="s">
        <v>201</v>
      </c>
      <c r="E948" s="208"/>
      <c r="F948" s="211" t="s">
        <v>968</v>
      </c>
      <c r="G948" s="208"/>
      <c r="H948" s="212">
        <v>71.082</v>
      </c>
      <c r="I948" s="213"/>
      <c r="J948" s="208"/>
      <c r="K948" s="208"/>
      <c r="L948" s="214"/>
      <c r="M948" s="215"/>
      <c r="N948" s="216"/>
      <c r="O948" s="216"/>
      <c r="P948" s="216"/>
      <c r="Q948" s="216"/>
      <c r="R948" s="216"/>
      <c r="S948" s="216"/>
      <c r="T948" s="217"/>
      <c r="AT948" s="218" t="s">
        <v>201</v>
      </c>
      <c r="AU948" s="218" t="s">
        <v>89</v>
      </c>
      <c r="AV948" s="13" t="s">
        <v>89</v>
      </c>
      <c r="AW948" s="13" t="s">
        <v>4</v>
      </c>
      <c r="AX948" s="13" t="s">
        <v>87</v>
      </c>
      <c r="AY948" s="218" t="s">
        <v>193</v>
      </c>
    </row>
    <row r="949" spans="1:65" s="2" customFormat="1" ht="24.2" customHeight="1">
      <c r="A949" s="35"/>
      <c r="B949" s="36"/>
      <c r="C949" s="193" t="s">
        <v>969</v>
      </c>
      <c r="D949" s="193" t="s">
        <v>195</v>
      </c>
      <c r="E949" s="194" t="s">
        <v>970</v>
      </c>
      <c r="F949" s="195" t="s">
        <v>971</v>
      </c>
      <c r="G949" s="196" t="s">
        <v>231</v>
      </c>
      <c r="H949" s="197">
        <v>64.62</v>
      </c>
      <c r="I949" s="198"/>
      <c r="J949" s="199">
        <f>ROUND(I949*H949,2)</f>
        <v>0</v>
      </c>
      <c r="K949" s="200"/>
      <c r="L949" s="40"/>
      <c r="M949" s="201" t="s">
        <v>1</v>
      </c>
      <c r="N949" s="202" t="s">
        <v>45</v>
      </c>
      <c r="O949" s="72"/>
      <c r="P949" s="203">
        <f>O949*H949</f>
        <v>0</v>
      </c>
      <c r="Q949" s="203">
        <v>0.0015</v>
      </c>
      <c r="R949" s="203">
        <f>Q949*H949</f>
        <v>0.09693</v>
      </c>
      <c r="S949" s="203">
        <v>0</v>
      </c>
      <c r="T949" s="204">
        <f>S949*H949</f>
        <v>0</v>
      </c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R949" s="205" t="s">
        <v>348</v>
      </c>
      <c r="AT949" s="205" t="s">
        <v>195</v>
      </c>
      <c r="AU949" s="205" t="s">
        <v>89</v>
      </c>
      <c r="AY949" s="18" t="s">
        <v>193</v>
      </c>
      <c r="BE949" s="206">
        <f>IF(N949="základní",J949,0)</f>
        <v>0</v>
      </c>
      <c r="BF949" s="206">
        <f>IF(N949="snížená",J949,0)</f>
        <v>0</v>
      </c>
      <c r="BG949" s="206">
        <f>IF(N949="zákl. přenesená",J949,0)</f>
        <v>0</v>
      </c>
      <c r="BH949" s="206">
        <f>IF(N949="sníž. přenesená",J949,0)</f>
        <v>0</v>
      </c>
      <c r="BI949" s="206">
        <f>IF(N949="nulová",J949,0)</f>
        <v>0</v>
      </c>
      <c r="BJ949" s="18" t="s">
        <v>87</v>
      </c>
      <c r="BK949" s="206">
        <f>ROUND(I949*H949,2)</f>
        <v>0</v>
      </c>
      <c r="BL949" s="18" t="s">
        <v>348</v>
      </c>
      <c r="BM949" s="205" t="s">
        <v>972</v>
      </c>
    </row>
    <row r="950" spans="2:51" s="15" customFormat="1" ht="12">
      <c r="B950" s="230"/>
      <c r="C950" s="231"/>
      <c r="D950" s="209" t="s">
        <v>201</v>
      </c>
      <c r="E950" s="232" t="s">
        <v>1</v>
      </c>
      <c r="F950" s="233" t="s">
        <v>269</v>
      </c>
      <c r="G950" s="231"/>
      <c r="H950" s="232" t="s">
        <v>1</v>
      </c>
      <c r="I950" s="234"/>
      <c r="J950" s="231"/>
      <c r="K950" s="231"/>
      <c r="L950" s="235"/>
      <c r="M950" s="236"/>
      <c r="N950" s="237"/>
      <c r="O950" s="237"/>
      <c r="P950" s="237"/>
      <c r="Q950" s="237"/>
      <c r="R950" s="237"/>
      <c r="S950" s="237"/>
      <c r="T950" s="238"/>
      <c r="AT950" s="239" t="s">
        <v>201</v>
      </c>
      <c r="AU950" s="239" t="s">
        <v>89</v>
      </c>
      <c r="AV950" s="15" t="s">
        <v>87</v>
      </c>
      <c r="AW950" s="15" t="s">
        <v>36</v>
      </c>
      <c r="AX950" s="15" t="s">
        <v>80</v>
      </c>
      <c r="AY950" s="239" t="s">
        <v>193</v>
      </c>
    </row>
    <row r="951" spans="2:51" s="15" customFormat="1" ht="12">
      <c r="B951" s="230"/>
      <c r="C951" s="231"/>
      <c r="D951" s="209" t="s">
        <v>201</v>
      </c>
      <c r="E951" s="232" t="s">
        <v>1</v>
      </c>
      <c r="F951" s="233" t="s">
        <v>270</v>
      </c>
      <c r="G951" s="231"/>
      <c r="H951" s="232" t="s">
        <v>1</v>
      </c>
      <c r="I951" s="234"/>
      <c r="J951" s="231"/>
      <c r="K951" s="231"/>
      <c r="L951" s="235"/>
      <c r="M951" s="236"/>
      <c r="N951" s="237"/>
      <c r="O951" s="237"/>
      <c r="P951" s="237"/>
      <c r="Q951" s="237"/>
      <c r="R951" s="237"/>
      <c r="S951" s="237"/>
      <c r="T951" s="238"/>
      <c r="AT951" s="239" t="s">
        <v>201</v>
      </c>
      <c r="AU951" s="239" t="s">
        <v>89</v>
      </c>
      <c r="AV951" s="15" t="s">
        <v>87</v>
      </c>
      <c r="AW951" s="15" t="s">
        <v>36</v>
      </c>
      <c r="AX951" s="15" t="s">
        <v>80</v>
      </c>
      <c r="AY951" s="239" t="s">
        <v>193</v>
      </c>
    </row>
    <row r="952" spans="2:51" s="13" customFormat="1" ht="12">
      <c r="B952" s="207"/>
      <c r="C952" s="208"/>
      <c r="D952" s="209" t="s">
        <v>201</v>
      </c>
      <c r="E952" s="210" t="s">
        <v>1</v>
      </c>
      <c r="F952" s="211" t="s">
        <v>271</v>
      </c>
      <c r="G952" s="208"/>
      <c r="H952" s="212">
        <v>6.29</v>
      </c>
      <c r="I952" s="213"/>
      <c r="J952" s="208"/>
      <c r="K952" s="208"/>
      <c r="L952" s="214"/>
      <c r="M952" s="215"/>
      <c r="N952" s="216"/>
      <c r="O952" s="216"/>
      <c r="P952" s="216"/>
      <c r="Q952" s="216"/>
      <c r="R952" s="216"/>
      <c r="S952" s="216"/>
      <c r="T952" s="217"/>
      <c r="AT952" s="218" t="s">
        <v>201</v>
      </c>
      <c r="AU952" s="218" t="s">
        <v>89</v>
      </c>
      <c r="AV952" s="13" t="s">
        <v>89</v>
      </c>
      <c r="AW952" s="13" t="s">
        <v>36</v>
      </c>
      <c r="AX952" s="13" t="s">
        <v>80</v>
      </c>
      <c r="AY952" s="218" t="s">
        <v>193</v>
      </c>
    </row>
    <row r="953" spans="2:51" s="13" customFormat="1" ht="12">
      <c r="B953" s="207"/>
      <c r="C953" s="208"/>
      <c r="D953" s="209" t="s">
        <v>201</v>
      </c>
      <c r="E953" s="210" t="s">
        <v>1</v>
      </c>
      <c r="F953" s="211" t="s">
        <v>430</v>
      </c>
      <c r="G953" s="208"/>
      <c r="H953" s="212">
        <v>2.01</v>
      </c>
      <c r="I953" s="213"/>
      <c r="J953" s="208"/>
      <c r="K953" s="208"/>
      <c r="L953" s="214"/>
      <c r="M953" s="215"/>
      <c r="N953" s="216"/>
      <c r="O953" s="216"/>
      <c r="P953" s="216"/>
      <c r="Q953" s="216"/>
      <c r="R953" s="216"/>
      <c r="S953" s="216"/>
      <c r="T953" s="217"/>
      <c r="AT953" s="218" t="s">
        <v>201</v>
      </c>
      <c r="AU953" s="218" t="s">
        <v>89</v>
      </c>
      <c r="AV953" s="13" t="s">
        <v>89</v>
      </c>
      <c r="AW953" s="13" t="s">
        <v>36</v>
      </c>
      <c r="AX953" s="13" t="s">
        <v>80</v>
      </c>
      <c r="AY953" s="218" t="s">
        <v>193</v>
      </c>
    </row>
    <row r="954" spans="2:51" s="13" customFormat="1" ht="12">
      <c r="B954" s="207"/>
      <c r="C954" s="208"/>
      <c r="D954" s="209" t="s">
        <v>201</v>
      </c>
      <c r="E954" s="210" t="s">
        <v>1</v>
      </c>
      <c r="F954" s="211" t="s">
        <v>431</v>
      </c>
      <c r="G954" s="208"/>
      <c r="H954" s="212">
        <v>2.12</v>
      </c>
      <c r="I954" s="213"/>
      <c r="J954" s="208"/>
      <c r="K954" s="208"/>
      <c r="L954" s="214"/>
      <c r="M954" s="215"/>
      <c r="N954" s="216"/>
      <c r="O954" s="216"/>
      <c r="P954" s="216"/>
      <c r="Q954" s="216"/>
      <c r="R954" s="216"/>
      <c r="S954" s="216"/>
      <c r="T954" s="217"/>
      <c r="AT954" s="218" t="s">
        <v>201</v>
      </c>
      <c r="AU954" s="218" t="s">
        <v>89</v>
      </c>
      <c r="AV954" s="13" t="s">
        <v>89</v>
      </c>
      <c r="AW954" s="13" t="s">
        <v>36</v>
      </c>
      <c r="AX954" s="13" t="s">
        <v>80</v>
      </c>
      <c r="AY954" s="218" t="s">
        <v>193</v>
      </c>
    </row>
    <row r="955" spans="2:51" s="13" customFormat="1" ht="12">
      <c r="B955" s="207"/>
      <c r="C955" s="208"/>
      <c r="D955" s="209" t="s">
        <v>201</v>
      </c>
      <c r="E955" s="210" t="s">
        <v>1</v>
      </c>
      <c r="F955" s="211" t="s">
        <v>432</v>
      </c>
      <c r="G955" s="208"/>
      <c r="H955" s="212">
        <v>1.36</v>
      </c>
      <c r="I955" s="213"/>
      <c r="J955" s="208"/>
      <c r="K955" s="208"/>
      <c r="L955" s="214"/>
      <c r="M955" s="215"/>
      <c r="N955" s="216"/>
      <c r="O955" s="216"/>
      <c r="P955" s="216"/>
      <c r="Q955" s="216"/>
      <c r="R955" s="216"/>
      <c r="S955" s="216"/>
      <c r="T955" s="217"/>
      <c r="AT955" s="218" t="s">
        <v>201</v>
      </c>
      <c r="AU955" s="218" t="s">
        <v>89</v>
      </c>
      <c r="AV955" s="13" t="s">
        <v>89</v>
      </c>
      <c r="AW955" s="13" t="s">
        <v>36</v>
      </c>
      <c r="AX955" s="13" t="s">
        <v>80</v>
      </c>
      <c r="AY955" s="218" t="s">
        <v>193</v>
      </c>
    </row>
    <row r="956" spans="2:51" s="13" customFormat="1" ht="12">
      <c r="B956" s="207"/>
      <c r="C956" s="208"/>
      <c r="D956" s="209" t="s">
        <v>201</v>
      </c>
      <c r="E956" s="210" t="s">
        <v>1</v>
      </c>
      <c r="F956" s="211" t="s">
        <v>433</v>
      </c>
      <c r="G956" s="208"/>
      <c r="H956" s="212">
        <v>5.87</v>
      </c>
      <c r="I956" s="213"/>
      <c r="J956" s="208"/>
      <c r="K956" s="208"/>
      <c r="L956" s="214"/>
      <c r="M956" s="215"/>
      <c r="N956" s="216"/>
      <c r="O956" s="216"/>
      <c r="P956" s="216"/>
      <c r="Q956" s="216"/>
      <c r="R956" s="216"/>
      <c r="S956" s="216"/>
      <c r="T956" s="217"/>
      <c r="AT956" s="218" t="s">
        <v>201</v>
      </c>
      <c r="AU956" s="218" t="s">
        <v>89</v>
      </c>
      <c r="AV956" s="13" t="s">
        <v>89</v>
      </c>
      <c r="AW956" s="13" t="s">
        <v>36</v>
      </c>
      <c r="AX956" s="13" t="s">
        <v>80</v>
      </c>
      <c r="AY956" s="218" t="s">
        <v>193</v>
      </c>
    </row>
    <row r="957" spans="2:51" s="13" customFormat="1" ht="12">
      <c r="B957" s="207"/>
      <c r="C957" s="208"/>
      <c r="D957" s="209" t="s">
        <v>201</v>
      </c>
      <c r="E957" s="210" t="s">
        <v>1</v>
      </c>
      <c r="F957" s="211" t="s">
        <v>434</v>
      </c>
      <c r="G957" s="208"/>
      <c r="H957" s="212">
        <v>3.77</v>
      </c>
      <c r="I957" s="213"/>
      <c r="J957" s="208"/>
      <c r="K957" s="208"/>
      <c r="L957" s="214"/>
      <c r="M957" s="215"/>
      <c r="N957" s="216"/>
      <c r="O957" s="216"/>
      <c r="P957" s="216"/>
      <c r="Q957" s="216"/>
      <c r="R957" s="216"/>
      <c r="S957" s="216"/>
      <c r="T957" s="217"/>
      <c r="AT957" s="218" t="s">
        <v>201</v>
      </c>
      <c r="AU957" s="218" t="s">
        <v>89</v>
      </c>
      <c r="AV957" s="13" t="s">
        <v>89</v>
      </c>
      <c r="AW957" s="13" t="s">
        <v>36</v>
      </c>
      <c r="AX957" s="13" t="s">
        <v>80</v>
      </c>
      <c r="AY957" s="218" t="s">
        <v>193</v>
      </c>
    </row>
    <row r="958" spans="2:51" s="16" customFormat="1" ht="12">
      <c r="B958" s="240"/>
      <c r="C958" s="241"/>
      <c r="D958" s="209" t="s">
        <v>201</v>
      </c>
      <c r="E958" s="242" t="s">
        <v>1</v>
      </c>
      <c r="F958" s="243" t="s">
        <v>236</v>
      </c>
      <c r="G958" s="241"/>
      <c r="H958" s="244">
        <v>21.42</v>
      </c>
      <c r="I958" s="245"/>
      <c r="J958" s="241"/>
      <c r="K958" s="241"/>
      <c r="L958" s="246"/>
      <c r="M958" s="247"/>
      <c r="N958" s="248"/>
      <c r="O958" s="248"/>
      <c r="P958" s="248"/>
      <c r="Q958" s="248"/>
      <c r="R958" s="248"/>
      <c r="S958" s="248"/>
      <c r="T958" s="249"/>
      <c r="AT958" s="250" t="s">
        <v>201</v>
      </c>
      <c r="AU958" s="250" t="s">
        <v>89</v>
      </c>
      <c r="AV958" s="16" t="s">
        <v>100</v>
      </c>
      <c r="AW958" s="16" t="s">
        <v>36</v>
      </c>
      <c r="AX958" s="16" t="s">
        <v>80</v>
      </c>
      <c r="AY958" s="250" t="s">
        <v>193</v>
      </c>
    </row>
    <row r="959" spans="2:51" s="15" customFormat="1" ht="12">
      <c r="B959" s="230"/>
      <c r="C959" s="231"/>
      <c r="D959" s="209" t="s">
        <v>201</v>
      </c>
      <c r="E959" s="232" t="s">
        <v>1</v>
      </c>
      <c r="F959" s="233" t="s">
        <v>272</v>
      </c>
      <c r="G959" s="231"/>
      <c r="H959" s="232" t="s">
        <v>1</v>
      </c>
      <c r="I959" s="234"/>
      <c r="J959" s="231"/>
      <c r="K959" s="231"/>
      <c r="L959" s="235"/>
      <c r="M959" s="236"/>
      <c r="N959" s="237"/>
      <c r="O959" s="237"/>
      <c r="P959" s="237"/>
      <c r="Q959" s="237"/>
      <c r="R959" s="237"/>
      <c r="S959" s="237"/>
      <c r="T959" s="238"/>
      <c r="AT959" s="239" t="s">
        <v>201</v>
      </c>
      <c r="AU959" s="239" t="s">
        <v>89</v>
      </c>
      <c r="AV959" s="15" t="s">
        <v>87</v>
      </c>
      <c r="AW959" s="15" t="s">
        <v>36</v>
      </c>
      <c r="AX959" s="15" t="s">
        <v>80</v>
      </c>
      <c r="AY959" s="239" t="s">
        <v>193</v>
      </c>
    </row>
    <row r="960" spans="2:51" s="13" customFormat="1" ht="12">
      <c r="B960" s="207"/>
      <c r="C960" s="208"/>
      <c r="D960" s="209" t="s">
        <v>201</v>
      </c>
      <c r="E960" s="210" t="s">
        <v>1</v>
      </c>
      <c r="F960" s="211" t="s">
        <v>435</v>
      </c>
      <c r="G960" s="208"/>
      <c r="H960" s="212">
        <v>6.1</v>
      </c>
      <c r="I960" s="213"/>
      <c r="J960" s="208"/>
      <c r="K960" s="208"/>
      <c r="L960" s="214"/>
      <c r="M960" s="215"/>
      <c r="N960" s="216"/>
      <c r="O960" s="216"/>
      <c r="P960" s="216"/>
      <c r="Q960" s="216"/>
      <c r="R960" s="216"/>
      <c r="S960" s="216"/>
      <c r="T960" s="217"/>
      <c r="AT960" s="218" t="s">
        <v>201</v>
      </c>
      <c r="AU960" s="218" t="s">
        <v>89</v>
      </c>
      <c r="AV960" s="13" t="s">
        <v>89</v>
      </c>
      <c r="AW960" s="13" t="s">
        <v>36</v>
      </c>
      <c r="AX960" s="13" t="s">
        <v>80</v>
      </c>
      <c r="AY960" s="218" t="s">
        <v>193</v>
      </c>
    </row>
    <row r="961" spans="2:51" s="13" customFormat="1" ht="12">
      <c r="B961" s="207"/>
      <c r="C961" s="208"/>
      <c r="D961" s="209" t="s">
        <v>201</v>
      </c>
      <c r="E961" s="210" t="s">
        <v>1</v>
      </c>
      <c r="F961" s="211" t="s">
        <v>436</v>
      </c>
      <c r="G961" s="208"/>
      <c r="H961" s="212">
        <v>11.64</v>
      </c>
      <c r="I961" s="213"/>
      <c r="J961" s="208"/>
      <c r="K961" s="208"/>
      <c r="L961" s="214"/>
      <c r="M961" s="215"/>
      <c r="N961" s="216"/>
      <c r="O961" s="216"/>
      <c r="P961" s="216"/>
      <c r="Q961" s="216"/>
      <c r="R961" s="216"/>
      <c r="S961" s="216"/>
      <c r="T961" s="217"/>
      <c r="AT961" s="218" t="s">
        <v>201</v>
      </c>
      <c r="AU961" s="218" t="s">
        <v>89</v>
      </c>
      <c r="AV961" s="13" t="s">
        <v>89</v>
      </c>
      <c r="AW961" s="13" t="s">
        <v>36</v>
      </c>
      <c r="AX961" s="13" t="s">
        <v>80</v>
      </c>
      <c r="AY961" s="218" t="s">
        <v>193</v>
      </c>
    </row>
    <row r="962" spans="2:51" s="13" customFormat="1" ht="12">
      <c r="B962" s="207"/>
      <c r="C962" s="208"/>
      <c r="D962" s="209" t="s">
        <v>201</v>
      </c>
      <c r="E962" s="210" t="s">
        <v>1</v>
      </c>
      <c r="F962" s="211" t="s">
        <v>437</v>
      </c>
      <c r="G962" s="208"/>
      <c r="H962" s="212">
        <v>2.53</v>
      </c>
      <c r="I962" s="213"/>
      <c r="J962" s="208"/>
      <c r="K962" s="208"/>
      <c r="L962" s="214"/>
      <c r="M962" s="215"/>
      <c r="N962" s="216"/>
      <c r="O962" s="216"/>
      <c r="P962" s="216"/>
      <c r="Q962" s="216"/>
      <c r="R962" s="216"/>
      <c r="S962" s="216"/>
      <c r="T962" s="217"/>
      <c r="AT962" s="218" t="s">
        <v>201</v>
      </c>
      <c r="AU962" s="218" t="s">
        <v>89</v>
      </c>
      <c r="AV962" s="13" t="s">
        <v>89</v>
      </c>
      <c r="AW962" s="13" t="s">
        <v>36</v>
      </c>
      <c r="AX962" s="13" t="s">
        <v>80</v>
      </c>
      <c r="AY962" s="218" t="s">
        <v>193</v>
      </c>
    </row>
    <row r="963" spans="2:51" s="13" customFormat="1" ht="12">
      <c r="B963" s="207"/>
      <c r="C963" s="208"/>
      <c r="D963" s="209" t="s">
        <v>201</v>
      </c>
      <c r="E963" s="210" t="s">
        <v>1</v>
      </c>
      <c r="F963" s="211" t="s">
        <v>273</v>
      </c>
      <c r="G963" s="208"/>
      <c r="H963" s="212">
        <v>1.35</v>
      </c>
      <c r="I963" s="213"/>
      <c r="J963" s="208"/>
      <c r="K963" s="208"/>
      <c r="L963" s="214"/>
      <c r="M963" s="215"/>
      <c r="N963" s="216"/>
      <c r="O963" s="216"/>
      <c r="P963" s="216"/>
      <c r="Q963" s="216"/>
      <c r="R963" s="216"/>
      <c r="S963" s="216"/>
      <c r="T963" s="217"/>
      <c r="AT963" s="218" t="s">
        <v>201</v>
      </c>
      <c r="AU963" s="218" t="s">
        <v>89</v>
      </c>
      <c r="AV963" s="13" t="s">
        <v>89</v>
      </c>
      <c r="AW963" s="13" t="s">
        <v>36</v>
      </c>
      <c r="AX963" s="13" t="s">
        <v>80</v>
      </c>
      <c r="AY963" s="218" t="s">
        <v>193</v>
      </c>
    </row>
    <row r="964" spans="2:51" s="16" customFormat="1" ht="12">
      <c r="B964" s="240"/>
      <c r="C964" s="241"/>
      <c r="D964" s="209" t="s">
        <v>201</v>
      </c>
      <c r="E964" s="242" t="s">
        <v>1</v>
      </c>
      <c r="F964" s="243" t="s">
        <v>236</v>
      </c>
      <c r="G964" s="241"/>
      <c r="H964" s="244">
        <v>21.62</v>
      </c>
      <c r="I964" s="245"/>
      <c r="J964" s="241"/>
      <c r="K964" s="241"/>
      <c r="L964" s="246"/>
      <c r="M964" s="247"/>
      <c r="N964" s="248"/>
      <c r="O964" s="248"/>
      <c r="P964" s="248"/>
      <c r="Q964" s="248"/>
      <c r="R964" s="248"/>
      <c r="S964" s="248"/>
      <c r="T964" s="249"/>
      <c r="AT964" s="250" t="s">
        <v>201</v>
      </c>
      <c r="AU964" s="250" t="s">
        <v>89</v>
      </c>
      <c r="AV964" s="16" t="s">
        <v>100</v>
      </c>
      <c r="AW964" s="16" t="s">
        <v>36</v>
      </c>
      <c r="AX964" s="16" t="s">
        <v>80</v>
      </c>
      <c r="AY964" s="250" t="s">
        <v>193</v>
      </c>
    </row>
    <row r="965" spans="2:51" s="15" customFormat="1" ht="12">
      <c r="B965" s="230"/>
      <c r="C965" s="231"/>
      <c r="D965" s="209" t="s">
        <v>201</v>
      </c>
      <c r="E965" s="232" t="s">
        <v>1</v>
      </c>
      <c r="F965" s="233" t="s">
        <v>274</v>
      </c>
      <c r="G965" s="231"/>
      <c r="H965" s="232" t="s">
        <v>1</v>
      </c>
      <c r="I965" s="234"/>
      <c r="J965" s="231"/>
      <c r="K965" s="231"/>
      <c r="L965" s="235"/>
      <c r="M965" s="236"/>
      <c r="N965" s="237"/>
      <c r="O965" s="237"/>
      <c r="P965" s="237"/>
      <c r="Q965" s="237"/>
      <c r="R965" s="237"/>
      <c r="S965" s="237"/>
      <c r="T965" s="238"/>
      <c r="AT965" s="239" t="s">
        <v>201</v>
      </c>
      <c r="AU965" s="239" t="s">
        <v>89</v>
      </c>
      <c r="AV965" s="15" t="s">
        <v>87</v>
      </c>
      <c r="AW965" s="15" t="s">
        <v>36</v>
      </c>
      <c r="AX965" s="15" t="s">
        <v>80</v>
      </c>
      <c r="AY965" s="239" t="s">
        <v>193</v>
      </c>
    </row>
    <row r="966" spans="2:51" s="13" customFormat="1" ht="12">
      <c r="B966" s="207"/>
      <c r="C966" s="208"/>
      <c r="D966" s="209" t="s">
        <v>201</v>
      </c>
      <c r="E966" s="210" t="s">
        <v>1</v>
      </c>
      <c r="F966" s="211" t="s">
        <v>438</v>
      </c>
      <c r="G966" s="208"/>
      <c r="H966" s="212">
        <v>6.04</v>
      </c>
      <c r="I966" s="213"/>
      <c r="J966" s="208"/>
      <c r="K966" s="208"/>
      <c r="L966" s="214"/>
      <c r="M966" s="215"/>
      <c r="N966" s="216"/>
      <c r="O966" s="216"/>
      <c r="P966" s="216"/>
      <c r="Q966" s="216"/>
      <c r="R966" s="216"/>
      <c r="S966" s="216"/>
      <c r="T966" s="217"/>
      <c r="AT966" s="218" t="s">
        <v>201</v>
      </c>
      <c r="AU966" s="218" t="s">
        <v>89</v>
      </c>
      <c r="AV966" s="13" t="s">
        <v>89</v>
      </c>
      <c r="AW966" s="13" t="s">
        <v>36</v>
      </c>
      <c r="AX966" s="13" t="s">
        <v>80</v>
      </c>
      <c r="AY966" s="218" t="s">
        <v>193</v>
      </c>
    </row>
    <row r="967" spans="2:51" s="13" customFormat="1" ht="12">
      <c r="B967" s="207"/>
      <c r="C967" s="208"/>
      <c r="D967" s="209" t="s">
        <v>201</v>
      </c>
      <c r="E967" s="210" t="s">
        <v>1</v>
      </c>
      <c r="F967" s="211" t="s">
        <v>439</v>
      </c>
      <c r="G967" s="208"/>
      <c r="H967" s="212">
        <v>11.66</v>
      </c>
      <c r="I967" s="213"/>
      <c r="J967" s="208"/>
      <c r="K967" s="208"/>
      <c r="L967" s="214"/>
      <c r="M967" s="215"/>
      <c r="N967" s="216"/>
      <c r="O967" s="216"/>
      <c r="P967" s="216"/>
      <c r="Q967" s="216"/>
      <c r="R967" s="216"/>
      <c r="S967" s="216"/>
      <c r="T967" s="217"/>
      <c r="AT967" s="218" t="s">
        <v>201</v>
      </c>
      <c r="AU967" s="218" t="s">
        <v>89</v>
      </c>
      <c r="AV967" s="13" t="s">
        <v>89</v>
      </c>
      <c r="AW967" s="13" t="s">
        <v>36</v>
      </c>
      <c r="AX967" s="13" t="s">
        <v>80</v>
      </c>
      <c r="AY967" s="218" t="s">
        <v>193</v>
      </c>
    </row>
    <row r="968" spans="2:51" s="13" customFormat="1" ht="12">
      <c r="B968" s="207"/>
      <c r="C968" s="208"/>
      <c r="D968" s="209" t="s">
        <v>201</v>
      </c>
      <c r="E968" s="210" t="s">
        <v>1</v>
      </c>
      <c r="F968" s="211" t="s">
        <v>440</v>
      </c>
      <c r="G968" s="208"/>
      <c r="H968" s="212">
        <v>2.53</v>
      </c>
      <c r="I968" s="213"/>
      <c r="J968" s="208"/>
      <c r="K968" s="208"/>
      <c r="L968" s="214"/>
      <c r="M968" s="215"/>
      <c r="N968" s="216"/>
      <c r="O968" s="216"/>
      <c r="P968" s="216"/>
      <c r="Q968" s="216"/>
      <c r="R968" s="216"/>
      <c r="S968" s="216"/>
      <c r="T968" s="217"/>
      <c r="AT968" s="218" t="s">
        <v>201</v>
      </c>
      <c r="AU968" s="218" t="s">
        <v>89</v>
      </c>
      <c r="AV968" s="13" t="s">
        <v>89</v>
      </c>
      <c r="AW968" s="13" t="s">
        <v>36</v>
      </c>
      <c r="AX968" s="13" t="s">
        <v>80</v>
      </c>
      <c r="AY968" s="218" t="s">
        <v>193</v>
      </c>
    </row>
    <row r="969" spans="2:51" s="13" customFormat="1" ht="12">
      <c r="B969" s="207"/>
      <c r="C969" s="208"/>
      <c r="D969" s="209" t="s">
        <v>201</v>
      </c>
      <c r="E969" s="210" t="s">
        <v>1</v>
      </c>
      <c r="F969" s="211" t="s">
        <v>275</v>
      </c>
      <c r="G969" s="208"/>
      <c r="H969" s="212">
        <v>1.35</v>
      </c>
      <c r="I969" s="213"/>
      <c r="J969" s="208"/>
      <c r="K969" s="208"/>
      <c r="L969" s="214"/>
      <c r="M969" s="215"/>
      <c r="N969" s="216"/>
      <c r="O969" s="216"/>
      <c r="P969" s="216"/>
      <c r="Q969" s="216"/>
      <c r="R969" s="216"/>
      <c r="S969" s="216"/>
      <c r="T969" s="217"/>
      <c r="AT969" s="218" t="s">
        <v>201</v>
      </c>
      <c r="AU969" s="218" t="s">
        <v>89</v>
      </c>
      <c r="AV969" s="13" t="s">
        <v>89</v>
      </c>
      <c r="AW969" s="13" t="s">
        <v>36</v>
      </c>
      <c r="AX969" s="13" t="s">
        <v>80</v>
      </c>
      <c r="AY969" s="218" t="s">
        <v>193</v>
      </c>
    </row>
    <row r="970" spans="2:51" s="16" customFormat="1" ht="12">
      <c r="B970" s="240"/>
      <c r="C970" s="241"/>
      <c r="D970" s="209" t="s">
        <v>201</v>
      </c>
      <c r="E970" s="242" t="s">
        <v>1</v>
      </c>
      <c r="F970" s="243" t="s">
        <v>236</v>
      </c>
      <c r="G970" s="241"/>
      <c r="H970" s="244">
        <v>21.58</v>
      </c>
      <c r="I970" s="245"/>
      <c r="J970" s="241"/>
      <c r="K970" s="241"/>
      <c r="L970" s="246"/>
      <c r="M970" s="247"/>
      <c r="N970" s="248"/>
      <c r="O970" s="248"/>
      <c r="P970" s="248"/>
      <c r="Q970" s="248"/>
      <c r="R970" s="248"/>
      <c r="S970" s="248"/>
      <c r="T970" s="249"/>
      <c r="AT970" s="250" t="s">
        <v>201</v>
      </c>
      <c r="AU970" s="250" t="s">
        <v>89</v>
      </c>
      <c r="AV970" s="16" t="s">
        <v>100</v>
      </c>
      <c r="AW970" s="16" t="s">
        <v>36</v>
      </c>
      <c r="AX970" s="16" t="s">
        <v>80</v>
      </c>
      <c r="AY970" s="250" t="s">
        <v>193</v>
      </c>
    </row>
    <row r="971" spans="2:51" s="14" customFormat="1" ht="12">
      <c r="B971" s="219"/>
      <c r="C971" s="220"/>
      <c r="D971" s="209" t="s">
        <v>201</v>
      </c>
      <c r="E971" s="221" t="s">
        <v>1</v>
      </c>
      <c r="F971" s="222" t="s">
        <v>203</v>
      </c>
      <c r="G971" s="220"/>
      <c r="H971" s="223">
        <v>64.62</v>
      </c>
      <c r="I971" s="224"/>
      <c r="J971" s="220"/>
      <c r="K971" s="220"/>
      <c r="L971" s="225"/>
      <c r="M971" s="226"/>
      <c r="N971" s="227"/>
      <c r="O971" s="227"/>
      <c r="P971" s="227"/>
      <c r="Q971" s="227"/>
      <c r="R971" s="227"/>
      <c r="S971" s="227"/>
      <c r="T971" s="228"/>
      <c r="AT971" s="229" t="s">
        <v>201</v>
      </c>
      <c r="AU971" s="229" t="s">
        <v>89</v>
      </c>
      <c r="AV971" s="14" t="s">
        <v>199</v>
      </c>
      <c r="AW971" s="14" t="s">
        <v>36</v>
      </c>
      <c r="AX971" s="14" t="s">
        <v>87</v>
      </c>
      <c r="AY971" s="229" t="s">
        <v>193</v>
      </c>
    </row>
    <row r="972" spans="1:65" s="2" customFormat="1" ht="37.9" customHeight="1">
      <c r="A972" s="35"/>
      <c r="B972" s="36"/>
      <c r="C972" s="193" t="s">
        <v>973</v>
      </c>
      <c r="D972" s="193" t="s">
        <v>195</v>
      </c>
      <c r="E972" s="194" t="s">
        <v>974</v>
      </c>
      <c r="F972" s="195" t="s">
        <v>975</v>
      </c>
      <c r="G972" s="196" t="s">
        <v>502</v>
      </c>
      <c r="H972" s="197">
        <v>1</v>
      </c>
      <c r="I972" s="198"/>
      <c r="J972" s="199">
        <f>ROUND(I972*H972,2)</f>
        <v>0</v>
      </c>
      <c r="K972" s="200"/>
      <c r="L972" s="40"/>
      <c r="M972" s="201" t="s">
        <v>1</v>
      </c>
      <c r="N972" s="202" t="s">
        <v>45</v>
      </c>
      <c r="O972" s="72"/>
      <c r="P972" s="203">
        <f>O972*H972</f>
        <v>0</v>
      </c>
      <c r="Q972" s="203">
        <v>0</v>
      </c>
      <c r="R972" s="203">
        <f>Q972*H972</f>
        <v>0</v>
      </c>
      <c r="S972" s="203">
        <v>0</v>
      </c>
      <c r="T972" s="204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205" t="s">
        <v>348</v>
      </c>
      <c r="AT972" s="205" t="s">
        <v>195</v>
      </c>
      <c r="AU972" s="205" t="s">
        <v>89</v>
      </c>
      <c r="AY972" s="18" t="s">
        <v>193</v>
      </c>
      <c r="BE972" s="206">
        <f>IF(N972="základní",J972,0)</f>
        <v>0</v>
      </c>
      <c r="BF972" s="206">
        <f>IF(N972="snížená",J972,0)</f>
        <v>0</v>
      </c>
      <c r="BG972" s="206">
        <f>IF(N972="zákl. přenesená",J972,0)</f>
        <v>0</v>
      </c>
      <c r="BH972" s="206">
        <f>IF(N972="sníž. přenesená",J972,0)</f>
        <v>0</v>
      </c>
      <c r="BI972" s="206">
        <f>IF(N972="nulová",J972,0)</f>
        <v>0</v>
      </c>
      <c r="BJ972" s="18" t="s">
        <v>87</v>
      </c>
      <c r="BK972" s="206">
        <f>ROUND(I972*H972,2)</f>
        <v>0</v>
      </c>
      <c r="BL972" s="18" t="s">
        <v>348</v>
      </c>
      <c r="BM972" s="205" t="s">
        <v>976</v>
      </c>
    </row>
    <row r="973" spans="1:65" s="2" customFormat="1" ht="24.2" customHeight="1">
      <c r="A973" s="35"/>
      <c r="B973" s="36"/>
      <c r="C973" s="193" t="s">
        <v>977</v>
      </c>
      <c r="D973" s="193" t="s">
        <v>195</v>
      </c>
      <c r="E973" s="194" t="s">
        <v>978</v>
      </c>
      <c r="F973" s="195" t="s">
        <v>979</v>
      </c>
      <c r="G973" s="196" t="s">
        <v>607</v>
      </c>
      <c r="H973" s="266"/>
      <c r="I973" s="198"/>
      <c r="J973" s="199">
        <f>ROUND(I973*H973,2)</f>
        <v>0</v>
      </c>
      <c r="K973" s="200"/>
      <c r="L973" s="40"/>
      <c r="M973" s="201" t="s">
        <v>1</v>
      </c>
      <c r="N973" s="202" t="s">
        <v>45</v>
      </c>
      <c r="O973" s="72"/>
      <c r="P973" s="203">
        <f>O973*H973</f>
        <v>0</v>
      </c>
      <c r="Q973" s="203">
        <v>0</v>
      </c>
      <c r="R973" s="203">
        <f>Q973*H973</f>
        <v>0</v>
      </c>
      <c r="S973" s="203">
        <v>0</v>
      </c>
      <c r="T973" s="204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205" t="s">
        <v>348</v>
      </c>
      <c r="AT973" s="205" t="s">
        <v>195</v>
      </c>
      <c r="AU973" s="205" t="s">
        <v>89</v>
      </c>
      <c r="AY973" s="18" t="s">
        <v>193</v>
      </c>
      <c r="BE973" s="206">
        <f>IF(N973="základní",J973,0)</f>
        <v>0</v>
      </c>
      <c r="BF973" s="206">
        <f>IF(N973="snížená",J973,0)</f>
        <v>0</v>
      </c>
      <c r="BG973" s="206">
        <f>IF(N973="zákl. přenesená",J973,0)</f>
        <v>0</v>
      </c>
      <c r="BH973" s="206">
        <f>IF(N973="sníž. přenesená",J973,0)</f>
        <v>0</v>
      </c>
      <c r="BI973" s="206">
        <f>IF(N973="nulová",J973,0)</f>
        <v>0</v>
      </c>
      <c r="BJ973" s="18" t="s">
        <v>87</v>
      </c>
      <c r="BK973" s="206">
        <f>ROUND(I973*H973,2)</f>
        <v>0</v>
      </c>
      <c r="BL973" s="18" t="s">
        <v>348</v>
      </c>
      <c r="BM973" s="205" t="s">
        <v>980</v>
      </c>
    </row>
    <row r="974" spans="2:63" s="12" customFormat="1" ht="22.9" customHeight="1">
      <c r="B974" s="177"/>
      <c r="C974" s="178"/>
      <c r="D974" s="179" t="s">
        <v>79</v>
      </c>
      <c r="E974" s="191" t="s">
        <v>981</v>
      </c>
      <c r="F974" s="191" t="s">
        <v>982</v>
      </c>
      <c r="G974" s="178"/>
      <c r="H974" s="178"/>
      <c r="I974" s="181"/>
      <c r="J974" s="192">
        <f>BK974</f>
        <v>0</v>
      </c>
      <c r="K974" s="178"/>
      <c r="L974" s="183"/>
      <c r="M974" s="184"/>
      <c r="N974" s="185"/>
      <c r="O974" s="185"/>
      <c r="P974" s="186">
        <f>SUM(P975:P983)</f>
        <v>0</v>
      </c>
      <c r="Q974" s="185"/>
      <c r="R974" s="186">
        <f>SUM(R975:R983)</f>
        <v>0</v>
      </c>
      <c r="S974" s="185"/>
      <c r="T974" s="187">
        <f>SUM(T975:T983)</f>
        <v>0.0315</v>
      </c>
      <c r="AR974" s="188" t="s">
        <v>89</v>
      </c>
      <c r="AT974" s="189" t="s">
        <v>79</v>
      </c>
      <c r="AU974" s="189" t="s">
        <v>87</v>
      </c>
      <c r="AY974" s="188" t="s">
        <v>193</v>
      </c>
      <c r="BK974" s="190">
        <f>SUM(BK975:BK983)</f>
        <v>0</v>
      </c>
    </row>
    <row r="975" spans="1:65" s="2" customFormat="1" ht="16.5" customHeight="1">
      <c r="A975" s="35"/>
      <c r="B975" s="36"/>
      <c r="C975" s="193" t="s">
        <v>983</v>
      </c>
      <c r="D975" s="193" t="s">
        <v>195</v>
      </c>
      <c r="E975" s="194" t="s">
        <v>984</v>
      </c>
      <c r="F975" s="195" t="s">
        <v>985</v>
      </c>
      <c r="G975" s="196" t="s">
        <v>231</v>
      </c>
      <c r="H975" s="197">
        <v>12.6</v>
      </c>
      <c r="I975" s="198"/>
      <c r="J975" s="199">
        <f>ROUND(I975*H975,2)</f>
        <v>0</v>
      </c>
      <c r="K975" s="200"/>
      <c r="L975" s="40"/>
      <c r="M975" s="201" t="s">
        <v>1</v>
      </c>
      <c r="N975" s="202" t="s">
        <v>45</v>
      </c>
      <c r="O975" s="72"/>
      <c r="P975" s="203">
        <f>O975*H975</f>
        <v>0</v>
      </c>
      <c r="Q975" s="203">
        <v>0</v>
      </c>
      <c r="R975" s="203">
        <f>Q975*H975</f>
        <v>0</v>
      </c>
      <c r="S975" s="203">
        <v>0.0025</v>
      </c>
      <c r="T975" s="204">
        <f>S975*H975</f>
        <v>0.0315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205" t="s">
        <v>348</v>
      </c>
      <c r="AT975" s="205" t="s">
        <v>195</v>
      </c>
      <c r="AU975" s="205" t="s">
        <v>89</v>
      </c>
      <c r="AY975" s="18" t="s">
        <v>193</v>
      </c>
      <c r="BE975" s="206">
        <f>IF(N975="základní",J975,0)</f>
        <v>0</v>
      </c>
      <c r="BF975" s="206">
        <f>IF(N975="snížená",J975,0)</f>
        <v>0</v>
      </c>
      <c r="BG975" s="206">
        <f>IF(N975="zákl. přenesená",J975,0)</f>
        <v>0</v>
      </c>
      <c r="BH975" s="206">
        <f>IF(N975="sníž. přenesená",J975,0)</f>
        <v>0</v>
      </c>
      <c r="BI975" s="206">
        <f>IF(N975="nulová",J975,0)</f>
        <v>0</v>
      </c>
      <c r="BJ975" s="18" t="s">
        <v>87</v>
      </c>
      <c r="BK975" s="206">
        <f>ROUND(I975*H975,2)</f>
        <v>0</v>
      </c>
      <c r="BL975" s="18" t="s">
        <v>348</v>
      </c>
      <c r="BM975" s="205" t="s">
        <v>986</v>
      </c>
    </row>
    <row r="976" spans="2:51" s="15" customFormat="1" ht="12">
      <c r="B976" s="230"/>
      <c r="C976" s="231"/>
      <c r="D976" s="209" t="s">
        <v>201</v>
      </c>
      <c r="E976" s="232" t="s">
        <v>1</v>
      </c>
      <c r="F976" s="233" t="s">
        <v>987</v>
      </c>
      <c r="G976" s="231"/>
      <c r="H976" s="232" t="s">
        <v>1</v>
      </c>
      <c r="I976" s="234"/>
      <c r="J976" s="231"/>
      <c r="K976" s="231"/>
      <c r="L976" s="235"/>
      <c r="M976" s="236"/>
      <c r="N976" s="237"/>
      <c r="O976" s="237"/>
      <c r="P976" s="237"/>
      <c r="Q976" s="237"/>
      <c r="R976" s="237"/>
      <c r="S976" s="237"/>
      <c r="T976" s="238"/>
      <c r="AT976" s="239" t="s">
        <v>201</v>
      </c>
      <c r="AU976" s="239" t="s">
        <v>89</v>
      </c>
      <c r="AV976" s="15" t="s">
        <v>87</v>
      </c>
      <c r="AW976" s="15" t="s">
        <v>36</v>
      </c>
      <c r="AX976" s="15" t="s">
        <v>80</v>
      </c>
      <c r="AY976" s="239" t="s">
        <v>193</v>
      </c>
    </row>
    <row r="977" spans="2:51" s="13" customFormat="1" ht="12">
      <c r="B977" s="207"/>
      <c r="C977" s="208"/>
      <c r="D977" s="209" t="s">
        <v>201</v>
      </c>
      <c r="E977" s="210" t="s">
        <v>1</v>
      </c>
      <c r="F977" s="211" t="s">
        <v>988</v>
      </c>
      <c r="G977" s="208"/>
      <c r="H977" s="212">
        <v>12.6</v>
      </c>
      <c r="I977" s="213"/>
      <c r="J977" s="208"/>
      <c r="K977" s="208"/>
      <c r="L977" s="214"/>
      <c r="M977" s="215"/>
      <c r="N977" s="216"/>
      <c r="O977" s="216"/>
      <c r="P977" s="216"/>
      <c r="Q977" s="216"/>
      <c r="R977" s="216"/>
      <c r="S977" s="216"/>
      <c r="T977" s="217"/>
      <c r="AT977" s="218" t="s">
        <v>201</v>
      </c>
      <c r="AU977" s="218" t="s">
        <v>89</v>
      </c>
      <c r="AV977" s="13" t="s">
        <v>89</v>
      </c>
      <c r="AW977" s="13" t="s">
        <v>36</v>
      </c>
      <c r="AX977" s="13" t="s">
        <v>80</v>
      </c>
      <c r="AY977" s="218" t="s">
        <v>193</v>
      </c>
    </row>
    <row r="978" spans="2:51" s="15" customFormat="1" ht="12">
      <c r="B978" s="230"/>
      <c r="C978" s="231"/>
      <c r="D978" s="209" t="s">
        <v>201</v>
      </c>
      <c r="E978" s="232" t="s">
        <v>1</v>
      </c>
      <c r="F978" s="233" t="s">
        <v>989</v>
      </c>
      <c r="G978" s="231"/>
      <c r="H978" s="232" t="s">
        <v>1</v>
      </c>
      <c r="I978" s="234"/>
      <c r="J978" s="231"/>
      <c r="K978" s="231"/>
      <c r="L978" s="235"/>
      <c r="M978" s="236"/>
      <c r="N978" s="237"/>
      <c r="O978" s="237"/>
      <c r="P978" s="237"/>
      <c r="Q978" s="237"/>
      <c r="R978" s="237"/>
      <c r="S978" s="237"/>
      <c r="T978" s="238"/>
      <c r="AT978" s="239" t="s">
        <v>201</v>
      </c>
      <c r="AU978" s="239" t="s">
        <v>89</v>
      </c>
      <c r="AV978" s="15" t="s">
        <v>87</v>
      </c>
      <c r="AW978" s="15" t="s">
        <v>36</v>
      </c>
      <c r="AX978" s="15" t="s">
        <v>80</v>
      </c>
      <c r="AY978" s="239" t="s">
        <v>193</v>
      </c>
    </row>
    <row r="979" spans="2:51" s="15" customFormat="1" ht="12">
      <c r="B979" s="230"/>
      <c r="C979" s="231"/>
      <c r="D979" s="209" t="s">
        <v>201</v>
      </c>
      <c r="E979" s="232" t="s">
        <v>1</v>
      </c>
      <c r="F979" s="233" t="s">
        <v>990</v>
      </c>
      <c r="G979" s="231"/>
      <c r="H979" s="232" t="s">
        <v>1</v>
      </c>
      <c r="I979" s="234"/>
      <c r="J979" s="231"/>
      <c r="K979" s="231"/>
      <c r="L979" s="235"/>
      <c r="M979" s="236"/>
      <c r="N979" s="237"/>
      <c r="O979" s="237"/>
      <c r="P979" s="237"/>
      <c r="Q979" s="237"/>
      <c r="R979" s="237"/>
      <c r="S979" s="237"/>
      <c r="T979" s="238"/>
      <c r="AT979" s="239" t="s">
        <v>201</v>
      </c>
      <c r="AU979" s="239" t="s">
        <v>89</v>
      </c>
      <c r="AV979" s="15" t="s">
        <v>87</v>
      </c>
      <c r="AW979" s="15" t="s">
        <v>36</v>
      </c>
      <c r="AX979" s="15" t="s">
        <v>80</v>
      </c>
      <c r="AY979" s="239" t="s">
        <v>193</v>
      </c>
    </row>
    <row r="980" spans="2:51" s="15" customFormat="1" ht="12">
      <c r="B980" s="230"/>
      <c r="C980" s="231"/>
      <c r="D980" s="209" t="s">
        <v>201</v>
      </c>
      <c r="E980" s="232" t="s">
        <v>1</v>
      </c>
      <c r="F980" s="233" t="s">
        <v>991</v>
      </c>
      <c r="G980" s="231"/>
      <c r="H980" s="232" t="s">
        <v>1</v>
      </c>
      <c r="I980" s="234"/>
      <c r="J980" s="231"/>
      <c r="K980" s="231"/>
      <c r="L980" s="235"/>
      <c r="M980" s="236"/>
      <c r="N980" s="237"/>
      <c r="O980" s="237"/>
      <c r="P980" s="237"/>
      <c r="Q980" s="237"/>
      <c r="R980" s="237"/>
      <c r="S980" s="237"/>
      <c r="T980" s="238"/>
      <c r="AT980" s="239" t="s">
        <v>201</v>
      </c>
      <c r="AU980" s="239" t="s">
        <v>89</v>
      </c>
      <c r="AV980" s="15" t="s">
        <v>87</v>
      </c>
      <c r="AW980" s="15" t="s">
        <v>36</v>
      </c>
      <c r="AX980" s="15" t="s">
        <v>80</v>
      </c>
      <c r="AY980" s="239" t="s">
        <v>193</v>
      </c>
    </row>
    <row r="981" spans="2:51" s="15" customFormat="1" ht="12">
      <c r="B981" s="230"/>
      <c r="C981" s="231"/>
      <c r="D981" s="209" t="s">
        <v>201</v>
      </c>
      <c r="E981" s="232" t="s">
        <v>1</v>
      </c>
      <c r="F981" s="233" t="s">
        <v>992</v>
      </c>
      <c r="G981" s="231"/>
      <c r="H981" s="232" t="s">
        <v>1</v>
      </c>
      <c r="I981" s="234"/>
      <c r="J981" s="231"/>
      <c r="K981" s="231"/>
      <c r="L981" s="235"/>
      <c r="M981" s="236"/>
      <c r="N981" s="237"/>
      <c r="O981" s="237"/>
      <c r="P981" s="237"/>
      <c r="Q981" s="237"/>
      <c r="R981" s="237"/>
      <c r="S981" s="237"/>
      <c r="T981" s="238"/>
      <c r="AT981" s="239" t="s">
        <v>201</v>
      </c>
      <c r="AU981" s="239" t="s">
        <v>89</v>
      </c>
      <c r="AV981" s="15" t="s">
        <v>87</v>
      </c>
      <c r="AW981" s="15" t="s">
        <v>36</v>
      </c>
      <c r="AX981" s="15" t="s">
        <v>80</v>
      </c>
      <c r="AY981" s="239" t="s">
        <v>193</v>
      </c>
    </row>
    <row r="982" spans="2:51" s="14" customFormat="1" ht="12">
      <c r="B982" s="219"/>
      <c r="C982" s="220"/>
      <c r="D982" s="209" t="s">
        <v>201</v>
      </c>
      <c r="E982" s="221" t="s">
        <v>1</v>
      </c>
      <c r="F982" s="222" t="s">
        <v>203</v>
      </c>
      <c r="G982" s="220"/>
      <c r="H982" s="223">
        <v>12.6</v>
      </c>
      <c r="I982" s="224"/>
      <c r="J982" s="220"/>
      <c r="K982" s="220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201</v>
      </c>
      <c r="AU982" s="229" t="s">
        <v>89</v>
      </c>
      <c r="AV982" s="14" t="s">
        <v>199</v>
      </c>
      <c r="AW982" s="14" t="s">
        <v>36</v>
      </c>
      <c r="AX982" s="14" t="s">
        <v>87</v>
      </c>
      <c r="AY982" s="229" t="s">
        <v>193</v>
      </c>
    </row>
    <row r="983" spans="1:65" s="2" customFormat="1" ht="24.2" customHeight="1">
      <c r="A983" s="35"/>
      <c r="B983" s="36"/>
      <c r="C983" s="193" t="s">
        <v>993</v>
      </c>
      <c r="D983" s="193" t="s">
        <v>195</v>
      </c>
      <c r="E983" s="194" t="s">
        <v>994</v>
      </c>
      <c r="F983" s="195" t="s">
        <v>995</v>
      </c>
      <c r="G983" s="196" t="s">
        <v>607</v>
      </c>
      <c r="H983" s="266"/>
      <c r="I983" s="198"/>
      <c r="J983" s="199">
        <f>ROUND(I983*H983,2)</f>
        <v>0</v>
      </c>
      <c r="K983" s="200"/>
      <c r="L983" s="40"/>
      <c r="M983" s="201" t="s">
        <v>1</v>
      </c>
      <c r="N983" s="202" t="s">
        <v>45</v>
      </c>
      <c r="O983" s="72"/>
      <c r="P983" s="203">
        <f>O983*H983</f>
        <v>0</v>
      </c>
      <c r="Q983" s="203">
        <v>0</v>
      </c>
      <c r="R983" s="203">
        <f>Q983*H983</f>
        <v>0</v>
      </c>
      <c r="S983" s="203">
        <v>0</v>
      </c>
      <c r="T983" s="204">
        <f>S983*H983</f>
        <v>0</v>
      </c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R983" s="205" t="s">
        <v>348</v>
      </c>
      <c r="AT983" s="205" t="s">
        <v>195</v>
      </c>
      <c r="AU983" s="205" t="s">
        <v>89</v>
      </c>
      <c r="AY983" s="18" t="s">
        <v>193</v>
      </c>
      <c r="BE983" s="206">
        <f>IF(N983="základní",J983,0)</f>
        <v>0</v>
      </c>
      <c r="BF983" s="206">
        <f>IF(N983="snížená",J983,0)</f>
        <v>0</v>
      </c>
      <c r="BG983" s="206">
        <f>IF(N983="zákl. přenesená",J983,0)</f>
        <v>0</v>
      </c>
      <c r="BH983" s="206">
        <f>IF(N983="sníž. přenesená",J983,0)</f>
        <v>0</v>
      </c>
      <c r="BI983" s="206">
        <f>IF(N983="nulová",J983,0)</f>
        <v>0</v>
      </c>
      <c r="BJ983" s="18" t="s">
        <v>87</v>
      </c>
      <c r="BK983" s="206">
        <f>ROUND(I983*H983,2)</f>
        <v>0</v>
      </c>
      <c r="BL983" s="18" t="s">
        <v>348</v>
      </c>
      <c r="BM983" s="205" t="s">
        <v>996</v>
      </c>
    </row>
    <row r="984" spans="2:63" s="12" customFormat="1" ht="22.9" customHeight="1">
      <c r="B984" s="177"/>
      <c r="C984" s="178"/>
      <c r="D984" s="179" t="s">
        <v>79</v>
      </c>
      <c r="E984" s="191" t="s">
        <v>997</v>
      </c>
      <c r="F984" s="191" t="s">
        <v>998</v>
      </c>
      <c r="G984" s="178"/>
      <c r="H984" s="178"/>
      <c r="I984" s="181"/>
      <c r="J984" s="192">
        <f>BK984</f>
        <v>0</v>
      </c>
      <c r="K984" s="178"/>
      <c r="L984" s="183"/>
      <c r="M984" s="184"/>
      <c r="N984" s="185"/>
      <c r="O984" s="185"/>
      <c r="P984" s="186">
        <f>SUM(P985:P1077)</f>
        <v>0</v>
      </c>
      <c r="Q984" s="185"/>
      <c r="R984" s="186">
        <f>SUM(R985:R1077)</f>
        <v>3.2822692</v>
      </c>
      <c r="S984" s="185"/>
      <c r="T984" s="187">
        <f>SUM(T985:T1077)</f>
        <v>2.9103456</v>
      </c>
      <c r="AR984" s="188" t="s">
        <v>89</v>
      </c>
      <c r="AT984" s="189" t="s">
        <v>79</v>
      </c>
      <c r="AU984" s="189" t="s">
        <v>87</v>
      </c>
      <c r="AY984" s="188" t="s">
        <v>193</v>
      </c>
      <c r="BK984" s="190">
        <f>SUM(BK985:BK1077)</f>
        <v>0</v>
      </c>
    </row>
    <row r="985" spans="1:65" s="2" customFormat="1" ht="16.5" customHeight="1">
      <c r="A985" s="35"/>
      <c r="B985" s="36"/>
      <c r="C985" s="193" t="s">
        <v>999</v>
      </c>
      <c r="D985" s="193" t="s">
        <v>195</v>
      </c>
      <c r="E985" s="194" t="s">
        <v>1000</v>
      </c>
      <c r="F985" s="195" t="s">
        <v>1001</v>
      </c>
      <c r="G985" s="196" t="s">
        <v>231</v>
      </c>
      <c r="H985" s="197">
        <v>157.919</v>
      </c>
      <c r="I985" s="198"/>
      <c r="J985" s="199">
        <f>ROUND(I985*H985,2)</f>
        <v>0</v>
      </c>
      <c r="K985" s="200"/>
      <c r="L985" s="40"/>
      <c r="M985" s="201" t="s">
        <v>1</v>
      </c>
      <c r="N985" s="202" t="s">
        <v>45</v>
      </c>
      <c r="O985" s="72"/>
      <c r="P985" s="203">
        <f>O985*H985</f>
        <v>0</v>
      </c>
      <c r="Q985" s="203">
        <v>0.0003</v>
      </c>
      <c r="R985" s="203">
        <f>Q985*H985</f>
        <v>0.0473757</v>
      </c>
      <c r="S985" s="203">
        <v>0</v>
      </c>
      <c r="T985" s="204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205" t="s">
        <v>348</v>
      </c>
      <c r="AT985" s="205" t="s">
        <v>195</v>
      </c>
      <c r="AU985" s="205" t="s">
        <v>89</v>
      </c>
      <c r="AY985" s="18" t="s">
        <v>193</v>
      </c>
      <c r="BE985" s="206">
        <f>IF(N985="základní",J985,0)</f>
        <v>0</v>
      </c>
      <c r="BF985" s="206">
        <f>IF(N985="snížená",J985,0)</f>
        <v>0</v>
      </c>
      <c r="BG985" s="206">
        <f>IF(N985="zákl. přenesená",J985,0)</f>
        <v>0</v>
      </c>
      <c r="BH985" s="206">
        <f>IF(N985="sníž. přenesená",J985,0)</f>
        <v>0</v>
      </c>
      <c r="BI985" s="206">
        <f>IF(N985="nulová",J985,0)</f>
        <v>0</v>
      </c>
      <c r="BJ985" s="18" t="s">
        <v>87</v>
      </c>
      <c r="BK985" s="206">
        <f>ROUND(I985*H985,2)</f>
        <v>0</v>
      </c>
      <c r="BL985" s="18" t="s">
        <v>348</v>
      </c>
      <c r="BM985" s="205" t="s">
        <v>1002</v>
      </c>
    </row>
    <row r="986" spans="2:51" s="15" customFormat="1" ht="12">
      <c r="B986" s="230"/>
      <c r="C986" s="231"/>
      <c r="D986" s="209" t="s">
        <v>201</v>
      </c>
      <c r="E986" s="232" t="s">
        <v>1</v>
      </c>
      <c r="F986" s="233" t="s">
        <v>269</v>
      </c>
      <c r="G986" s="231"/>
      <c r="H986" s="232" t="s">
        <v>1</v>
      </c>
      <c r="I986" s="234"/>
      <c r="J986" s="231"/>
      <c r="K986" s="231"/>
      <c r="L986" s="235"/>
      <c r="M986" s="236"/>
      <c r="N986" s="237"/>
      <c r="O986" s="237"/>
      <c r="P986" s="237"/>
      <c r="Q986" s="237"/>
      <c r="R986" s="237"/>
      <c r="S986" s="237"/>
      <c r="T986" s="238"/>
      <c r="AT986" s="239" t="s">
        <v>201</v>
      </c>
      <c r="AU986" s="239" t="s">
        <v>89</v>
      </c>
      <c r="AV986" s="15" t="s">
        <v>87</v>
      </c>
      <c r="AW986" s="15" t="s">
        <v>36</v>
      </c>
      <c r="AX986" s="15" t="s">
        <v>80</v>
      </c>
      <c r="AY986" s="239" t="s">
        <v>193</v>
      </c>
    </row>
    <row r="987" spans="2:51" s="15" customFormat="1" ht="12">
      <c r="B987" s="230"/>
      <c r="C987" s="231"/>
      <c r="D987" s="209" t="s">
        <v>201</v>
      </c>
      <c r="E987" s="232" t="s">
        <v>1</v>
      </c>
      <c r="F987" s="233" t="s">
        <v>270</v>
      </c>
      <c r="G987" s="231"/>
      <c r="H987" s="232" t="s">
        <v>1</v>
      </c>
      <c r="I987" s="234"/>
      <c r="J987" s="231"/>
      <c r="K987" s="231"/>
      <c r="L987" s="235"/>
      <c r="M987" s="236"/>
      <c r="N987" s="237"/>
      <c r="O987" s="237"/>
      <c r="P987" s="237"/>
      <c r="Q987" s="237"/>
      <c r="R987" s="237"/>
      <c r="S987" s="237"/>
      <c r="T987" s="238"/>
      <c r="AT987" s="239" t="s">
        <v>201</v>
      </c>
      <c r="AU987" s="239" t="s">
        <v>89</v>
      </c>
      <c r="AV987" s="15" t="s">
        <v>87</v>
      </c>
      <c r="AW987" s="15" t="s">
        <v>36</v>
      </c>
      <c r="AX987" s="15" t="s">
        <v>80</v>
      </c>
      <c r="AY987" s="239" t="s">
        <v>193</v>
      </c>
    </row>
    <row r="988" spans="2:51" s="15" customFormat="1" ht="12">
      <c r="B988" s="230"/>
      <c r="C988" s="231"/>
      <c r="D988" s="209" t="s">
        <v>201</v>
      </c>
      <c r="E988" s="232" t="s">
        <v>1</v>
      </c>
      <c r="F988" s="233" t="s">
        <v>298</v>
      </c>
      <c r="G988" s="231"/>
      <c r="H988" s="232" t="s">
        <v>1</v>
      </c>
      <c r="I988" s="234"/>
      <c r="J988" s="231"/>
      <c r="K988" s="231"/>
      <c r="L988" s="235"/>
      <c r="M988" s="236"/>
      <c r="N988" s="237"/>
      <c r="O988" s="237"/>
      <c r="P988" s="237"/>
      <c r="Q988" s="237"/>
      <c r="R988" s="237"/>
      <c r="S988" s="237"/>
      <c r="T988" s="238"/>
      <c r="AT988" s="239" t="s">
        <v>201</v>
      </c>
      <c r="AU988" s="239" t="s">
        <v>89</v>
      </c>
      <c r="AV988" s="15" t="s">
        <v>87</v>
      </c>
      <c r="AW988" s="15" t="s">
        <v>36</v>
      </c>
      <c r="AX988" s="15" t="s">
        <v>80</v>
      </c>
      <c r="AY988" s="239" t="s">
        <v>193</v>
      </c>
    </row>
    <row r="989" spans="2:51" s="13" customFormat="1" ht="12">
      <c r="B989" s="207"/>
      <c r="C989" s="208"/>
      <c r="D989" s="209" t="s">
        <v>201</v>
      </c>
      <c r="E989" s="210" t="s">
        <v>1</v>
      </c>
      <c r="F989" s="211" t="s">
        <v>299</v>
      </c>
      <c r="G989" s="208"/>
      <c r="H989" s="212">
        <v>12.254</v>
      </c>
      <c r="I989" s="213"/>
      <c r="J989" s="208"/>
      <c r="K989" s="208"/>
      <c r="L989" s="214"/>
      <c r="M989" s="215"/>
      <c r="N989" s="216"/>
      <c r="O989" s="216"/>
      <c r="P989" s="216"/>
      <c r="Q989" s="216"/>
      <c r="R989" s="216"/>
      <c r="S989" s="216"/>
      <c r="T989" s="217"/>
      <c r="AT989" s="218" t="s">
        <v>201</v>
      </c>
      <c r="AU989" s="218" t="s">
        <v>89</v>
      </c>
      <c r="AV989" s="13" t="s">
        <v>89</v>
      </c>
      <c r="AW989" s="13" t="s">
        <v>36</v>
      </c>
      <c r="AX989" s="13" t="s">
        <v>80</v>
      </c>
      <c r="AY989" s="218" t="s">
        <v>193</v>
      </c>
    </row>
    <row r="990" spans="2:51" s="13" customFormat="1" ht="12">
      <c r="B990" s="207"/>
      <c r="C990" s="208"/>
      <c r="D990" s="209" t="s">
        <v>201</v>
      </c>
      <c r="E990" s="210" t="s">
        <v>1</v>
      </c>
      <c r="F990" s="211" t="s">
        <v>300</v>
      </c>
      <c r="G990" s="208"/>
      <c r="H990" s="212">
        <v>13.454</v>
      </c>
      <c r="I990" s="213"/>
      <c r="J990" s="208"/>
      <c r="K990" s="208"/>
      <c r="L990" s="214"/>
      <c r="M990" s="215"/>
      <c r="N990" s="216"/>
      <c r="O990" s="216"/>
      <c r="P990" s="216"/>
      <c r="Q990" s="216"/>
      <c r="R990" s="216"/>
      <c r="S990" s="216"/>
      <c r="T990" s="217"/>
      <c r="AT990" s="218" t="s">
        <v>201</v>
      </c>
      <c r="AU990" s="218" t="s">
        <v>89</v>
      </c>
      <c r="AV990" s="13" t="s">
        <v>89</v>
      </c>
      <c r="AW990" s="13" t="s">
        <v>36</v>
      </c>
      <c r="AX990" s="13" t="s">
        <v>80</v>
      </c>
      <c r="AY990" s="218" t="s">
        <v>193</v>
      </c>
    </row>
    <row r="991" spans="2:51" s="13" customFormat="1" ht="12">
      <c r="B991" s="207"/>
      <c r="C991" s="208"/>
      <c r="D991" s="209" t="s">
        <v>201</v>
      </c>
      <c r="E991" s="210" t="s">
        <v>1</v>
      </c>
      <c r="F991" s="211" t="s">
        <v>301</v>
      </c>
      <c r="G991" s="208"/>
      <c r="H991" s="212">
        <v>8.621</v>
      </c>
      <c r="I991" s="213"/>
      <c r="J991" s="208"/>
      <c r="K991" s="208"/>
      <c r="L991" s="214"/>
      <c r="M991" s="215"/>
      <c r="N991" s="216"/>
      <c r="O991" s="216"/>
      <c r="P991" s="216"/>
      <c r="Q991" s="216"/>
      <c r="R991" s="216"/>
      <c r="S991" s="216"/>
      <c r="T991" s="217"/>
      <c r="AT991" s="218" t="s">
        <v>201</v>
      </c>
      <c r="AU991" s="218" t="s">
        <v>89</v>
      </c>
      <c r="AV991" s="13" t="s">
        <v>89</v>
      </c>
      <c r="AW991" s="13" t="s">
        <v>36</v>
      </c>
      <c r="AX991" s="13" t="s">
        <v>80</v>
      </c>
      <c r="AY991" s="218" t="s">
        <v>193</v>
      </c>
    </row>
    <row r="992" spans="2:51" s="13" customFormat="1" ht="12">
      <c r="B992" s="207"/>
      <c r="C992" s="208"/>
      <c r="D992" s="209" t="s">
        <v>201</v>
      </c>
      <c r="E992" s="210" t="s">
        <v>1</v>
      </c>
      <c r="F992" s="211" t="s">
        <v>302</v>
      </c>
      <c r="G992" s="208"/>
      <c r="H992" s="212">
        <v>20.641</v>
      </c>
      <c r="I992" s="213"/>
      <c r="J992" s="208"/>
      <c r="K992" s="208"/>
      <c r="L992" s="214"/>
      <c r="M992" s="215"/>
      <c r="N992" s="216"/>
      <c r="O992" s="216"/>
      <c r="P992" s="216"/>
      <c r="Q992" s="216"/>
      <c r="R992" s="216"/>
      <c r="S992" s="216"/>
      <c r="T992" s="217"/>
      <c r="AT992" s="218" t="s">
        <v>201</v>
      </c>
      <c r="AU992" s="218" t="s">
        <v>89</v>
      </c>
      <c r="AV992" s="13" t="s">
        <v>89</v>
      </c>
      <c r="AW992" s="13" t="s">
        <v>36</v>
      </c>
      <c r="AX992" s="13" t="s">
        <v>80</v>
      </c>
      <c r="AY992" s="218" t="s">
        <v>193</v>
      </c>
    </row>
    <row r="993" spans="2:51" s="13" customFormat="1" ht="12">
      <c r="B993" s="207"/>
      <c r="C993" s="208"/>
      <c r="D993" s="209" t="s">
        <v>201</v>
      </c>
      <c r="E993" s="210" t="s">
        <v>1</v>
      </c>
      <c r="F993" s="211" t="s">
        <v>303</v>
      </c>
      <c r="G993" s="208"/>
      <c r="H993" s="212">
        <v>15.121</v>
      </c>
      <c r="I993" s="213"/>
      <c r="J993" s="208"/>
      <c r="K993" s="208"/>
      <c r="L993" s="214"/>
      <c r="M993" s="215"/>
      <c r="N993" s="216"/>
      <c r="O993" s="216"/>
      <c r="P993" s="216"/>
      <c r="Q993" s="216"/>
      <c r="R993" s="216"/>
      <c r="S993" s="216"/>
      <c r="T993" s="217"/>
      <c r="AT993" s="218" t="s">
        <v>201</v>
      </c>
      <c r="AU993" s="218" t="s">
        <v>89</v>
      </c>
      <c r="AV993" s="13" t="s">
        <v>89</v>
      </c>
      <c r="AW993" s="13" t="s">
        <v>36</v>
      </c>
      <c r="AX993" s="13" t="s">
        <v>80</v>
      </c>
      <c r="AY993" s="218" t="s">
        <v>193</v>
      </c>
    </row>
    <row r="994" spans="2:51" s="16" customFormat="1" ht="12">
      <c r="B994" s="240"/>
      <c r="C994" s="241"/>
      <c r="D994" s="209" t="s">
        <v>201</v>
      </c>
      <c r="E994" s="242" t="s">
        <v>1</v>
      </c>
      <c r="F994" s="243" t="s">
        <v>236</v>
      </c>
      <c r="G994" s="241"/>
      <c r="H994" s="244">
        <v>70.091</v>
      </c>
      <c r="I994" s="245"/>
      <c r="J994" s="241"/>
      <c r="K994" s="241"/>
      <c r="L994" s="246"/>
      <c r="M994" s="247"/>
      <c r="N994" s="248"/>
      <c r="O994" s="248"/>
      <c r="P994" s="248"/>
      <c r="Q994" s="248"/>
      <c r="R994" s="248"/>
      <c r="S994" s="248"/>
      <c r="T994" s="249"/>
      <c r="AT994" s="250" t="s">
        <v>201</v>
      </c>
      <c r="AU994" s="250" t="s">
        <v>89</v>
      </c>
      <c r="AV994" s="16" t="s">
        <v>100</v>
      </c>
      <c r="AW994" s="16" t="s">
        <v>36</v>
      </c>
      <c r="AX994" s="16" t="s">
        <v>80</v>
      </c>
      <c r="AY994" s="250" t="s">
        <v>193</v>
      </c>
    </row>
    <row r="995" spans="2:51" s="15" customFormat="1" ht="12">
      <c r="B995" s="230"/>
      <c r="C995" s="231"/>
      <c r="D995" s="209" t="s">
        <v>201</v>
      </c>
      <c r="E995" s="232" t="s">
        <v>1</v>
      </c>
      <c r="F995" s="233" t="s">
        <v>272</v>
      </c>
      <c r="G995" s="231"/>
      <c r="H995" s="232" t="s">
        <v>1</v>
      </c>
      <c r="I995" s="234"/>
      <c r="J995" s="231"/>
      <c r="K995" s="231"/>
      <c r="L995" s="235"/>
      <c r="M995" s="236"/>
      <c r="N995" s="237"/>
      <c r="O995" s="237"/>
      <c r="P995" s="237"/>
      <c r="Q995" s="237"/>
      <c r="R995" s="237"/>
      <c r="S995" s="237"/>
      <c r="T995" s="238"/>
      <c r="AT995" s="239" t="s">
        <v>201</v>
      </c>
      <c r="AU995" s="239" t="s">
        <v>89</v>
      </c>
      <c r="AV995" s="15" t="s">
        <v>87</v>
      </c>
      <c r="AW995" s="15" t="s">
        <v>36</v>
      </c>
      <c r="AX995" s="15" t="s">
        <v>80</v>
      </c>
      <c r="AY995" s="239" t="s">
        <v>193</v>
      </c>
    </row>
    <row r="996" spans="2:51" s="13" customFormat="1" ht="12">
      <c r="B996" s="207"/>
      <c r="C996" s="208"/>
      <c r="D996" s="209" t="s">
        <v>201</v>
      </c>
      <c r="E996" s="210" t="s">
        <v>1</v>
      </c>
      <c r="F996" s="211" t="s">
        <v>304</v>
      </c>
      <c r="G996" s="208"/>
      <c r="H996" s="212">
        <v>15.663</v>
      </c>
      <c r="I996" s="213"/>
      <c r="J996" s="208"/>
      <c r="K996" s="208"/>
      <c r="L996" s="214"/>
      <c r="M996" s="215"/>
      <c r="N996" s="216"/>
      <c r="O996" s="216"/>
      <c r="P996" s="216"/>
      <c r="Q996" s="216"/>
      <c r="R996" s="216"/>
      <c r="S996" s="216"/>
      <c r="T996" s="217"/>
      <c r="AT996" s="218" t="s">
        <v>201</v>
      </c>
      <c r="AU996" s="218" t="s">
        <v>89</v>
      </c>
      <c r="AV996" s="13" t="s">
        <v>89</v>
      </c>
      <c r="AW996" s="13" t="s">
        <v>36</v>
      </c>
      <c r="AX996" s="13" t="s">
        <v>80</v>
      </c>
      <c r="AY996" s="218" t="s">
        <v>193</v>
      </c>
    </row>
    <row r="997" spans="2:51" s="13" customFormat="1" ht="12">
      <c r="B997" s="207"/>
      <c r="C997" s="208"/>
      <c r="D997" s="209" t="s">
        <v>201</v>
      </c>
      <c r="E997" s="210" t="s">
        <v>1</v>
      </c>
      <c r="F997" s="211" t="s">
        <v>305</v>
      </c>
      <c r="G997" s="208"/>
      <c r="H997" s="212">
        <v>18.2</v>
      </c>
      <c r="I997" s="213"/>
      <c r="J997" s="208"/>
      <c r="K997" s="208"/>
      <c r="L997" s="214"/>
      <c r="M997" s="215"/>
      <c r="N997" s="216"/>
      <c r="O997" s="216"/>
      <c r="P997" s="216"/>
      <c r="Q997" s="216"/>
      <c r="R997" s="216"/>
      <c r="S997" s="216"/>
      <c r="T997" s="217"/>
      <c r="AT997" s="218" t="s">
        <v>201</v>
      </c>
      <c r="AU997" s="218" t="s">
        <v>89</v>
      </c>
      <c r="AV997" s="13" t="s">
        <v>89</v>
      </c>
      <c r="AW997" s="13" t="s">
        <v>36</v>
      </c>
      <c r="AX997" s="13" t="s">
        <v>80</v>
      </c>
      <c r="AY997" s="218" t="s">
        <v>193</v>
      </c>
    </row>
    <row r="998" spans="2:51" s="13" customFormat="1" ht="12">
      <c r="B998" s="207"/>
      <c r="C998" s="208"/>
      <c r="D998" s="209" t="s">
        <v>201</v>
      </c>
      <c r="E998" s="210" t="s">
        <v>1</v>
      </c>
      <c r="F998" s="211" t="s">
        <v>306</v>
      </c>
      <c r="G998" s="208"/>
      <c r="H998" s="212">
        <v>10.051</v>
      </c>
      <c r="I998" s="213"/>
      <c r="J998" s="208"/>
      <c r="K998" s="208"/>
      <c r="L998" s="214"/>
      <c r="M998" s="215"/>
      <c r="N998" s="216"/>
      <c r="O998" s="216"/>
      <c r="P998" s="216"/>
      <c r="Q998" s="216"/>
      <c r="R998" s="216"/>
      <c r="S998" s="216"/>
      <c r="T998" s="217"/>
      <c r="AT998" s="218" t="s">
        <v>201</v>
      </c>
      <c r="AU998" s="218" t="s">
        <v>89</v>
      </c>
      <c r="AV998" s="13" t="s">
        <v>89</v>
      </c>
      <c r="AW998" s="13" t="s">
        <v>36</v>
      </c>
      <c r="AX998" s="13" t="s">
        <v>80</v>
      </c>
      <c r="AY998" s="218" t="s">
        <v>193</v>
      </c>
    </row>
    <row r="999" spans="2:51" s="15" customFormat="1" ht="12">
      <c r="B999" s="230"/>
      <c r="C999" s="231"/>
      <c r="D999" s="209" t="s">
        <v>201</v>
      </c>
      <c r="E999" s="232" t="s">
        <v>1</v>
      </c>
      <c r="F999" s="233" t="s">
        <v>307</v>
      </c>
      <c r="G999" s="231"/>
      <c r="H999" s="232" t="s">
        <v>1</v>
      </c>
      <c r="I999" s="234"/>
      <c r="J999" s="231"/>
      <c r="K999" s="231"/>
      <c r="L999" s="235"/>
      <c r="M999" s="236"/>
      <c r="N999" s="237"/>
      <c r="O999" s="237"/>
      <c r="P999" s="237"/>
      <c r="Q999" s="237"/>
      <c r="R999" s="237"/>
      <c r="S999" s="237"/>
      <c r="T999" s="238"/>
      <c r="AT999" s="239" t="s">
        <v>201</v>
      </c>
      <c r="AU999" s="239" t="s">
        <v>89</v>
      </c>
      <c r="AV999" s="15" t="s">
        <v>87</v>
      </c>
      <c r="AW999" s="15" t="s">
        <v>36</v>
      </c>
      <c r="AX999" s="15" t="s">
        <v>80</v>
      </c>
      <c r="AY999" s="239" t="s">
        <v>193</v>
      </c>
    </row>
    <row r="1000" spans="2:51" s="16" customFormat="1" ht="12">
      <c r="B1000" s="240"/>
      <c r="C1000" s="241"/>
      <c r="D1000" s="209" t="s">
        <v>201</v>
      </c>
      <c r="E1000" s="242" t="s">
        <v>1</v>
      </c>
      <c r="F1000" s="243" t="s">
        <v>236</v>
      </c>
      <c r="G1000" s="241"/>
      <c r="H1000" s="244">
        <v>43.914</v>
      </c>
      <c r="I1000" s="245"/>
      <c r="J1000" s="241"/>
      <c r="K1000" s="241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201</v>
      </c>
      <c r="AU1000" s="250" t="s">
        <v>89</v>
      </c>
      <c r="AV1000" s="16" t="s">
        <v>100</v>
      </c>
      <c r="AW1000" s="16" t="s">
        <v>36</v>
      </c>
      <c r="AX1000" s="16" t="s">
        <v>80</v>
      </c>
      <c r="AY1000" s="250" t="s">
        <v>193</v>
      </c>
    </row>
    <row r="1001" spans="2:51" s="15" customFormat="1" ht="12">
      <c r="B1001" s="230"/>
      <c r="C1001" s="231"/>
      <c r="D1001" s="209" t="s">
        <v>201</v>
      </c>
      <c r="E1001" s="232" t="s">
        <v>1</v>
      </c>
      <c r="F1001" s="233" t="s">
        <v>274</v>
      </c>
      <c r="G1001" s="231"/>
      <c r="H1001" s="232" t="s">
        <v>1</v>
      </c>
      <c r="I1001" s="234"/>
      <c r="J1001" s="231"/>
      <c r="K1001" s="231"/>
      <c r="L1001" s="235"/>
      <c r="M1001" s="236"/>
      <c r="N1001" s="237"/>
      <c r="O1001" s="237"/>
      <c r="P1001" s="237"/>
      <c r="Q1001" s="237"/>
      <c r="R1001" s="237"/>
      <c r="S1001" s="237"/>
      <c r="T1001" s="238"/>
      <c r="AT1001" s="239" t="s">
        <v>201</v>
      </c>
      <c r="AU1001" s="239" t="s">
        <v>89</v>
      </c>
      <c r="AV1001" s="15" t="s">
        <v>87</v>
      </c>
      <c r="AW1001" s="15" t="s">
        <v>36</v>
      </c>
      <c r="AX1001" s="15" t="s">
        <v>80</v>
      </c>
      <c r="AY1001" s="239" t="s">
        <v>193</v>
      </c>
    </row>
    <row r="1002" spans="2:51" s="13" customFormat="1" ht="12">
      <c r="B1002" s="207"/>
      <c r="C1002" s="208"/>
      <c r="D1002" s="209" t="s">
        <v>201</v>
      </c>
      <c r="E1002" s="210" t="s">
        <v>1</v>
      </c>
      <c r="F1002" s="211" t="s">
        <v>308</v>
      </c>
      <c r="G1002" s="208"/>
      <c r="H1002" s="212">
        <v>15.663</v>
      </c>
      <c r="I1002" s="213"/>
      <c r="J1002" s="208"/>
      <c r="K1002" s="208"/>
      <c r="L1002" s="214"/>
      <c r="M1002" s="215"/>
      <c r="N1002" s="216"/>
      <c r="O1002" s="216"/>
      <c r="P1002" s="216"/>
      <c r="Q1002" s="216"/>
      <c r="R1002" s="216"/>
      <c r="S1002" s="216"/>
      <c r="T1002" s="217"/>
      <c r="AT1002" s="218" t="s">
        <v>201</v>
      </c>
      <c r="AU1002" s="218" t="s">
        <v>89</v>
      </c>
      <c r="AV1002" s="13" t="s">
        <v>89</v>
      </c>
      <c r="AW1002" s="13" t="s">
        <v>36</v>
      </c>
      <c r="AX1002" s="13" t="s">
        <v>80</v>
      </c>
      <c r="AY1002" s="218" t="s">
        <v>193</v>
      </c>
    </row>
    <row r="1003" spans="2:51" s="13" customFormat="1" ht="12">
      <c r="B1003" s="207"/>
      <c r="C1003" s="208"/>
      <c r="D1003" s="209" t="s">
        <v>201</v>
      </c>
      <c r="E1003" s="210" t="s">
        <v>1</v>
      </c>
      <c r="F1003" s="211" t="s">
        <v>309</v>
      </c>
      <c r="G1003" s="208"/>
      <c r="H1003" s="212">
        <v>18.2</v>
      </c>
      <c r="I1003" s="213"/>
      <c r="J1003" s="208"/>
      <c r="K1003" s="208"/>
      <c r="L1003" s="214"/>
      <c r="M1003" s="215"/>
      <c r="N1003" s="216"/>
      <c r="O1003" s="216"/>
      <c r="P1003" s="216"/>
      <c r="Q1003" s="216"/>
      <c r="R1003" s="216"/>
      <c r="S1003" s="216"/>
      <c r="T1003" s="217"/>
      <c r="AT1003" s="218" t="s">
        <v>201</v>
      </c>
      <c r="AU1003" s="218" t="s">
        <v>89</v>
      </c>
      <c r="AV1003" s="13" t="s">
        <v>89</v>
      </c>
      <c r="AW1003" s="13" t="s">
        <v>36</v>
      </c>
      <c r="AX1003" s="13" t="s">
        <v>80</v>
      </c>
      <c r="AY1003" s="218" t="s">
        <v>193</v>
      </c>
    </row>
    <row r="1004" spans="2:51" s="13" customFormat="1" ht="12">
      <c r="B1004" s="207"/>
      <c r="C1004" s="208"/>
      <c r="D1004" s="209" t="s">
        <v>201</v>
      </c>
      <c r="E1004" s="210" t="s">
        <v>1</v>
      </c>
      <c r="F1004" s="211" t="s">
        <v>310</v>
      </c>
      <c r="G1004" s="208"/>
      <c r="H1004" s="212">
        <v>10.051</v>
      </c>
      <c r="I1004" s="213"/>
      <c r="J1004" s="208"/>
      <c r="K1004" s="208"/>
      <c r="L1004" s="214"/>
      <c r="M1004" s="215"/>
      <c r="N1004" s="216"/>
      <c r="O1004" s="216"/>
      <c r="P1004" s="216"/>
      <c r="Q1004" s="216"/>
      <c r="R1004" s="216"/>
      <c r="S1004" s="216"/>
      <c r="T1004" s="217"/>
      <c r="AT1004" s="218" t="s">
        <v>201</v>
      </c>
      <c r="AU1004" s="218" t="s">
        <v>89</v>
      </c>
      <c r="AV1004" s="13" t="s">
        <v>89</v>
      </c>
      <c r="AW1004" s="13" t="s">
        <v>36</v>
      </c>
      <c r="AX1004" s="13" t="s">
        <v>80</v>
      </c>
      <c r="AY1004" s="218" t="s">
        <v>193</v>
      </c>
    </row>
    <row r="1005" spans="2:51" s="15" customFormat="1" ht="12">
      <c r="B1005" s="230"/>
      <c r="C1005" s="231"/>
      <c r="D1005" s="209" t="s">
        <v>201</v>
      </c>
      <c r="E1005" s="232" t="s">
        <v>1</v>
      </c>
      <c r="F1005" s="233" t="s">
        <v>311</v>
      </c>
      <c r="G1005" s="231"/>
      <c r="H1005" s="232" t="s">
        <v>1</v>
      </c>
      <c r="I1005" s="234"/>
      <c r="J1005" s="231"/>
      <c r="K1005" s="231"/>
      <c r="L1005" s="235"/>
      <c r="M1005" s="236"/>
      <c r="N1005" s="237"/>
      <c r="O1005" s="237"/>
      <c r="P1005" s="237"/>
      <c r="Q1005" s="237"/>
      <c r="R1005" s="237"/>
      <c r="S1005" s="237"/>
      <c r="T1005" s="238"/>
      <c r="AT1005" s="239" t="s">
        <v>201</v>
      </c>
      <c r="AU1005" s="239" t="s">
        <v>89</v>
      </c>
      <c r="AV1005" s="15" t="s">
        <v>87</v>
      </c>
      <c r="AW1005" s="15" t="s">
        <v>36</v>
      </c>
      <c r="AX1005" s="15" t="s">
        <v>80</v>
      </c>
      <c r="AY1005" s="239" t="s">
        <v>193</v>
      </c>
    </row>
    <row r="1006" spans="2:51" s="16" customFormat="1" ht="12">
      <c r="B1006" s="240"/>
      <c r="C1006" s="241"/>
      <c r="D1006" s="209" t="s">
        <v>201</v>
      </c>
      <c r="E1006" s="242" t="s">
        <v>1</v>
      </c>
      <c r="F1006" s="243" t="s">
        <v>236</v>
      </c>
      <c r="G1006" s="241"/>
      <c r="H1006" s="244">
        <v>43.914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AT1006" s="250" t="s">
        <v>201</v>
      </c>
      <c r="AU1006" s="250" t="s">
        <v>89</v>
      </c>
      <c r="AV1006" s="16" t="s">
        <v>100</v>
      </c>
      <c r="AW1006" s="16" t="s">
        <v>36</v>
      </c>
      <c r="AX1006" s="16" t="s">
        <v>80</v>
      </c>
      <c r="AY1006" s="250" t="s">
        <v>193</v>
      </c>
    </row>
    <row r="1007" spans="2:51" s="14" customFormat="1" ht="12">
      <c r="B1007" s="219"/>
      <c r="C1007" s="220"/>
      <c r="D1007" s="209" t="s">
        <v>201</v>
      </c>
      <c r="E1007" s="221" t="s">
        <v>1</v>
      </c>
      <c r="F1007" s="222" t="s">
        <v>203</v>
      </c>
      <c r="G1007" s="220"/>
      <c r="H1007" s="223">
        <v>157.919</v>
      </c>
      <c r="I1007" s="224"/>
      <c r="J1007" s="220"/>
      <c r="K1007" s="220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201</v>
      </c>
      <c r="AU1007" s="229" t="s">
        <v>89</v>
      </c>
      <c r="AV1007" s="14" t="s">
        <v>199</v>
      </c>
      <c r="AW1007" s="14" t="s">
        <v>36</v>
      </c>
      <c r="AX1007" s="14" t="s">
        <v>87</v>
      </c>
      <c r="AY1007" s="229" t="s">
        <v>193</v>
      </c>
    </row>
    <row r="1008" spans="1:65" s="2" customFormat="1" ht="24.2" customHeight="1">
      <c r="A1008" s="35"/>
      <c r="B1008" s="36"/>
      <c r="C1008" s="193" t="s">
        <v>1003</v>
      </c>
      <c r="D1008" s="193" t="s">
        <v>195</v>
      </c>
      <c r="E1008" s="194" t="s">
        <v>1004</v>
      </c>
      <c r="F1008" s="195" t="s">
        <v>1005</v>
      </c>
      <c r="G1008" s="196" t="s">
        <v>231</v>
      </c>
      <c r="H1008" s="197">
        <v>21.53</v>
      </c>
      <c r="I1008" s="198"/>
      <c r="J1008" s="199">
        <f>ROUND(I1008*H1008,2)</f>
        <v>0</v>
      </c>
      <c r="K1008" s="200"/>
      <c r="L1008" s="40"/>
      <c r="M1008" s="201" t="s">
        <v>1</v>
      </c>
      <c r="N1008" s="202" t="s">
        <v>45</v>
      </c>
      <c r="O1008" s="72"/>
      <c r="P1008" s="203">
        <f>O1008*H1008</f>
        <v>0</v>
      </c>
      <c r="Q1008" s="203">
        <v>0.0015</v>
      </c>
      <c r="R1008" s="203">
        <f>Q1008*H1008</f>
        <v>0.032295000000000004</v>
      </c>
      <c r="S1008" s="203">
        <v>0</v>
      </c>
      <c r="T1008" s="204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205" t="s">
        <v>348</v>
      </c>
      <c r="AT1008" s="205" t="s">
        <v>195</v>
      </c>
      <c r="AU1008" s="205" t="s">
        <v>89</v>
      </c>
      <c r="AY1008" s="18" t="s">
        <v>193</v>
      </c>
      <c r="BE1008" s="206">
        <f>IF(N1008="základní",J1008,0)</f>
        <v>0</v>
      </c>
      <c r="BF1008" s="206">
        <f>IF(N1008="snížená",J1008,0)</f>
        <v>0</v>
      </c>
      <c r="BG1008" s="206">
        <f>IF(N1008="zákl. přenesená",J1008,0)</f>
        <v>0</v>
      </c>
      <c r="BH1008" s="206">
        <f>IF(N1008="sníž. přenesená",J1008,0)</f>
        <v>0</v>
      </c>
      <c r="BI1008" s="206">
        <f>IF(N1008="nulová",J1008,0)</f>
        <v>0</v>
      </c>
      <c r="BJ1008" s="18" t="s">
        <v>87</v>
      </c>
      <c r="BK1008" s="206">
        <f>ROUND(I1008*H1008,2)</f>
        <v>0</v>
      </c>
      <c r="BL1008" s="18" t="s">
        <v>348</v>
      </c>
      <c r="BM1008" s="205" t="s">
        <v>1006</v>
      </c>
    </row>
    <row r="1009" spans="2:51" s="15" customFormat="1" ht="12">
      <c r="B1009" s="230"/>
      <c r="C1009" s="231"/>
      <c r="D1009" s="209" t="s">
        <v>201</v>
      </c>
      <c r="E1009" s="232" t="s">
        <v>1</v>
      </c>
      <c r="F1009" s="233" t="s">
        <v>269</v>
      </c>
      <c r="G1009" s="231"/>
      <c r="H1009" s="232" t="s">
        <v>1</v>
      </c>
      <c r="I1009" s="234"/>
      <c r="J1009" s="231"/>
      <c r="K1009" s="231"/>
      <c r="L1009" s="235"/>
      <c r="M1009" s="236"/>
      <c r="N1009" s="237"/>
      <c r="O1009" s="237"/>
      <c r="P1009" s="237"/>
      <c r="Q1009" s="237"/>
      <c r="R1009" s="237"/>
      <c r="S1009" s="237"/>
      <c r="T1009" s="238"/>
      <c r="AT1009" s="239" t="s">
        <v>201</v>
      </c>
      <c r="AU1009" s="239" t="s">
        <v>89</v>
      </c>
      <c r="AV1009" s="15" t="s">
        <v>87</v>
      </c>
      <c r="AW1009" s="15" t="s">
        <v>36</v>
      </c>
      <c r="AX1009" s="15" t="s">
        <v>80</v>
      </c>
      <c r="AY1009" s="239" t="s">
        <v>193</v>
      </c>
    </row>
    <row r="1010" spans="2:51" s="15" customFormat="1" ht="12">
      <c r="B1010" s="230"/>
      <c r="C1010" s="231"/>
      <c r="D1010" s="209" t="s">
        <v>201</v>
      </c>
      <c r="E1010" s="232" t="s">
        <v>1</v>
      </c>
      <c r="F1010" s="233" t="s">
        <v>270</v>
      </c>
      <c r="G1010" s="231"/>
      <c r="H1010" s="232" t="s">
        <v>1</v>
      </c>
      <c r="I1010" s="234"/>
      <c r="J1010" s="231"/>
      <c r="K1010" s="231"/>
      <c r="L1010" s="235"/>
      <c r="M1010" s="236"/>
      <c r="N1010" s="237"/>
      <c r="O1010" s="237"/>
      <c r="P1010" s="237"/>
      <c r="Q1010" s="237"/>
      <c r="R1010" s="237"/>
      <c r="S1010" s="237"/>
      <c r="T1010" s="238"/>
      <c r="AT1010" s="239" t="s">
        <v>201</v>
      </c>
      <c r="AU1010" s="239" t="s">
        <v>89</v>
      </c>
      <c r="AV1010" s="15" t="s">
        <v>87</v>
      </c>
      <c r="AW1010" s="15" t="s">
        <v>36</v>
      </c>
      <c r="AX1010" s="15" t="s">
        <v>80</v>
      </c>
      <c r="AY1010" s="239" t="s">
        <v>193</v>
      </c>
    </row>
    <row r="1011" spans="2:51" s="15" customFormat="1" ht="12">
      <c r="B1011" s="230"/>
      <c r="C1011" s="231"/>
      <c r="D1011" s="209" t="s">
        <v>201</v>
      </c>
      <c r="E1011" s="232" t="s">
        <v>1</v>
      </c>
      <c r="F1011" s="233" t="s">
        <v>298</v>
      </c>
      <c r="G1011" s="231"/>
      <c r="H1011" s="232" t="s">
        <v>1</v>
      </c>
      <c r="I1011" s="234"/>
      <c r="J1011" s="231"/>
      <c r="K1011" s="231"/>
      <c r="L1011" s="235"/>
      <c r="M1011" s="236"/>
      <c r="N1011" s="237"/>
      <c r="O1011" s="237"/>
      <c r="P1011" s="237"/>
      <c r="Q1011" s="237"/>
      <c r="R1011" s="237"/>
      <c r="S1011" s="237"/>
      <c r="T1011" s="238"/>
      <c r="AT1011" s="239" t="s">
        <v>201</v>
      </c>
      <c r="AU1011" s="239" t="s">
        <v>89</v>
      </c>
      <c r="AV1011" s="15" t="s">
        <v>87</v>
      </c>
      <c r="AW1011" s="15" t="s">
        <v>36</v>
      </c>
      <c r="AX1011" s="15" t="s">
        <v>80</v>
      </c>
      <c r="AY1011" s="239" t="s">
        <v>193</v>
      </c>
    </row>
    <row r="1012" spans="2:51" s="13" customFormat="1" ht="12">
      <c r="B1012" s="207"/>
      <c r="C1012" s="208"/>
      <c r="D1012" s="209" t="s">
        <v>201</v>
      </c>
      <c r="E1012" s="210" t="s">
        <v>1</v>
      </c>
      <c r="F1012" s="211" t="s">
        <v>1007</v>
      </c>
      <c r="G1012" s="208"/>
      <c r="H1012" s="212">
        <v>6.998</v>
      </c>
      <c r="I1012" s="213"/>
      <c r="J1012" s="208"/>
      <c r="K1012" s="208"/>
      <c r="L1012" s="214"/>
      <c r="M1012" s="215"/>
      <c r="N1012" s="216"/>
      <c r="O1012" s="216"/>
      <c r="P1012" s="216"/>
      <c r="Q1012" s="216"/>
      <c r="R1012" s="216"/>
      <c r="S1012" s="216"/>
      <c r="T1012" s="217"/>
      <c r="AT1012" s="218" t="s">
        <v>201</v>
      </c>
      <c r="AU1012" s="218" t="s">
        <v>89</v>
      </c>
      <c r="AV1012" s="13" t="s">
        <v>89</v>
      </c>
      <c r="AW1012" s="13" t="s">
        <v>36</v>
      </c>
      <c r="AX1012" s="13" t="s">
        <v>80</v>
      </c>
      <c r="AY1012" s="218" t="s">
        <v>193</v>
      </c>
    </row>
    <row r="1013" spans="2:51" s="13" customFormat="1" ht="12">
      <c r="B1013" s="207"/>
      <c r="C1013" s="208"/>
      <c r="D1013" s="209" t="s">
        <v>201</v>
      </c>
      <c r="E1013" s="210" t="s">
        <v>1</v>
      </c>
      <c r="F1013" s="211" t="s">
        <v>1008</v>
      </c>
      <c r="G1013" s="208"/>
      <c r="H1013" s="212">
        <v>1.34</v>
      </c>
      <c r="I1013" s="213"/>
      <c r="J1013" s="208"/>
      <c r="K1013" s="208"/>
      <c r="L1013" s="214"/>
      <c r="M1013" s="215"/>
      <c r="N1013" s="216"/>
      <c r="O1013" s="216"/>
      <c r="P1013" s="216"/>
      <c r="Q1013" s="216"/>
      <c r="R1013" s="216"/>
      <c r="S1013" s="216"/>
      <c r="T1013" s="217"/>
      <c r="AT1013" s="218" t="s">
        <v>201</v>
      </c>
      <c r="AU1013" s="218" t="s">
        <v>89</v>
      </c>
      <c r="AV1013" s="13" t="s">
        <v>89</v>
      </c>
      <c r="AW1013" s="13" t="s">
        <v>36</v>
      </c>
      <c r="AX1013" s="13" t="s">
        <v>80</v>
      </c>
      <c r="AY1013" s="218" t="s">
        <v>193</v>
      </c>
    </row>
    <row r="1014" spans="2:51" s="13" customFormat="1" ht="12">
      <c r="B1014" s="207"/>
      <c r="C1014" s="208"/>
      <c r="D1014" s="209" t="s">
        <v>201</v>
      </c>
      <c r="E1014" s="210" t="s">
        <v>1</v>
      </c>
      <c r="F1014" s="211" t="s">
        <v>1009</v>
      </c>
      <c r="G1014" s="208"/>
      <c r="H1014" s="212">
        <v>0.86</v>
      </c>
      <c r="I1014" s="213"/>
      <c r="J1014" s="208"/>
      <c r="K1014" s="208"/>
      <c r="L1014" s="214"/>
      <c r="M1014" s="215"/>
      <c r="N1014" s="216"/>
      <c r="O1014" s="216"/>
      <c r="P1014" s="216"/>
      <c r="Q1014" s="216"/>
      <c r="R1014" s="216"/>
      <c r="S1014" s="216"/>
      <c r="T1014" s="217"/>
      <c r="AT1014" s="218" t="s">
        <v>201</v>
      </c>
      <c r="AU1014" s="218" t="s">
        <v>89</v>
      </c>
      <c r="AV1014" s="13" t="s">
        <v>89</v>
      </c>
      <c r="AW1014" s="13" t="s">
        <v>36</v>
      </c>
      <c r="AX1014" s="13" t="s">
        <v>80</v>
      </c>
      <c r="AY1014" s="218" t="s">
        <v>193</v>
      </c>
    </row>
    <row r="1015" spans="2:51" s="13" customFormat="1" ht="12">
      <c r="B1015" s="207"/>
      <c r="C1015" s="208"/>
      <c r="D1015" s="209" t="s">
        <v>201</v>
      </c>
      <c r="E1015" s="210" t="s">
        <v>1</v>
      </c>
      <c r="F1015" s="211" t="s">
        <v>1010</v>
      </c>
      <c r="G1015" s="208"/>
      <c r="H1015" s="212">
        <v>2.062</v>
      </c>
      <c r="I1015" s="213"/>
      <c r="J1015" s="208"/>
      <c r="K1015" s="208"/>
      <c r="L1015" s="214"/>
      <c r="M1015" s="215"/>
      <c r="N1015" s="216"/>
      <c r="O1015" s="216"/>
      <c r="P1015" s="216"/>
      <c r="Q1015" s="216"/>
      <c r="R1015" s="216"/>
      <c r="S1015" s="216"/>
      <c r="T1015" s="217"/>
      <c r="AT1015" s="218" t="s">
        <v>201</v>
      </c>
      <c r="AU1015" s="218" t="s">
        <v>89</v>
      </c>
      <c r="AV1015" s="13" t="s">
        <v>89</v>
      </c>
      <c r="AW1015" s="13" t="s">
        <v>36</v>
      </c>
      <c r="AX1015" s="13" t="s">
        <v>80</v>
      </c>
      <c r="AY1015" s="218" t="s">
        <v>193</v>
      </c>
    </row>
    <row r="1016" spans="2:51" s="13" customFormat="1" ht="12">
      <c r="B1016" s="207"/>
      <c r="C1016" s="208"/>
      <c r="D1016" s="209" t="s">
        <v>201</v>
      </c>
      <c r="E1016" s="210" t="s">
        <v>1</v>
      </c>
      <c r="F1016" s="211" t="s">
        <v>1011</v>
      </c>
      <c r="G1016" s="208"/>
      <c r="H1016" s="212">
        <v>1.51</v>
      </c>
      <c r="I1016" s="213"/>
      <c r="J1016" s="208"/>
      <c r="K1016" s="208"/>
      <c r="L1016" s="214"/>
      <c r="M1016" s="215"/>
      <c r="N1016" s="216"/>
      <c r="O1016" s="216"/>
      <c r="P1016" s="216"/>
      <c r="Q1016" s="216"/>
      <c r="R1016" s="216"/>
      <c r="S1016" s="216"/>
      <c r="T1016" s="217"/>
      <c r="AT1016" s="218" t="s">
        <v>201</v>
      </c>
      <c r="AU1016" s="218" t="s">
        <v>89</v>
      </c>
      <c r="AV1016" s="13" t="s">
        <v>89</v>
      </c>
      <c r="AW1016" s="13" t="s">
        <v>36</v>
      </c>
      <c r="AX1016" s="13" t="s">
        <v>80</v>
      </c>
      <c r="AY1016" s="218" t="s">
        <v>193</v>
      </c>
    </row>
    <row r="1017" spans="2:51" s="16" customFormat="1" ht="12">
      <c r="B1017" s="240"/>
      <c r="C1017" s="241"/>
      <c r="D1017" s="209" t="s">
        <v>201</v>
      </c>
      <c r="E1017" s="242" t="s">
        <v>1</v>
      </c>
      <c r="F1017" s="243" t="s">
        <v>236</v>
      </c>
      <c r="G1017" s="241"/>
      <c r="H1017" s="244">
        <v>12.77</v>
      </c>
      <c r="I1017" s="245"/>
      <c r="J1017" s="241"/>
      <c r="K1017" s="241"/>
      <c r="L1017" s="246"/>
      <c r="M1017" s="247"/>
      <c r="N1017" s="248"/>
      <c r="O1017" s="248"/>
      <c r="P1017" s="248"/>
      <c r="Q1017" s="248"/>
      <c r="R1017" s="248"/>
      <c r="S1017" s="248"/>
      <c r="T1017" s="249"/>
      <c r="AT1017" s="250" t="s">
        <v>201</v>
      </c>
      <c r="AU1017" s="250" t="s">
        <v>89</v>
      </c>
      <c r="AV1017" s="16" t="s">
        <v>100</v>
      </c>
      <c r="AW1017" s="16" t="s">
        <v>36</v>
      </c>
      <c r="AX1017" s="16" t="s">
        <v>80</v>
      </c>
      <c r="AY1017" s="250" t="s">
        <v>193</v>
      </c>
    </row>
    <row r="1018" spans="2:51" s="15" customFormat="1" ht="12">
      <c r="B1018" s="230"/>
      <c r="C1018" s="231"/>
      <c r="D1018" s="209" t="s">
        <v>201</v>
      </c>
      <c r="E1018" s="232" t="s">
        <v>1</v>
      </c>
      <c r="F1018" s="233" t="s">
        <v>272</v>
      </c>
      <c r="G1018" s="231"/>
      <c r="H1018" s="232" t="s">
        <v>1</v>
      </c>
      <c r="I1018" s="234"/>
      <c r="J1018" s="231"/>
      <c r="K1018" s="231"/>
      <c r="L1018" s="235"/>
      <c r="M1018" s="236"/>
      <c r="N1018" s="237"/>
      <c r="O1018" s="237"/>
      <c r="P1018" s="237"/>
      <c r="Q1018" s="237"/>
      <c r="R1018" s="237"/>
      <c r="S1018" s="237"/>
      <c r="T1018" s="238"/>
      <c r="AT1018" s="239" t="s">
        <v>201</v>
      </c>
      <c r="AU1018" s="239" t="s">
        <v>89</v>
      </c>
      <c r="AV1018" s="15" t="s">
        <v>87</v>
      </c>
      <c r="AW1018" s="15" t="s">
        <v>36</v>
      </c>
      <c r="AX1018" s="15" t="s">
        <v>80</v>
      </c>
      <c r="AY1018" s="239" t="s">
        <v>193</v>
      </c>
    </row>
    <row r="1019" spans="2:51" s="13" customFormat="1" ht="12">
      <c r="B1019" s="207"/>
      <c r="C1019" s="208"/>
      <c r="D1019" s="209" t="s">
        <v>201</v>
      </c>
      <c r="E1019" s="210" t="s">
        <v>1</v>
      </c>
      <c r="F1019" s="211" t="s">
        <v>1012</v>
      </c>
      <c r="G1019" s="208"/>
      <c r="H1019" s="212">
        <v>1.56</v>
      </c>
      <c r="I1019" s="213"/>
      <c r="J1019" s="208"/>
      <c r="K1019" s="208"/>
      <c r="L1019" s="214"/>
      <c r="M1019" s="215"/>
      <c r="N1019" s="216"/>
      <c r="O1019" s="216"/>
      <c r="P1019" s="216"/>
      <c r="Q1019" s="216"/>
      <c r="R1019" s="216"/>
      <c r="S1019" s="216"/>
      <c r="T1019" s="217"/>
      <c r="AT1019" s="218" t="s">
        <v>201</v>
      </c>
      <c r="AU1019" s="218" t="s">
        <v>89</v>
      </c>
      <c r="AV1019" s="13" t="s">
        <v>89</v>
      </c>
      <c r="AW1019" s="13" t="s">
        <v>36</v>
      </c>
      <c r="AX1019" s="13" t="s">
        <v>80</v>
      </c>
      <c r="AY1019" s="218" t="s">
        <v>193</v>
      </c>
    </row>
    <row r="1020" spans="2:51" s="13" customFormat="1" ht="12">
      <c r="B1020" s="207"/>
      <c r="C1020" s="208"/>
      <c r="D1020" s="209" t="s">
        <v>201</v>
      </c>
      <c r="E1020" s="210" t="s">
        <v>1</v>
      </c>
      <c r="F1020" s="211" t="s">
        <v>1013</v>
      </c>
      <c r="G1020" s="208"/>
      <c r="H1020" s="212">
        <v>1.82</v>
      </c>
      <c r="I1020" s="213"/>
      <c r="J1020" s="208"/>
      <c r="K1020" s="208"/>
      <c r="L1020" s="214"/>
      <c r="M1020" s="215"/>
      <c r="N1020" s="216"/>
      <c r="O1020" s="216"/>
      <c r="P1020" s="216"/>
      <c r="Q1020" s="216"/>
      <c r="R1020" s="216"/>
      <c r="S1020" s="216"/>
      <c r="T1020" s="217"/>
      <c r="AT1020" s="218" t="s">
        <v>201</v>
      </c>
      <c r="AU1020" s="218" t="s">
        <v>89</v>
      </c>
      <c r="AV1020" s="13" t="s">
        <v>89</v>
      </c>
      <c r="AW1020" s="13" t="s">
        <v>36</v>
      </c>
      <c r="AX1020" s="13" t="s">
        <v>80</v>
      </c>
      <c r="AY1020" s="218" t="s">
        <v>193</v>
      </c>
    </row>
    <row r="1021" spans="2:51" s="13" customFormat="1" ht="12">
      <c r="B1021" s="207"/>
      <c r="C1021" s="208"/>
      <c r="D1021" s="209" t="s">
        <v>201</v>
      </c>
      <c r="E1021" s="210" t="s">
        <v>1</v>
      </c>
      <c r="F1021" s="211" t="s">
        <v>1014</v>
      </c>
      <c r="G1021" s="208"/>
      <c r="H1021" s="212">
        <v>1</v>
      </c>
      <c r="I1021" s="213"/>
      <c r="J1021" s="208"/>
      <c r="K1021" s="208"/>
      <c r="L1021" s="214"/>
      <c r="M1021" s="215"/>
      <c r="N1021" s="216"/>
      <c r="O1021" s="216"/>
      <c r="P1021" s="216"/>
      <c r="Q1021" s="216"/>
      <c r="R1021" s="216"/>
      <c r="S1021" s="216"/>
      <c r="T1021" s="217"/>
      <c r="AT1021" s="218" t="s">
        <v>201</v>
      </c>
      <c r="AU1021" s="218" t="s">
        <v>89</v>
      </c>
      <c r="AV1021" s="13" t="s">
        <v>89</v>
      </c>
      <c r="AW1021" s="13" t="s">
        <v>36</v>
      </c>
      <c r="AX1021" s="13" t="s">
        <v>80</v>
      </c>
      <c r="AY1021" s="218" t="s">
        <v>193</v>
      </c>
    </row>
    <row r="1022" spans="2:51" s="15" customFormat="1" ht="12">
      <c r="B1022" s="230"/>
      <c r="C1022" s="231"/>
      <c r="D1022" s="209" t="s">
        <v>201</v>
      </c>
      <c r="E1022" s="232" t="s">
        <v>1</v>
      </c>
      <c r="F1022" s="233" t="s">
        <v>307</v>
      </c>
      <c r="G1022" s="231"/>
      <c r="H1022" s="232" t="s">
        <v>1</v>
      </c>
      <c r="I1022" s="234"/>
      <c r="J1022" s="231"/>
      <c r="K1022" s="231"/>
      <c r="L1022" s="235"/>
      <c r="M1022" s="236"/>
      <c r="N1022" s="237"/>
      <c r="O1022" s="237"/>
      <c r="P1022" s="237"/>
      <c r="Q1022" s="237"/>
      <c r="R1022" s="237"/>
      <c r="S1022" s="237"/>
      <c r="T1022" s="238"/>
      <c r="AT1022" s="239" t="s">
        <v>201</v>
      </c>
      <c r="AU1022" s="239" t="s">
        <v>89</v>
      </c>
      <c r="AV1022" s="15" t="s">
        <v>87</v>
      </c>
      <c r="AW1022" s="15" t="s">
        <v>36</v>
      </c>
      <c r="AX1022" s="15" t="s">
        <v>80</v>
      </c>
      <c r="AY1022" s="239" t="s">
        <v>193</v>
      </c>
    </row>
    <row r="1023" spans="2:51" s="16" customFormat="1" ht="12">
      <c r="B1023" s="240"/>
      <c r="C1023" s="241"/>
      <c r="D1023" s="209" t="s">
        <v>201</v>
      </c>
      <c r="E1023" s="242" t="s">
        <v>1</v>
      </c>
      <c r="F1023" s="243" t="s">
        <v>236</v>
      </c>
      <c r="G1023" s="241"/>
      <c r="H1023" s="244">
        <v>4.38</v>
      </c>
      <c r="I1023" s="245"/>
      <c r="J1023" s="241"/>
      <c r="K1023" s="241"/>
      <c r="L1023" s="246"/>
      <c r="M1023" s="247"/>
      <c r="N1023" s="248"/>
      <c r="O1023" s="248"/>
      <c r="P1023" s="248"/>
      <c r="Q1023" s="248"/>
      <c r="R1023" s="248"/>
      <c r="S1023" s="248"/>
      <c r="T1023" s="249"/>
      <c r="AT1023" s="250" t="s">
        <v>201</v>
      </c>
      <c r="AU1023" s="250" t="s">
        <v>89</v>
      </c>
      <c r="AV1023" s="16" t="s">
        <v>100</v>
      </c>
      <c r="AW1023" s="16" t="s">
        <v>36</v>
      </c>
      <c r="AX1023" s="16" t="s">
        <v>80</v>
      </c>
      <c r="AY1023" s="250" t="s">
        <v>193</v>
      </c>
    </row>
    <row r="1024" spans="2:51" s="15" customFormat="1" ht="12">
      <c r="B1024" s="230"/>
      <c r="C1024" s="231"/>
      <c r="D1024" s="209" t="s">
        <v>201</v>
      </c>
      <c r="E1024" s="232" t="s">
        <v>1</v>
      </c>
      <c r="F1024" s="233" t="s">
        <v>274</v>
      </c>
      <c r="G1024" s="231"/>
      <c r="H1024" s="232" t="s">
        <v>1</v>
      </c>
      <c r="I1024" s="234"/>
      <c r="J1024" s="231"/>
      <c r="K1024" s="231"/>
      <c r="L1024" s="235"/>
      <c r="M1024" s="236"/>
      <c r="N1024" s="237"/>
      <c r="O1024" s="237"/>
      <c r="P1024" s="237"/>
      <c r="Q1024" s="237"/>
      <c r="R1024" s="237"/>
      <c r="S1024" s="237"/>
      <c r="T1024" s="238"/>
      <c r="AT1024" s="239" t="s">
        <v>201</v>
      </c>
      <c r="AU1024" s="239" t="s">
        <v>89</v>
      </c>
      <c r="AV1024" s="15" t="s">
        <v>87</v>
      </c>
      <c r="AW1024" s="15" t="s">
        <v>36</v>
      </c>
      <c r="AX1024" s="15" t="s">
        <v>80</v>
      </c>
      <c r="AY1024" s="239" t="s">
        <v>193</v>
      </c>
    </row>
    <row r="1025" spans="2:51" s="13" customFormat="1" ht="12">
      <c r="B1025" s="207"/>
      <c r="C1025" s="208"/>
      <c r="D1025" s="209" t="s">
        <v>201</v>
      </c>
      <c r="E1025" s="210" t="s">
        <v>1</v>
      </c>
      <c r="F1025" s="211" t="s">
        <v>1015</v>
      </c>
      <c r="G1025" s="208"/>
      <c r="H1025" s="212">
        <v>1.56</v>
      </c>
      <c r="I1025" s="213"/>
      <c r="J1025" s="208"/>
      <c r="K1025" s="208"/>
      <c r="L1025" s="214"/>
      <c r="M1025" s="215"/>
      <c r="N1025" s="216"/>
      <c r="O1025" s="216"/>
      <c r="P1025" s="216"/>
      <c r="Q1025" s="216"/>
      <c r="R1025" s="216"/>
      <c r="S1025" s="216"/>
      <c r="T1025" s="217"/>
      <c r="AT1025" s="218" t="s">
        <v>201</v>
      </c>
      <c r="AU1025" s="218" t="s">
        <v>89</v>
      </c>
      <c r="AV1025" s="13" t="s">
        <v>89</v>
      </c>
      <c r="AW1025" s="13" t="s">
        <v>36</v>
      </c>
      <c r="AX1025" s="13" t="s">
        <v>80</v>
      </c>
      <c r="AY1025" s="218" t="s">
        <v>193</v>
      </c>
    </row>
    <row r="1026" spans="2:51" s="13" customFormat="1" ht="12">
      <c r="B1026" s="207"/>
      <c r="C1026" s="208"/>
      <c r="D1026" s="209" t="s">
        <v>201</v>
      </c>
      <c r="E1026" s="210" t="s">
        <v>1</v>
      </c>
      <c r="F1026" s="211" t="s">
        <v>1016</v>
      </c>
      <c r="G1026" s="208"/>
      <c r="H1026" s="212">
        <v>1.82</v>
      </c>
      <c r="I1026" s="213"/>
      <c r="J1026" s="208"/>
      <c r="K1026" s="208"/>
      <c r="L1026" s="214"/>
      <c r="M1026" s="215"/>
      <c r="N1026" s="216"/>
      <c r="O1026" s="216"/>
      <c r="P1026" s="216"/>
      <c r="Q1026" s="216"/>
      <c r="R1026" s="216"/>
      <c r="S1026" s="216"/>
      <c r="T1026" s="217"/>
      <c r="AT1026" s="218" t="s">
        <v>201</v>
      </c>
      <c r="AU1026" s="218" t="s">
        <v>89</v>
      </c>
      <c r="AV1026" s="13" t="s">
        <v>89</v>
      </c>
      <c r="AW1026" s="13" t="s">
        <v>36</v>
      </c>
      <c r="AX1026" s="13" t="s">
        <v>80</v>
      </c>
      <c r="AY1026" s="218" t="s">
        <v>193</v>
      </c>
    </row>
    <row r="1027" spans="2:51" s="13" customFormat="1" ht="12">
      <c r="B1027" s="207"/>
      <c r="C1027" s="208"/>
      <c r="D1027" s="209" t="s">
        <v>201</v>
      </c>
      <c r="E1027" s="210" t="s">
        <v>1</v>
      </c>
      <c r="F1027" s="211" t="s">
        <v>1017</v>
      </c>
      <c r="G1027" s="208"/>
      <c r="H1027" s="212">
        <v>1</v>
      </c>
      <c r="I1027" s="213"/>
      <c r="J1027" s="208"/>
      <c r="K1027" s="208"/>
      <c r="L1027" s="214"/>
      <c r="M1027" s="215"/>
      <c r="N1027" s="216"/>
      <c r="O1027" s="216"/>
      <c r="P1027" s="216"/>
      <c r="Q1027" s="216"/>
      <c r="R1027" s="216"/>
      <c r="S1027" s="216"/>
      <c r="T1027" s="217"/>
      <c r="AT1027" s="218" t="s">
        <v>201</v>
      </c>
      <c r="AU1027" s="218" t="s">
        <v>89</v>
      </c>
      <c r="AV1027" s="13" t="s">
        <v>89</v>
      </c>
      <c r="AW1027" s="13" t="s">
        <v>36</v>
      </c>
      <c r="AX1027" s="13" t="s">
        <v>80</v>
      </c>
      <c r="AY1027" s="218" t="s">
        <v>193</v>
      </c>
    </row>
    <row r="1028" spans="2:51" s="15" customFormat="1" ht="12">
      <c r="B1028" s="230"/>
      <c r="C1028" s="231"/>
      <c r="D1028" s="209" t="s">
        <v>201</v>
      </c>
      <c r="E1028" s="232" t="s">
        <v>1</v>
      </c>
      <c r="F1028" s="233" t="s">
        <v>311</v>
      </c>
      <c r="G1028" s="231"/>
      <c r="H1028" s="232" t="s">
        <v>1</v>
      </c>
      <c r="I1028" s="234"/>
      <c r="J1028" s="231"/>
      <c r="K1028" s="231"/>
      <c r="L1028" s="235"/>
      <c r="M1028" s="236"/>
      <c r="N1028" s="237"/>
      <c r="O1028" s="237"/>
      <c r="P1028" s="237"/>
      <c r="Q1028" s="237"/>
      <c r="R1028" s="237"/>
      <c r="S1028" s="237"/>
      <c r="T1028" s="238"/>
      <c r="AT1028" s="239" t="s">
        <v>201</v>
      </c>
      <c r="AU1028" s="239" t="s">
        <v>89</v>
      </c>
      <c r="AV1028" s="15" t="s">
        <v>87</v>
      </c>
      <c r="AW1028" s="15" t="s">
        <v>36</v>
      </c>
      <c r="AX1028" s="15" t="s">
        <v>80</v>
      </c>
      <c r="AY1028" s="239" t="s">
        <v>193</v>
      </c>
    </row>
    <row r="1029" spans="2:51" s="16" customFormat="1" ht="12">
      <c r="B1029" s="240"/>
      <c r="C1029" s="241"/>
      <c r="D1029" s="209" t="s">
        <v>201</v>
      </c>
      <c r="E1029" s="242" t="s">
        <v>1</v>
      </c>
      <c r="F1029" s="243" t="s">
        <v>236</v>
      </c>
      <c r="G1029" s="241"/>
      <c r="H1029" s="244">
        <v>4.38</v>
      </c>
      <c r="I1029" s="245"/>
      <c r="J1029" s="241"/>
      <c r="K1029" s="241"/>
      <c r="L1029" s="246"/>
      <c r="M1029" s="247"/>
      <c r="N1029" s="248"/>
      <c r="O1029" s="248"/>
      <c r="P1029" s="248"/>
      <c r="Q1029" s="248"/>
      <c r="R1029" s="248"/>
      <c r="S1029" s="248"/>
      <c r="T1029" s="249"/>
      <c r="AT1029" s="250" t="s">
        <v>201</v>
      </c>
      <c r="AU1029" s="250" t="s">
        <v>89</v>
      </c>
      <c r="AV1029" s="16" t="s">
        <v>100</v>
      </c>
      <c r="AW1029" s="16" t="s">
        <v>36</v>
      </c>
      <c r="AX1029" s="16" t="s">
        <v>80</v>
      </c>
      <c r="AY1029" s="250" t="s">
        <v>193</v>
      </c>
    </row>
    <row r="1030" spans="2:51" s="14" customFormat="1" ht="12">
      <c r="B1030" s="219"/>
      <c r="C1030" s="220"/>
      <c r="D1030" s="209" t="s">
        <v>201</v>
      </c>
      <c r="E1030" s="221" t="s">
        <v>1</v>
      </c>
      <c r="F1030" s="222" t="s">
        <v>203</v>
      </c>
      <c r="G1030" s="220"/>
      <c r="H1030" s="223">
        <v>21.53</v>
      </c>
      <c r="I1030" s="224"/>
      <c r="J1030" s="220"/>
      <c r="K1030" s="220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201</v>
      </c>
      <c r="AU1030" s="229" t="s">
        <v>89</v>
      </c>
      <c r="AV1030" s="14" t="s">
        <v>199</v>
      </c>
      <c r="AW1030" s="14" t="s">
        <v>36</v>
      </c>
      <c r="AX1030" s="14" t="s">
        <v>87</v>
      </c>
      <c r="AY1030" s="229" t="s">
        <v>193</v>
      </c>
    </row>
    <row r="1031" spans="1:65" s="2" customFormat="1" ht="24.2" customHeight="1">
      <c r="A1031" s="35"/>
      <c r="B1031" s="36"/>
      <c r="C1031" s="193" t="s">
        <v>1018</v>
      </c>
      <c r="D1031" s="193" t="s">
        <v>195</v>
      </c>
      <c r="E1031" s="194" t="s">
        <v>1019</v>
      </c>
      <c r="F1031" s="195" t="s">
        <v>1020</v>
      </c>
      <c r="G1031" s="196" t="s">
        <v>231</v>
      </c>
      <c r="H1031" s="197">
        <v>106.998</v>
      </c>
      <c r="I1031" s="198"/>
      <c r="J1031" s="199">
        <f>ROUND(I1031*H1031,2)</f>
        <v>0</v>
      </c>
      <c r="K1031" s="200"/>
      <c r="L1031" s="40"/>
      <c r="M1031" s="201" t="s">
        <v>1</v>
      </c>
      <c r="N1031" s="202" t="s">
        <v>45</v>
      </c>
      <c r="O1031" s="72"/>
      <c r="P1031" s="203">
        <f>O1031*H1031</f>
        <v>0</v>
      </c>
      <c r="Q1031" s="203">
        <v>0</v>
      </c>
      <c r="R1031" s="203">
        <f>Q1031*H1031</f>
        <v>0</v>
      </c>
      <c r="S1031" s="203">
        <v>0.0272</v>
      </c>
      <c r="T1031" s="204">
        <f>S1031*H1031</f>
        <v>2.9103456</v>
      </c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R1031" s="205" t="s">
        <v>348</v>
      </c>
      <c r="AT1031" s="205" t="s">
        <v>195</v>
      </c>
      <c r="AU1031" s="205" t="s">
        <v>89</v>
      </c>
      <c r="AY1031" s="18" t="s">
        <v>193</v>
      </c>
      <c r="BE1031" s="206">
        <f>IF(N1031="základní",J1031,0)</f>
        <v>0</v>
      </c>
      <c r="BF1031" s="206">
        <f>IF(N1031="snížená",J1031,0)</f>
        <v>0</v>
      </c>
      <c r="BG1031" s="206">
        <f>IF(N1031="zákl. přenesená",J1031,0)</f>
        <v>0</v>
      </c>
      <c r="BH1031" s="206">
        <f>IF(N1031="sníž. přenesená",J1031,0)</f>
        <v>0</v>
      </c>
      <c r="BI1031" s="206">
        <f>IF(N1031="nulová",J1031,0)</f>
        <v>0</v>
      </c>
      <c r="BJ1031" s="18" t="s">
        <v>87</v>
      </c>
      <c r="BK1031" s="206">
        <f>ROUND(I1031*H1031,2)</f>
        <v>0</v>
      </c>
      <c r="BL1031" s="18" t="s">
        <v>348</v>
      </c>
      <c r="BM1031" s="205" t="s">
        <v>1021</v>
      </c>
    </row>
    <row r="1032" spans="2:51" s="15" customFormat="1" ht="12">
      <c r="B1032" s="230"/>
      <c r="C1032" s="231"/>
      <c r="D1032" s="209" t="s">
        <v>201</v>
      </c>
      <c r="E1032" s="232" t="s">
        <v>1</v>
      </c>
      <c r="F1032" s="233" t="s">
        <v>461</v>
      </c>
      <c r="G1032" s="231"/>
      <c r="H1032" s="232" t="s">
        <v>1</v>
      </c>
      <c r="I1032" s="234"/>
      <c r="J1032" s="231"/>
      <c r="K1032" s="231"/>
      <c r="L1032" s="235"/>
      <c r="M1032" s="236"/>
      <c r="N1032" s="237"/>
      <c r="O1032" s="237"/>
      <c r="P1032" s="237"/>
      <c r="Q1032" s="237"/>
      <c r="R1032" s="237"/>
      <c r="S1032" s="237"/>
      <c r="T1032" s="238"/>
      <c r="AT1032" s="239" t="s">
        <v>201</v>
      </c>
      <c r="AU1032" s="239" t="s">
        <v>89</v>
      </c>
      <c r="AV1032" s="15" t="s">
        <v>87</v>
      </c>
      <c r="AW1032" s="15" t="s">
        <v>36</v>
      </c>
      <c r="AX1032" s="15" t="s">
        <v>80</v>
      </c>
      <c r="AY1032" s="239" t="s">
        <v>193</v>
      </c>
    </row>
    <row r="1033" spans="2:51" s="13" customFormat="1" ht="12">
      <c r="B1033" s="207"/>
      <c r="C1033" s="208"/>
      <c r="D1033" s="209" t="s">
        <v>201</v>
      </c>
      <c r="E1033" s="210" t="s">
        <v>1</v>
      </c>
      <c r="F1033" s="211" t="s">
        <v>533</v>
      </c>
      <c r="G1033" s="208"/>
      <c r="H1033" s="212">
        <v>7.2</v>
      </c>
      <c r="I1033" s="213"/>
      <c r="J1033" s="208"/>
      <c r="K1033" s="208"/>
      <c r="L1033" s="214"/>
      <c r="M1033" s="215"/>
      <c r="N1033" s="216"/>
      <c r="O1033" s="216"/>
      <c r="P1033" s="216"/>
      <c r="Q1033" s="216"/>
      <c r="R1033" s="216"/>
      <c r="S1033" s="216"/>
      <c r="T1033" s="217"/>
      <c r="AT1033" s="218" t="s">
        <v>201</v>
      </c>
      <c r="AU1033" s="218" t="s">
        <v>89</v>
      </c>
      <c r="AV1033" s="13" t="s">
        <v>89</v>
      </c>
      <c r="AW1033" s="13" t="s">
        <v>36</v>
      </c>
      <c r="AX1033" s="13" t="s">
        <v>80</v>
      </c>
      <c r="AY1033" s="218" t="s">
        <v>193</v>
      </c>
    </row>
    <row r="1034" spans="2:51" s="13" customFormat="1" ht="12">
      <c r="B1034" s="207"/>
      <c r="C1034" s="208"/>
      <c r="D1034" s="209" t="s">
        <v>201</v>
      </c>
      <c r="E1034" s="210" t="s">
        <v>1</v>
      </c>
      <c r="F1034" s="211" t="s">
        <v>534</v>
      </c>
      <c r="G1034" s="208"/>
      <c r="H1034" s="212">
        <v>9.9</v>
      </c>
      <c r="I1034" s="213"/>
      <c r="J1034" s="208"/>
      <c r="K1034" s="208"/>
      <c r="L1034" s="214"/>
      <c r="M1034" s="215"/>
      <c r="N1034" s="216"/>
      <c r="O1034" s="216"/>
      <c r="P1034" s="216"/>
      <c r="Q1034" s="216"/>
      <c r="R1034" s="216"/>
      <c r="S1034" s="216"/>
      <c r="T1034" s="217"/>
      <c r="AT1034" s="218" t="s">
        <v>201</v>
      </c>
      <c r="AU1034" s="218" t="s">
        <v>89</v>
      </c>
      <c r="AV1034" s="13" t="s">
        <v>89</v>
      </c>
      <c r="AW1034" s="13" t="s">
        <v>36</v>
      </c>
      <c r="AX1034" s="13" t="s">
        <v>80</v>
      </c>
      <c r="AY1034" s="218" t="s">
        <v>193</v>
      </c>
    </row>
    <row r="1035" spans="2:51" s="13" customFormat="1" ht="12">
      <c r="B1035" s="207"/>
      <c r="C1035" s="208"/>
      <c r="D1035" s="209" t="s">
        <v>201</v>
      </c>
      <c r="E1035" s="210" t="s">
        <v>1</v>
      </c>
      <c r="F1035" s="211" t="s">
        <v>535</v>
      </c>
      <c r="G1035" s="208"/>
      <c r="H1035" s="212">
        <v>9.9</v>
      </c>
      <c r="I1035" s="213"/>
      <c r="J1035" s="208"/>
      <c r="K1035" s="208"/>
      <c r="L1035" s="214"/>
      <c r="M1035" s="215"/>
      <c r="N1035" s="216"/>
      <c r="O1035" s="216"/>
      <c r="P1035" s="216"/>
      <c r="Q1035" s="216"/>
      <c r="R1035" s="216"/>
      <c r="S1035" s="216"/>
      <c r="T1035" s="217"/>
      <c r="AT1035" s="218" t="s">
        <v>201</v>
      </c>
      <c r="AU1035" s="218" t="s">
        <v>89</v>
      </c>
      <c r="AV1035" s="13" t="s">
        <v>89</v>
      </c>
      <c r="AW1035" s="13" t="s">
        <v>36</v>
      </c>
      <c r="AX1035" s="13" t="s">
        <v>80</v>
      </c>
      <c r="AY1035" s="218" t="s">
        <v>193</v>
      </c>
    </row>
    <row r="1036" spans="2:51" s="16" customFormat="1" ht="12">
      <c r="B1036" s="240"/>
      <c r="C1036" s="241"/>
      <c r="D1036" s="209" t="s">
        <v>201</v>
      </c>
      <c r="E1036" s="242" t="s">
        <v>1</v>
      </c>
      <c r="F1036" s="243" t="s">
        <v>236</v>
      </c>
      <c r="G1036" s="241"/>
      <c r="H1036" s="244">
        <v>27</v>
      </c>
      <c r="I1036" s="245"/>
      <c r="J1036" s="241"/>
      <c r="K1036" s="241"/>
      <c r="L1036" s="246"/>
      <c r="M1036" s="247"/>
      <c r="N1036" s="248"/>
      <c r="O1036" s="248"/>
      <c r="P1036" s="248"/>
      <c r="Q1036" s="248"/>
      <c r="R1036" s="248"/>
      <c r="S1036" s="248"/>
      <c r="T1036" s="249"/>
      <c r="AT1036" s="250" t="s">
        <v>201</v>
      </c>
      <c r="AU1036" s="250" t="s">
        <v>89</v>
      </c>
      <c r="AV1036" s="16" t="s">
        <v>100</v>
      </c>
      <c r="AW1036" s="16" t="s">
        <v>36</v>
      </c>
      <c r="AX1036" s="16" t="s">
        <v>80</v>
      </c>
      <c r="AY1036" s="250" t="s">
        <v>193</v>
      </c>
    </row>
    <row r="1037" spans="2:51" s="15" customFormat="1" ht="12">
      <c r="B1037" s="230"/>
      <c r="C1037" s="231"/>
      <c r="D1037" s="209" t="s">
        <v>201</v>
      </c>
      <c r="E1037" s="232" t="s">
        <v>1</v>
      </c>
      <c r="F1037" s="233" t="s">
        <v>536</v>
      </c>
      <c r="G1037" s="231"/>
      <c r="H1037" s="232" t="s">
        <v>1</v>
      </c>
      <c r="I1037" s="234"/>
      <c r="J1037" s="231"/>
      <c r="K1037" s="231"/>
      <c r="L1037" s="235"/>
      <c r="M1037" s="236"/>
      <c r="N1037" s="237"/>
      <c r="O1037" s="237"/>
      <c r="P1037" s="237"/>
      <c r="Q1037" s="237"/>
      <c r="R1037" s="237"/>
      <c r="S1037" s="237"/>
      <c r="T1037" s="238"/>
      <c r="AT1037" s="239" t="s">
        <v>201</v>
      </c>
      <c r="AU1037" s="239" t="s">
        <v>89</v>
      </c>
      <c r="AV1037" s="15" t="s">
        <v>87</v>
      </c>
      <c r="AW1037" s="15" t="s">
        <v>36</v>
      </c>
      <c r="AX1037" s="15" t="s">
        <v>80</v>
      </c>
      <c r="AY1037" s="239" t="s">
        <v>193</v>
      </c>
    </row>
    <row r="1038" spans="2:51" s="13" customFormat="1" ht="12">
      <c r="B1038" s="207"/>
      <c r="C1038" s="208"/>
      <c r="D1038" s="209" t="s">
        <v>201</v>
      </c>
      <c r="E1038" s="210" t="s">
        <v>1</v>
      </c>
      <c r="F1038" s="211" t="s">
        <v>537</v>
      </c>
      <c r="G1038" s="208"/>
      <c r="H1038" s="212">
        <v>23.399</v>
      </c>
      <c r="I1038" s="213"/>
      <c r="J1038" s="208"/>
      <c r="K1038" s="208"/>
      <c r="L1038" s="214"/>
      <c r="M1038" s="215"/>
      <c r="N1038" s="216"/>
      <c r="O1038" s="216"/>
      <c r="P1038" s="216"/>
      <c r="Q1038" s="216"/>
      <c r="R1038" s="216"/>
      <c r="S1038" s="216"/>
      <c r="T1038" s="217"/>
      <c r="AT1038" s="218" t="s">
        <v>201</v>
      </c>
      <c r="AU1038" s="218" t="s">
        <v>89</v>
      </c>
      <c r="AV1038" s="13" t="s">
        <v>89</v>
      </c>
      <c r="AW1038" s="13" t="s">
        <v>36</v>
      </c>
      <c r="AX1038" s="13" t="s">
        <v>80</v>
      </c>
      <c r="AY1038" s="218" t="s">
        <v>193</v>
      </c>
    </row>
    <row r="1039" spans="2:51" s="13" customFormat="1" ht="12">
      <c r="B1039" s="207"/>
      <c r="C1039" s="208"/>
      <c r="D1039" s="209" t="s">
        <v>201</v>
      </c>
      <c r="E1039" s="210" t="s">
        <v>1</v>
      </c>
      <c r="F1039" s="211" t="s">
        <v>538</v>
      </c>
      <c r="G1039" s="208"/>
      <c r="H1039" s="212">
        <v>9.3</v>
      </c>
      <c r="I1039" s="213"/>
      <c r="J1039" s="208"/>
      <c r="K1039" s="208"/>
      <c r="L1039" s="214"/>
      <c r="M1039" s="215"/>
      <c r="N1039" s="216"/>
      <c r="O1039" s="216"/>
      <c r="P1039" s="216"/>
      <c r="Q1039" s="216"/>
      <c r="R1039" s="216"/>
      <c r="S1039" s="216"/>
      <c r="T1039" s="217"/>
      <c r="AT1039" s="218" t="s">
        <v>201</v>
      </c>
      <c r="AU1039" s="218" t="s">
        <v>89</v>
      </c>
      <c r="AV1039" s="13" t="s">
        <v>89</v>
      </c>
      <c r="AW1039" s="13" t="s">
        <v>36</v>
      </c>
      <c r="AX1039" s="13" t="s">
        <v>80</v>
      </c>
      <c r="AY1039" s="218" t="s">
        <v>193</v>
      </c>
    </row>
    <row r="1040" spans="2:51" s="15" customFormat="1" ht="12">
      <c r="B1040" s="230"/>
      <c r="C1040" s="231"/>
      <c r="D1040" s="209" t="s">
        <v>201</v>
      </c>
      <c r="E1040" s="232" t="s">
        <v>1</v>
      </c>
      <c r="F1040" s="233" t="s">
        <v>539</v>
      </c>
      <c r="G1040" s="231"/>
      <c r="H1040" s="232" t="s">
        <v>1</v>
      </c>
      <c r="I1040" s="234"/>
      <c r="J1040" s="231"/>
      <c r="K1040" s="231"/>
      <c r="L1040" s="235"/>
      <c r="M1040" s="236"/>
      <c r="N1040" s="237"/>
      <c r="O1040" s="237"/>
      <c r="P1040" s="237"/>
      <c r="Q1040" s="237"/>
      <c r="R1040" s="237"/>
      <c r="S1040" s="237"/>
      <c r="T1040" s="238"/>
      <c r="AT1040" s="239" t="s">
        <v>201</v>
      </c>
      <c r="AU1040" s="239" t="s">
        <v>89</v>
      </c>
      <c r="AV1040" s="15" t="s">
        <v>87</v>
      </c>
      <c r="AW1040" s="15" t="s">
        <v>36</v>
      </c>
      <c r="AX1040" s="15" t="s">
        <v>80</v>
      </c>
      <c r="AY1040" s="239" t="s">
        <v>193</v>
      </c>
    </row>
    <row r="1041" spans="2:51" s="13" customFormat="1" ht="12">
      <c r="B1041" s="207"/>
      <c r="C1041" s="208"/>
      <c r="D1041" s="209" t="s">
        <v>201</v>
      </c>
      <c r="E1041" s="210" t="s">
        <v>1</v>
      </c>
      <c r="F1041" s="211" t="s">
        <v>540</v>
      </c>
      <c r="G1041" s="208"/>
      <c r="H1041" s="212">
        <v>7.3</v>
      </c>
      <c r="I1041" s="213"/>
      <c r="J1041" s="208"/>
      <c r="K1041" s="208"/>
      <c r="L1041" s="214"/>
      <c r="M1041" s="215"/>
      <c r="N1041" s="216"/>
      <c r="O1041" s="216"/>
      <c r="P1041" s="216"/>
      <c r="Q1041" s="216"/>
      <c r="R1041" s="216"/>
      <c r="S1041" s="216"/>
      <c r="T1041" s="217"/>
      <c r="AT1041" s="218" t="s">
        <v>201</v>
      </c>
      <c r="AU1041" s="218" t="s">
        <v>89</v>
      </c>
      <c r="AV1041" s="13" t="s">
        <v>89</v>
      </c>
      <c r="AW1041" s="13" t="s">
        <v>36</v>
      </c>
      <c r="AX1041" s="13" t="s">
        <v>80</v>
      </c>
      <c r="AY1041" s="218" t="s">
        <v>193</v>
      </c>
    </row>
    <row r="1042" spans="2:51" s="16" customFormat="1" ht="12">
      <c r="B1042" s="240"/>
      <c r="C1042" s="241"/>
      <c r="D1042" s="209" t="s">
        <v>201</v>
      </c>
      <c r="E1042" s="242" t="s">
        <v>1</v>
      </c>
      <c r="F1042" s="243" t="s">
        <v>236</v>
      </c>
      <c r="G1042" s="241"/>
      <c r="H1042" s="244">
        <v>39.999</v>
      </c>
      <c r="I1042" s="245"/>
      <c r="J1042" s="241"/>
      <c r="K1042" s="241"/>
      <c r="L1042" s="246"/>
      <c r="M1042" s="247"/>
      <c r="N1042" s="248"/>
      <c r="O1042" s="248"/>
      <c r="P1042" s="248"/>
      <c r="Q1042" s="248"/>
      <c r="R1042" s="248"/>
      <c r="S1042" s="248"/>
      <c r="T1042" s="249"/>
      <c r="AT1042" s="250" t="s">
        <v>201</v>
      </c>
      <c r="AU1042" s="250" t="s">
        <v>89</v>
      </c>
      <c r="AV1042" s="16" t="s">
        <v>100</v>
      </c>
      <c r="AW1042" s="16" t="s">
        <v>36</v>
      </c>
      <c r="AX1042" s="16" t="s">
        <v>80</v>
      </c>
      <c r="AY1042" s="250" t="s">
        <v>193</v>
      </c>
    </row>
    <row r="1043" spans="2:51" s="15" customFormat="1" ht="12">
      <c r="B1043" s="230"/>
      <c r="C1043" s="231"/>
      <c r="D1043" s="209" t="s">
        <v>201</v>
      </c>
      <c r="E1043" s="232" t="s">
        <v>1</v>
      </c>
      <c r="F1043" s="233" t="s">
        <v>541</v>
      </c>
      <c r="G1043" s="231"/>
      <c r="H1043" s="232" t="s">
        <v>1</v>
      </c>
      <c r="I1043" s="234"/>
      <c r="J1043" s="231"/>
      <c r="K1043" s="231"/>
      <c r="L1043" s="235"/>
      <c r="M1043" s="236"/>
      <c r="N1043" s="237"/>
      <c r="O1043" s="237"/>
      <c r="P1043" s="237"/>
      <c r="Q1043" s="237"/>
      <c r="R1043" s="237"/>
      <c r="S1043" s="237"/>
      <c r="T1043" s="238"/>
      <c r="AT1043" s="239" t="s">
        <v>201</v>
      </c>
      <c r="AU1043" s="239" t="s">
        <v>89</v>
      </c>
      <c r="AV1043" s="15" t="s">
        <v>87</v>
      </c>
      <c r="AW1043" s="15" t="s">
        <v>36</v>
      </c>
      <c r="AX1043" s="15" t="s">
        <v>80</v>
      </c>
      <c r="AY1043" s="239" t="s">
        <v>193</v>
      </c>
    </row>
    <row r="1044" spans="2:51" s="13" customFormat="1" ht="12">
      <c r="B1044" s="207"/>
      <c r="C1044" s="208"/>
      <c r="D1044" s="209" t="s">
        <v>201</v>
      </c>
      <c r="E1044" s="210" t="s">
        <v>1</v>
      </c>
      <c r="F1044" s="211" t="s">
        <v>537</v>
      </c>
      <c r="G1044" s="208"/>
      <c r="H1044" s="212">
        <v>23.399</v>
      </c>
      <c r="I1044" s="213"/>
      <c r="J1044" s="208"/>
      <c r="K1044" s="208"/>
      <c r="L1044" s="214"/>
      <c r="M1044" s="215"/>
      <c r="N1044" s="216"/>
      <c r="O1044" s="216"/>
      <c r="P1044" s="216"/>
      <c r="Q1044" s="216"/>
      <c r="R1044" s="216"/>
      <c r="S1044" s="216"/>
      <c r="T1044" s="217"/>
      <c r="AT1044" s="218" t="s">
        <v>201</v>
      </c>
      <c r="AU1044" s="218" t="s">
        <v>89</v>
      </c>
      <c r="AV1044" s="13" t="s">
        <v>89</v>
      </c>
      <c r="AW1044" s="13" t="s">
        <v>36</v>
      </c>
      <c r="AX1044" s="13" t="s">
        <v>80</v>
      </c>
      <c r="AY1044" s="218" t="s">
        <v>193</v>
      </c>
    </row>
    <row r="1045" spans="2:51" s="13" customFormat="1" ht="12">
      <c r="B1045" s="207"/>
      <c r="C1045" s="208"/>
      <c r="D1045" s="209" t="s">
        <v>201</v>
      </c>
      <c r="E1045" s="210" t="s">
        <v>1</v>
      </c>
      <c r="F1045" s="211" t="s">
        <v>538</v>
      </c>
      <c r="G1045" s="208"/>
      <c r="H1045" s="212">
        <v>9.3</v>
      </c>
      <c r="I1045" s="213"/>
      <c r="J1045" s="208"/>
      <c r="K1045" s="208"/>
      <c r="L1045" s="214"/>
      <c r="M1045" s="215"/>
      <c r="N1045" s="216"/>
      <c r="O1045" s="216"/>
      <c r="P1045" s="216"/>
      <c r="Q1045" s="216"/>
      <c r="R1045" s="216"/>
      <c r="S1045" s="216"/>
      <c r="T1045" s="217"/>
      <c r="AT1045" s="218" t="s">
        <v>201</v>
      </c>
      <c r="AU1045" s="218" t="s">
        <v>89</v>
      </c>
      <c r="AV1045" s="13" t="s">
        <v>89</v>
      </c>
      <c r="AW1045" s="13" t="s">
        <v>36</v>
      </c>
      <c r="AX1045" s="13" t="s">
        <v>80</v>
      </c>
      <c r="AY1045" s="218" t="s">
        <v>193</v>
      </c>
    </row>
    <row r="1046" spans="2:51" s="15" customFormat="1" ht="12">
      <c r="B1046" s="230"/>
      <c r="C1046" s="231"/>
      <c r="D1046" s="209" t="s">
        <v>201</v>
      </c>
      <c r="E1046" s="232" t="s">
        <v>1</v>
      </c>
      <c r="F1046" s="233" t="s">
        <v>539</v>
      </c>
      <c r="G1046" s="231"/>
      <c r="H1046" s="232" t="s">
        <v>1</v>
      </c>
      <c r="I1046" s="234"/>
      <c r="J1046" s="231"/>
      <c r="K1046" s="231"/>
      <c r="L1046" s="235"/>
      <c r="M1046" s="236"/>
      <c r="N1046" s="237"/>
      <c r="O1046" s="237"/>
      <c r="P1046" s="237"/>
      <c r="Q1046" s="237"/>
      <c r="R1046" s="237"/>
      <c r="S1046" s="237"/>
      <c r="T1046" s="238"/>
      <c r="AT1046" s="239" t="s">
        <v>201</v>
      </c>
      <c r="AU1046" s="239" t="s">
        <v>89</v>
      </c>
      <c r="AV1046" s="15" t="s">
        <v>87</v>
      </c>
      <c r="AW1046" s="15" t="s">
        <v>36</v>
      </c>
      <c r="AX1046" s="15" t="s">
        <v>80</v>
      </c>
      <c r="AY1046" s="239" t="s">
        <v>193</v>
      </c>
    </row>
    <row r="1047" spans="2:51" s="13" customFormat="1" ht="12">
      <c r="B1047" s="207"/>
      <c r="C1047" s="208"/>
      <c r="D1047" s="209" t="s">
        <v>201</v>
      </c>
      <c r="E1047" s="210" t="s">
        <v>1</v>
      </c>
      <c r="F1047" s="211" t="s">
        <v>540</v>
      </c>
      <c r="G1047" s="208"/>
      <c r="H1047" s="212">
        <v>7.3</v>
      </c>
      <c r="I1047" s="213"/>
      <c r="J1047" s="208"/>
      <c r="K1047" s="208"/>
      <c r="L1047" s="214"/>
      <c r="M1047" s="215"/>
      <c r="N1047" s="216"/>
      <c r="O1047" s="216"/>
      <c r="P1047" s="216"/>
      <c r="Q1047" s="216"/>
      <c r="R1047" s="216"/>
      <c r="S1047" s="216"/>
      <c r="T1047" s="217"/>
      <c r="AT1047" s="218" t="s">
        <v>201</v>
      </c>
      <c r="AU1047" s="218" t="s">
        <v>89</v>
      </c>
      <c r="AV1047" s="13" t="s">
        <v>89</v>
      </c>
      <c r="AW1047" s="13" t="s">
        <v>36</v>
      </c>
      <c r="AX1047" s="13" t="s">
        <v>80</v>
      </c>
      <c r="AY1047" s="218" t="s">
        <v>193</v>
      </c>
    </row>
    <row r="1048" spans="2:51" s="16" customFormat="1" ht="12">
      <c r="B1048" s="240"/>
      <c r="C1048" s="241"/>
      <c r="D1048" s="209" t="s">
        <v>201</v>
      </c>
      <c r="E1048" s="242" t="s">
        <v>1</v>
      </c>
      <c r="F1048" s="243" t="s">
        <v>236</v>
      </c>
      <c r="G1048" s="241"/>
      <c r="H1048" s="244">
        <v>39.999</v>
      </c>
      <c r="I1048" s="245"/>
      <c r="J1048" s="241"/>
      <c r="K1048" s="241"/>
      <c r="L1048" s="246"/>
      <c r="M1048" s="247"/>
      <c r="N1048" s="248"/>
      <c r="O1048" s="248"/>
      <c r="P1048" s="248"/>
      <c r="Q1048" s="248"/>
      <c r="R1048" s="248"/>
      <c r="S1048" s="248"/>
      <c r="T1048" s="249"/>
      <c r="AT1048" s="250" t="s">
        <v>201</v>
      </c>
      <c r="AU1048" s="250" t="s">
        <v>89</v>
      </c>
      <c r="AV1048" s="16" t="s">
        <v>100</v>
      </c>
      <c r="AW1048" s="16" t="s">
        <v>36</v>
      </c>
      <c r="AX1048" s="16" t="s">
        <v>80</v>
      </c>
      <c r="AY1048" s="250" t="s">
        <v>193</v>
      </c>
    </row>
    <row r="1049" spans="2:51" s="14" customFormat="1" ht="12">
      <c r="B1049" s="219"/>
      <c r="C1049" s="220"/>
      <c r="D1049" s="209" t="s">
        <v>201</v>
      </c>
      <c r="E1049" s="221" t="s">
        <v>1</v>
      </c>
      <c r="F1049" s="222" t="s">
        <v>203</v>
      </c>
      <c r="G1049" s="220"/>
      <c r="H1049" s="223">
        <v>106.998</v>
      </c>
      <c r="I1049" s="224"/>
      <c r="J1049" s="220"/>
      <c r="K1049" s="220"/>
      <c r="L1049" s="225"/>
      <c r="M1049" s="226"/>
      <c r="N1049" s="227"/>
      <c r="O1049" s="227"/>
      <c r="P1049" s="227"/>
      <c r="Q1049" s="227"/>
      <c r="R1049" s="227"/>
      <c r="S1049" s="227"/>
      <c r="T1049" s="228"/>
      <c r="AT1049" s="229" t="s">
        <v>201</v>
      </c>
      <c r="AU1049" s="229" t="s">
        <v>89</v>
      </c>
      <c r="AV1049" s="14" t="s">
        <v>199</v>
      </c>
      <c r="AW1049" s="14" t="s">
        <v>36</v>
      </c>
      <c r="AX1049" s="14" t="s">
        <v>87</v>
      </c>
      <c r="AY1049" s="229" t="s">
        <v>193</v>
      </c>
    </row>
    <row r="1050" spans="1:65" s="2" customFormat="1" ht="33" customHeight="1">
      <c r="A1050" s="35"/>
      <c r="B1050" s="36"/>
      <c r="C1050" s="193" t="s">
        <v>1022</v>
      </c>
      <c r="D1050" s="193" t="s">
        <v>195</v>
      </c>
      <c r="E1050" s="194" t="s">
        <v>1023</v>
      </c>
      <c r="F1050" s="195" t="s">
        <v>1024</v>
      </c>
      <c r="G1050" s="196" t="s">
        <v>231</v>
      </c>
      <c r="H1050" s="197">
        <v>157.919</v>
      </c>
      <c r="I1050" s="198"/>
      <c r="J1050" s="199">
        <f>ROUND(I1050*H1050,2)</f>
        <v>0</v>
      </c>
      <c r="K1050" s="200"/>
      <c r="L1050" s="40"/>
      <c r="M1050" s="201" t="s">
        <v>1</v>
      </c>
      <c r="N1050" s="202" t="s">
        <v>45</v>
      </c>
      <c r="O1050" s="72"/>
      <c r="P1050" s="203">
        <f>O1050*H1050</f>
        <v>0</v>
      </c>
      <c r="Q1050" s="203">
        <v>0.0073</v>
      </c>
      <c r="R1050" s="203">
        <f>Q1050*H1050</f>
        <v>1.1528087</v>
      </c>
      <c r="S1050" s="203">
        <v>0</v>
      </c>
      <c r="T1050" s="204">
        <f>S1050*H1050</f>
        <v>0</v>
      </c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R1050" s="205" t="s">
        <v>348</v>
      </c>
      <c r="AT1050" s="205" t="s">
        <v>195</v>
      </c>
      <c r="AU1050" s="205" t="s">
        <v>89</v>
      </c>
      <c r="AY1050" s="18" t="s">
        <v>193</v>
      </c>
      <c r="BE1050" s="206">
        <f>IF(N1050="základní",J1050,0)</f>
        <v>0</v>
      </c>
      <c r="BF1050" s="206">
        <f>IF(N1050="snížená",J1050,0)</f>
        <v>0</v>
      </c>
      <c r="BG1050" s="206">
        <f>IF(N1050="zákl. přenesená",J1050,0)</f>
        <v>0</v>
      </c>
      <c r="BH1050" s="206">
        <f>IF(N1050="sníž. přenesená",J1050,0)</f>
        <v>0</v>
      </c>
      <c r="BI1050" s="206">
        <f>IF(N1050="nulová",J1050,0)</f>
        <v>0</v>
      </c>
      <c r="BJ1050" s="18" t="s">
        <v>87</v>
      </c>
      <c r="BK1050" s="206">
        <f>ROUND(I1050*H1050,2)</f>
        <v>0</v>
      </c>
      <c r="BL1050" s="18" t="s">
        <v>348</v>
      </c>
      <c r="BM1050" s="205" t="s">
        <v>1025</v>
      </c>
    </row>
    <row r="1051" spans="2:51" s="15" customFormat="1" ht="12">
      <c r="B1051" s="230"/>
      <c r="C1051" s="231"/>
      <c r="D1051" s="209" t="s">
        <v>201</v>
      </c>
      <c r="E1051" s="232" t="s">
        <v>1</v>
      </c>
      <c r="F1051" s="233" t="s">
        <v>269</v>
      </c>
      <c r="G1051" s="231"/>
      <c r="H1051" s="232" t="s">
        <v>1</v>
      </c>
      <c r="I1051" s="234"/>
      <c r="J1051" s="231"/>
      <c r="K1051" s="231"/>
      <c r="L1051" s="235"/>
      <c r="M1051" s="236"/>
      <c r="N1051" s="237"/>
      <c r="O1051" s="237"/>
      <c r="P1051" s="237"/>
      <c r="Q1051" s="237"/>
      <c r="R1051" s="237"/>
      <c r="S1051" s="237"/>
      <c r="T1051" s="238"/>
      <c r="AT1051" s="239" t="s">
        <v>201</v>
      </c>
      <c r="AU1051" s="239" t="s">
        <v>89</v>
      </c>
      <c r="AV1051" s="15" t="s">
        <v>87</v>
      </c>
      <c r="AW1051" s="15" t="s">
        <v>36</v>
      </c>
      <c r="AX1051" s="15" t="s">
        <v>80</v>
      </c>
      <c r="AY1051" s="239" t="s">
        <v>193</v>
      </c>
    </row>
    <row r="1052" spans="2:51" s="15" customFormat="1" ht="12">
      <c r="B1052" s="230"/>
      <c r="C1052" s="231"/>
      <c r="D1052" s="209" t="s">
        <v>201</v>
      </c>
      <c r="E1052" s="232" t="s">
        <v>1</v>
      </c>
      <c r="F1052" s="233" t="s">
        <v>270</v>
      </c>
      <c r="G1052" s="231"/>
      <c r="H1052" s="232" t="s">
        <v>1</v>
      </c>
      <c r="I1052" s="234"/>
      <c r="J1052" s="231"/>
      <c r="K1052" s="231"/>
      <c r="L1052" s="235"/>
      <c r="M1052" s="236"/>
      <c r="N1052" s="237"/>
      <c r="O1052" s="237"/>
      <c r="P1052" s="237"/>
      <c r="Q1052" s="237"/>
      <c r="R1052" s="237"/>
      <c r="S1052" s="237"/>
      <c r="T1052" s="238"/>
      <c r="AT1052" s="239" t="s">
        <v>201</v>
      </c>
      <c r="AU1052" s="239" t="s">
        <v>89</v>
      </c>
      <c r="AV1052" s="15" t="s">
        <v>87</v>
      </c>
      <c r="AW1052" s="15" t="s">
        <v>36</v>
      </c>
      <c r="AX1052" s="15" t="s">
        <v>80</v>
      </c>
      <c r="AY1052" s="239" t="s">
        <v>193</v>
      </c>
    </row>
    <row r="1053" spans="2:51" s="15" customFormat="1" ht="12">
      <c r="B1053" s="230"/>
      <c r="C1053" s="231"/>
      <c r="D1053" s="209" t="s">
        <v>201</v>
      </c>
      <c r="E1053" s="232" t="s">
        <v>1</v>
      </c>
      <c r="F1053" s="233" t="s">
        <v>298</v>
      </c>
      <c r="G1053" s="231"/>
      <c r="H1053" s="232" t="s">
        <v>1</v>
      </c>
      <c r="I1053" s="234"/>
      <c r="J1053" s="231"/>
      <c r="K1053" s="231"/>
      <c r="L1053" s="235"/>
      <c r="M1053" s="236"/>
      <c r="N1053" s="237"/>
      <c r="O1053" s="237"/>
      <c r="P1053" s="237"/>
      <c r="Q1053" s="237"/>
      <c r="R1053" s="237"/>
      <c r="S1053" s="237"/>
      <c r="T1053" s="238"/>
      <c r="AT1053" s="239" t="s">
        <v>201</v>
      </c>
      <c r="AU1053" s="239" t="s">
        <v>89</v>
      </c>
      <c r="AV1053" s="15" t="s">
        <v>87</v>
      </c>
      <c r="AW1053" s="15" t="s">
        <v>36</v>
      </c>
      <c r="AX1053" s="15" t="s">
        <v>80</v>
      </c>
      <c r="AY1053" s="239" t="s">
        <v>193</v>
      </c>
    </row>
    <row r="1054" spans="2:51" s="13" customFormat="1" ht="12">
      <c r="B1054" s="207"/>
      <c r="C1054" s="208"/>
      <c r="D1054" s="209" t="s">
        <v>201</v>
      </c>
      <c r="E1054" s="210" t="s">
        <v>1</v>
      </c>
      <c r="F1054" s="211" t="s">
        <v>299</v>
      </c>
      <c r="G1054" s="208"/>
      <c r="H1054" s="212">
        <v>12.254</v>
      </c>
      <c r="I1054" s="213"/>
      <c r="J1054" s="208"/>
      <c r="K1054" s="208"/>
      <c r="L1054" s="214"/>
      <c r="M1054" s="215"/>
      <c r="N1054" s="216"/>
      <c r="O1054" s="216"/>
      <c r="P1054" s="216"/>
      <c r="Q1054" s="216"/>
      <c r="R1054" s="216"/>
      <c r="S1054" s="216"/>
      <c r="T1054" s="217"/>
      <c r="AT1054" s="218" t="s">
        <v>201</v>
      </c>
      <c r="AU1054" s="218" t="s">
        <v>89</v>
      </c>
      <c r="AV1054" s="13" t="s">
        <v>89</v>
      </c>
      <c r="AW1054" s="13" t="s">
        <v>36</v>
      </c>
      <c r="AX1054" s="13" t="s">
        <v>80</v>
      </c>
      <c r="AY1054" s="218" t="s">
        <v>193</v>
      </c>
    </row>
    <row r="1055" spans="2:51" s="13" customFormat="1" ht="12">
      <c r="B1055" s="207"/>
      <c r="C1055" s="208"/>
      <c r="D1055" s="209" t="s">
        <v>201</v>
      </c>
      <c r="E1055" s="210" t="s">
        <v>1</v>
      </c>
      <c r="F1055" s="211" t="s">
        <v>300</v>
      </c>
      <c r="G1055" s="208"/>
      <c r="H1055" s="212">
        <v>13.454</v>
      </c>
      <c r="I1055" s="213"/>
      <c r="J1055" s="208"/>
      <c r="K1055" s="208"/>
      <c r="L1055" s="214"/>
      <c r="M1055" s="215"/>
      <c r="N1055" s="216"/>
      <c r="O1055" s="216"/>
      <c r="P1055" s="216"/>
      <c r="Q1055" s="216"/>
      <c r="R1055" s="216"/>
      <c r="S1055" s="216"/>
      <c r="T1055" s="217"/>
      <c r="AT1055" s="218" t="s">
        <v>201</v>
      </c>
      <c r="AU1055" s="218" t="s">
        <v>89</v>
      </c>
      <c r="AV1055" s="13" t="s">
        <v>89</v>
      </c>
      <c r="AW1055" s="13" t="s">
        <v>36</v>
      </c>
      <c r="AX1055" s="13" t="s">
        <v>80</v>
      </c>
      <c r="AY1055" s="218" t="s">
        <v>193</v>
      </c>
    </row>
    <row r="1056" spans="2:51" s="13" customFormat="1" ht="12">
      <c r="B1056" s="207"/>
      <c r="C1056" s="208"/>
      <c r="D1056" s="209" t="s">
        <v>201</v>
      </c>
      <c r="E1056" s="210" t="s">
        <v>1</v>
      </c>
      <c r="F1056" s="211" t="s">
        <v>301</v>
      </c>
      <c r="G1056" s="208"/>
      <c r="H1056" s="212">
        <v>8.621</v>
      </c>
      <c r="I1056" s="213"/>
      <c r="J1056" s="208"/>
      <c r="K1056" s="208"/>
      <c r="L1056" s="214"/>
      <c r="M1056" s="215"/>
      <c r="N1056" s="216"/>
      <c r="O1056" s="216"/>
      <c r="P1056" s="216"/>
      <c r="Q1056" s="216"/>
      <c r="R1056" s="216"/>
      <c r="S1056" s="216"/>
      <c r="T1056" s="217"/>
      <c r="AT1056" s="218" t="s">
        <v>201</v>
      </c>
      <c r="AU1056" s="218" t="s">
        <v>89</v>
      </c>
      <c r="AV1056" s="13" t="s">
        <v>89</v>
      </c>
      <c r="AW1056" s="13" t="s">
        <v>36</v>
      </c>
      <c r="AX1056" s="13" t="s">
        <v>80</v>
      </c>
      <c r="AY1056" s="218" t="s">
        <v>193</v>
      </c>
    </row>
    <row r="1057" spans="2:51" s="13" customFormat="1" ht="12">
      <c r="B1057" s="207"/>
      <c r="C1057" s="208"/>
      <c r="D1057" s="209" t="s">
        <v>201</v>
      </c>
      <c r="E1057" s="210" t="s">
        <v>1</v>
      </c>
      <c r="F1057" s="211" t="s">
        <v>302</v>
      </c>
      <c r="G1057" s="208"/>
      <c r="H1057" s="212">
        <v>20.641</v>
      </c>
      <c r="I1057" s="213"/>
      <c r="J1057" s="208"/>
      <c r="K1057" s="208"/>
      <c r="L1057" s="214"/>
      <c r="M1057" s="215"/>
      <c r="N1057" s="216"/>
      <c r="O1057" s="216"/>
      <c r="P1057" s="216"/>
      <c r="Q1057" s="216"/>
      <c r="R1057" s="216"/>
      <c r="S1057" s="216"/>
      <c r="T1057" s="217"/>
      <c r="AT1057" s="218" t="s">
        <v>201</v>
      </c>
      <c r="AU1057" s="218" t="s">
        <v>89</v>
      </c>
      <c r="AV1057" s="13" t="s">
        <v>89</v>
      </c>
      <c r="AW1057" s="13" t="s">
        <v>36</v>
      </c>
      <c r="AX1057" s="13" t="s">
        <v>80</v>
      </c>
      <c r="AY1057" s="218" t="s">
        <v>193</v>
      </c>
    </row>
    <row r="1058" spans="2:51" s="13" customFormat="1" ht="12">
      <c r="B1058" s="207"/>
      <c r="C1058" s="208"/>
      <c r="D1058" s="209" t="s">
        <v>201</v>
      </c>
      <c r="E1058" s="210" t="s">
        <v>1</v>
      </c>
      <c r="F1058" s="211" t="s">
        <v>303</v>
      </c>
      <c r="G1058" s="208"/>
      <c r="H1058" s="212">
        <v>15.121</v>
      </c>
      <c r="I1058" s="213"/>
      <c r="J1058" s="208"/>
      <c r="K1058" s="208"/>
      <c r="L1058" s="214"/>
      <c r="M1058" s="215"/>
      <c r="N1058" s="216"/>
      <c r="O1058" s="216"/>
      <c r="P1058" s="216"/>
      <c r="Q1058" s="216"/>
      <c r="R1058" s="216"/>
      <c r="S1058" s="216"/>
      <c r="T1058" s="217"/>
      <c r="AT1058" s="218" t="s">
        <v>201</v>
      </c>
      <c r="AU1058" s="218" t="s">
        <v>89</v>
      </c>
      <c r="AV1058" s="13" t="s">
        <v>89</v>
      </c>
      <c r="AW1058" s="13" t="s">
        <v>36</v>
      </c>
      <c r="AX1058" s="13" t="s">
        <v>80</v>
      </c>
      <c r="AY1058" s="218" t="s">
        <v>193</v>
      </c>
    </row>
    <row r="1059" spans="2:51" s="16" customFormat="1" ht="12">
      <c r="B1059" s="240"/>
      <c r="C1059" s="241"/>
      <c r="D1059" s="209" t="s">
        <v>201</v>
      </c>
      <c r="E1059" s="242" t="s">
        <v>1</v>
      </c>
      <c r="F1059" s="243" t="s">
        <v>236</v>
      </c>
      <c r="G1059" s="241"/>
      <c r="H1059" s="244">
        <v>70.091</v>
      </c>
      <c r="I1059" s="245"/>
      <c r="J1059" s="241"/>
      <c r="K1059" s="241"/>
      <c r="L1059" s="246"/>
      <c r="M1059" s="247"/>
      <c r="N1059" s="248"/>
      <c r="O1059" s="248"/>
      <c r="P1059" s="248"/>
      <c r="Q1059" s="248"/>
      <c r="R1059" s="248"/>
      <c r="S1059" s="248"/>
      <c r="T1059" s="249"/>
      <c r="AT1059" s="250" t="s">
        <v>201</v>
      </c>
      <c r="AU1059" s="250" t="s">
        <v>89</v>
      </c>
      <c r="AV1059" s="16" t="s">
        <v>100</v>
      </c>
      <c r="AW1059" s="16" t="s">
        <v>36</v>
      </c>
      <c r="AX1059" s="16" t="s">
        <v>80</v>
      </c>
      <c r="AY1059" s="250" t="s">
        <v>193</v>
      </c>
    </row>
    <row r="1060" spans="2:51" s="15" customFormat="1" ht="12">
      <c r="B1060" s="230"/>
      <c r="C1060" s="231"/>
      <c r="D1060" s="209" t="s">
        <v>201</v>
      </c>
      <c r="E1060" s="232" t="s">
        <v>1</v>
      </c>
      <c r="F1060" s="233" t="s">
        <v>272</v>
      </c>
      <c r="G1060" s="231"/>
      <c r="H1060" s="232" t="s">
        <v>1</v>
      </c>
      <c r="I1060" s="234"/>
      <c r="J1060" s="231"/>
      <c r="K1060" s="231"/>
      <c r="L1060" s="235"/>
      <c r="M1060" s="236"/>
      <c r="N1060" s="237"/>
      <c r="O1060" s="237"/>
      <c r="P1060" s="237"/>
      <c r="Q1060" s="237"/>
      <c r="R1060" s="237"/>
      <c r="S1060" s="237"/>
      <c r="T1060" s="238"/>
      <c r="AT1060" s="239" t="s">
        <v>201</v>
      </c>
      <c r="AU1060" s="239" t="s">
        <v>89</v>
      </c>
      <c r="AV1060" s="15" t="s">
        <v>87</v>
      </c>
      <c r="AW1060" s="15" t="s">
        <v>36</v>
      </c>
      <c r="AX1060" s="15" t="s">
        <v>80</v>
      </c>
      <c r="AY1060" s="239" t="s">
        <v>193</v>
      </c>
    </row>
    <row r="1061" spans="2:51" s="13" customFormat="1" ht="12">
      <c r="B1061" s="207"/>
      <c r="C1061" s="208"/>
      <c r="D1061" s="209" t="s">
        <v>201</v>
      </c>
      <c r="E1061" s="210" t="s">
        <v>1</v>
      </c>
      <c r="F1061" s="211" t="s">
        <v>304</v>
      </c>
      <c r="G1061" s="208"/>
      <c r="H1061" s="212">
        <v>15.663</v>
      </c>
      <c r="I1061" s="213"/>
      <c r="J1061" s="208"/>
      <c r="K1061" s="208"/>
      <c r="L1061" s="214"/>
      <c r="M1061" s="215"/>
      <c r="N1061" s="216"/>
      <c r="O1061" s="216"/>
      <c r="P1061" s="216"/>
      <c r="Q1061" s="216"/>
      <c r="R1061" s="216"/>
      <c r="S1061" s="216"/>
      <c r="T1061" s="217"/>
      <c r="AT1061" s="218" t="s">
        <v>201</v>
      </c>
      <c r="AU1061" s="218" t="s">
        <v>89</v>
      </c>
      <c r="AV1061" s="13" t="s">
        <v>89</v>
      </c>
      <c r="AW1061" s="13" t="s">
        <v>36</v>
      </c>
      <c r="AX1061" s="13" t="s">
        <v>80</v>
      </c>
      <c r="AY1061" s="218" t="s">
        <v>193</v>
      </c>
    </row>
    <row r="1062" spans="2:51" s="13" customFormat="1" ht="12">
      <c r="B1062" s="207"/>
      <c r="C1062" s="208"/>
      <c r="D1062" s="209" t="s">
        <v>201</v>
      </c>
      <c r="E1062" s="210" t="s">
        <v>1</v>
      </c>
      <c r="F1062" s="211" t="s">
        <v>305</v>
      </c>
      <c r="G1062" s="208"/>
      <c r="H1062" s="212">
        <v>18.2</v>
      </c>
      <c r="I1062" s="213"/>
      <c r="J1062" s="208"/>
      <c r="K1062" s="208"/>
      <c r="L1062" s="214"/>
      <c r="M1062" s="215"/>
      <c r="N1062" s="216"/>
      <c r="O1062" s="216"/>
      <c r="P1062" s="216"/>
      <c r="Q1062" s="216"/>
      <c r="R1062" s="216"/>
      <c r="S1062" s="216"/>
      <c r="T1062" s="217"/>
      <c r="AT1062" s="218" t="s">
        <v>201</v>
      </c>
      <c r="AU1062" s="218" t="s">
        <v>89</v>
      </c>
      <c r="AV1062" s="13" t="s">
        <v>89</v>
      </c>
      <c r="AW1062" s="13" t="s">
        <v>36</v>
      </c>
      <c r="AX1062" s="13" t="s">
        <v>80</v>
      </c>
      <c r="AY1062" s="218" t="s">
        <v>193</v>
      </c>
    </row>
    <row r="1063" spans="2:51" s="13" customFormat="1" ht="12">
      <c r="B1063" s="207"/>
      <c r="C1063" s="208"/>
      <c r="D1063" s="209" t="s">
        <v>201</v>
      </c>
      <c r="E1063" s="210" t="s">
        <v>1</v>
      </c>
      <c r="F1063" s="211" t="s">
        <v>306</v>
      </c>
      <c r="G1063" s="208"/>
      <c r="H1063" s="212">
        <v>10.051</v>
      </c>
      <c r="I1063" s="213"/>
      <c r="J1063" s="208"/>
      <c r="K1063" s="208"/>
      <c r="L1063" s="214"/>
      <c r="M1063" s="215"/>
      <c r="N1063" s="216"/>
      <c r="O1063" s="216"/>
      <c r="P1063" s="216"/>
      <c r="Q1063" s="216"/>
      <c r="R1063" s="216"/>
      <c r="S1063" s="216"/>
      <c r="T1063" s="217"/>
      <c r="AT1063" s="218" t="s">
        <v>201</v>
      </c>
      <c r="AU1063" s="218" t="s">
        <v>89</v>
      </c>
      <c r="AV1063" s="13" t="s">
        <v>89</v>
      </c>
      <c r="AW1063" s="13" t="s">
        <v>36</v>
      </c>
      <c r="AX1063" s="13" t="s">
        <v>80</v>
      </c>
      <c r="AY1063" s="218" t="s">
        <v>193</v>
      </c>
    </row>
    <row r="1064" spans="2:51" s="15" customFormat="1" ht="12">
      <c r="B1064" s="230"/>
      <c r="C1064" s="231"/>
      <c r="D1064" s="209" t="s">
        <v>201</v>
      </c>
      <c r="E1064" s="232" t="s">
        <v>1</v>
      </c>
      <c r="F1064" s="233" t="s">
        <v>307</v>
      </c>
      <c r="G1064" s="231"/>
      <c r="H1064" s="232" t="s">
        <v>1</v>
      </c>
      <c r="I1064" s="234"/>
      <c r="J1064" s="231"/>
      <c r="K1064" s="231"/>
      <c r="L1064" s="235"/>
      <c r="M1064" s="236"/>
      <c r="N1064" s="237"/>
      <c r="O1064" s="237"/>
      <c r="P1064" s="237"/>
      <c r="Q1064" s="237"/>
      <c r="R1064" s="237"/>
      <c r="S1064" s="237"/>
      <c r="T1064" s="238"/>
      <c r="AT1064" s="239" t="s">
        <v>201</v>
      </c>
      <c r="AU1064" s="239" t="s">
        <v>89</v>
      </c>
      <c r="AV1064" s="15" t="s">
        <v>87</v>
      </c>
      <c r="AW1064" s="15" t="s">
        <v>36</v>
      </c>
      <c r="AX1064" s="15" t="s">
        <v>80</v>
      </c>
      <c r="AY1064" s="239" t="s">
        <v>193</v>
      </c>
    </row>
    <row r="1065" spans="2:51" s="16" customFormat="1" ht="12">
      <c r="B1065" s="240"/>
      <c r="C1065" s="241"/>
      <c r="D1065" s="209" t="s">
        <v>201</v>
      </c>
      <c r="E1065" s="242" t="s">
        <v>1</v>
      </c>
      <c r="F1065" s="243" t="s">
        <v>236</v>
      </c>
      <c r="G1065" s="241"/>
      <c r="H1065" s="244">
        <v>43.914</v>
      </c>
      <c r="I1065" s="245"/>
      <c r="J1065" s="241"/>
      <c r="K1065" s="241"/>
      <c r="L1065" s="246"/>
      <c r="M1065" s="247"/>
      <c r="N1065" s="248"/>
      <c r="O1065" s="248"/>
      <c r="P1065" s="248"/>
      <c r="Q1065" s="248"/>
      <c r="R1065" s="248"/>
      <c r="S1065" s="248"/>
      <c r="T1065" s="249"/>
      <c r="AT1065" s="250" t="s">
        <v>201</v>
      </c>
      <c r="AU1065" s="250" t="s">
        <v>89</v>
      </c>
      <c r="AV1065" s="16" t="s">
        <v>100</v>
      </c>
      <c r="AW1065" s="16" t="s">
        <v>36</v>
      </c>
      <c r="AX1065" s="16" t="s">
        <v>80</v>
      </c>
      <c r="AY1065" s="250" t="s">
        <v>193</v>
      </c>
    </row>
    <row r="1066" spans="2:51" s="15" customFormat="1" ht="12">
      <c r="B1066" s="230"/>
      <c r="C1066" s="231"/>
      <c r="D1066" s="209" t="s">
        <v>201</v>
      </c>
      <c r="E1066" s="232" t="s">
        <v>1</v>
      </c>
      <c r="F1066" s="233" t="s">
        <v>274</v>
      </c>
      <c r="G1066" s="231"/>
      <c r="H1066" s="232" t="s">
        <v>1</v>
      </c>
      <c r="I1066" s="234"/>
      <c r="J1066" s="231"/>
      <c r="K1066" s="231"/>
      <c r="L1066" s="235"/>
      <c r="M1066" s="236"/>
      <c r="N1066" s="237"/>
      <c r="O1066" s="237"/>
      <c r="P1066" s="237"/>
      <c r="Q1066" s="237"/>
      <c r="R1066" s="237"/>
      <c r="S1066" s="237"/>
      <c r="T1066" s="238"/>
      <c r="AT1066" s="239" t="s">
        <v>201</v>
      </c>
      <c r="AU1066" s="239" t="s">
        <v>89</v>
      </c>
      <c r="AV1066" s="15" t="s">
        <v>87</v>
      </c>
      <c r="AW1066" s="15" t="s">
        <v>36</v>
      </c>
      <c r="AX1066" s="15" t="s">
        <v>80</v>
      </c>
      <c r="AY1066" s="239" t="s">
        <v>193</v>
      </c>
    </row>
    <row r="1067" spans="2:51" s="13" customFormat="1" ht="12">
      <c r="B1067" s="207"/>
      <c r="C1067" s="208"/>
      <c r="D1067" s="209" t="s">
        <v>201</v>
      </c>
      <c r="E1067" s="210" t="s">
        <v>1</v>
      </c>
      <c r="F1067" s="211" t="s">
        <v>308</v>
      </c>
      <c r="G1067" s="208"/>
      <c r="H1067" s="212">
        <v>15.663</v>
      </c>
      <c r="I1067" s="213"/>
      <c r="J1067" s="208"/>
      <c r="K1067" s="208"/>
      <c r="L1067" s="214"/>
      <c r="M1067" s="215"/>
      <c r="N1067" s="216"/>
      <c r="O1067" s="216"/>
      <c r="P1067" s="216"/>
      <c r="Q1067" s="216"/>
      <c r="R1067" s="216"/>
      <c r="S1067" s="216"/>
      <c r="T1067" s="217"/>
      <c r="AT1067" s="218" t="s">
        <v>201</v>
      </c>
      <c r="AU1067" s="218" t="s">
        <v>89</v>
      </c>
      <c r="AV1067" s="13" t="s">
        <v>89</v>
      </c>
      <c r="AW1067" s="13" t="s">
        <v>36</v>
      </c>
      <c r="AX1067" s="13" t="s">
        <v>80</v>
      </c>
      <c r="AY1067" s="218" t="s">
        <v>193</v>
      </c>
    </row>
    <row r="1068" spans="2:51" s="13" customFormat="1" ht="12">
      <c r="B1068" s="207"/>
      <c r="C1068" s="208"/>
      <c r="D1068" s="209" t="s">
        <v>201</v>
      </c>
      <c r="E1068" s="210" t="s">
        <v>1</v>
      </c>
      <c r="F1068" s="211" t="s">
        <v>309</v>
      </c>
      <c r="G1068" s="208"/>
      <c r="H1068" s="212">
        <v>18.2</v>
      </c>
      <c r="I1068" s="213"/>
      <c r="J1068" s="208"/>
      <c r="K1068" s="208"/>
      <c r="L1068" s="214"/>
      <c r="M1068" s="215"/>
      <c r="N1068" s="216"/>
      <c r="O1068" s="216"/>
      <c r="P1068" s="216"/>
      <c r="Q1068" s="216"/>
      <c r="R1068" s="216"/>
      <c r="S1068" s="216"/>
      <c r="T1068" s="217"/>
      <c r="AT1068" s="218" t="s">
        <v>201</v>
      </c>
      <c r="AU1068" s="218" t="s">
        <v>89</v>
      </c>
      <c r="AV1068" s="13" t="s">
        <v>89</v>
      </c>
      <c r="AW1068" s="13" t="s">
        <v>36</v>
      </c>
      <c r="AX1068" s="13" t="s">
        <v>80</v>
      </c>
      <c r="AY1068" s="218" t="s">
        <v>193</v>
      </c>
    </row>
    <row r="1069" spans="2:51" s="13" customFormat="1" ht="12">
      <c r="B1069" s="207"/>
      <c r="C1069" s="208"/>
      <c r="D1069" s="209" t="s">
        <v>201</v>
      </c>
      <c r="E1069" s="210" t="s">
        <v>1</v>
      </c>
      <c r="F1069" s="211" t="s">
        <v>310</v>
      </c>
      <c r="G1069" s="208"/>
      <c r="H1069" s="212">
        <v>10.051</v>
      </c>
      <c r="I1069" s="213"/>
      <c r="J1069" s="208"/>
      <c r="K1069" s="208"/>
      <c r="L1069" s="214"/>
      <c r="M1069" s="215"/>
      <c r="N1069" s="216"/>
      <c r="O1069" s="216"/>
      <c r="P1069" s="216"/>
      <c r="Q1069" s="216"/>
      <c r="R1069" s="216"/>
      <c r="S1069" s="216"/>
      <c r="T1069" s="217"/>
      <c r="AT1069" s="218" t="s">
        <v>201</v>
      </c>
      <c r="AU1069" s="218" t="s">
        <v>89</v>
      </c>
      <c r="AV1069" s="13" t="s">
        <v>89</v>
      </c>
      <c r="AW1069" s="13" t="s">
        <v>36</v>
      </c>
      <c r="AX1069" s="13" t="s">
        <v>80</v>
      </c>
      <c r="AY1069" s="218" t="s">
        <v>193</v>
      </c>
    </row>
    <row r="1070" spans="2:51" s="15" customFormat="1" ht="12">
      <c r="B1070" s="230"/>
      <c r="C1070" s="231"/>
      <c r="D1070" s="209" t="s">
        <v>201</v>
      </c>
      <c r="E1070" s="232" t="s">
        <v>1</v>
      </c>
      <c r="F1070" s="233" t="s">
        <v>311</v>
      </c>
      <c r="G1070" s="231"/>
      <c r="H1070" s="232" t="s">
        <v>1</v>
      </c>
      <c r="I1070" s="234"/>
      <c r="J1070" s="231"/>
      <c r="K1070" s="231"/>
      <c r="L1070" s="235"/>
      <c r="M1070" s="236"/>
      <c r="N1070" s="237"/>
      <c r="O1070" s="237"/>
      <c r="P1070" s="237"/>
      <c r="Q1070" s="237"/>
      <c r="R1070" s="237"/>
      <c r="S1070" s="237"/>
      <c r="T1070" s="238"/>
      <c r="AT1070" s="239" t="s">
        <v>201</v>
      </c>
      <c r="AU1070" s="239" t="s">
        <v>89</v>
      </c>
      <c r="AV1070" s="15" t="s">
        <v>87</v>
      </c>
      <c r="AW1070" s="15" t="s">
        <v>36</v>
      </c>
      <c r="AX1070" s="15" t="s">
        <v>80</v>
      </c>
      <c r="AY1070" s="239" t="s">
        <v>193</v>
      </c>
    </row>
    <row r="1071" spans="2:51" s="16" customFormat="1" ht="12">
      <c r="B1071" s="240"/>
      <c r="C1071" s="241"/>
      <c r="D1071" s="209" t="s">
        <v>201</v>
      </c>
      <c r="E1071" s="242" t="s">
        <v>1</v>
      </c>
      <c r="F1071" s="243" t="s">
        <v>236</v>
      </c>
      <c r="G1071" s="241"/>
      <c r="H1071" s="244">
        <v>43.914</v>
      </c>
      <c r="I1071" s="245"/>
      <c r="J1071" s="241"/>
      <c r="K1071" s="241"/>
      <c r="L1071" s="246"/>
      <c r="M1071" s="247"/>
      <c r="N1071" s="248"/>
      <c r="O1071" s="248"/>
      <c r="P1071" s="248"/>
      <c r="Q1071" s="248"/>
      <c r="R1071" s="248"/>
      <c r="S1071" s="248"/>
      <c r="T1071" s="249"/>
      <c r="AT1071" s="250" t="s">
        <v>201</v>
      </c>
      <c r="AU1071" s="250" t="s">
        <v>89</v>
      </c>
      <c r="AV1071" s="16" t="s">
        <v>100</v>
      </c>
      <c r="AW1071" s="16" t="s">
        <v>36</v>
      </c>
      <c r="AX1071" s="16" t="s">
        <v>80</v>
      </c>
      <c r="AY1071" s="250" t="s">
        <v>193</v>
      </c>
    </row>
    <row r="1072" spans="2:51" s="14" customFormat="1" ht="12">
      <c r="B1072" s="219"/>
      <c r="C1072" s="220"/>
      <c r="D1072" s="209" t="s">
        <v>201</v>
      </c>
      <c r="E1072" s="221" t="s">
        <v>1</v>
      </c>
      <c r="F1072" s="222" t="s">
        <v>203</v>
      </c>
      <c r="G1072" s="220"/>
      <c r="H1072" s="223">
        <v>157.919</v>
      </c>
      <c r="I1072" s="224"/>
      <c r="J1072" s="220"/>
      <c r="K1072" s="220"/>
      <c r="L1072" s="225"/>
      <c r="M1072" s="226"/>
      <c r="N1072" s="227"/>
      <c r="O1072" s="227"/>
      <c r="P1072" s="227"/>
      <c r="Q1072" s="227"/>
      <c r="R1072" s="227"/>
      <c r="S1072" s="227"/>
      <c r="T1072" s="228"/>
      <c r="AT1072" s="229" t="s">
        <v>201</v>
      </c>
      <c r="AU1072" s="229" t="s">
        <v>89</v>
      </c>
      <c r="AV1072" s="14" t="s">
        <v>199</v>
      </c>
      <c r="AW1072" s="14" t="s">
        <v>36</v>
      </c>
      <c r="AX1072" s="14" t="s">
        <v>87</v>
      </c>
      <c r="AY1072" s="229" t="s">
        <v>193</v>
      </c>
    </row>
    <row r="1073" spans="1:65" s="2" customFormat="1" ht="16.5" customHeight="1">
      <c r="A1073" s="35"/>
      <c r="B1073" s="36"/>
      <c r="C1073" s="251" t="s">
        <v>1026</v>
      </c>
      <c r="D1073" s="251" t="s">
        <v>370</v>
      </c>
      <c r="E1073" s="252" t="s">
        <v>1027</v>
      </c>
      <c r="F1073" s="253" t="s">
        <v>1028</v>
      </c>
      <c r="G1073" s="254" t="s">
        <v>231</v>
      </c>
      <c r="H1073" s="255">
        <v>173.711</v>
      </c>
      <c r="I1073" s="256"/>
      <c r="J1073" s="257">
        <f>ROUND(I1073*H1073,2)</f>
        <v>0</v>
      </c>
      <c r="K1073" s="258"/>
      <c r="L1073" s="259"/>
      <c r="M1073" s="260" t="s">
        <v>1</v>
      </c>
      <c r="N1073" s="261" t="s">
        <v>45</v>
      </c>
      <c r="O1073" s="72"/>
      <c r="P1073" s="203">
        <f>O1073*H1073</f>
        <v>0</v>
      </c>
      <c r="Q1073" s="203">
        <v>0.0118</v>
      </c>
      <c r="R1073" s="203">
        <f>Q1073*H1073</f>
        <v>2.0497898</v>
      </c>
      <c r="S1073" s="203">
        <v>0</v>
      </c>
      <c r="T1073" s="204">
        <f>S1073*H1073</f>
        <v>0</v>
      </c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R1073" s="205" t="s">
        <v>457</v>
      </c>
      <c r="AT1073" s="205" t="s">
        <v>370</v>
      </c>
      <c r="AU1073" s="205" t="s">
        <v>89</v>
      </c>
      <c r="AY1073" s="18" t="s">
        <v>193</v>
      </c>
      <c r="BE1073" s="206">
        <f>IF(N1073="základní",J1073,0)</f>
        <v>0</v>
      </c>
      <c r="BF1073" s="206">
        <f>IF(N1073="snížená",J1073,0)</f>
        <v>0</v>
      </c>
      <c r="BG1073" s="206">
        <f>IF(N1073="zákl. přenesená",J1073,0)</f>
        <v>0</v>
      </c>
      <c r="BH1073" s="206">
        <f>IF(N1073="sníž. přenesená",J1073,0)</f>
        <v>0</v>
      </c>
      <c r="BI1073" s="206">
        <f>IF(N1073="nulová",J1073,0)</f>
        <v>0</v>
      </c>
      <c r="BJ1073" s="18" t="s">
        <v>87</v>
      </c>
      <c r="BK1073" s="206">
        <f>ROUND(I1073*H1073,2)</f>
        <v>0</v>
      </c>
      <c r="BL1073" s="18" t="s">
        <v>348</v>
      </c>
      <c r="BM1073" s="205" t="s">
        <v>1029</v>
      </c>
    </row>
    <row r="1074" spans="1:47" s="2" customFormat="1" ht="19.5">
      <c r="A1074" s="35"/>
      <c r="B1074" s="36"/>
      <c r="C1074" s="37"/>
      <c r="D1074" s="209" t="s">
        <v>471</v>
      </c>
      <c r="E1074" s="37"/>
      <c r="F1074" s="262" t="s">
        <v>1030</v>
      </c>
      <c r="G1074" s="37"/>
      <c r="H1074" s="37"/>
      <c r="I1074" s="263"/>
      <c r="J1074" s="37"/>
      <c r="K1074" s="37"/>
      <c r="L1074" s="40"/>
      <c r="M1074" s="264"/>
      <c r="N1074" s="265"/>
      <c r="O1074" s="72"/>
      <c r="P1074" s="72"/>
      <c r="Q1074" s="72"/>
      <c r="R1074" s="72"/>
      <c r="S1074" s="72"/>
      <c r="T1074" s="73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T1074" s="18" t="s">
        <v>471</v>
      </c>
      <c r="AU1074" s="18" t="s">
        <v>89</v>
      </c>
    </row>
    <row r="1075" spans="2:51" s="13" customFormat="1" ht="12">
      <c r="B1075" s="207"/>
      <c r="C1075" s="208"/>
      <c r="D1075" s="209" t="s">
        <v>201</v>
      </c>
      <c r="E1075" s="208"/>
      <c r="F1075" s="211" t="s">
        <v>1031</v>
      </c>
      <c r="G1075" s="208"/>
      <c r="H1075" s="212">
        <v>173.711</v>
      </c>
      <c r="I1075" s="213"/>
      <c r="J1075" s="208"/>
      <c r="K1075" s="208"/>
      <c r="L1075" s="214"/>
      <c r="M1075" s="215"/>
      <c r="N1075" s="216"/>
      <c r="O1075" s="216"/>
      <c r="P1075" s="216"/>
      <c r="Q1075" s="216"/>
      <c r="R1075" s="216"/>
      <c r="S1075" s="216"/>
      <c r="T1075" s="217"/>
      <c r="AT1075" s="218" t="s">
        <v>201</v>
      </c>
      <c r="AU1075" s="218" t="s">
        <v>89</v>
      </c>
      <c r="AV1075" s="13" t="s">
        <v>89</v>
      </c>
      <c r="AW1075" s="13" t="s">
        <v>4</v>
      </c>
      <c r="AX1075" s="13" t="s">
        <v>87</v>
      </c>
      <c r="AY1075" s="218" t="s">
        <v>193</v>
      </c>
    </row>
    <row r="1076" spans="1:65" s="2" customFormat="1" ht="33" customHeight="1">
      <c r="A1076" s="35"/>
      <c r="B1076" s="36"/>
      <c r="C1076" s="193" t="s">
        <v>1032</v>
      </c>
      <c r="D1076" s="193" t="s">
        <v>195</v>
      </c>
      <c r="E1076" s="194" t="s">
        <v>1033</v>
      </c>
      <c r="F1076" s="195" t="s">
        <v>1034</v>
      </c>
      <c r="G1076" s="196" t="s">
        <v>502</v>
      </c>
      <c r="H1076" s="197">
        <v>1</v>
      </c>
      <c r="I1076" s="198"/>
      <c r="J1076" s="199">
        <f>ROUND(I1076*H1076,2)</f>
        <v>0</v>
      </c>
      <c r="K1076" s="200"/>
      <c r="L1076" s="40"/>
      <c r="M1076" s="201" t="s">
        <v>1</v>
      </c>
      <c r="N1076" s="202" t="s">
        <v>45</v>
      </c>
      <c r="O1076" s="72"/>
      <c r="P1076" s="203">
        <f>O1076*H1076</f>
        <v>0</v>
      </c>
      <c r="Q1076" s="203">
        <v>0</v>
      </c>
      <c r="R1076" s="203">
        <f>Q1076*H1076</f>
        <v>0</v>
      </c>
      <c r="S1076" s="203">
        <v>0</v>
      </c>
      <c r="T1076" s="204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205" t="s">
        <v>348</v>
      </c>
      <c r="AT1076" s="205" t="s">
        <v>195</v>
      </c>
      <c r="AU1076" s="205" t="s">
        <v>89</v>
      </c>
      <c r="AY1076" s="18" t="s">
        <v>193</v>
      </c>
      <c r="BE1076" s="206">
        <f>IF(N1076="základní",J1076,0)</f>
        <v>0</v>
      </c>
      <c r="BF1076" s="206">
        <f>IF(N1076="snížená",J1076,0)</f>
        <v>0</v>
      </c>
      <c r="BG1076" s="206">
        <f>IF(N1076="zákl. přenesená",J1076,0)</f>
        <v>0</v>
      </c>
      <c r="BH1076" s="206">
        <f>IF(N1076="sníž. přenesená",J1076,0)</f>
        <v>0</v>
      </c>
      <c r="BI1076" s="206">
        <f>IF(N1076="nulová",J1076,0)</f>
        <v>0</v>
      </c>
      <c r="BJ1076" s="18" t="s">
        <v>87</v>
      </c>
      <c r="BK1076" s="206">
        <f>ROUND(I1076*H1076,2)</f>
        <v>0</v>
      </c>
      <c r="BL1076" s="18" t="s">
        <v>348</v>
      </c>
      <c r="BM1076" s="205" t="s">
        <v>1035</v>
      </c>
    </row>
    <row r="1077" spans="1:65" s="2" customFormat="1" ht="24.2" customHeight="1">
      <c r="A1077" s="35"/>
      <c r="B1077" s="36"/>
      <c r="C1077" s="193" t="s">
        <v>1036</v>
      </c>
      <c r="D1077" s="193" t="s">
        <v>195</v>
      </c>
      <c r="E1077" s="194" t="s">
        <v>1037</v>
      </c>
      <c r="F1077" s="195" t="s">
        <v>1038</v>
      </c>
      <c r="G1077" s="196" t="s">
        <v>607</v>
      </c>
      <c r="H1077" s="266"/>
      <c r="I1077" s="198"/>
      <c r="J1077" s="199">
        <f>ROUND(I1077*H1077,2)</f>
        <v>0</v>
      </c>
      <c r="K1077" s="200"/>
      <c r="L1077" s="40"/>
      <c r="M1077" s="201" t="s">
        <v>1</v>
      </c>
      <c r="N1077" s="202" t="s">
        <v>45</v>
      </c>
      <c r="O1077" s="72"/>
      <c r="P1077" s="203">
        <f>O1077*H1077</f>
        <v>0</v>
      </c>
      <c r="Q1077" s="203">
        <v>0</v>
      </c>
      <c r="R1077" s="203">
        <f>Q1077*H1077</f>
        <v>0</v>
      </c>
      <c r="S1077" s="203">
        <v>0</v>
      </c>
      <c r="T1077" s="204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205" t="s">
        <v>348</v>
      </c>
      <c r="AT1077" s="205" t="s">
        <v>195</v>
      </c>
      <c r="AU1077" s="205" t="s">
        <v>89</v>
      </c>
      <c r="AY1077" s="18" t="s">
        <v>193</v>
      </c>
      <c r="BE1077" s="206">
        <f>IF(N1077="základní",J1077,0)</f>
        <v>0</v>
      </c>
      <c r="BF1077" s="206">
        <f>IF(N1077="snížená",J1077,0)</f>
        <v>0</v>
      </c>
      <c r="BG1077" s="206">
        <f>IF(N1077="zákl. přenesená",J1077,0)</f>
        <v>0</v>
      </c>
      <c r="BH1077" s="206">
        <f>IF(N1077="sníž. přenesená",J1077,0)</f>
        <v>0</v>
      </c>
      <c r="BI1077" s="206">
        <f>IF(N1077="nulová",J1077,0)</f>
        <v>0</v>
      </c>
      <c r="BJ1077" s="18" t="s">
        <v>87</v>
      </c>
      <c r="BK1077" s="206">
        <f>ROUND(I1077*H1077,2)</f>
        <v>0</v>
      </c>
      <c r="BL1077" s="18" t="s">
        <v>348</v>
      </c>
      <c r="BM1077" s="205" t="s">
        <v>1039</v>
      </c>
    </row>
    <row r="1078" spans="2:63" s="12" customFormat="1" ht="22.9" customHeight="1">
      <c r="B1078" s="177"/>
      <c r="C1078" s="178"/>
      <c r="D1078" s="179" t="s">
        <v>79</v>
      </c>
      <c r="E1078" s="191" t="s">
        <v>1040</v>
      </c>
      <c r="F1078" s="191" t="s">
        <v>1041</v>
      </c>
      <c r="G1078" s="178"/>
      <c r="H1078" s="178"/>
      <c r="I1078" s="181"/>
      <c r="J1078" s="192">
        <f>BK1078</f>
        <v>0</v>
      </c>
      <c r="K1078" s="178"/>
      <c r="L1078" s="183"/>
      <c r="M1078" s="184"/>
      <c r="N1078" s="185"/>
      <c r="O1078" s="185"/>
      <c r="P1078" s="186">
        <f>SUM(P1079:P1099)</f>
        <v>0</v>
      </c>
      <c r="Q1078" s="185"/>
      <c r="R1078" s="186">
        <f>SUM(R1079:R1099)</f>
        <v>0.007398599999999999</v>
      </c>
      <c r="S1078" s="185"/>
      <c r="T1078" s="187">
        <f>SUM(T1079:T1099)</f>
        <v>0</v>
      </c>
      <c r="AR1078" s="188" t="s">
        <v>89</v>
      </c>
      <c r="AT1078" s="189" t="s">
        <v>79</v>
      </c>
      <c r="AU1078" s="189" t="s">
        <v>87</v>
      </c>
      <c r="AY1078" s="188" t="s">
        <v>193</v>
      </c>
      <c r="BK1078" s="190">
        <f>SUM(BK1079:BK1099)</f>
        <v>0</v>
      </c>
    </row>
    <row r="1079" spans="1:65" s="2" customFormat="1" ht="24.2" customHeight="1">
      <c r="A1079" s="35"/>
      <c r="B1079" s="36"/>
      <c r="C1079" s="193" t="s">
        <v>1042</v>
      </c>
      <c r="D1079" s="193" t="s">
        <v>195</v>
      </c>
      <c r="E1079" s="194" t="s">
        <v>1043</v>
      </c>
      <c r="F1079" s="195" t="s">
        <v>1044</v>
      </c>
      <c r="G1079" s="196" t="s">
        <v>231</v>
      </c>
      <c r="H1079" s="197">
        <v>19.47</v>
      </c>
      <c r="I1079" s="198"/>
      <c r="J1079" s="199">
        <f>ROUND(I1079*H1079,2)</f>
        <v>0</v>
      </c>
      <c r="K1079" s="200"/>
      <c r="L1079" s="40"/>
      <c r="M1079" s="201" t="s">
        <v>1</v>
      </c>
      <c r="N1079" s="202" t="s">
        <v>45</v>
      </c>
      <c r="O1079" s="72"/>
      <c r="P1079" s="203">
        <f>O1079*H1079</f>
        <v>0</v>
      </c>
      <c r="Q1079" s="203">
        <v>0.00014</v>
      </c>
      <c r="R1079" s="203">
        <f>Q1079*H1079</f>
        <v>0.0027257999999999996</v>
      </c>
      <c r="S1079" s="203">
        <v>0</v>
      </c>
      <c r="T1079" s="204">
        <f>S1079*H1079</f>
        <v>0</v>
      </c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R1079" s="205" t="s">
        <v>348</v>
      </c>
      <c r="AT1079" s="205" t="s">
        <v>195</v>
      </c>
      <c r="AU1079" s="205" t="s">
        <v>89</v>
      </c>
      <c r="AY1079" s="18" t="s">
        <v>193</v>
      </c>
      <c r="BE1079" s="206">
        <f>IF(N1079="základní",J1079,0)</f>
        <v>0</v>
      </c>
      <c r="BF1079" s="206">
        <f>IF(N1079="snížená",J1079,0)</f>
        <v>0</v>
      </c>
      <c r="BG1079" s="206">
        <f>IF(N1079="zákl. přenesená",J1079,0)</f>
        <v>0</v>
      </c>
      <c r="BH1079" s="206">
        <f>IF(N1079="sníž. přenesená",J1079,0)</f>
        <v>0</v>
      </c>
      <c r="BI1079" s="206">
        <f>IF(N1079="nulová",J1079,0)</f>
        <v>0</v>
      </c>
      <c r="BJ1079" s="18" t="s">
        <v>87</v>
      </c>
      <c r="BK1079" s="206">
        <f>ROUND(I1079*H1079,2)</f>
        <v>0</v>
      </c>
      <c r="BL1079" s="18" t="s">
        <v>348</v>
      </c>
      <c r="BM1079" s="205" t="s">
        <v>1045</v>
      </c>
    </row>
    <row r="1080" spans="2:51" s="15" customFormat="1" ht="12">
      <c r="B1080" s="230"/>
      <c r="C1080" s="231"/>
      <c r="D1080" s="209" t="s">
        <v>201</v>
      </c>
      <c r="E1080" s="232" t="s">
        <v>1</v>
      </c>
      <c r="F1080" s="233" t="s">
        <v>1046</v>
      </c>
      <c r="G1080" s="231"/>
      <c r="H1080" s="232" t="s">
        <v>1</v>
      </c>
      <c r="I1080" s="234"/>
      <c r="J1080" s="231"/>
      <c r="K1080" s="231"/>
      <c r="L1080" s="235"/>
      <c r="M1080" s="236"/>
      <c r="N1080" s="237"/>
      <c r="O1080" s="237"/>
      <c r="P1080" s="237"/>
      <c r="Q1080" s="237"/>
      <c r="R1080" s="237"/>
      <c r="S1080" s="237"/>
      <c r="T1080" s="238"/>
      <c r="AT1080" s="239" t="s">
        <v>201</v>
      </c>
      <c r="AU1080" s="239" t="s">
        <v>89</v>
      </c>
      <c r="AV1080" s="15" t="s">
        <v>87</v>
      </c>
      <c r="AW1080" s="15" t="s">
        <v>36</v>
      </c>
      <c r="AX1080" s="15" t="s">
        <v>80</v>
      </c>
      <c r="AY1080" s="239" t="s">
        <v>193</v>
      </c>
    </row>
    <row r="1081" spans="2:51" s="13" customFormat="1" ht="12">
      <c r="B1081" s="207"/>
      <c r="C1081" s="208"/>
      <c r="D1081" s="209" t="s">
        <v>201</v>
      </c>
      <c r="E1081" s="210" t="s">
        <v>1</v>
      </c>
      <c r="F1081" s="211" t="s">
        <v>1047</v>
      </c>
      <c r="G1081" s="208"/>
      <c r="H1081" s="212">
        <v>15.312</v>
      </c>
      <c r="I1081" s="213"/>
      <c r="J1081" s="208"/>
      <c r="K1081" s="208"/>
      <c r="L1081" s="214"/>
      <c r="M1081" s="215"/>
      <c r="N1081" s="216"/>
      <c r="O1081" s="216"/>
      <c r="P1081" s="216"/>
      <c r="Q1081" s="216"/>
      <c r="R1081" s="216"/>
      <c r="S1081" s="216"/>
      <c r="T1081" s="217"/>
      <c r="AT1081" s="218" t="s">
        <v>201</v>
      </c>
      <c r="AU1081" s="218" t="s">
        <v>89</v>
      </c>
      <c r="AV1081" s="13" t="s">
        <v>89</v>
      </c>
      <c r="AW1081" s="13" t="s">
        <v>36</v>
      </c>
      <c r="AX1081" s="13" t="s">
        <v>80</v>
      </c>
      <c r="AY1081" s="218" t="s">
        <v>193</v>
      </c>
    </row>
    <row r="1082" spans="2:51" s="13" customFormat="1" ht="12">
      <c r="B1082" s="207"/>
      <c r="C1082" s="208"/>
      <c r="D1082" s="209" t="s">
        <v>201</v>
      </c>
      <c r="E1082" s="210" t="s">
        <v>1</v>
      </c>
      <c r="F1082" s="211" t="s">
        <v>1048</v>
      </c>
      <c r="G1082" s="208"/>
      <c r="H1082" s="212">
        <v>4.158</v>
      </c>
      <c r="I1082" s="213"/>
      <c r="J1082" s="208"/>
      <c r="K1082" s="208"/>
      <c r="L1082" s="214"/>
      <c r="M1082" s="215"/>
      <c r="N1082" s="216"/>
      <c r="O1082" s="216"/>
      <c r="P1082" s="216"/>
      <c r="Q1082" s="216"/>
      <c r="R1082" s="216"/>
      <c r="S1082" s="216"/>
      <c r="T1082" s="217"/>
      <c r="AT1082" s="218" t="s">
        <v>201</v>
      </c>
      <c r="AU1082" s="218" t="s">
        <v>89</v>
      </c>
      <c r="AV1082" s="13" t="s">
        <v>89</v>
      </c>
      <c r="AW1082" s="13" t="s">
        <v>36</v>
      </c>
      <c r="AX1082" s="13" t="s">
        <v>80</v>
      </c>
      <c r="AY1082" s="218" t="s">
        <v>193</v>
      </c>
    </row>
    <row r="1083" spans="2:51" s="14" customFormat="1" ht="12">
      <c r="B1083" s="219"/>
      <c r="C1083" s="220"/>
      <c r="D1083" s="209" t="s">
        <v>201</v>
      </c>
      <c r="E1083" s="221" t="s">
        <v>1</v>
      </c>
      <c r="F1083" s="222" t="s">
        <v>203</v>
      </c>
      <c r="G1083" s="220"/>
      <c r="H1083" s="223">
        <v>19.47</v>
      </c>
      <c r="I1083" s="224"/>
      <c r="J1083" s="220"/>
      <c r="K1083" s="220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201</v>
      </c>
      <c r="AU1083" s="229" t="s">
        <v>89</v>
      </c>
      <c r="AV1083" s="14" t="s">
        <v>199</v>
      </c>
      <c r="AW1083" s="14" t="s">
        <v>36</v>
      </c>
      <c r="AX1083" s="14" t="s">
        <v>87</v>
      </c>
      <c r="AY1083" s="229" t="s">
        <v>193</v>
      </c>
    </row>
    <row r="1084" spans="1:65" s="2" customFormat="1" ht="24.2" customHeight="1">
      <c r="A1084" s="35"/>
      <c r="B1084" s="36"/>
      <c r="C1084" s="193" t="s">
        <v>1049</v>
      </c>
      <c r="D1084" s="193" t="s">
        <v>195</v>
      </c>
      <c r="E1084" s="194" t="s">
        <v>1050</v>
      </c>
      <c r="F1084" s="195" t="s">
        <v>1051</v>
      </c>
      <c r="G1084" s="196" t="s">
        <v>231</v>
      </c>
      <c r="H1084" s="197">
        <v>19.47</v>
      </c>
      <c r="I1084" s="198"/>
      <c r="J1084" s="199">
        <f>ROUND(I1084*H1084,2)</f>
        <v>0</v>
      </c>
      <c r="K1084" s="200"/>
      <c r="L1084" s="40"/>
      <c r="M1084" s="201" t="s">
        <v>1</v>
      </c>
      <c r="N1084" s="202" t="s">
        <v>45</v>
      </c>
      <c r="O1084" s="72"/>
      <c r="P1084" s="203">
        <f>O1084*H1084</f>
        <v>0</v>
      </c>
      <c r="Q1084" s="203">
        <v>0.00012</v>
      </c>
      <c r="R1084" s="203">
        <f>Q1084*H1084</f>
        <v>0.0023363999999999998</v>
      </c>
      <c r="S1084" s="203">
        <v>0</v>
      </c>
      <c r="T1084" s="204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205" t="s">
        <v>348</v>
      </c>
      <c r="AT1084" s="205" t="s">
        <v>195</v>
      </c>
      <c r="AU1084" s="205" t="s">
        <v>89</v>
      </c>
      <c r="AY1084" s="18" t="s">
        <v>193</v>
      </c>
      <c r="BE1084" s="206">
        <f>IF(N1084="základní",J1084,0)</f>
        <v>0</v>
      </c>
      <c r="BF1084" s="206">
        <f>IF(N1084="snížená",J1084,0)</f>
        <v>0</v>
      </c>
      <c r="BG1084" s="206">
        <f>IF(N1084="zákl. přenesená",J1084,0)</f>
        <v>0</v>
      </c>
      <c r="BH1084" s="206">
        <f>IF(N1084="sníž. přenesená",J1084,0)</f>
        <v>0</v>
      </c>
      <c r="BI1084" s="206">
        <f>IF(N1084="nulová",J1084,0)</f>
        <v>0</v>
      </c>
      <c r="BJ1084" s="18" t="s">
        <v>87</v>
      </c>
      <c r="BK1084" s="206">
        <f>ROUND(I1084*H1084,2)</f>
        <v>0</v>
      </c>
      <c r="BL1084" s="18" t="s">
        <v>348</v>
      </c>
      <c r="BM1084" s="205" t="s">
        <v>1052</v>
      </c>
    </row>
    <row r="1085" spans="2:51" s="15" customFormat="1" ht="12">
      <c r="B1085" s="230"/>
      <c r="C1085" s="231"/>
      <c r="D1085" s="209" t="s">
        <v>201</v>
      </c>
      <c r="E1085" s="232" t="s">
        <v>1</v>
      </c>
      <c r="F1085" s="233" t="s">
        <v>1046</v>
      </c>
      <c r="G1085" s="231"/>
      <c r="H1085" s="232" t="s">
        <v>1</v>
      </c>
      <c r="I1085" s="234"/>
      <c r="J1085" s="231"/>
      <c r="K1085" s="231"/>
      <c r="L1085" s="235"/>
      <c r="M1085" s="236"/>
      <c r="N1085" s="237"/>
      <c r="O1085" s="237"/>
      <c r="P1085" s="237"/>
      <c r="Q1085" s="237"/>
      <c r="R1085" s="237"/>
      <c r="S1085" s="237"/>
      <c r="T1085" s="238"/>
      <c r="AT1085" s="239" t="s">
        <v>201</v>
      </c>
      <c r="AU1085" s="239" t="s">
        <v>89</v>
      </c>
      <c r="AV1085" s="15" t="s">
        <v>87</v>
      </c>
      <c r="AW1085" s="15" t="s">
        <v>36</v>
      </c>
      <c r="AX1085" s="15" t="s">
        <v>80</v>
      </c>
      <c r="AY1085" s="239" t="s">
        <v>193</v>
      </c>
    </row>
    <row r="1086" spans="2:51" s="13" customFormat="1" ht="12">
      <c r="B1086" s="207"/>
      <c r="C1086" s="208"/>
      <c r="D1086" s="209" t="s">
        <v>201</v>
      </c>
      <c r="E1086" s="210" t="s">
        <v>1</v>
      </c>
      <c r="F1086" s="211" t="s">
        <v>1047</v>
      </c>
      <c r="G1086" s="208"/>
      <c r="H1086" s="212">
        <v>15.312</v>
      </c>
      <c r="I1086" s="213"/>
      <c r="J1086" s="208"/>
      <c r="K1086" s="208"/>
      <c r="L1086" s="214"/>
      <c r="M1086" s="215"/>
      <c r="N1086" s="216"/>
      <c r="O1086" s="216"/>
      <c r="P1086" s="216"/>
      <c r="Q1086" s="216"/>
      <c r="R1086" s="216"/>
      <c r="S1086" s="216"/>
      <c r="T1086" s="217"/>
      <c r="AT1086" s="218" t="s">
        <v>201</v>
      </c>
      <c r="AU1086" s="218" t="s">
        <v>89</v>
      </c>
      <c r="AV1086" s="13" t="s">
        <v>89</v>
      </c>
      <c r="AW1086" s="13" t="s">
        <v>36</v>
      </c>
      <c r="AX1086" s="13" t="s">
        <v>80</v>
      </c>
      <c r="AY1086" s="218" t="s">
        <v>193</v>
      </c>
    </row>
    <row r="1087" spans="2:51" s="13" customFormat="1" ht="12">
      <c r="B1087" s="207"/>
      <c r="C1087" s="208"/>
      <c r="D1087" s="209" t="s">
        <v>201</v>
      </c>
      <c r="E1087" s="210" t="s">
        <v>1</v>
      </c>
      <c r="F1087" s="211" t="s">
        <v>1048</v>
      </c>
      <c r="G1087" s="208"/>
      <c r="H1087" s="212">
        <v>4.158</v>
      </c>
      <c r="I1087" s="213"/>
      <c r="J1087" s="208"/>
      <c r="K1087" s="208"/>
      <c r="L1087" s="214"/>
      <c r="M1087" s="215"/>
      <c r="N1087" s="216"/>
      <c r="O1087" s="216"/>
      <c r="P1087" s="216"/>
      <c r="Q1087" s="216"/>
      <c r="R1087" s="216"/>
      <c r="S1087" s="216"/>
      <c r="T1087" s="217"/>
      <c r="AT1087" s="218" t="s">
        <v>201</v>
      </c>
      <c r="AU1087" s="218" t="s">
        <v>89</v>
      </c>
      <c r="AV1087" s="13" t="s">
        <v>89</v>
      </c>
      <c r="AW1087" s="13" t="s">
        <v>36</v>
      </c>
      <c r="AX1087" s="13" t="s">
        <v>80</v>
      </c>
      <c r="AY1087" s="218" t="s">
        <v>193</v>
      </c>
    </row>
    <row r="1088" spans="2:51" s="14" customFormat="1" ht="12">
      <c r="B1088" s="219"/>
      <c r="C1088" s="220"/>
      <c r="D1088" s="209" t="s">
        <v>201</v>
      </c>
      <c r="E1088" s="221" t="s">
        <v>1</v>
      </c>
      <c r="F1088" s="222" t="s">
        <v>203</v>
      </c>
      <c r="G1088" s="220"/>
      <c r="H1088" s="223">
        <v>19.47</v>
      </c>
      <c r="I1088" s="224"/>
      <c r="J1088" s="220"/>
      <c r="K1088" s="220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201</v>
      </c>
      <c r="AU1088" s="229" t="s">
        <v>89</v>
      </c>
      <c r="AV1088" s="14" t="s">
        <v>199</v>
      </c>
      <c r="AW1088" s="14" t="s">
        <v>36</v>
      </c>
      <c r="AX1088" s="14" t="s">
        <v>87</v>
      </c>
      <c r="AY1088" s="229" t="s">
        <v>193</v>
      </c>
    </row>
    <row r="1089" spans="1:65" s="2" customFormat="1" ht="24.2" customHeight="1">
      <c r="A1089" s="35"/>
      <c r="B1089" s="36"/>
      <c r="C1089" s="193" t="s">
        <v>1053</v>
      </c>
      <c r="D1089" s="193" t="s">
        <v>195</v>
      </c>
      <c r="E1089" s="194" t="s">
        <v>1054</v>
      </c>
      <c r="F1089" s="195" t="s">
        <v>1055</v>
      </c>
      <c r="G1089" s="196" t="s">
        <v>231</v>
      </c>
      <c r="H1089" s="197">
        <v>19.47</v>
      </c>
      <c r="I1089" s="198"/>
      <c r="J1089" s="199">
        <f>ROUND(I1089*H1089,2)</f>
        <v>0</v>
      </c>
      <c r="K1089" s="200"/>
      <c r="L1089" s="40"/>
      <c r="M1089" s="201" t="s">
        <v>1</v>
      </c>
      <c r="N1089" s="202" t="s">
        <v>45</v>
      </c>
      <c r="O1089" s="72"/>
      <c r="P1089" s="203">
        <f>O1089*H1089</f>
        <v>0</v>
      </c>
      <c r="Q1089" s="203">
        <v>0.00012</v>
      </c>
      <c r="R1089" s="203">
        <f>Q1089*H1089</f>
        <v>0.0023363999999999998</v>
      </c>
      <c r="S1089" s="203">
        <v>0</v>
      </c>
      <c r="T1089" s="204">
        <f>S1089*H1089</f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205" t="s">
        <v>348</v>
      </c>
      <c r="AT1089" s="205" t="s">
        <v>195</v>
      </c>
      <c r="AU1089" s="205" t="s">
        <v>89</v>
      </c>
      <c r="AY1089" s="18" t="s">
        <v>193</v>
      </c>
      <c r="BE1089" s="206">
        <f>IF(N1089="základní",J1089,0)</f>
        <v>0</v>
      </c>
      <c r="BF1089" s="206">
        <f>IF(N1089="snížená",J1089,0)</f>
        <v>0</v>
      </c>
      <c r="BG1089" s="206">
        <f>IF(N1089="zákl. přenesená",J1089,0)</f>
        <v>0</v>
      </c>
      <c r="BH1089" s="206">
        <f>IF(N1089="sníž. přenesená",J1089,0)</f>
        <v>0</v>
      </c>
      <c r="BI1089" s="206">
        <f>IF(N1089="nulová",J1089,0)</f>
        <v>0</v>
      </c>
      <c r="BJ1089" s="18" t="s">
        <v>87</v>
      </c>
      <c r="BK1089" s="206">
        <f>ROUND(I1089*H1089,2)</f>
        <v>0</v>
      </c>
      <c r="BL1089" s="18" t="s">
        <v>348</v>
      </c>
      <c r="BM1089" s="205" t="s">
        <v>1056</v>
      </c>
    </row>
    <row r="1090" spans="2:51" s="15" customFormat="1" ht="12">
      <c r="B1090" s="230"/>
      <c r="C1090" s="231"/>
      <c r="D1090" s="209" t="s">
        <v>201</v>
      </c>
      <c r="E1090" s="232" t="s">
        <v>1</v>
      </c>
      <c r="F1090" s="233" t="s">
        <v>1046</v>
      </c>
      <c r="G1090" s="231"/>
      <c r="H1090" s="232" t="s">
        <v>1</v>
      </c>
      <c r="I1090" s="234"/>
      <c r="J1090" s="231"/>
      <c r="K1090" s="231"/>
      <c r="L1090" s="235"/>
      <c r="M1090" s="236"/>
      <c r="N1090" s="237"/>
      <c r="O1090" s="237"/>
      <c r="P1090" s="237"/>
      <c r="Q1090" s="237"/>
      <c r="R1090" s="237"/>
      <c r="S1090" s="237"/>
      <c r="T1090" s="238"/>
      <c r="AT1090" s="239" t="s">
        <v>201</v>
      </c>
      <c r="AU1090" s="239" t="s">
        <v>89</v>
      </c>
      <c r="AV1090" s="15" t="s">
        <v>87</v>
      </c>
      <c r="AW1090" s="15" t="s">
        <v>36</v>
      </c>
      <c r="AX1090" s="15" t="s">
        <v>80</v>
      </c>
      <c r="AY1090" s="239" t="s">
        <v>193</v>
      </c>
    </row>
    <row r="1091" spans="2:51" s="13" customFormat="1" ht="12">
      <c r="B1091" s="207"/>
      <c r="C1091" s="208"/>
      <c r="D1091" s="209" t="s">
        <v>201</v>
      </c>
      <c r="E1091" s="210" t="s">
        <v>1</v>
      </c>
      <c r="F1091" s="211" t="s">
        <v>1047</v>
      </c>
      <c r="G1091" s="208"/>
      <c r="H1091" s="212">
        <v>15.312</v>
      </c>
      <c r="I1091" s="213"/>
      <c r="J1091" s="208"/>
      <c r="K1091" s="208"/>
      <c r="L1091" s="214"/>
      <c r="M1091" s="215"/>
      <c r="N1091" s="216"/>
      <c r="O1091" s="216"/>
      <c r="P1091" s="216"/>
      <c r="Q1091" s="216"/>
      <c r="R1091" s="216"/>
      <c r="S1091" s="216"/>
      <c r="T1091" s="217"/>
      <c r="AT1091" s="218" t="s">
        <v>201</v>
      </c>
      <c r="AU1091" s="218" t="s">
        <v>89</v>
      </c>
      <c r="AV1091" s="13" t="s">
        <v>89</v>
      </c>
      <c r="AW1091" s="13" t="s">
        <v>36</v>
      </c>
      <c r="AX1091" s="13" t="s">
        <v>80</v>
      </c>
      <c r="AY1091" s="218" t="s">
        <v>193</v>
      </c>
    </row>
    <row r="1092" spans="2:51" s="13" customFormat="1" ht="12">
      <c r="B1092" s="207"/>
      <c r="C1092" s="208"/>
      <c r="D1092" s="209" t="s">
        <v>201</v>
      </c>
      <c r="E1092" s="210" t="s">
        <v>1</v>
      </c>
      <c r="F1092" s="211" t="s">
        <v>1048</v>
      </c>
      <c r="G1092" s="208"/>
      <c r="H1092" s="212">
        <v>4.158</v>
      </c>
      <c r="I1092" s="213"/>
      <c r="J1092" s="208"/>
      <c r="K1092" s="208"/>
      <c r="L1092" s="214"/>
      <c r="M1092" s="215"/>
      <c r="N1092" s="216"/>
      <c r="O1092" s="216"/>
      <c r="P1092" s="216"/>
      <c r="Q1092" s="216"/>
      <c r="R1092" s="216"/>
      <c r="S1092" s="216"/>
      <c r="T1092" s="217"/>
      <c r="AT1092" s="218" t="s">
        <v>201</v>
      </c>
      <c r="AU1092" s="218" t="s">
        <v>89</v>
      </c>
      <c r="AV1092" s="13" t="s">
        <v>89</v>
      </c>
      <c r="AW1092" s="13" t="s">
        <v>36</v>
      </c>
      <c r="AX1092" s="13" t="s">
        <v>80</v>
      </c>
      <c r="AY1092" s="218" t="s">
        <v>193</v>
      </c>
    </row>
    <row r="1093" spans="2:51" s="14" customFormat="1" ht="12">
      <c r="B1093" s="219"/>
      <c r="C1093" s="220"/>
      <c r="D1093" s="209" t="s">
        <v>201</v>
      </c>
      <c r="E1093" s="221" t="s">
        <v>1</v>
      </c>
      <c r="F1093" s="222" t="s">
        <v>203</v>
      </c>
      <c r="G1093" s="220"/>
      <c r="H1093" s="223">
        <v>19.47</v>
      </c>
      <c r="I1093" s="224"/>
      <c r="J1093" s="220"/>
      <c r="K1093" s="220"/>
      <c r="L1093" s="225"/>
      <c r="M1093" s="226"/>
      <c r="N1093" s="227"/>
      <c r="O1093" s="227"/>
      <c r="P1093" s="227"/>
      <c r="Q1093" s="227"/>
      <c r="R1093" s="227"/>
      <c r="S1093" s="227"/>
      <c r="T1093" s="228"/>
      <c r="AT1093" s="229" t="s">
        <v>201</v>
      </c>
      <c r="AU1093" s="229" t="s">
        <v>89</v>
      </c>
      <c r="AV1093" s="14" t="s">
        <v>199</v>
      </c>
      <c r="AW1093" s="14" t="s">
        <v>36</v>
      </c>
      <c r="AX1093" s="14" t="s">
        <v>87</v>
      </c>
      <c r="AY1093" s="229" t="s">
        <v>193</v>
      </c>
    </row>
    <row r="1094" spans="1:65" s="2" customFormat="1" ht="16.5" customHeight="1">
      <c r="A1094" s="35"/>
      <c r="B1094" s="36"/>
      <c r="C1094" s="193" t="s">
        <v>1057</v>
      </c>
      <c r="D1094" s="193" t="s">
        <v>195</v>
      </c>
      <c r="E1094" s="194" t="s">
        <v>1058</v>
      </c>
      <c r="F1094" s="195" t="s">
        <v>1059</v>
      </c>
      <c r="G1094" s="196" t="s">
        <v>231</v>
      </c>
      <c r="H1094" s="197">
        <v>31.614</v>
      </c>
      <c r="I1094" s="198"/>
      <c r="J1094" s="199">
        <f>ROUND(I1094*H1094,2)</f>
        <v>0</v>
      </c>
      <c r="K1094" s="200"/>
      <c r="L1094" s="40"/>
      <c r="M1094" s="201" t="s">
        <v>1</v>
      </c>
      <c r="N1094" s="202" t="s">
        <v>45</v>
      </c>
      <c r="O1094" s="72"/>
      <c r="P1094" s="203">
        <f>O1094*H1094</f>
        <v>0</v>
      </c>
      <c r="Q1094" s="203">
        <v>0</v>
      </c>
      <c r="R1094" s="203">
        <f>Q1094*H1094</f>
        <v>0</v>
      </c>
      <c r="S1094" s="203">
        <v>0</v>
      </c>
      <c r="T1094" s="204">
        <f>S1094*H1094</f>
        <v>0</v>
      </c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R1094" s="205" t="s">
        <v>348</v>
      </c>
      <c r="AT1094" s="205" t="s">
        <v>195</v>
      </c>
      <c r="AU1094" s="205" t="s">
        <v>89</v>
      </c>
      <c r="AY1094" s="18" t="s">
        <v>193</v>
      </c>
      <c r="BE1094" s="206">
        <f>IF(N1094="základní",J1094,0)</f>
        <v>0</v>
      </c>
      <c r="BF1094" s="206">
        <f>IF(N1094="snížená",J1094,0)</f>
        <v>0</v>
      </c>
      <c r="BG1094" s="206">
        <f>IF(N1094="zákl. přenesená",J1094,0)</f>
        <v>0</v>
      </c>
      <c r="BH1094" s="206">
        <f>IF(N1094="sníž. přenesená",J1094,0)</f>
        <v>0</v>
      </c>
      <c r="BI1094" s="206">
        <f>IF(N1094="nulová",J1094,0)</f>
        <v>0</v>
      </c>
      <c r="BJ1094" s="18" t="s">
        <v>87</v>
      </c>
      <c r="BK1094" s="206">
        <f>ROUND(I1094*H1094,2)</f>
        <v>0</v>
      </c>
      <c r="BL1094" s="18" t="s">
        <v>348</v>
      </c>
      <c r="BM1094" s="205" t="s">
        <v>1060</v>
      </c>
    </row>
    <row r="1095" spans="2:51" s="15" customFormat="1" ht="12">
      <c r="B1095" s="230"/>
      <c r="C1095" s="231"/>
      <c r="D1095" s="209" t="s">
        <v>201</v>
      </c>
      <c r="E1095" s="232" t="s">
        <v>1</v>
      </c>
      <c r="F1095" s="233" t="s">
        <v>615</v>
      </c>
      <c r="G1095" s="231"/>
      <c r="H1095" s="232" t="s">
        <v>1</v>
      </c>
      <c r="I1095" s="234"/>
      <c r="J1095" s="231"/>
      <c r="K1095" s="231"/>
      <c r="L1095" s="235"/>
      <c r="M1095" s="236"/>
      <c r="N1095" s="237"/>
      <c r="O1095" s="237"/>
      <c r="P1095" s="237"/>
      <c r="Q1095" s="237"/>
      <c r="R1095" s="237"/>
      <c r="S1095" s="237"/>
      <c r="T1095" s="238"/>
      <c r="AT1095" s="239" t="s">
        <v>201</v>
      </c>
      <c r="AU1095" s="239" t="s">
        <v>89</v>
      </c>
      <c r="AV1095" s="15" t="s">
        <v>87</v>
      </c>
      <c r="AW1095" s="15" t="s">
        <v>36</v>
      </c>
      <c r="AX1095" s="15" t="s">
        <v>80</v>
      </c>
      <c r="AY1095" s="239" t="s">
        <v>193</v>
      </c>
    </row>
    <row r="1096" spans="2:51" s="15" customFormat="1" ht="12">
      <c r="B1096" s="230"/>
      <c r="C1096" s="231"/>
      <c r="D1096" s="209" t="s">
        <v>201</v>
      </c>
      <c r="E1096" s="232" t="s">
        <v>1</v>
      </c>
      <c r="F1096" s="233" t="s">
        <v>633</v>
      </c>
      <c r="G1096" s="231"/>
      <c r="H1096" s="232" t="s">
        <v>1</v>
      </c>
      <c r="I1096" s="234"/>
      <c r="J1096" s="231"/>
      <c r="K1096" s="231"/>
      <c r="L1096" s="235"/>
      <c r="M1096" s="236"/>
      <c r="N1096" s="237"/>
      <c r="O1096" s="237"/>
      <c r="P1096" s="237"/>
      <c r="Q1096" s="237"/>
      <c r="R1096" s="237"/>
      <c r="S1096" s="237"/>
      <c r="T1096" s="238"/>
      <c r="AT1096" s="239" t="s">
        <v>201</v>
      </c>
      <c r="AU1096" s="239" t="s">
        <v>89</v>
      </c>
      <c r="AV1096" s="15" t="s">
        <v>87</v>
      </c>
      <c r="AW1096" s="15" t="s">
        <v>36</v>
      </c>
      <c r="AX1096" s="15" t="s">
        <v>80</v>
      </c>
      <c r="AY1096" s="239" t="s">
        <v>193</v>
      </c>
    </row>
    <row r="1097" spans="2:51" s="13" customFormat="1" ht="12">
      <c r="B1097" s="207"/>
      <c r="C1097" s="208"/>
      <c r="D1097" s="209" t="s">
        <v>201</v>
      </c>
      <c r="E1097" s="210" t="s">
        <v>1</v>
      </c>
      <c r="F1097" s="211" t="s">
        <v>1061</v>
      </c>
      <c r="G1097" s="208"/>
      <c r="H1097" s="212">
        <v>31.614</v>
      </c>
      <c r="I1097" s="213"/>
      <c r="J1097" s="208"/>
      <c r="K1097" s="208"/>
      <c r="L1097" s="214"/>
      <c r="M1097" s="215"/>
      <c r="N1097" s="216"/>
      <c r="O1097" s="216"/>
      <c r="P1097" s="216"/>
      <c r="Q1097" s="216"/>
      <c r="R1097" s="216"/>
      <c r="S1097" s="216"/>
      <c r="T1097" s="217"/>
      <c r="AT1097" s="218" t="s">
        <v>201</v>
      </c>
      <c r="AU1097" s="218" t="s">
        <v>89</v>
      </c>
      <c r="AV1097" s="13" t="s">
        <v>89</v>
      </c>
      <c r="AW1097" s="13" t="s">
        <v>36</v>
      </c>
      <c r="AX1097" s="13" t="s">
        <v>80</v>
      </c>
      <c r="AY1097" s="218" t="s">
        <v>193</v>
      </c>
    </row>
    <row r="1098" spans="2:51" s="14" customFormat="1" ht="12">
      <c r="B1098" s="219"/>
      <c r="C1098" s="220"/>
      <c r="D1098" s="209" t="s">
        <v>201</v>
      </c>
      <c r="E1098" s="221" t="s">
        <v>1</v>
      </c>
      <c r="F1098" s="222" t="s">
        <v>203</v>
      </c>
      <c r="G1098" s="220"/>
      <c r="H1098" s="223">
        <v>31.614</v>
      </c>
      <c r="I1098" s="224"/>
      <c r="J1098" s="220"/>
      <c r="K1098" s="220"/>
      <c r="L1098" s="225"/>
      <c r="M1098" s="226"/>
      <c r="N1098" s="227"/>
      <c r="O1098" s="227"/>
      <c r="P1098" s="227"/>
      <c r="Q1098" s="227"/>
      <c r="R1098" s="227"/>
      <c r="S1098" s="227"/>
      <c r="T1098" s="228"/>
      <c r="AT1098" s="229" t="s">
        <v>201</v>
      </c>
      <c r="AU1098" s="229" t="s">
        <v>89</v>
      </c>
      <c r="AV1098" s="14" t="s">
        <v>199</v>
      </c>
      <c r="AW1098" s="14" t="s">
        <v>36</v>
      </c>
      <c r="AX1098" s="14" t="s">
        <v>87</v>
      </c>
      <c r="AY1098" s="229" t="s">
        <v>193</v>
      </c>
    </row>
    <row r="1099" spans="1:65" s="2" customFormat="1" ht="16.5" customHeight="1">
      <c r="A1099" s="35"/>
      <c r="B1099" s="36"/>
      <c r="C1099" s="193" t="s">
        <v>1062</v>
      </c>
      <c r="D1099" s="193" t="s">
        <v>195</v>
      </c>
      <c r="E1099" s="194" t="s">
        <v>1063</v>
      </c>
      <c r="F1099" s="195" t="s">
        <v>1064</v>
      </c>
      <c r="G1099" s="196" t="s">
        <v>367</v>
      </c>
      <c r="H1099" s="197">
        <v>14</v>
      </c>
      <c r="I1099" s="198"/>
      <c r="J1099" s="199">
        <f>ROUND(I1099*H1099,2)</f>
        <v>0</v>
      </c>
      <c r="K1099" s="200"/>
      <c r="L1099" s="40"/>
      <c r="M1099" s="201" t="s">
        <v>1</v>
      </c>
      <c r="N1099" s="202" t="s">
        <v>45</v>
      </c>
      <c r="O1099" s="72"/>
      <c r="P1099" s="203">
        <f>O1099*H1099</f>
        <v>0</v>
      </c>
      <c r="Q1099" s="203">
        <v>0</v>
      </c>
      <c r="R1099" s="203">
        <f>Q1099*H1099</f>
        <v>0</v>
      </c>
      <c r="S1099" s="203">
        <v>0</v>
      </c>
      <c r="T1099" s="204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205" t="s">
        <v>348</v>
      </c>
      <c r="AT1099" s="205" t="s">
        <v>195</v>
      </c>
      <c r="AU1099" s="205" t="s">
        <v>89</v>
      </c>
      <c r="AY1099" s="18" t="s">
        <v>193</v>
      </c>
      <c r="BE1099" s="206">
        <f>IF(N1099="základní",J1099,0)</f>
        <v>0</v>
      </c>
      <c r="BF1099" s="206">
        <f>IF(N1099="snížená",J1099,0)</f>
        <v>0</v>
      </c>
      <c r="BG1099" s="206">
        <f>IF(N1099="zákl. přenesená",J1099,0)</f>
        <v>0</v>
      </c>
      <c r="BH1099" s="206">
        <f>IF(N1099="sníž. přenesená",J1099,0)</f>
        <v>0</v>
      </c>
      <c r="BI1099" s="206">
        <f>IF(N1099="nulová",J1099,0)</f>
        <v>0</v>
      </c>
      <c r="BJ1099" s="18" t="s">
        <v>87</v>
      </c>
      <c r="BK1099" s="206">
        <f>ROUND(I1099*H1099,2)</f>
        <v>0</v>
      </c>
      <c r="BL1099" s="18" t="s">
        <v>348</v>
      </c>
      <c r="BM1099" s="205" t="s">
        <v>1065</v>
      </c>
    </row>
    <row r="1100" spans="2:63" s="12" customFormat="1" ht="22.9" customHeight="1">
      <c r="B1100" s="177"/>
      <c r="C1100" s="178"/>
      <c r="D1100" s="179" t="s">
        <v>79</v>
      </c>
      <c r="E1100" s="191" t="s">
        <v>1066</v>
      </c>
      <c r="F1100" s="191" t="s">
        <v>1067</v>
      </c>
      <c r="G1100" s="178"/>
      <c r="H1100" s="178"/>
      <c r="I1100" s="181"/>
      <c r="J1100" s="192">
        <f>BK1100</f>
        <v>0</v>
      </c>
      <c r="K1100" s="178"/>
      <c r="L1100" s="183"/>
      <c r="M1100" s="184"/>
      <c r="N1100" s="185"/>
      <c r="O1100" s="185"/>
      <c r="P1100" s="186">
        <f>SUM(P1101:P1174)</f>
        <v>0</v>
      </c>
      <c r="Q1100" s="185"/>
      <c r="R1100" s="186">
        <f>SUM(R1101:R1174)</f>
        <v>0.07555158000000001</v>
      </c>
      <c r="S1100" s="185"/>
      <c r="T1100" s="187">
        <f>SUM(T1101:T1174)</f>
        <v>0</v>
      </c>
      <c r="AR1100" s="188" t="s">
        <v>89</v>
      </c>
      <c r="AT1100" s="189" t="s">
        <v>79</v>
      </c>
      <c r="AU1100" s="189" t="s">
        <v>87</v>
      </c>
      <c r="AY1100" s="188" t="s">
        <v>193</v>
      </c>
      <c r="BK1100" s="190">
        <f>SUM(BK1101:BK1174)</f>
        <v>0</v>
      </c>
    </row>
    <row r="1101" spans="1:65" s="2" customFormat="1" ht="21.75" customHeight="1">
      <c r="A1101" s="35"/>
      <c r="B1101" s="36"/>
      <c r="C1101" s="193" t="s">
        <v>1068</v>
      </c>
      <c r="D1101" s="193" t="s">
        <v>195</v>
      </c>
      <c r="E1101" s="194" t="s">
        <v>1069</v>
      </c>
      <c r="F1101" s="195" t="s">
        <v>1070</v>
      </c>
      <c r="G1101" s="196" t="s">
        <v>231</v>
      </c>
      <c r="H1101" s="197">
        <v>8.175</v>
      </c>
      <c r="I1101" s="198"/>
      <c r="J1101" s="199">
        <f>ROUND(I1101*H1101,2)</f>
        <v>0</v>
      </c>
      <c r="K1101" s="200"/>
      <c r="L1101" s="40"/>
      <c r="M1101" s="201" t="s">
        <v>1</v>
      </c>
      <c r="N1101" s="202" t="s">
        <v>45</v>
      </c>
      <c r="O1101" s="72"/>
      <c r="P1101" s="203">
        <f>O1101*H1101</f>
        <v>0</v>
      </c>
      <c r="Q1101" s="203">
        <v>0</v>
      </c>
      <c r="R1101" s="203">
        <f>Q1101*H1101</f>
        <v>0</v>
      </c>
      <c r="S1101" s="203">
        <v>0</v>
      </c>
      <c r="T1101" s="204">
        <f>S1101*H1101</f>
        <v>0</v>
      </c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R1101" s="205" t="s">
        <v>348</v>
      </c>
      <c r="AT1101" s="205" t="s">
        <v>195</v>
      </c>
      <c r="AU1101" s="205" t="s">
        <v>89</v>
      </c>
      <c r="AY1101" s="18" t="s">
        <v>193</v>
      </c>
      <c r="BE1101" s="206">
        <f>IF(N1101="základní",J1101,0)</f>
        <v>0</v>
      </c>
      <c r="BF1101" s="206">
        <f>IF(N1101="snížená",J1101,0)</f>
        <v>0</v>
      </c>
      <c r="BG1101" s="206">
        <f>IF(N1101="zákl. přenesená",J1101,0)</f>
        <v>0</v>
      </c>
      <c r="BH1101" s="206">
        <f>IF(N1101="sníž. přenesená",J1101,0)</f>
        <v>0</v>
      </c>
      <c r="BI1101" s="206">
        <f>IF(N1101="nulová",J1101,0)</f>
        <v>0</v>
      </c>
      <c r="BJ1101" s="18" t="s">
        <v>87</v>
      </c>
      <c r="BK1101" s="206">
        <f>ROUND(I1101*H1101,2)</f>
        <v>0</v>
      </c>
      <c r="BL1101" s="18" t="s">
        <v>348</v>
      </c>
      <c r="BM1101" s="205" t="s">
        <v>1071</v>
      </c>
    </row>
    <row r="1102" spans="2:51" s="15" customFormat="1" ht="12">
      <c r="B1102" s="230"/>
      <c r="C1102" s="231"/>
      <c r="D1102" s="209" t="s">
        <v>201</v>
      </c>
      <c r="E1102" s="232" t="s">
        <v>1</v>
      </c>
      <c r="F1102" s="233" t="s">
        <v>461</v>
      </c>
      <c r="G1102" s="231"/>
      <c r="H1102" s="232" t="s">
        <v>1</v>
      </c>
      <c r="I1102" s="234"/>
      <c r="J1102" s="231"/>
      <c r="K1102" s="231"/>
      <c r="L1102" s="235"/>
      <c r="M1102" s="236"/>
      <c r="N1102" s="237"/>
      <c r="O1102" s="237"/>
      <c r="P1102" s="237"/>
      <c r="Q1102" s="237"/>
      <c r="R1102" s="237"/>
      <c r="S1102" s="237"/>
      <c r="T1102" s="238"/>
      <c r="AT1102" s="239" t="s">
        <v>201</v>
      </c>
      <c r="AU1102" s="239" t="s">
        <v>89</v>
      </c>
      <c r="AV1102" s="15" t="s">
        <v>87</v>
      </c>
      <c r="AW1102" s="15" t="s">
        <v>36</v>
      </c>
      <c r="AX1102" s="15" t="s">
        <v>80</v>
      </c>
      <c r="AY1102" s="239" t="s">
        <v>193</v>
      </c>
    </row>
    <row r="1103" spans="2:51" s="13" customFormat="1" ht="12">
      <c r="B1103" s="207"/>
      <c r="C1103" s="208"/>
      <c r="D1103" s="209" t="s">
        <v>201</v>
      </c>
      <c r="E1103" s="210" t="s">
        <v>1</v>
      </c>
      <c r="F1103" s="211" t="s">
        <v>1072</v>
      </c>
      <c r="G1103" s="208"/>
      <c r="H1103" s="212">
        <v>8.175</v>
      </c>
      <c r="I1103" s="213"/>
      <c r="J1103" s="208"/>
      <c r="K1103" s="208"/>
      <c r="L1103" s="214"/>
      <c r="M1103" s="215"/>
      <c r="N1103" s="216"/>
      <c r="O1103" s="216"/>
      <c r="P1103" s="216"/>
      <c r="Q1103" s="216"/>
      <c r="R1103" s="216"/>
      <c r="S1103" s="216"/>
      <c r="T1103" s="217"/>
      <c r="AT1103" s="218" t="s">
        <v>201</v>
      </c>
      <c r="AU1103" s="218" t="s">
        <v>89</v>
      </c>
      <c r="AV1103" s="13" t="s">
        <v>89</v>
      </c>
      <c r="AW1103" s="13" t="s">
        <v>36</v>
      </c>
      <c r="AX1103" s="13" t="s">
        <v>80</v>
      </c>
      <c r="AY1103" s="218" t="s">
        <v>193</v>
      </c>
    </row>
    <row r="1104" spans="2:51" s="16" customFormat="1" ht="12">
      <c r="B1104" s="240"/>
      <c r="C1104" s="241"/>
      <c r="D1104" s="209" t="s">
        <v>201</v>
      </c>
      <c r="E1104" s="242" t="s">
        <v>1</v>
      </c>
      <c r="F1104" s="243" t="s">
        <v>236</v>
      </c>
      <c r="G1104" s="241"/>
      <c r="H1104" s="244">
        <v>8.175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AT1104" s="250" t="s">
        <v>201</v>
      </c>
      <c r="AU1104" s="250" t="s">
        <v>89</v>
      </c>
      <c r="AV1104" s="16" t="s">
        <v>100</v>
      </c>
      <c r="AW1104" s="16" t="s">
        <v>36</v>
      </c>
      <c r="AX1104" s="16" t="s">
        <v>80</v>
      </c>
      <c r="AY1104" s="250" t="s">
        <v>193</v>
      </c>
    </row>
    <row r="1105" spans="2:51" s="14" customFormat="1" ht="12">
      <c r="B1105" s="219"/>
      <c r="C1105" s="220"/>
      <c r="D1105" s="209" t="s">
        <v>201</v>
      </c>
      <c r="E1105" s="221" t="s">
        <v>1</v>
      </c>
      <c r="F1105" s="222" t="s">
        <v>203</v>
      </c>
      <c r="G1105" s="220"/>
      <c r="H1105" s="223">
        <v>8.175</v>
      </c>
      <c r="I1105" s="224"/>
      <c r="J1105" s="220"/>
      <c r="K1105" s="220"/>
      <c r="L1105" s="225"/>
      <c r="M1105" s="226"/>
      <c r="N1105" s="227"/>
      <c r="O1105" s="227"/>
      <c r="P1105" s="227"/>
      <c r="Q1105" s="227"/>
      <c r="R1105" s="227"/>
      <c r="S1105" s="227"/>
      <c r="T1105" s="228"/>
      <c r="AT1105" s="229" t="s">
        <v>201</v>
      </c>
      <c r="AU1105" s="229" t="s">
        <v>89</v>
      </c>
      <c r="AV1105" s="14" t="s">
        <v>199</v>
      </c>
      <c r="AW1105" s="14" t="s">
        <v>36</v>
      </c>
      <c r="AX1105" s="14" t="s">
        <v>87</v>
      </c>
      <c r="AY1105" s="229" t="s">
        <v>193</v>
      </c>
    </row>
    <row r="1106" spans="1:65" s="2" customFormat="1" ht="33" customHeight="1">
      <c r="A1106" s="35"/>
      <c r="B1106" s="36"/>
      <c r="C1106" s="193" t="s">
        <v>1073</v>
      </c>
      <c r="D1106" s="193" t="s">
        <v>195</v>
      </c>
      <c r="E1106" s="194" t="s">
        <v>1074</v>
      </c>
      <c r="F1106" s="195" t="s">
        <v>1075</v>
      </c>
      <c r="G1106" s="196" t="s">
        <v>231</v>
      </c>
      <c r="H1106" s="197">
        <v>290.583</v>
      </c>
      <c r="I1106" s="198"/>
      <c r="J1106" s="199">
        <f>ROUND(I1106*H1106,2)</f>
        <v>0</v>
      </c>
      <c r="K1106" s="200"/>
      <c r="L1106" s="40"/>
      <c r="M1106" s="201" t="s">
        <v>1</v>
      </c>
      <c r="N1106" s="202" t="s">
        <v>45</v>
      </c>
      <c r="O1106" s="72"/>
      <c r="P1106" s="203">
        <f>O1106*H1106</f>
        <v>0</v>
      </c>
      <c r="Q1106" s="203">
        <v>0.00026</v>
      </c>
      <c r="R1106" s="203">
        <f>Q1106*H1106</f>
        <v>0.07555158000000001</v>
      </c>
      <c r="S1106" s="203">
        <v>0</v>
      </c>
      <c r="T1106" s="204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205" t="s">
        <v>348</v>
      </c>
      <c r="AT1106" s="205" t="s">
        <v>195</v>
      </c>
      <c r="AU1106" s="205" t="s">
        <v>89</v>
      </c>
      <c r="AY1106" s="18" t="s">
        <v>193</v>
      </c>
      <c r="BE1106" s="206">
        <f>IF(N1106="základní",J1106,0)</f>
        <v>0</v>
      </c>
      <c r="BF1106" s="206">
        <f>IF(N1106="snížená",J1106,0)</f>
        <v>0</v>
      </c>
      <c r="BG1106" s="206">
        <f>IF(N1106="zákl. přenesená",J1106,0)</f>
        <v>0</v>
      </c>
      <c r="BH1106" s="206">
        <f>IF(N1106="sníž. přenesená",J1106,0)</f>
        <v>0</v>
      </c>
      <c r="BI1106" s="206">
        <f>IF(N1106="nulová",J1106,0)</f>
        <v>0</v>
      </c>
      <c r="BJ1106" s="18" t="s">
        <v>87</v>
      </c>
      <c r="BK1106" s="206">
        <f>ROUND(I1106*H1106,2)</f>
        <v>0</v>
      </c>
      <c r="BL1106" s="18" t="s">
        <v>348</v>
      </c>
      <c r="BM1106" s="205" t="s">
        <v>1076</v>
      </c>
    </row>
    <row r="1107" spans="2:51" s="15" customFormat="1" ht="12">
      <c r="B1107" s="230"/>
      <c r="C1107" s="231"/>
      <c r="D1107" s="209" t="s">
        <v>201</v>
      </c>
      <c r="E1107" s="232" t="s">
        <v>1</v>
      </c>
      <c r="F1107" s="233" t="s">
        <v>1077</v>
      </c>
      <c r="G1107" s="231"/>
      <c r="H1107" s="232" t="s">
        <v>1</v>
      </c>
      <c r="I1107" s="234"/>
      <c r="J1107" s="231"/>
      <c r="K1107" s="231"/>
      <c r="L1107" s="235"/>
      <c r="M1107" s="236"/>
      <c r="N1107" s="237"/>
      <c r="O1107" s="237"/>
      <c r="P1107" s="237"/>
      <c r="Q1107" s="237"/>
      <c r="R1107" s="237"/>
      <c r="S1107" s="237"/>
      <c r="T1107" s="238"/>
      <c r="AT1107" s="239" t="s">
        <v>201</v>
      </c>
      <c r="AU1107" s="239" t="s">
        <v>89</v>
      </c>
      <c r="AV1107" s="15" t="s">
        <v>87</v>
      </c>
      <c r="AW1107" s="15" t="s">
        <v>36</v>
      </c>
      <c r="AX1107" s="15" t="s">
        <v>80</v>
      </c>
      <c r="AY1107" s="239" t="s">
        <v>193</v>
      </c>
    </row>
    <row r="1108" spans="2:51" s="15" customFormat="1" ht="12">
      <c r="B1108" s="230"/>
      <c r="C1108" s="231"/>
      <c r="D1108" s="209" t="s">
        <v>201</v>
      </c>
      <c r="E1108" s="232" t="s">
        <v>1</v>
      </c>
      <c r="F1108" s="233" t="s">
        <v>1078</v>
      </c>
      <c r="G1108" s="231"/>
      <c r="H1108" s="232" t="s">
        <v>1</v>
      </c>
      <c r="I1108" s="234"/>
      <c r="J1108" s="231"/>
      <c r="K1108" s="231"/>
      <c r="L1108" s="235"/>
      <c r="M1108" s="236"/>
      <c r="N1108" s="237"/>
      <c r="O1108" s="237"/>
      <c r="P1108" s="237"/>
      <c r="Q1108" s="237"/>
      <c r="R1108" s="237"/>
      <c r="S1108" s="237"/>
      <c r="T1108" s="238"/>
      <c r="AT1108" s="239" t="s">
        <v>201</v>
      </c>
      <c r="AU1108" s="239" t="s">
        <v>89</v>
      </c>
      <c r="AV1108" s="15" t="s">
        <v>87</v>
      </c>
      <c r="AW1108" s="15" t="s">
        <v>36</v>
      </c>
      <c r="AX1108" s="15" t="s">
        <v>80</v>
      </c>
      <c r="AY1108" s="239" t="s">
        <v>193</v>
      </c>
    </row>
    <row r="1109" spans="2:51" s="13" customFormat="1" ht="12">
      <c r="B1109" s="207"/>
      <c r="C1109" s="208"/>
      <c r="D1109" s="209" t="s">
        <v>201</v>
      </c>
      <c r="E1109" s="210" t="s">
        <v>1</v>
      </c>
      <c r="F1109" s="211" t="s">
        <v>430</v>
      </c>
      <c r="G1109" s="208"/>
      <c r="H1109" s="212">
        <v>2.01</v>
      </c>
      <c r="I1109" s="213"/>
      <c r="J1109" s="208"/>
      <c r="K1109" s="208"/>
      <c r="L1109" s="214"/>
      <c r="M1109" s="215"/>
      <c r="N1109" s="216"/>
      <c r="O1109" s="216"/>
      <c r="P1109" s="216"/>
      <c r="Q1109" s="216"/>
      <c r="R1109" s="216"/>
      <c r="S1109" s="216"/>
      <c r="T1109" s="217"/>
      <c r="AT1109" s="218" t="s">
        <v>201</v>
      </c>
      <c r="AU1109" s="218" t="s">
        <v>89</v>
      </c>
      <c r="AV1109" s="13" t="s">
        <v>89</v>
      </c>
      <c r="AW1109" s="13" t="s">
        <v>36</v>
      </c>
      <c r="AX1109" s="13" t="s">
        <v>80</v>
      </c>
      <c r="AY1109" s="218" t="s">
        <v>193</v>
      </c>
    </row>
    <row r="1110" spans="2:51" s="13" customFormat="1" ht="12">
      <c r="B1110" s="207"/>
      <c r="C1110" s="208"/>
      <c r="D1110" s="209" t="s">
        <v>201</v>
      </c>
      <c r="E1110" s="210" t="s">
        <v>1</v>
      </c>
      <c r="F1110" s="211" t="s">
        <v>431</v>
      </c>
      <c r="G1110" s="208"/>
      <c r="H1110" s="212">
        <v>2.12</v>
      </c>
      <c r="I1110" s="213"/>
      <c r="J1110" s="208"/>
      <c r="K1110" s="208"/>
      <c r="L1110" s="214"/>
      <c r="M1110" s="215"/>
      <c r="N1110" s="216"/>
      <c r="O1110" s="216"/>
      <c r="P1110" s="216"/>
      <c r="Q1110" s="216"/>
      <c r="R1110" s="216"/>
      <c r="S1110" s="216"/>
      <c r="T1110" s="217"/>
      <c r="AT1110" s="218" t="s">
        <v>201</v>
      </c>
      <c r="AU1110" s="218" t="s">
        <v>89</v>
      </c>
      <c r="AV1110" s="13" t="s">
        <v>89</v>
      </c>
      <c r="AW1110" s="13" t="s">
        <v>36</v>
      </c>
      <c r="AX1110" s="13" t="s">
        <v>80</v>
      </c>
      <c r="AY1110" s="218" t="s">
        <v>193</v>
      </c>
    </row>
    <row r="1111" spans="2:51" s="13" customFormat="1" ht="12">
      <c r="B1111" s="207"/>
      <c r="C1111" s="208"/>
      <c r="D1111" s="209" t="s">
        <v>201</v>
      </c>
      <c r="E1111" s="210" t="s">
        <v>1</v>
      </c>
      <c r="F1111" s="211" t="s">
        <v>432</v>
      </c>
      <c r="G1111" s="208"/>
      <c r="H1111" s="212">
        <v>1.36</v>
      </c>
      <c r="I1111" s="213"/>
      <c r="J1111" s="208"/>
      <c r="K1111" s="208"/>
      <c r="L1111" s="214"/>
      <c r="M1111" s="215"/>
      <c r="N1111" s="216"/>
      <c r="O1111" s="216"/>
      <c r="P1111" s="216"/>
      <c r="Q1111" s="216"/>
      <c r="R1111" s="216"/>
      <c r="S1111" s="216"/>
      <c r="T1111" s="217"/>
      <c r="AT1111" s="218" t="s">
        <v>201</v>
      </c>
      <c r="AU1111" s="218" t="s">
        <v>89</v>
      </c>
      <c r="AV1111" s="13" t="s">
        <v>89</v>
      </c>
      <c r="AW1111" s="13" t="s">
        <v>36</v>
      </c>
      <c r="AX1111" s="13" t="s">
        <v>80</v>
      </c>
      <c r="AY1111" s="218" t="s">
        <v>193</v>
      </c>
    </row>
    <row r="1112" spans="2:51" s="13" customFormat="1" ht="12">
      <c r="B1112" s="207"/>
      <c r="C1112" s="208"/>
      <c r="D1112" s="209" t="s">
        <v>201</v>
      </c>
      <c r="E1112" s="210" t="s">
        <v>1</v>
      </c>
      <c r="F1112" s="211" t="s">
        <v>433</v>
      </c>
      <c r="G1112" s="208"/>
      <c r="H1112" s="212">
        <v>5.87</v>
      </c>
      <c r="I1112" s="213"/>
      <c r="J1112" s="208"/>
      <c r="K1112" s="208"/>
      <c r="L1112" s="214"/>
      <c r="M1112" s="215"/>
      <c r="N1112" s="216"/>
      <c r="O1112" s="216"/>
      <c r="P1112" s="216"/>
      <c r="Q1112" s="216"/>
      <c r="R1112" s="216"/>
      <c r="S1112" s="216"/>
      <c r="T1112" s="217"/>
      <c r="AT1112" s="218" t="s">
        <v>201</v>
      </c>
      <c r="AU1112" s="218" t="s">
        <v>89</v>
      </c>
      <c r="AV1112" s="13" t="s">
        <v>89</v>
      </c>
      <c r="AW1112" s="13" t="s">
        <v>36</v>
      </c>
      <c r="AX1112" s="13" t="s">
        <v>80</v>
      </c>
      <c r="AY1112" s="218" t="s">
        <v>193</v>
      </c>
    </row>
    <row r="1113" spans="2:51" s="13" customFormat="1" ht="12">
      <c r="B1113" s="207"/>
      <c r="C1113" s="208"/>
      <c r="D1113" s="209" t="s">
        <v>201</v>
      </c>
      <c r="E1113" s="210" t="s">
        <v>1</v>
      </c>
      <c r="F1113" s="211" t="s">
        <v>434</v>
      </c>
      <c r="G1113" s="208"/>
      <c r="H1113" s="212">
        <v>3.77</v>
      </c>
      <c r="I1113" s="213"/>
      <c r="J1113" s="208"/>
      <c r="K1113" s="208"/>
      <c r="L1113" s="214"/>
      <c r="M1113" s="215"/>
      <c r="N1113" s="216"/>
      <c r="O1113" s="216"/>
      <c r="P1113" s="216"/>
      <c r="Q1113" s="216"/>
      <c r="R1113" s="216"/>
      <c r="S1113" s="216"/>
      <c r="T1113" s="217"/>
      <c r="AT1113" s="218" t="s">
        <v>201</v>
      </c>
      <c r="AU1113" s="218" t="s">
        <v>89</v>
      </c>
      <c r="AV1113" s="13" t="s">
        <v>89</v>
      </c>
      <c r="AW1113" s="13" t="s">
        <v>36</v>
      </c>
      <c r="AX1113" s="13" t="s">
        <v>80</v>
      </c>
      <c r="AY1113" s="218" t="s">
        <v>193</v>
      </c>
    </row>
    <row r="1114" spans="2:51" s="15" customFormat="1" ht="12">
      <c r="B1114" s="230"/>
      <c r="C1114" s="231"/>
      <c r="D1114" s="209" t="s">
        <v>201</v>
      </c>
      <c r="E1114" s="232" t="s">
        <v>1</v>
      </c>
      <c r="F1114" s="233" t="s">
        <v>272</v>
      </c>
      <c r="G1114" s="231"/>
      <c r="H1114" s="232" t="s">
        <v>1</v>
      </c>
      <c r="I1114" s="234"/>
      <c r="J1114" s="231"/>
      <c r="K1114" s="231"/>
      <c r="L1114" s="235"/>
      <c r="M1114" s="236"/>
      <c r="N1114" s="237"/>
      <c r="O1114" s="237"/>
      <c r="P1114" s="237"/>
      <c r="Q1114" s="237"/>
      <c r="R1114" s="237"/>
      <c r="S1114" s="237"/>
      <c r="T1114" s="238"/>
      <c r="AT1114" s="239" t="s">
        <v>201</v>
      </c>
      <c r="AU1114" s="239" t="s">
        <v>89</v>
      </c>
      <c r="AV1114" s="15" t="s">
        <v>87</v>
      </c>
      <c r="AW1114" s="15" t="s">
        <v>36</v>
      </c>
      <c r="AX1114" s="15" t="s">
        <v>80</v>
      </c>
      <c r="AY1114" s="239" t="s">
        <v>193</v>
      </c>
    </row>
    <row r="1115" spans="2:51" s="13" customFormat="1" ht="12">
      <c r="B1115" s="207"/>
      <c r="C1115" s="208"/>
      <c r="D1115" s="209" t="s">
        <v>201</v>
      </c>
      <c r="E1115" s="210" t="s">
        <v>1</v>
      </c>
      <c r="F1115" s="211" t="s">
        <v>435</v>
      </c>
      <c r="G1115" s="208"/>
      <c r="H1115" s="212">
        <v>6.1</v>
      </c>
      <c r="I1115" s="213"/>
      <c r="J1115" s="208"/>
      <c r="K1115" s="208"/>
      <c r="L1115" s="214"/>
      <c r="M1115" s="215"/>
      <c r="N1115" s="216"/>
      <c r="O1115" s="216"/>
      <c r="P1115" s="216"/>
      <c r="Q1115" s="216"/>
      <c r="R1115" s="216"/>
      <c r="S1115" s="216"/>
      <c r="T1115" s="217"/>
      <c r="AT1115" s="218" t="s">
        <v>201</v>
      </c>
      <c r="AU1115" s="218" t="s">
        <v>89</v>
      </c>
      <c r="AV1115" s="13" t="s">
        <v>89</v>
      </c>
      <c r="AW1115" s="13" t="s">
        <v>36</v>
      </c>
      <c r="AX1115" s="13" t="s">
        <v>80</v>
      </c>
      <c r="AY1115" s="218" t="s">
        <v>193</v>
      </c>
    </row>
    <row r="1116" spans="2:51" s="13" customFormat="1" ht="12">
      <c r="B1116" s="207"/>
      <c r="C1116" s="208"/>
      <c r="D1116" s="209" t="s">
        <v>201</v>
      </c>
      <c r="E1116" s="210" t="s">
        <v>1</v>
      </c>
      <c r="F1116" s="211" t="s">
        <v>436</v>
      </c>
      <c r="G1116" s="208"/>
      <c r="H1116" s="212">
        <v>11.64</v>
      </c>
      <c r="I1116" s="213"/>
      <c r="J1116" s="208"/>
      <c r="K1116" s="208"/>
      <c r="L1116" s="214"/>
      <c r="M1116" s="215"/>
      <c r="N1116" s="216"/>
      <c r="O1116" s="216"/>
      <c r="P1116" s="216"/>
      <c r="Q1116" s="216"/>
      <c r="R1116" s="216"/>
      <c r="S1116" s="216"/>
      <c r="T1116" s="217"/>
      <c r="AT1116" s="218" t="s">
        <v>201</v>
      </c>
      <c r="AU1116" s="218" t="s">
        <v>89</v>
      </c>
      <c r="AV1116" s="13" t="s">
        <v>89</v>
      </c>
      <c r="AW1116" s="13" t="s">
        <v>36</v>
      </c>
      <c r="AX1116" s="13" t="s">
        <v>80</v>
      </c>
      <c r="AY1116" s="218" t="s">
        <v>193</v>
      </c>
    </row>
    <row r="1117" spans="2:51" s="13" customFormat="1" ht="12">
      <c r="B1117" s="207"/>
      <c r="C1117" s="208"/>
      <c r="D1117" s="209" t="s">
        <v>201</v>
      </c>
      <c r="E1117" s="210" t="s">
        <v>1</v>
      </c>
      <c r="F1117" s="211" t="s">
        <v>437</v>
      </c>
      <c r="G1117" s="208"/>
      <c r="H1117" s="212">
        <v>2.53</v>
      </c>
      <c r="I1117" s="213"/>
      <c r="J1117" s="208"/>
      <c r="K1117" s="208"/>
      <c r="L1117" s="214"/>
      <c r="M1117" s="215"/>
      <c r="N1117" s="216"/>
      <c r="O1117" s="216"/>
      <c r="P1117" s="216"/>
      <c r="Q1117" s="216"/>
      <c r="R1117" s="216"/>
      <c r="S1117" s="216"/>
      <c r="T1117" s="217"/>
      <c r="AT1117" s="218" t="s">
        <v>201</v>
      </c>
      <c r="AU1117" s="218" t="s">
        <v>89</v>
      </c>
      <c r="AV1117" s="13" t="s">
        <v>89</v>
      </c>
      <c r="AW1117" s="13" t="s">
        <v>36</v>
      </c>
      <c r="AX1117" s="13" t="s">
        <v>80</v>
      </c>
      <c r="AY1117" s="218" t="s">
        <v>193</v>
      </c>
    </row>
    <row r="1118" spans="2:51" s="15" customFormat="1" ht="12">
      <c r="B1118" s="230"/>
      <c r="C1118" s="231"/>
      <c r="D1118" s="209" t="s">
        <v>201</v>
      </c>
      <c r="E1118" s="232" t="s">
        <v>1</v>
      </c>
      <c r="F1118" s="233" t="s">
        <v>274</v>
      </c>
      <c r="G1118" s="231"/>
      <c r="H1118" s="232" t="s">
        <v>1</v>
      </c>
      <c r="I1118" s="234"/>
      <c r="J1118" s="231"/>
      <c r="K1118" s="231"/>
      <c r="L1118" s="235"/>
      <c r="M1118" s="236"/>
      <c r="N1118" s="237"/>
      <c r="O1118" s="237"/>
      <c r="P1118" s="237"/>
      <c r="Q1118" s="237"/>
      <c r="R1118" s="237"/>
      <c r="S1118" s="237"/>
      <c r="T1118" s="238"/>
      <c r="AT1118" s="239" t="s">
        <v>201</v>
      </c>
      <c r="AU1118" s="239" t="s">
        <v>89</v>
      </c>
      <c r="AV1118" s="15" t="s">
        <v>87</v>
      </c>
      <c r="AW1118" s="15" t="s">
        <v>36</v>
      </c>
      <c r="AX1118" s="15" t="s">
        <v>80</v>
      </c>
      <c r="AY1118" s="239" t="s">
        <v>193</v>
      </c>
    </row>
    <row r="1119" spans="2:51" s="13" customFormat="1" ht="12">
      <c r="B1119" s="207"/>
      <c r="C1119" s="208"/>
      <c r="D1119" s="209" t="s">
        <v>201</v>
      </c>
      <c r="E1119" s="210" t="s">
        <v>1</v>
      </c>
      <c r="F1119" s="211" t="s">
        <v>438</v>
      </c>
      <c r="G1119" s="208"/>
      <c r="H1119" s="212">
        <v>6.04</v>
      </c>
      <c r="I1119" s="213"/>
      <c r="J1119" s="208"/>
      <c r="K1119" s="208"/>
      <c r="L1119" s="214"/>
      <c r="M1119" s="215"/>
      <c r="N1119" s="216"/>
      <c r="O1119" s="216"/>
      <c r="P1119" s="216"/>
      <c r="Q1119" s="216"/>
      <c r="R1119" s="216"/>
      <c r="S1119" s="216"/>
      <c r="T1119" s="217"/>
      <c r="AT1119" s="218" t="s">
        <v>201</v>
      </c>
      <c r="AU1119" s="218" t="s">
        <v>89</v>
      </c>
      <c r="AV1119" s="13" t="s">
        <v>89</v>
      </c>
      <c r="AW1119" s="13" t="s">
        <v>36</v>
      </c>
      <c r="AX1119" s="13" t="s">
        <v>80</v>
      </c>
      <c r="AY1119" s="218" t="s">
        <v>193</v>
      </c>
    </row>
    <row r="1120" spans="2:51" s="13" customFormat="1" ht="12">
      <c r="B1120" s="207"/>
      <c r="C1120" s="208"/>
      <c r="D1120" s="209" t="s">
        <v>201</v>
      </c>
      <c r="E1120" s="210" t="s">
        <v>1</v>
      </c>
      <c r="F1120" s="211" t="s">
        <v>439</v>
      </c>
      <c r="G1120" s="208"/>
      <c r="H1120" s="212">
        <v>11.66</v>
      </c>
      <c r="I1120" s="213"/>
      <c r="J1120" s="208"/>
      <c r="K1120" s="208"/>
      <c r="L1120" s="214"/>
      <c r="M1120" s="215"/>
      <c r="N1120" s="216"/>
      <c r="O1120" s="216"/>
      <c r="P1120" s="216"/>
      <c r="Q1120" s="216"/>
      <c r="R1120" s="216"/>
      <c r="S1120" s="216"/>
      <c r="T1120" s="217"/>
      <c r="AT1120" s="218" t="s">
        <v>201</v>
      </c>
      <c r="AU1120" s="218" t="s">
        <v>89</v>
      </c>
      <c r="AV1120" s="13" t="s">
        <v>89</v>
      </c>
      <c r="AW1120" s="13" t="s">
        <v>36</v>
      </c>
      <c r="AX1120" s="13" t="s">
        <v>80</v>
      </c>
      <c r="AY1120" s="218" t="s">
        <v>193</v>
      </c>
    </row>
    <row r="1121" spans="2:51" s="13" customFormat="1" ht="12">
      <c r="B1121" s="207"/>
      <c r="C1121" s="208"/>
      <c r="D1121" s="209" t="s">
        <v>201</v>
      </c>
      <c r="E1121" s="210" t="s">
        <v>1</v>
      </c>
      <c r="F1121" s="211" t="s">
        <v>440</v>
      </c>
      <c r="G1121" s="208"/>
      <c r="H1121" s="212">
        <v>2.53</v>
      </c>
      <c r="I1121" s="213"/>
      <c r="J1121" s="208"/>
      <c r="K1121" s="208"/>
      <c r="L1121" s="214"/>
      <c r="M1121" s="215"/>
      <c r="N1121" s="216"/>
      <c r="O1121" s="216"/>
      <c r="P1121" s="216"/>
      <c r="Q1121" s="216"/>
      <c r="R1121" s="216"/>
      <c r="S1121" s="216"/>
      <c r="T1121" s="217"/>
      <c r="AT1121" s="218" t="s">
        <v>201</v>
      </c>
      <c r="AU1121" s="218" t="s">
        <v>89</v>
      </c>
      <c r="AV1121" s="13" t="s">
        <v>89</v>
      </c>
      <c r="AW1121" s="13" t="s">
        <v>36</v>
      </c>
      <c r="AX1121" s="13" t="s">
        <v>80</v>
      </c>
      <c r="AY1121" s="218" t="s">
        <v>193</v>
      </c>
    </row>
    <row r="1122" spans="2:51" s="16" customFormat="1" ht="12">
      <c r="B1122" s="240"/>
      <c r="C1122" s="241"/>
      <c r="D1122" s="209" t="s">
        <v>201</v>
      </c>
      <c r="E1122" s="242" t="s">
        <v>1</v>
      </c>
      <c r="F1122" s="243" t="s">
        <v>236</v>
      </c>
      <c r="G1122" s="241"/>
      <c r="H1122" s="244">
        <v>55.63</v>
      </c>
      <c r="I1122" s="245"/>
      <c r="J1122" s="241"/>
      <c r="K1122" s="241"/>
      <c r="L1122" s="246"/>
      <c r="M1122" s="247"/>
      <c r="N1122" s="248"/>
      <c r="O1122" s="248"/>
      <c r="P1122" s="248"/>
      <c r="Q1122" s="248"/>
      <c r="R1122" s="248"/>
      <c r="S1122" s="248"/>
      <c r="T1122" s="249"/>
      <c r="AT1122" s="250" t="s">
        <v>201</v>
      </c>
      <c r="AU1122" s="250" t="s">
        <v>89</v>
      </c>
      <c r="AV1122" s="16" t="s">
        <v>100</v>
      </c>
      <c r="AW1122" s="16" t="s">
        <v>36</v>
      </c>
      <c r="AX1122" s="16" t="s">
        <v>80</v>
      </c>
      <c r="AY1122" s="250" t="s">
        <v>193</v>
      </c>
    </row>
    <row r="1123" spans="2:51" s="15" customFormat="1" ht="12">
      <c r="B1123" s="230"/>
      <c r="C1123" s="231"/>
      <c r="D1123" s="209" t="s">
        <v>201</v>
      </c>
      <c r="E1123" s="232" t="s">
        <v>1</v>
      </c>
      <c r="F1123" s="233" t="s">
        <v>1079</v>
      </c>
      <c r="G1123" s="231"/>
      <c r="H1123" s="232" t="s">
        <v>1</v>
      </c>
      <c r="I1123" s="234"/>
      <c r="J1123" s="231"/>
      <c r="K1123" s="231"/>
      <c r="L1123" s="235"/>
      <c r="M1123" s="236"/>
      <c r="N1123" s="237"/>
      <c r="O1123" s="237"/>
      <c r="P1123" s="237"/>
      <c r="Q1123" s="237"/>
      <c r="R1123" s="237"/>
      <c r="S1123" s="237"/>
      <c r="T1123" s="238"/>
      <c r="AT1123" s="239" t="s">
        <v>201</v>
      </c>
      <c r="AU1123" s="239" t="s">
        <v>89</v>
      </c>
      <c r="AV1123" s="15" t="s">
        <v>87</v>
      </c>
      <c r="AW1123" s="15" t="s">
        <v>36</v>
      </c>
      <c r="AX1123" s="15" t="s">
        <v>80</v>
      </c>
      <c r="AY1123" s="239" t="s">
        <v>193</v>
      </c>
    </row>
    <row r="1124" spans="2:51" s="15" customFormat="1" ht="12">
      <c r="B1124" s="230"/>
      <c r="C1124" s="231"/>
      <c r="D1124" s="209" t="s">
        <v>201</v>
      </c>
      <c r="E1124" s="232" t="s">
        <v>1</v>
      </c>
      <c r="F1124" s="233" t="s">
        <v>269</v>
      </c>
      <c r="G1124" s="231"/>
      <c r="H1124" s="232" t="s">
        <v>1</v>
      </c>
      <c r="I1124" s="234"/>
      <c r="J1124" s="231"/>
      <c r="K1124" s="231"/>
      <c r="L1124" s="235"/>
      <c r="M1124" s="236"/>
      <c r="N1124" s="237"/>
      <c r="O1124" s="237"/>
      <c r="P1124" s="237"/>
      <c r="Q1124" s="237"/>
      <c r="R1124" s="237"/>
      <c r="S1124" s="237"/>
      <c r="T1124" s="238"/>
      <c r="AT1124" s="239" t="s">
        <v>201</v>
      </c>
      <c r="AU1124" s="239" t="s">
        <v>89</v>
      </c>
      <c r="AV1124" s="15" t="s">
        <v>87</v>
      </c>
      <c r="AW1124" s="15" t="s">
        <v>36</v>
      </c>
      <c r="AX1124" s="15" t="s">
        <v>80</v>
      </c>
      <c r="AY1124" s="239" t="s">
        <v>193</v>
      </c>
    </row>
    <row r="1125" spans="2:51" s="13" customFormat="1" ht="12">
      <c r="B1125" s="207"/>
      <c r="C1125" s="208"/>
      <c r="D1125" s="209" t="s">
        <v>201</v>
      </c>
      <c r="E1125" s="210" t="s">
        <v>1</v>
      </c>
      <c r="F1125" s="211" t="s">
        <v>271</v>
      </c>
      <c r="G1125" s="208"/>
      <c r="H1125" s="212">
        <v>6.29</v>
      </c>
      <c r="I1125" s="213"/>
      <c r="J1125" s="208"/>
      <c r="K1125" s="208"/>
      <c r="L1125" s="214"/>
      <c r="M1125" s="215"/>
      <c r="N1125" s="216"/>
      <c r="O1125" s="216"/>
      <c r="P1125" s="216"/>
      <c r="Q1125" s="216"/>
      <c r="R1125" s="216"/>
      <c r="S1125" s="216"/>
      <c r="T1125" s="217"/>
      <c r="AT1125" s="218" t="s">
        <v>201</v>
      </c>
      <c r="AU1125" s="218" t="s">
        <v>89</v>
      </c>
      <c r="AV1125" s="13" t="s">
        <v>89</v>
      </c>
      <c r="AW1125" s="13" t="s">
        <v>36</v>
      </c>
      <c r="AX1125" s="13" t="s">
        <v>80</v>
      </c>
      <c r="AY1125" s="218" t="s">
        <v>193</v>
      </c>
    </row>
    <row r="1126" spans="2:51" s="15" customFormat="1" ht="12">
      <c r="B1126" s="230"/>
      <c r="C1126" s="231"/>
      <c r="D1126" s="209" t="s">
        <v>201</v>
      </c>
      <c r="E1126" s="232" t="s">
        <v>1</v>
      </c>
      <c r="F1126" s="233" t="s">
        <v>272</v>
      </c>
      <c r="G1126" s="231"/>
      <c r="H1126" s="232" t="s">
        <v>1</v>
      </c>
      <c r="I1126" s="234"/>
      <c r="J1126" s="231"/>
      <c r="K1126" s="231"/>
      <c r="L1126" s="235"/>
      <c r="M1126" s="236"/>
      <c r="N1126" s="237"/>
      <c r="O1126" s="237"/>
      <c r="P1126" s="237"/>
      <c r="Q1126" s="237"/>
      <c r="R1126" s="237"/>
      <c r="S1126" s="237"/>
      <c r="T1126" s="238"/>
      <c r="AT1126" s="239" t="s">
        <v>201</v>
      </c>
      <c r="AU1126" s="239" t="s">
        <v>89</v>
      </c>
      <c r="AV1126" s="15" t="s">
        <v>87</v>
      </c>
      <c r="AW1126" s="15" t="s">
        <v>36</v>
      </c>
      <c r="AX1126" s="15" t="s">
        <v>80</v>
      </c>
      <c r="AY1126" s="239" t="s">
        <v>193</v>
      </c>
    </row>
    <row r="1127" spans="2:51" s="13" customFormat="1" ht="12">
      <c r="B1127" s="207"/>
      <c r="C1127" s="208"/>
      <c r="D1127" s="209" t="s">
        <v>201</v>
      </c>
      <c r="E1127" s="210" t="s">
        <v>1</v>
      </c>
      <c r="F1127" s="211" t="s">
        <v>273</v>
      </c>
      <c r="G1127" s="208"/>
      <c r="H1127" s="212">
        <v>1.35</v>
      </c>
      <c r="I1127" s="213"/>
      <c r="J1127" s="208"/>
      <c r="K1127" s="208"/>
      <c r="L1127" s="214"/>
      <c r="M1127" s="215"/>
      <c r="N1127" s="216"/>
      <c r="O1127" s="216"/>
      <c r="P1127" s="216"/>
      <c r="Q1127" s="216"/>
      <c r="R1127" s="216"/>
      <c r="S1127" s="216"/>
      <c r="T1127" s="217"/>
      <c r="AT1127" s="218" t="s">
        <v>201</v>
      </c>
      <c r="AU1127" s="218" t="s">
        <v>89</v>
      </c>
      <c r="AV1127" s="13" t="s">
        <v>89</v>
      </c>
      <c r="AW1127" s="13" t="s">
        <v>36</v>
      </c>
      <c r="AX1127" s="13" t="s">
        <v>80</v>
      </c>
      <c r="AY1127" s="218" t="s">
        <v>193</v>
      </c>
    </row>
    <row r="1128" spans="2:51" s="15" customFormat="1" ht="12">
      <c r="B1128" s="230"/>
      <c r="C1128" s="231"/>
      <c r="D1128" s="209" t="s">
        <v>201</v>
      </c>
      <c r="E1128" s="232" t="s">
        <v>1</v>
      </c>
      <c r="F1128" s="233" t="s">
        <v>274</v>
      </c>
      <c r="G1128" s="231"/>
      <c r="H1128" s="232" t="s">
        <v>1</v>
      </c>
      <c r="I1128" s="234"/>
      <c r="J1128" s="231"/>
      <c r="K1128" s="231"/>
      <c r="L1128" s="235"/>
      <c r="M1128" s="236"/>
      <c r="N1128" s="237"/>
      <c r="O1128" s="237"/>
      <c r="P1128" s="237"/>
      <c r="Q1128" s="237"/>
      <c r="R1128" s="237"/>
      <c r="S1128" s="237"/>
      <c r="T1128" s="238"/>
      <c r="AT1128" s="239" t="s">
        <v>201</v>
      </c>
      <c r="AU1128" s="239" t="s">
        <v>89</v>
      </c>
      <c r="AV1128" s="15" t="s">
        <v>87</v>
      </c>
      <c r="AW1128" s="15" t="s">
        <v>36</v>
      </c>
      <c r="AX1128" s="15" t="s">
        <v>80</v>
      </c>
      <c r="AY1128" s="239" t="s">
        <v>193</v>
      </c>
    </row>
    <row r="1129" spans="2:51" s="13" customFormat="1" ht="12">
      <c r="B1129" s="207"/>
      <c r="C1129" s="208"/>
      <c r="D1129" s="209" t="s">
        <v>201</v>
      </c>
      <c r="E1129" s="210" t="s">
        <v>1</v>
      </c>
      <c r="F1129" s="211" t="s">
        <v>275</v>
      </c>
      <c r="G1129" s="208"/>
      <c r="H1129" s="212">
        <v>1.35</v>
      </c>
      <c r="I1129" s="213"/>
      <c r="J1129" s="208"/>
      <c r="K1129" s="208"/>
      <c r="L1129" s="214"/>
      <c r="M1129" s="215"/>
      <c r="N1129" s="216"/>
      <c r="O1129" s="216"/>
      <c r="P1129" s="216"/>
      <c r="Q1129" s="216"/>
      <c r="R1129" s="216"/>
      <c r="S1129" s="216"/>
      <c r="T1129" s="217"/>
      <c r="AT1129" s="218" t="s">
        <v>201</v>
      </c>
      <c r="AU1129" s="218" t="s">
        <v>89</v>
      </c>
      <c r="AV1129" s="13" t="s">
        <v>89</v>
      </c>
      <c r="AW1129" s="13" t="s">
        <v>36</v>
      </c>
      <c r="AX1129" s="13" t="s">
        <v>80</v>
      </c>
      <c r="AY1129" s="218" t="s">
        <v>193</v>
      </c>
    </row>
    <row r="1130" spans="2:51" s="16" customFormat="1" ht="12">
      <c r="B1130" s="240"/>
      <c r="C1130" s="241"/>
      <c r="D1130" s="209" t="s">
        <v>201</v>
      </c>
      <c r="E1130" s="242" t="s">
        <v>1</v>
      </c>
      <c r="F1130" s="243" t="s">
        <v>236</v>
      </c>
      <c r="G1130" s="241"/>
      <c r="H1130" s="244">
        <v>8.99</v>
      </c>
      <c r="I1130" s="245"/>
      <c r="J1130" s="241"/>
      <c r="K1130" s="241"/>
      <c r="L1130" s="246"/>
      <c r="M1130" s="247"/>
      <c r="N1130" s="248"/>
      <c r="O1130" s="248"/>
      <c r="P1130" s="248"/>
      <c r="Q1130" s="248"/>
      <c r="R1130" s="248"/>
      <c r="S1130" s="248"/>
      <c r="T1130" s="249"/>
      <c r="AT1130" s="250" t="s">
        <v>201</v>
      </c>
      <c r="AU1130" s="250" t="s">
        <v>89</v>
      </c>
      <c r="AV1130" s="16" t="s">
        <v>100</v>
      </c>
      <c r="AW1130" s="16" t="s">
        <v>36</v>
      </c>
      <c r="AX1130" s="16" t="s">
        <v>80</v>
      </c>
      <c r="AY1130" s="250" t="s">
        <v>193</v>
      </c>
    </row>
    <row r="1131" spans="2:51" s="15" customFormat="1" ht="12">
      <c r="B1131" s="230"/>
      <c r="C1131" s="231"/>
      <c r="D1131" s="209" t="s">
        <v>201</v>
      </c>
      <c r="E1131" s="232" t="s">
        <v>1</v>
      </c>
      <c r="F1131" s="233" t="s">
        <v>1080</v>
      </c>
      <c r="G1131" s="231"/>
      <c r="H1131" s="232" t="s">
        <v>1</v>
      </c>
      <c r="I1131" s="234"/>
      <c r="J1131" s="231"/>
      <c r="K1131" s="231"/>
      <c r="L1131" s="235"/>
      <c r="M1131" s="236"/>
      <c r="N1131" s="237"/>
      <c r="O1131" s="237"/>
      <c r="P1131" s="237"/>
      <c r="Q1131" s="237"/>
      <c r="R1131" s="237"/>
      <c r="S1131" s="237"/>
      <c r="T1131" s="238"/>
      <c r="AT1131" s="239" t="s">
        <v>201</v>
      </c>
      <c r="AU1131" s="239" t="s">
        <v>89</v>
      </c>
      <c r="AV1131" s="15" t="s">
        <v>87</v>
      </c>
      <c r="AW1131" s="15" t="s">
        <v>36</v>
      </c>
      <c r="AX1131" s="15" t="s">
        <v>80</v>
      </c>
      <c r="AY1131" s="239" t="s">
        <v>193</v>
      </c>
    </row>
    <row r="1132" spans="2:51" s="15" customFormat="1" ht="12">
      <c r="B1132" s="230"/>
      <c r="C1132" s="231"/>
      <c r="D1132" s="209" t="s">
        <v>201</v>
      </c>
      <c r="E1132" s="232" t="s">
        <v>1</v>
      </c>
      <c r="F1132" s="233" t="s">
        <v>1081</v>
      </c>
      <c r="G1132" s="231"/>
      <c r="H1132" s="232" t="s">
        <v>1</v>
      </c>
      <c r="I1132" s="234"/>
      <c r="J1132" s="231"/>
      <c r="K1132" s="231"/>
      <c r="L1132" s="235"/>
      <c r="M1132" s="236"/>
      <c r="N1132" s="237"/>
      <c r="O1132" s="237"/>
      <c r="P1132" s="237"/>
      <c r="Q1132" s="237"/>
      <c r="R1132" s="237"/>
      <c r="S1132" s="237"/>
      <c r="T1132" s="238"/>
      <c r="AT1132" s="239" t="s">
        <v>201</v>
      </c>
      <c r="AU1132" s="239" t="s">
        <v>89</v>
      </c>
      <c r="AV1132" s="15" t="s">
        <v>87</v>
      </c>
      <c r="AW1132" s="15" t="s">
        <v>36</v>
      </c>
      <c r="AX1132" s="15" t="s">
        <v>80</v>
      </c>
      <c r="AY1132" s="239" t="s">
        <v>193</v>
      </c>
    </row>
    <row r="1133" spans="2:51" s="15" customFormat="1" ht="12">
      <c r="B1133" s="230"/>
      <c r="C1133" s="231"/>
      <c r="D1133" s="209" t="s">
        <v>201</v>
      </c>
      <c r="E1133" s="232" t="s">
        <v>1</v>
      </c>
      <c r="F1133" s="233" t="s">
        <v>269</v>
      </c>
      <c r="G1133" s="231"/>
      <c r="H1133" s="232" t="s">
        <v>1</v>
      </c>
      <c r="I1133" s="234"/>
      <c r="J1133" s="231"/>
      <c r="K1133" s="231"/>
      <c r="L1133" s="235"/>
      <c r="M1133" s="236"/>
      <c r="N1133" s="237"/>
      <c r="O1133" s="237"/>
      <c r="P1133" s="237"/>
      <c r="Q1133" s="237"/>
      <c r="R1133" s="237"/>
      <c r="S1133" s="237"/>
      <c r="T1133" s="238"/>
      <c r="AT1133" s="239" t="s">
        <v>201</v>
      </c>
      <c r="AU1133" s="239" t="s">
        <v>89</v>
      </c>
      <c r="AV1133" s="15" t="s">
        <v>87</v>
      </c>
      <c r="AW1133" s="15" t="s">
        <v>36</v>
      </c>
      <c r="AX1133" s="15" t="s">
        <v>80</v>
      </c>
      <c r="AY1133" s="239" t="s">
        <v>193</v>
      </c>
    </row>
    <row r="1134" spans="2:51" s="13" customFormat="1" ht="22.5">
      <c r="B1134" s="207"/>
      <c r="C1134" s="208"/>
      <c r="D1134" s="209" t="s">
        <v>201</v>
      </c>
      <c r="E1134" s="210" t="s">
        <v>1</v>
      </c>
      <c r="F1134" s="211" t="s">
        <v>280</v>
      </c>
      <c r="G1134" s="208"/>
      <c r="H1134" s="212">
        <v>19.835</v>
      </c>
      <c r="I1134" s="213"/>
      <c r="J1134" s="208"/>
      <c r="K1134" s="208"/>
      <c r="L1134" s="214"/>
      <c r="M1134" s="215"/>
      <c r="N1134" s="216"/>
      <c r="O1134" s="216"/>
      <c r="P1134" s="216"/>
      <c r="Q1134" s="216"/>
      <c r="R1134" s="216"/>
      <c r="S1134" s="216"/>
      <c r="T1134" s="217"/>
      <c r="AT1134" s="218" t="s">
        <v>201</v>
      </c>
      <c r="AU1134" s="218" t="s">
        <v>89</v>
      </c>
      <c r="AV1134" s="13" t="s">
        <v>89</v>
      </c>
      <c r="AW1134" s="13" t="s">
        <v>36</v>
      </c>
      <c r="AX1134" s="13" t="s">
        <v>80</v>
      </c>
      <c r="AY1134" s="218" t="s">
        <v>193</v>
      </c>
    </row>
    <row r="1135" spans="2:51" s="13" customFormat="1" ht="12">
      <c r="B1135" s="207"/>
      <c r="C1135" s="208"/>
      <c r="D1135" s="209" t="s">
        <v>201</v>
      </c>
      <c r="E1135" s="210" t="s">
        <v>1</v>
      </c>
      <c r="F1135" s="211" t="s">
        <v>281</v>
      </c>
      <c r="G1135" s="208"/>
      <c r="H1135" s="212">
        <v>9.1</v>
      </c>
      <c r="I1135" s="213"/>
      <c r="J1135" s="208"/>
      <c r="K1135" s="208"/>
      <c r="L1135" s="214"/>
      <c r="M1135" s="215"/>
      <c r="N1135" s="216"/>
      <c r="O1135" s="216"/>
      <c r="P1135" s="216"/>
      <c r="Q1135" s="216"/>
      <c r="R1135" s="216"/>
      <c r="S1135" s="216"/>
      <c r="T1135" s="217"/>
      <c r="AT1135" s="218" t="s">
        <v>201</v>
      </c>
      <c r="AU1135" s="218" t="s">
        <v>89</v>
      </c>
      <c r="AV1135" s="13" t="s">
        <v>89</v>
      </c>
      <c r="AW1135" s="13" t="s">
        <v>36</v>
      </c>
      <c r="AX1135" s="13" t="s">
        <v>80</v>
      </c>
      <c r="AY1135" s="218" t="s">
        <v>193</v>
      </c>
    </row>
    <row r="1136" spans="2:51" s="13" customFormat="1" ht="12">
      <c r="B1136" s="207"/>
      <c r="C1136" s="208"/>
      <c r="D1136" s="209" t="s">
        <v>201</v>
      </c>
      <c r="E1136" s="210" t="s">
        <v>1</v>
      </c>
      <c r="F1136" s="211" t="s">
        <v>282</v>
      </c>
      <c r="G1136" s="208"/>
      <c r="H1136" s="212">
        <v>9.88</v>
      </c>
      <c r="I1136" s="213"/>
      <c r="J1136" s="208"/>
      <c r="K1136" s="208"/>
      <c r="L1136" s="214"/>
      <c r="M1136" s="215"/>
      <c r="N1136" s="216"/>
      <c r="O1136" s="216"/>
      <c r="P1136" s="216"/>
      <c r="Q1136" s="216"/>
      <c r="R1136" s="216"/>
      <c r="S1136" s="216"/>
      <c r="T1136" s="217"/>
      <c r="AT1136" s="218" t="s">
        <v>201</v>
      </c>
      <c r="AU1136" s="218" t="s">
        <v>89</v>
      </c>
      <c r="AV1136" s="13" t="s">
        <v>89</v>
      </c>
      <c r="AW1136" s="13" t="s">
        <v>36</v>
      </c>
      <c r="AX1136" s="13" t="s">
        <v>80</v>
      </c>
      <c r="AY1136" s="218" t="s">
        <v>193</v>
      </c>
    </row>
    <row r="1137" spans="2:51" s="13" customFormat="1" ht="12">
      <c r="B1137" s="207"/>
      <c r="C1137" s="208"/>
      <c r="D1137" s="209" t="s">
        <v>201</v>
      </c>
      <c r="E1137" s="210" t="s">
        <v>1</v>
      </c>
      <c r="F1137" s="211" t="s">
        <v>283</v>
      </c>
      <c r="G1137" s="208"/>
      <c r="H1137" s="212">
        <v>5.46</v>
      </c>
      <c r="I1137" s="213"/>
      <c r="J1137" s="208"/>
      <c r="K1137" s="208"/>
      <c r="L1137" s="214"/>
      <c r="M1137" s="215"/>
      <c r="N1137" s="216"/>
      <c r="O1137" s="216"/>
      <c r="P1137" s="216"/>
      <c r="Q1137" s="216"/>
      <c r="R1137" s="216"/>
      <c r="S1137" s="216"/>
      <c r="T1137" s="217"/>
      <c r="AT1137" s="218" t="s">
        <v>201</v>
      </c>
      <c r="AU1137" s="218" t="s">
        <v>89</v>
      </c>
      <c r="AV1137" s="13" t="s">
        <v>89</v>
      </c>
      <c r="AW1137" s="13" t="s">
        <v>36</v>
      </c>
      <c r="AX1137" s="13" t="s">
        <v>80</v>
      </c>
      <c r="AY1137" s="218" t="s">
        <v>193</v>
      </c>
    </row>
    <row r="1138" spans="2:51" s="13" customFormat="1" ht="12">
      <c r="B1138" s="207"/>
      <c r="C1138" s="208"/>
      <c r="D1138" s="209" t="s">
        <v>201</v>
      </c>
      <c r="E1138" s="210" t="s">
        <v>1</v>
      </c>
      <c r="F1138" s="211" t="s">
        <v>284</v>
      </c>
      <c r="G1138" s="208"/>
      <c r="H1138" s="212">
        <v>14.313</v>
      </c>
      <c r="I1138" s="213"/>
      <c r="J1138" s="208"/>
      <c r="K1138" s="208"/>
      <c r="L1138" s="214"/>
      <c r="M1138" s="215"/>
      <c r="N1138" s="216"/>
      <c r="O1138" s="216"/>
      <c r="P1138" s="216"/>
      <c r="Q1138" s="216"/>
      <c r="R1138" s="216"/>
      <c r="S1138" s="216"/>
      <c r="T1138" s="217"/>
      <c r="AT1138" s="218" t="s">
        <v>201</v>
      </c>
      <c r="AU1138" s="218" t="s">
        <v>89</v>
      </c>
      <c r="AV1138" s="13" t="s">
        <v>89</v>
      </c>
      <c r="AW1138" s="13" t="s">
        <v>36</v>
      </c>
      <c r="AX1138" s="13" t="s">
        <v>80</v>
      </c>
      <c r="AY1138" s="218" t="s">
        <v>193</v>
      </c>
    </row>
    <row r="1139" spans="2:51" s="13" customFormat="1" ht="12">
      <c r="B1139" s="207"/>
      <c r="C1139" s="208"/>
      <c r="D1139" s="209" t="s">
        <v>201</v>
      </c>
      <c r="E1139" s="210" t="s">
        <v>1</v>
      </c>
      <c r="F1139" s="211" t="s">
        <v>285</v>
      </c>
      <c r="G1139" s="208"/>
      <c r="H1139" s="212">
        <v>10.725</v>
      </c>
      <c r="I1139" s="213"/>
      <c r="J1139" s="208"/>
      <c r="K1139" s="208"/>
      <c r="L1139" s="214"/>
      <c r="M1139" s="215"/>
      <c r="N1139" s="216"/>
      <c r="O1139" s="216"/>
      <c r="P1139" s="216"/>
      <c r="Q1139" s="216"/>
      <c r="R1139" s="216"/>
      <c r="S1139" s="216"/>
      <c r="T1139" s="217"/>
      <c r="AT1139" s="218" t="s">
        <v>201</v>
      </c>
      <c r="AU1139" s="218" t="s">
        <v>89</v>
      </c>
      <c r="AV1139" s="13" t="s">
        <v>89</v>
      </c>
      <c r="AW1139" s="13" t="s">
        <v>36</v>
      </c>
      <c r="AX1139" s="13" t="s">
        <v>80</v>
      </c>
      <c r="AY1139" s="218" t="s">
        <v>193</v>
      </c>
    </row>
    <row r="1140" spans="2:51" s="15" customFormat="1" ht="12">
      <c r="B1140" s="230"/>
      <c r="C1140" s="231"/>
      <c r="D1140" s="209" t="s">
        <v>201</v>
      </c>
      <c r="E1140" s="232" t="s">
        <v>1</v>
      </c>
      <c r="F1140" s="233" t="s">
        <v>272</v>
      </c>
      <c r="G1140" s="231"/>
      <c r="H1140" s="232" t="s">
        <v>1</v>
      </c>
      <c r="I1140" s="234"/>
      <c r="J1140" s="231"/>
      <c r="K1140" s="231"/>
      <c r="L1140" s="235"/>
      <c r="M1140" s="236"/>
      <c r="N1140" s="237"/>
      <c r="O1140" s="237"/>
      <c r="P1140" s="237"/>
      <c r="Q1140" s="237"/>
      <c r="R1140" s="237"/>
      <c r="S1140" s="237"/>
      <c r="T1140" s="238"/>
      <c r="AT1140" s="239" t="s">
        <v>201</v>
      </c>
      <c r="AU1140" s="239" t="s">
        <v>89</v>
      </c>
      <c r="AV1140" s="15" t="s">
        <v>87</v>
      </c>
      <c r="AW1140" s="15" t="s">
        <v>36</v>
      </c>
      <c r="AX1140" s="15" t="s">
        <v>80</v>
      </c>
      <c r="AY1140" s="239" t="s">
        <v>193</v>
      </c>
    </row>
    <row r="1141" spans="2:51" s="13" customFormat="1" ht="12">
      <c r="B1141" s="207"/>
      <c r="C1141" s="208"/>
      <c r="D1141" s="209" t="s">
        <v>201</v>
      </c>
      <c r="E1141" s="210" t="s">
        <v>1</v>
      </c>
      <c r="F1141" s="211" t="s">
        <v>286</v>
      </c>
      <c r="G1141" s="208"/>
      <c r="H1141" s="212">
        <v>12.87</v>
      </c>
      <c r="I1141" s="213"/>
      <c r="J1141" s="208"/>
      <c r="K1141" s="208"/>
      <c r="L1141" s="214"/>
      <c r="M1141" s="215"/>
      <c r="N1141" s="216"/>
      <c r="O1141" s="216"/>
      <c r="P1141" s="216"/>
      <c r="Q1141" s="216"/>
      <c r="R1141" s="216"/>
      <c r="S1141" s="216"/>
      <c r="T1141" s="217"/>
      <c r="AT1141" s="218" t="s">
        <v>201</v>
      </c>
      <c r="AU1141" s="218" t="s">
        <v>89</v>
      </c>
      <c r="AV1141" s="13" t="s">
        <v>89</v>
      </c>
      <c r="AW1141" s="13" t="s">
        <v>36</v>
      </c>
      <c r="AX1141" s="13" t="s">
        <v>80</v>
      </c>
      <c r="AY1141" s="218" t="s">
        <v>193</v>
      </c>
    </row>
    <row r="1142" spans="2:51" s="13" customFormat="1" ht="12">
      <c r="B1142" s="207"/>
      <c r="C1142" s="208"/>
      <c r="D1142" s="209" t="s">
        <v>201</v>
      </c>
      <c r="E1142" s="210" t="s">
        <v>1</v>
      </c>
      <c r="F1142" s="211" t="s">
        <v>287</v>
      </c>
      <c r="G1142" s="208"/>
      <c r="H1142" s="212">
        <v>11.83</v>
      </c>
      <c r="I1142" s="213"/>
      <c r="J1142" s="208"/>
      <c r="K1142" s="208"/>
      <c r="L1142" s="214"/>
      <c r="M1142" s="215"/>
      <c r="N1142" s="216"/>
      <c r="O1142" s="216"/>
      <c r="P1142" s="216"/>
      <c r="Q1142" s="216"/>
      <c r="R1142" s="216"/>
      <c r="S1142" s="216"/>
      <c r="T1142" s="217"/>
      <c r="AT1142" s="218" t="s">
        <v>201</v>
      </c>
      <c r="AU1142" s="218" t="s">
        <v>89</v>
      </c>
      <c r="AV1142" s="13" t="s">
        <v>89</v>
      </c>
      <c r="AW1142" s="13" t="s">
        <v>36</v>
      </c>
      <c r="AX1142" s="13" t="s">
        <v>80</v>
      </c>
      <c r="AY1142" s="218" t="s">
        <v>193</v>
      </c>
    </row>
    <row r="1143" spans="2:51" s="13" customFormat="1" ht="12">
      <c r="B1143" s="207"/>
      <c r="C1143" s="208"/>
      <c r="D1143" s="209" t="s">
        <v>201</v>
      </c>
      <c r="E1143" s="210" t="s">
        <v>1</v>
      </c>
      <c r="F1143" s="211" t="s">
        <v>288</v>
      </c>
      <c r="G1143" s="208"/>
      <c r="H1143" s="212">
        <v>8.71</v>
      </c>
      <c r="I1143" s="213"/>
      <c r="J1143" s="208"/>
      <c r="K1143" s="208"/>
      <c r="L1143" s="214"/>
      <c r="M1143" s="215"/>
      <c r="N1143" s="216"/>
      <c r="O1143" s="216"/>
      <c r="P1143" s="216"/>
      <c r="Q1143" s="216"/>
      <c r="R1143" s="216"/>
      <c r="S1143" s="216"/>
      <c r="T1143" s="217"/>
      <c r="AT1143" s="218" t="s">
        <v>201</v>
      </c>
      <c r="AU1143" s="218" t="s">
        <v>89</v>
      </c>
      <c r="AV1143" s="13" t="s">
        <v>89</v>
      </c>
      <c r="AW1143" s="13" t="s">
        <v>36</v>
      </c>
      <c r="AX1143" s="13" t="s">
        <v>80</v>
      </c>
      <c r="AY1143" s="218" t="s">
        <v>193</v>
      </c>
    </row>
    <row r="1144" spans="2:51" s="13" customFormat="1" ht="12">
      <c r="B1144" s="207"/>
      <c r="C1144" s="208"/>
      <c r="D1144" s="209" t="s">
        <v>201</v>
      </c>
      <c r="E1144" s="210" t="s">
        <v>1</v>
      </c>
      <c r="F1144" s="211" t="s">
        <v>289</v>
      </c>
      <c r="G1144" s="208"/>
      <c r="H1144" s="212">
        <v>14.328</v>
      </c>
      <c r="I1144" s="213"/>
      <c r="J1144" s="208"/>
      <c r="K1144" s="208"/>
      <c r="L1144" s="214"/>
      <c r="M1144" s="215"/>
      <c r="N1144" s="216"/>
      <c r="O1144" s="216"/>
      <c r="P1144" s="216"/>
      <c r="Q1144" s="216"/>
      <c r="R1144" s="216"/>
      <c r="S1144" s="216"/>
      <c r="T1144" s="217"/>
      <c r="AT1144" s="218" t="s">
        <v>201</v>
      </c>
      <c r="AU1144" s="218" t="s">
        <v>89</v>
      </c>
      <c r="AV1144" s="13" t="s">
        <v>89</v>
      </c>
      <c r="AW1144" s="13" t="s">
        <v>36</v>
      </c>
      <c r="AX1144" s="13" t="s">
        <v>80</v>
      </c>
      <c r="AY1144" s="218" t="s">
        <v>193</v>
      </c>
    </row>
    <row r="1145" spans="2:51" s="15" customFormat="1" ht="12">
      <c r="B1145" s="230"/>
      <c r="C1145" s="231"/>
      <c r="D1145" s="209" t="s">
        <v>201</v>
      </c>
      <c r="E1145" s="232" t="s">
        <v>1</v>
      </c>
      <c r="F1145" s="233" t="s">
        <v>274</v>
      </c>
      <c r="G1145" s="231"/>
      <c r="H1145" s="232" t="s">
        <v>1</v>
      </c>
      <c r="I1145" s="234"/>
      <c r="J1145" s="231"/>
      <c r="K1145" s="231"/>
      <c r="L1145" s="235"/>
      <c r="M1145" s="236"/>
      <c r="N1145" s="237"/>
      <c r="O1145" s="237"/>
      <c r="P1145" s="237"/>
      <c r="Q1145" s="237"/>
      <c r="R1145" s="237"/>
      <c r="S1145" s="237"/>
      <c r="T1145" s="238"/>
      <c r="AT1145" s="239" t="s">
        <v>201</v>
      </c>
      <c r="AU1145" s="239" t="s">
        <v>89</v>
      </c>
      <c r="AV1145" s="15" t="s">
        <v>87</v>
      </c>
      <c r="AW1145" s="15" t="s">
        <v>36</v>
      </c>
      <c r="AX1145" s="15" t="s">
        <v>80</v>
      </c>
      <c r="AY1145" s="239" t="s">
        <v>193</v>
      </c>
    </row>
    <row r="1146" spans="2:51" s="13" customFormat="1" ht="12">
      <c r="B1146" s="207"/>
      <c r="C1146" s="208"/>
      <c r="D1146" s="209" t="s">
        <v>201</v>
      </c>
      <c r="E1146" s="210" t="s">
        <v>1</v>
      </c>
      <c r="F1146" s="211" t="s">
        <v>290</v>
      </c>
      <c r="G1146" s="208"/>
      <c r="H1146" s="212">
        <v>12.87</v>
      </c>
      <c r="I1146" s="213"/>
      <c r="J1146" s="208"/>
      <c r="K1146" s="208"/>
      <c r="L1146" s="214"/>
      <c r="M1146" s="215"/>
      <c r="N1146" s="216"/>
      <c r="O1146" s="216"/>
      <c r="P1146" s="216"/>
      <c r="Q1146" s="216"/>
      <c r="R1146" s="216"/>
      <c r="S1146" s="216"/>
      <c r="T1146" s="217"/>
      <c r="AT1146" s="218" t="s">
        <v>201</v>
      </c>
      <c r="AU1146" s="218" t="s">
        <v>89</v>
      </c>
      <c r="AV1146" s="13" t="s">
        <v>89</v>
      </c>
      <c r="AW1146" s="13" t="s">
        <v>36</v>
      </c>
      <c r="AX1146" s="13" t="s">
        <v>80</v>
      </c>
      <c r="AY1146" s="218" t="s">
        <v>193</v>
      </c>
    </row>
    <row r="1147" spans="2:51" s="13" customFormat="1" ht="12">
      <c r="B1147" s="207"/>
      <c r="C1147" s="208"/>
      <c r="D1147" s="209" t="s">
        <v>201</v>
      </c>
      <c r="E1147" s="210" t="s">
        <v>1</v>
      </c>
      <c r="F1147" s="211" t="s">
        <v>291</v>
      </c>
      <c r="G1147" s="208"/>
      <c r="H1147" s="212">
        <v>11.83</v>
      </c>
      <c r="I1147" s="213"/>
      <c r="J1147" s="208"/>
      <c r="K1147" s="208"/>
      <c r="L1147" s="214"/>
      <c r="M1147" s="215"/>
      <c r="N1147" s="216"/>
      <c r="O1147" s="216"/>
      <c r="P1147" s="216"/>
      <c r="Q1147" s="216"/>
      <c r="R1147" s="216"/>
      <c r="S1147" s="216"/>
      <c r="T1147" s="217"/>
      <c r="AT1147" s="218" t="s">
        <v>201</v>
      </c>
      <c r="AU1147" s="218" t="s">
        <v>89</v>
      </c>
      <c r="AV1147" s="13" t="s">
        <v>89</v>
      </c>
      <c r="AW1147" s="13" t="s">
        <v>36</v>
      </c>
      <c r="AX1147" s="13" t="s">
        <v>80</v>
      </c>
      <c r="AY1147" s="218" t="s">
        <v>193</v>
      </c>
    </row>
    <row r="1148" spans="2:51" s="13" customFormat="1" ht="12">
      <c r="B1148" s="207"/>
      <c r="C1148" s="208"/>
      <c r="D1148" s="209" t="s">
        <v>201</v>
      </c>
      <c r="E1148" s="210" t="s">
        <v>1</v>
      </c>
      <c r="F1148" s="211" t="s">
        <v>292</v>
      </c>
      <c r="G1148" s="208"/>
      <c r="H1148" s="212">
        <v>8.71</v>
      </c>
      <c r="I1148" s="213"/>
      <c r="J1148" s="208"/>
      <c r="K1148" s="208"/>
      <c r="L1148" s="214"/>
      <c r="M1148" s="215"/>
      <c r="N1148" s="216"/>
      <c r="O1148" s="216"/>
      <c r="P1148" s="216"/>
      <c r="Q1148" s="216"/>
      <c r="R1148" s="216"/>
      <c r="S1148" s="216"/>
      <c r="T1148" s="217"/>
      <c r="AT1148" s="218" t="s">
        <v>201</v>
      </c>
      <c r="AU1148" s="218" t="s">
        <v>89</v>
      </c>
      <c r="AV1148" s="13" t="s">
        <v>89</v>
      </c>
      <c r="AW1148" s="13" t="s">
        <v>36</v>
      </c>
      <c r="AX1148" s="13" t="s">
        <v>80</v>
      </c>
      <c r="AY1148" s="218" t="s">
        <v>193</v>
      </c>
    </row>
    <row r="1149" spans="2:51" s="13" customFormat="1" ht="12">
      <c r="B1149" s="207"/>
      <c r="C1149" s="208"/>
      <c r="D1149" s="209" t="s">
        <v>201</v>
      </c>
      <c r="E1149" s="210" t="s">
        <v>1</v>
      </c>
      <c r="F1149" s="211" t="s">
        <v>293</v>
      </c>
      <c r="G1149" s="208"/>
      <c r="H1149" s="212">
        <v>14.328</v>
      </c>
      <c r="I1149" s="213"/>
      <c r="J1149" s="208"/>
      <c r="K1149" s="208"/>
      <c r="L1149" s="214"/>
      <c r="M1149" s="215"/>
      <c r="N1149" s="216"/>
      <c r="O1149" s="216"/>
      <c r="P1149" s="216"/>
      <c r="Q1149" s="216"/>
      <c r="R1149" s="216"/>
      <c r="S1149" s="216"/>
      <c r="T1149" s="217"/>
      <c r="AT1149" s="218" t="s">
        <v>201</v>
      </c>
      <c r="AU1149" s="218" t="s">
        <v>89</v>
      </c>
      <c r="AV1149" s="13" t="s">
        <v>89</v>
      </c>
      <c r="AW1149" s="13" t="s">
        <v>36</v>
      </c>
      <c r="AX1149" s="13" t="s">
        <v>80</v>
      </c>
      <c r="AY1149" s="218" t="s">
        <v>193</v>
      </c>
    </row>
    <row r="1150" spans="2:51" s="16" customFormat="1" ht="12">
      <c r="B1150" s="240"/>
      <c r="C1150" s="241"/>
      <c r="D1150" s="209" t="s">
        <v>201</v>
      </c>
      <c r="E1150" s="242" t="s">
        <v>1</v>
      </c>
      <c r="F1150" s="243" t="s">
        <v>236</v>
      </c>
      <c r="G1150" s="241"/>
      <c r="H1150" s="244">
        <v>164.789</v>
      </c>
      <c r="I1150" s="245"/>
      <c r="J1150" s="241"/>
      <c r="K1150" s="241"/>
      <c r="L1150" s="246"/>
      <c r="M1150" s="247"/>
      <c r="N1150" s="248"/>
      <c r="O1150" s="248"/>
      <c r="P1150" s="248"/>
      <c r="Q1150" s="248"/>
      <c r="R1150" s="248"/>
      <c r="S1150" s="248"/>
      <c r="T1150" s="249"/>
      <c r="AT1150" s="250" t="s">
        <v>201</v>
      </c>
      <c r="AU1150" s="250" t="s">
        <v>89</v>
      </c>
      <c r="AV1150" s="16" t="s">
        <v>100</v>
      </c>
      <c r="AW1150" s="16" t="s">
        <v>36</v>
      </c>
      <c r="AX1150" s="16" t="s">
        <v>80</v>
      </c>
      <c r="AY1150" s="250" t="s">
        <v>193</v>
      </c>
    </row>
    <row r="1151" spans="2:51" s="15" customFormat="1" ht="12">
      <c r="B1151" s="230"/>
      <c r="C1151" s="231"/>
      <c r="D1151" s="209" t="s">
        <v>201</v>
      </c>
      <c r="E1151" s="232" t="s">
        <v>1</v>
      </c>
      <c r="F1151" s="233" t="s">
        <v>1082</v>
      </c>
      <c r="G1151" s="231"/>
      <c r="H1151" s="232" t="s">
        <v>1</v>
      </c>
      <c r="I1151" s="234"/>
      <c r="J1151" s="231"/>
      <c r="K1151" s="231"/>
      <c r="L1151" s="235"/>
      <c r="M1151" s="236"/>
      <c r="N1151" s="237"/>
      <c r="O1151" s="237"/>
      <c r="P1151" s="237"/>
      <c r="Q1151" s="237"/>
      <c r="R1151" s="237"/>
      <c r="S1151" s="237"/>
      <c r="T1151" s="238"/>
      <c r="AT1151" s="239" t="s">
        <v>201</v>
      </c>
      <c r="AU1151" s="239" t="s">
        <v>89</v>
      </c>
      <c r="AV1151" s="15" t="s">
        <v>87</v>
      </c>
      <c r="AW1151" s="15" t="s">
        <v>36</v>
      </c>
      <c r="AX1151" s="15" t="s">
        <v>80</v>
      </c>
      <c r="AY1151" s="239" t="s">
        <v>193</v>
      </c>
    </row>
    <row r="1152" spans="2:51" s="15" customFormat="1" ht="12">
      <c r="B1152" s="230"/>
      <c r="C1152" s="231"/>
      <c r="D1152" s="209" t="s">
        <v>201</v>
      </c>
      <c r="E1152" s="232" t="s">
        <v>1</v>
      </c>
      <c r="F1152" s="233" t="s">
        <v>269</v>
      </c>
      <c r="G1152" s="231"/>
      <c r="H1152" s="232" t="s">
        <v>1</v>
      </c>
      <c r="I1152" s="234"/>
      <c r="J1152" s="231"/>
      <c r="K1152" s="231"/>
      <c r="L1152" s="235"/>
      <c r="M1152" s="236"/>
      <c r="N1152" s="237"/>
      <c r="O1152" s="237"/>
      <c r="P1152" s="237"/>
      <c r="Q1152" s="237"/>
      <c r="R1152" s="237"/>
      <c r="S1152" s="237"/>
      <c r="T1152" s="238"/>
      <c r="AT1152" s="239" t="s">
        <v>201</v>
      </c>
      <c r="AU1152" s="239" t="s">
        <v>89</v>
      </c>
      <c r="AV1152" s="15" t="s">
        <v>87</v>
      </c>
      <c r="AW1152" s="15" t="s">
        <v>36</v>
      </c>
      <c r="AX1152" s="15" t="s">
        <v>80</v>
      </c>
      <c r="AY1152" s="239" t="s">
        <v>193</v>
      </c>
    </row>
    <row r="1153" spans="2:51" s="15" customFormat="1" ht="12">
      <c r="B1153" s="230"/>
      <c r="C1153" s="231"/>
      <c r="D1153" s="209" t="s">
        <v>201</v>
      </c>
      <c r="E1153" s="232" t="s">
        <v>1</v>
      </c>
      <c r="F1153" s="233" t="s">
        <v>270</v>
      </c>
      <c r="G1153" s="231"/>
      <c r="H1153" s="232" t="s">
        <v>1</v>
      </c>
      <c r="I1153" s="234"/>
      <c r="J1153" s="231"/>
      <c r="K1153" s="231"/>
      <c r="L1153" s="235"/>
      <c r="M1153" s="236"/>
      <c r="N1153" s="237"/>
      <c r="O1153" s="237"/>
      <c r="P1153" s="237"/>
      <c r="Q1153" s="237"/>
      <c r="R1153" s="237"/>
      <c r="S1153" s="237"/>
      <c r="T1153" s="238"/>
      <c r="AT1153" s="239" t="s">
        <v>201</v>
      </c>
      <c r="AU1153" s="239" t="s">
        <v>89</v>
      </c>
      <c r="AV1153" s="15" t="s">
        <v>87</v>
      </c>
      <c r="AW1153" s="15" t="s">
        <v>36</v>
      </c>
      <c r="AX1153" s="15" t="s">
        <v>80</v>
      </c>
      <c r="AY1153" s="239" t="s">
        <v>193</v>
      </c>
    </row>
    <row r="1154" spans="2:51" s="13" customFormat="1" ht="12">
      <c r="B1154" s="207"/>
      <c r="C1154" s="208"/>
      <c r="D1154" s="209" t="s">
        <v>201</v>
      </c>
      <c r="E1154" s="210" t="s">
        <v>1</v>
      </c>
      <c r="F1154" s="211" t="s">
        <v>321</v>
      </c>
      <c r="G1154" s="208"/>
      <c r="H1154" s="212">
        <v>4.561</v>
      </c>
      <c r="I1154" s="213"/>
      <c r="J1154" s="208"/>
      <c r="K1154" s="208"/>
      <c r="L1154" s="214"/>
      <c r="M1154" s="215"/>
      <c r="N1154" s="216"/>
      <c r="O1154" s="216"/>
      <c r="P1154" s="216"/>
      <c r="Q1154" s="216"/>
      <c r="R1154" s="216"/>
      <c r="S1154" s="216"/>
      <c r="T1154" s="217"/>
      <c r="AT1154" s="218" t="s">
        <v>201</v>
      </c>
      <c r="AU1154" s="218" t="s">
        <v>89</v>
      </c>
      <c r="AV1154" s="13" t="s">
        <v>89</v>
      </c>
      <c r="AW1154" s="13" t="s">
        <v>36</v>
      </c>
      <c r="AX1154" s="13" t="s">
        <v>80</v>
      </c>
      <c r="AY1154" s="218" t="s">
        <v>193</v>
      </c>
    </row>
    <row r="1155" spans="2:51" s="13" customFormat="1" ht="12">
      <c r="B1155" s="207"/>
      <c r="C1155" s="208"/>
      <c r="D1155" s="209" t="s">
        <v>201</v>
      </c>
      <c r="E1155" s="210" t="s">
        <v>1</v>
      </c>
      <c r="F1155" s="211" t="s">
        <v>322</v>
      </c>
      <c r="G1155" s="208"/>
      <c r="H1155" s="212">
        <v>1.56</v>
      </c>
      <c r="I1155" s="213"/>
      <c r="J1155" s="208"/>
      <c r="K1155" s="208"/>
      <c r="L1155" s="214"/>
      <c r="M1155" s="215"/>
      <c r="N1155" s="216"/>
      <c r="O1155" s="216"/>
      <c r="P1155" s="216"/>
      <c r="Q1155" s="216"/>
      <c r="R1155" s="216"/>
      <c r="S1155" s="216"/>
      <c r="T1155" s="217"/>
      <c r="AT1155" s="218" t="s">
        <v>201</v>
      </c>
      <c r="AU1155" s="218" t="s">
        <v>89</v>
      </c>
      <c r="AV1155" s="13" t="s">
        <v>89</v>
      </c>
      <c r="AW1155" s="13" t="s">
        <v>36</v>
      </c>
      <c r="AX1155" s="13" t="s">
        <v>80</v>
      </c>
      <c r="AY1155" s="218" t="s">
        <v>193</v>
      </c>
    </row>
    <row r="1156" spans="2:51" s="13" customFormat="1" ht="12">
      <c r="B1156" s="207"/>
      <c r="C1156" s="208"/>
      <c r="D1156" s="209" t="s">
        <v>201</v>
      </c>
      <c r="E1156" s="210" t="s">
        <v>1</v>
      </c>
      <c r="F1156" s="211" t="s">
        <v>323</v>
      </c>
      <c r="G1156" s="208"/>
      <c r="H1156" s="212">
        <v>1.17</v>
      </c>
      <c r="I1156" s="213"/>
      <c r="J1156" s="208"/>
      <c r="K1156" s="208"/>
      <c r="L1156" s="214"/>
      <c r="M1156" s="215"/>
      <c r="N1156" s="216"/>
      <c r="O1156" s="216"/>
      <c r="P1156" s="216"/>
      <c r="Q1156" s="216"/>
      <c r="R1156" s="216"/>
      <c r="S1156" s="216"/>
      <c r="T1156" s="217"/>
      <c r="AT1156" s="218" t="s">
        <v>201</v>
      </c>
      <c r="AU1156" s="218" t="s">
        <v>89</v>
      </c>
      <c r="AV1156" s="13" t="s">
        <v>89</v>
      </c>
      <c r="AW1156" s="13" t="s">
        <v>36</v>
      </c>
      <c r="AX1156" s="13" t="s">
        <v>80</v>
      </c>
      <c r="AY1156" s="218" t="s">
        <v>193</v>
      </c>
    </row>
    <row r="1157" spans="2:51" s="13" customFormat="1" ht="12">
      <c r="B1157" s="207"/>
      <c r="C1157" s="208"/>
      <c r="D1157" s="209" t="s">
        <v>201</v>
      </c>
      <c r="E1157" s="210" t="s">
        <v>1</v>
      </c>
      <c r="F1157" s="211" t="s">
        <v>324</v>
      </c>
      <c r="G1157" s="208"/>
      <c r="H1157" s="212">
        <v>1.04</v>
      </c>
      <c r="I1157" s="213"/>
      <c r="J1157" s="208"/>
      <c r="K1157" s="208"/>
      <c r="L1157" s="214"/>
      <c r="M1157" s="215"/>
      <c r="N1157" s="216"/>
      <c r="O1157" s="216"/>
      <c r="P1157" s="216"/>
      <c r="Q1157" s="216"/>
      <c r="R1157" s="216"/>
      <c r="S1157" s="216"/>
      <c r="T1157" s="217"/>
      <c r="AT1157" s="218" t="s">
        <v>201</v>
      </c>
      <c r="AU1157" s="218" t="s">
        <v>89</v>
      </c>
      <c r="AV1157" s="13" t="s">
        <v>89</v>
      </c>
      <c r="AW1157" s="13" t="s">
        <v>36</v>
      </c>
      <c r="AX1157" s="13" t="s">
        <v>80</v>
      </c>
      <c r="AY1157" s="218" t="s">
        <v>193</v>
      </c>
    </row>
    <row r="1158" spans="2:51" s="13" customFormat="1" ht="12">
      <c r="B1158" s="207"/>
      <c r="C1158" s="208"/>
      <c r="D1158" s="209" t="s">
        <v>201</v>
      </c>
      <c r="E1158" s="210" t="s">
        <v>1</v>
      </c>
      <c r="F1158" s="211" t="s">
        <v>325</v>
      </c>
      <c r="G1158" s="208"/>
      <c r="H1158" s="212">
        <v>9.77</v>
      </c>
      <c r="I1158" s="213"/>
      <c r="J1158" s="208"/>
      <c r="K1158" s="208"/>
      <c r="L1158" s="214"/>
      <c r="M1158" s="215"/>
      <c r="N1158" s="216"/>
      <c r="O1158" s="216"/>
      <c r="P1158" s="216"/>
      <c r="Q1158" s="216"/>
      <c r="R1158" s="216"/>
      <c r="S1158" s="216"/>
      <c r="T1158" s="217"/>
      <c r="AT1158" s="218" t="s">
        <v>201</v>
      </c>
      <c r="AU1158" s="218" t="s">
        <v>89</v>
      </c>
      <c r="AV1158" s="13" t="s">
        <v>89</v>
      </c>
      <c r="AW1158" s="13" t="s">
        <v>36</v>
      </c>
      <c r="AX1158" s="13" t="s">
        <v>80</v>
      </c>
      <c r="AY1158" s="218" t="s">
        <v>193</v>
      </c>
    </row>
    <row r="1159" spans="2:51" s="13" customFormat="1" ht="12">
      <c r="B1159" s="207"/>
      <c r="C1159" s="208"/>
      <c r="D1159" s="209" t="s">
        <v>201</v>
      </c>
      <c r="E1159" s="210" t="s">
        <v>1</v>
      </c>
      <c r="F1159" s="211" t="s">
        <v>326</v>
      </c>
      <c r="G1159" s="208"/>
      <c r="H1159" s="212">
        <v>6.683</v>
      </c>
      <c r="I1159" s="213"/>
      <c r="J1159" s="208"/>
      <c r="K1159" s="208"/>
      <c r="L1159" s="214"/>
      <c r="M1159" s="215"/>
      <c r="N1159" s="216"/>
      <c r="O1159" s="216"/>
      <c r="P1159" s="216"/>
      <c r="Q1159" s="216"/>
      <c r="R1159" s="216"/>
      <c r="S1159" s="216"/>
      <c r="T1159" s="217"/>
      <c r="AT1159" s="218" t="s">
        <v>201</v>
      </c>
      <c r="AU1159" s="218" t="s">
        <v>89</v>
      </c>
      <c r="AV1159" s="13" t="s">
        <v>89</v>
      </c>
      <c r="AW1159" s="13" t="s">
        <v>36</v>
      </c>
      <c r="AX1159" s="13" t="s">
        <v>80</v>
      </c>
      <c r="AY1159" s="218" t="s">
        <v>193</v>
      </c>
    </row>
    <row r="1160" spans="2:51" s="15" customFormat="1" ht="12">
      <c r="B1160" s="230"/>
      <c r="C1160" s="231"/>
      <c r="D1160" s="209" t="s">
        <v>201</v>
      </c>
      <c r="E1160" s="232" t="s">
        <v>1</v>
      </c>
      <c r="F1160" s="233" t="s">
        <v>272</v>
      </c>
      <c r="G1160" s="231"/>
      <c r="H1160" s="232" t="s">
        <v>1</v>
      </c>
      <c r="I1160" s="234"/>
      <c r="J1160" s="231"/>
      <c r="K1160" s="231"/>
      <c r="L1160" s="235"/>
      <c r="M1160" s="236"/>
      <c r="N1160" s="237"/>
      <c r="O1160" s="237"/>
      <c r="P1160" s="237"/>
      <c r="Q1160" s="237"/>
      <c r="R1160" s="237"/>
      <c r="S1160" s="237"/>
      <c r="T1160" s="238"/>
      <c r="AT1160" s="239" t="s">
        <v>201</v>
      </c>
      <c r="AU1160" s="239" t="s">
        <v>89</v>
      </c>
      <c r="AV1160" s="15" t="s">
        <v>87</v>
      </c>
      <c r="AW1160" s="15" t="s">
        <v>36</v>
      </c>
      <c r="AX1160" s="15" t="s">
        <v>80</v>
      </c>
      <c r="AY1160" s="239" t="s">
        <v>193</v>
      </c>
    </row>
    <row r="1161" spans="2:51" s="13" customFormat="1" ht="12">
      <c r="B1161" s="207"/>
      <c r="C1161" s="208"/>
      <c r="D1161" s="209" t="s">
        <v>201</v>
      </c>
      <c r="E1161" s="210" t="s">
        <v>1</v>
      </c>
      <c r="F1161" s="211" t="s">
        <v>327</v>
      </c>
      <c r="G1161" s="208"/>
      <c r="H1161" s="212">
        <v>3.25</v>
      </c>
      <c r="I1161" s="213"/>
      <c r="J1161" s="208"/>
      <c r="K1161" s="208"/>
      <c r="L1161" s="214"/>
      <c r="M1161" s="215"/>
      <c r="N1161" s="216"/>
      <c r="O1161" s="216"/>
      <c r="P1161" s="216"/>
      <c r="Q1161" s="216"/>
      <c r="R1161" s="216"/>
      <c r="S1161" s="216"/>
      <c r="T1161" s="217"/>
      <c r="AT1161" s="218" t="s">
        <v>201</v>
      </c>
      <c r="AU1161" s="218" t="s">
        <v>89</v>
      </c>
      <c r="AV1161" s="13" t="s">
        <v>89</v>
      </c>
      <c r="AW1161" s="13" t="s">
        <v>36</v>
      </c>
      <c r="AX1161" s="13" t="s">
        <v>80</v>
      </c>
      <c r="AY1161" s="218" t="s">
        <v>193</v>
      </c>
    </row>
    <row r="1162" spans="2:51" s="13" customFormat="1" ht="12">
      <c r="B1162" s="207"/>
      <c r="C1162" s="208"/>
      <c r="D1162" s="209" t="s">
        <v>201</v>
      </c>
      <c r="E1162" s="210" t="s">
        <v>1</v>
      </c>
      <c r="F1162" s="211" t="s">
        <v>328</v>
      </c>
      <c r="G1162" s="208"/>
      <c r="H1162" s="212">
        <v>5.2</v>
      </c>
      <c r="I1162" s="213"/>
      <c r="J1162" s="208"/>
      <c r="K1162" s="208"/>
      <c r="L1162" s="214"/>
      <c r="M1162" s="215"/>
      <c r="N1162" s="216"/>
      <c r="O1162" s="216"/>
      <c r="P1162" s="216"/>
      <c r="Q1162" s="216"/>
      <c r="R1162" s="216"/>
      <c r="S1162" s="216"/>
      <c r="T1162" s="217"/>
      <c r="AT1162" s="218" t="s">
        <v>201</v>
      </c>
      <c r="AU1162" s="218" t="s">
        <v>89</v>
      </c>
      <c r="AV1162" s="13" t="s">
        <v>89</v>
      </c>
      <c r="AW1162" s="13" t="s">
        <v>36</v>
      </c>
      <c r="AX1162" s="13" t="s">
        <v>80</v>
      </c>
      <c r="AY1162" s="218" t="s">
        <v>193</v>
      </c>
    </row>
    <row r="1163" spans="2:51" s="13" customFormat="1" ht="12">
      <c r="B1163" s="207"/>
      <c r="C1163" s="208"/>
      <c r="D1163" s="209" t="s">
        <v>201</v>
      </c>
      <c r="E1163" s="210" t="s">
        <v>1</v>
      </c>
      <c r="F1163" s="211" t="s">
        <v>329</v>
      </c>
      <c r="G1163" s="208"/>
      <c r="H1163" s="212">
        <v>2.86</v>
      </c>
      <c r="I1163" s="213"/>
      <c r="J1163" s="208"/>
      <c r="K1163" s="208"/>
      <c r="L1163" s="214"/>
      <c r="M1163" s="215"/>
      <c r="N1163" s="216"/>
      <c r="O1163" s="216"/>
      <c r="P1163" s="216"/>
      <c r="Q1163" s="216"/>
      <c r="R1163" s="216"/>
      <c r="S1163" s="216"/>
      <c r="T1163" s="217"/>
      <c r="AT1163" s="218" t="s">
        <v>201</v>
      </c>
      <c r="AU1163" s="218" t="s">
        <v>89</v>
      </c>
      <c r="AV1163" s="13" t="s">
        <v>89</v>
      </c>
      <c r="AW1163" s="13" t="s">
        <v>36</v>
      </c>
      <c r="AX1163" s="13" t="s">
        <v>80</v>
      </c>
      <c r="AY1163" s="218" t="s">
        <v>193</v>
      </c>
    </row>
    <row r="1164" spans="2:51" s="15" customFormat="1" ht="12">
      <c r="B1164" s="230"/>
      <c r="C1164" s="231"/>
      <c r="D1164" s="209" t="s">
        <v>201</v>
      </c>
      <c r="E1164" s="232" t="s">
        <v>1</v>
      </c>
      <c r="F1164" s="233" t="s">
        <v>307</v>
      </c>
      <c r="G1164" s="231"/>
      <c r="H1164" s="232" t="s">
        <v>1</v>
      </c>
      <c r="I1164" s="234"/>
      <c r="J1164" s="231"/>
      <c r="K1164" s="231"/>
      <c r="L1164" s="235"/>
      <c r="M1164" s="236"/>
      <c r="N1164" s="237"/>
      <c r="O1164" s="237"/>
      <c r="P1164" s="237"/>
      <c r="Q1164" s="237"/>
      <c r="R1164" s="237"/>
      <c r="S1164" s="237"/>
      <c r="T1164" s="238"/>
      <c r="AT1164" s="239" t="s">
        <v>201</v>
      </c>
      <c r="AU1164" s="239" t="s">
        <v>89</v>
      </c>
      <c r="AV1164" s="15" t="s">
        <v>87</v>
      </c>
      <c r="AW1164" s="15" t="s">
        <v>36</v>
      </c>
      <c r="AX1164" s="15" t="s">
        <v>80</v>
      </c>
      <c r="AY1164" s="239" t="s">
        <v>193</v>
      </c>
    </row>
    <row r="1165" spans="2:51" s="15" customFormat="1" ht="12">
      <c r="B1165" s="230"/>
      <c r="C1165" s="231"/>
      <c r="D1165" s="209" t="s">
        <v>201</v>
      </c>
      <c r="E1165" s="232" t="s">
        <v>1</v>
      </c>
      <c r="F1165" s="233" t="s">
        <v>274</v>
      </c>
      <c r="G1165" s="231"/>
      <c r="H1165" s="232" t="s">
        <v>1</v>
      </c>
      <c r="I1165" s="234"/>
      <c r="J1165" s="231"/>
      <c r="K1165" s="231"/>
      <c r="L1165" s="235"/>
      <c r="M1165" s="236"/>
      <c r="N1165" s="237"/>
      <c r="O1165" s="237"/>
      <c r="P1165" s="237"/>
      <c r="Q1165" s="237"/>
      <c r="R1165" s="237"/>
      <c r="S1165" s="237"/>
      <c r="T1165" s="238"/>
      <c r="AT1165" s="239" t="s">
        <v>201</v>
      </c>
      <c r="AU1165" s="239" t="s">
        <v>89</v>
      </c>
      <c r="AV1165" s="15" t="s">
        <v>87</v>
      </c>
      <c r="AW1165" s="15" t="s">
        <v>36</v>
      </c>
      <c r="AX1165" s="15" t="s">
        <v>80</v>
      </c>
      <c r="AY1165" s="239" t="s">
        <v>193</v>
      </c>
    </row>
    <row r="1166" spans="2:51" s="13" customFormat="1" ht="12">
      <c r="B1166" s="207"/>
      <c r="C1166" s="208"/>
      <c r="D1166" s="209" t="s">
        <v>201</v>
      </c>
      <c r="E1166" s="210" t="s">
        <v>1</v>
      </c>
      <c r="F1166" s="211" t="s">
        <v>330</v>
      </c>
      <c r="G1166" s="208"/>
      <c r="H1166" s="212">
        <v>3.25</v>
      </c>
      <c r="I1166" s="213"/>
      <c r="J1166" s="208"/>
      <c r="K1166" s="208"/>
      <c r="L1166" s="214"/>
      <c r="M1166" s="215"/>
      <c r="N1166" s="216"/>
      <c r="O1166" s="216"/>
      <c r="P1166" s="216"/>
      <c r="Q1166" s="216"/>
      <c r="R1166" s="216"/>
      <c r="S1166" s="216"/>
      <c r="T1166" s="217"/>
      <c r="AT1166" s="218" t="s">
        <v>201</v>
      </c>
      <c r="AU1166" s="218" t="s">
        <v>89</v>
      </c>
      <c r="AV1166" s="13" t="s">
        <v>89</v>
      </c>
      <c r="AW1166" s="13" t="s">
        <v>36</v>
      </c>
      <c r="AX1166" s="13" t="s">
        <v>80</v>
      </c>
      <c r="AY1166" s="218" t="s">
        <v>193</v>
      </c>
    </row>
    <row r="1167" spans="2:51" s="13" customFormat="1" ht="12">
      <c r="B1167" s="207"/>
      <c r="C1167" s="208"/>
      <c r="D1167" s="209" t="s">
        <v>201</v>
      </c>
      <c r="E1167" s="210" t="s">
        <v>1</v>
      </c>
      <c r="F1167" s="211" t="s">
        <v>331</v>
      </c>
      <c r="G1167" s="208"/>
      <c r="H1167" s="212">
        <v>5.2</v>
      </c>
      <c r="I1167" s="213"/>
      <c r="J1167" s="208"/>
      <c r="K1167" s="208"/>
      <c r="L1167" s="214"/>
      <c r="M1167" s="215"/>
      <c r="N1167" s="216"/>
      <c r="O1167" s="216"/>
      <c r="P1167" s="216"/>
      <c r="Q1167" s="216"/>
      <c r="R1167" s="216"/>
      <c r="S1167" s="216"/>
      <c r="T1167" s="217"/>
      <c r="AT1167" s="218" t="s">
        <v>201</v>
      </c>
      <c r="AU1167" s="218" t="s">
        <v>89</v>
      </c>
      <c r="AV1167" s="13" t="s">
        <v>89</v>
      </c>
      <c r="AW1167" s="13" t="s">
        <v>36</v>
      </c>
      <c r="AX1167" s="13" t="s">
        <v>80</v>
      </c>
      <c r="AY1167" s="218" t="s">
        <v>193</v>
      </c>
    </row>
    <row r="1168" spans="2:51" s="13" customFormat="1" ht="12">
      <c r="B1168" s="207"/>
      <c r="C1168" s="208"/>
      <c r="D1168" s="209" t="s">
        <v>201</v>
      </c>
      <c r="E1168" s="210" t="s">
        <v>1</v>
      </c>
      <c r="F1168" s="211" t="s">
        <v>332</v>
      </c>
      <c r="G1168" s="208"/>
      <c r="H1168" s="212">
        <v>2.86</v>
      </c>
      <c r="I1168" s="213"/>
      <c r="J1168" s="208"/>
      <c r="K1168" s="208"/>
      <c r="L1168" s="214"/>
      <c r="M1168" s="215"/>
      <c r="N1168" s="216"/>
      <c r="O1168" s="216"/>
      <c r="P1168" s="216"/>
      <c r="Q1168" s="216"/>
      <c r="R1168" s="216"/>
      <c r="S1168" s="216"/>
      <c r="T1168" s="217"/>
      <c r="AT1168" s="218" t="s">
        <v>201</v>
      </c>
      <c r="AU1168" s="218" t="s">
        <v>89</v>
      </c>
      <c r="AV1168" s="13" t="s">
        <v>89</v>
      </c>
      <c r="AW1168" s="13" t="s">
        <v>36</v>
      </c>
      <c r="AX1168" s="13" t="s">
        <v>80</v>
      </c>
      <c r="AY1168" s="218" t="s">
        <v>193</v>
      </c>
    </row>
    <row r="1169" spans="2:51" s="16" customFormat="1" ht="12">
      <c r="B1169" s="240"/>
      <c r="C1169" s="241"/>
      <c r="D1169" s="209" t="s">
        <v>201</v>
      </c>
      <c r="E1169" s="242" t="s">
        <v>1</v>
      </c>
      <c r="F1169" s="243" t="s">
        <v>236</v>
      </c>
      <c r="G1169" s="241"/>
      <c r="H1169" s="244">
        <v>47.404</v>
      </c>
      <c r="I1169" s="245"/>
      <c r="J1169" s="241"/>
      <c r="K1169" s="241"/>
      <c r="L1169" s="246"/>
      <c r="M1169" s="247"/>
      <c r="N1169" s="248"/>
      <c r="O1169" s="248"/>
      <c r="P1169" s="248"/>
      <c r="Q1169" s="248"/>
      <c r="R1169" s="248"/>
      <c r="S1169" s="248"/>
      <c r="T1169" s="249"/>
      <c r="AT1169" s="250" t="s">
        <v>201</v>
      </c>
      <c r="AU1169" s="250" t="s">
        <v>89</v>
      </c>
      <c r="AV1169" s="16" t="s">
        <v>100</v>
      </c>
      <c r="AW1169" s="16" t="s">
        <v>36</v>
      </c>
      <c r="AX1169" s="16" t="s">
        <v>80</v>
      </c>
      <c r="AY1169" s="250" t="s">
        <v>193</v>
      </c>
    </row>
    <row r="1170" spans="2:51" s="15" customFormat="1" ht="12">
      <c r="B1170" s="230"/>
      <c r="C1170" s="231"/>
      <c r="D1170" s="209" t="s">
        <v>201</v>
      </c>
      <c r="E1170" s="232" t="s">
        <v>1</v>
      </c>
      <c r="F1170" s="233" t="s">
        <v>1083</v>
      </c>
      <c r="G1170" s="231"/>
      <c r="H1170" s="232" t="s">
        <v>1</v>
      </c>
      <c r="I1170" s="234"/>
      <c r="J1170" s="231"/>
      <c r="K1170" s="231"/>
      <c r="L1170" s="235"/>
      <c r="M1170" s="236"/>
      <c r="N1170" s="237"/>
      <c r="O1170" s="237"/>
      <c r="P1170" s="237"/>
      <c r="Q1170" s="237"/>
      <c r="R1170" s="237"/>
      <c r="S1170" s="237"/>
      <c r="T1170" s="238"/>
      <c r="AT1170" s="239" t="s">
        <v>201</v>
      </c>
      <c r="AU1170" s="239" t="s">
        <v>89</v>
      </c>
      <c r="AV1170" s="15" t="s">
        <v>87</v>
      </c>
      <c r="AW1170" s="15" t="s">
        <v>36</v>
      </c>
      <c r="AX1170" s="15" t="s">
        <v>80</v>
      </c>
      <c r="AY1170" s="239" t="s">
        <v>193</v>
      </c>
    </row>
    <row r="1171" spans="2:51" s="13" customFormat="1" ht="12">
      <c r="B1171" s="207"/>
      <c r="C1171" s="208"/>
      <c r="D1171" s="209" t="s">
        <v>201</v>
      </c>
      <c r="E1171" s="210" t="s">
        <v>1</v>
      </c>
      <c r="F1171" s="211" t="s">
        <v>715</v>
      </c>
      <c r="G1171" s="208"/>
      <c r="H1171" s="212">
        <v>20.79</v>
      </c>
      <c r="I1171" s="213"/>
      <c r="J1171" s="208"/>
      <c r="K1171" s="208"/>
      <c r="L1171" s="214"/>
      <c r="M1171" s="215"/>
      <c r="N1171" s="216"/>
      <c r="O1171" s="216"/>
      <c r="P1171" s="216"/>
      <c r="Q1171" s="216"/>
      <c r="R1171" s="216"/>
      <c r="S1171" s="216"/>
      <c r="T1171" s="217"/>
      <c r="AT1171" s="218" t="s">
        <v>201</v>
      </c>
      <c r="AU1171" s="218" t="s">
        <v>89</v>
      </c>
      <c r="AV1171" s="13" t="s">
        <v>89</v>
      </c>
      <c r="AW1171" s="13" t="s">
        <v>36</v>
      </c>
      <c r="AX1171" s="13" t="s">
        <v>80</v>
      </c>
      <c r="AY1171" s="218" t="s">
        <v>193</v>
      </c>
    </row>
    <row r="1172" spans="2:51" s="13" customFormat="1" ht="12">
      <c r="B1172" s="207"/>
      <c r="C1172" s="208"/>
      <c r="D1172" s="209" t="s">
        <v>201</v>
      </c>
      <c r="E1172" s="210" t="s">
        <v>1</v>
      </c>
      <c r="F1172" s="211" t="s">
        <v>716</v>
      </c>
      <c r="G1172" s="208"/>
      <c r="H1172" s="212">
        <v>-7.02</v>
      </c>
      <c r="I1172" s="213"/>
      <c r="J1172" s="208"/>
      <c r="K1172" s="208"/>
      <c r="L1172" s="214"/>
      <c r="M1172" s="215"/>
      <c r="N1172" s="216"/>
      <c r="O1172" s="216"/>
      <c r="P1172" s="216"/>
      <c r="Q1172" s="216"/>
      <c r="R1172" s="216"/>
      <c r="S1172" s="216"/>
      <c r="T1172" s="217"/>
      <c r="AT1172" s="218" t="s">
        <v>201</v>
      </c>
      <c r="AU1172" s="218" t="s">
        <v>89</v>
      </c>
      <c r="AV1172" s="13" t="s">
        <v>89</v>
      </c>
      <c r="AW1172" s="13" t="s">
        <v>36</v>
      </c>
      <c r="AX1172" s="13" t="s">
        <v>80</v>
      </c>
      <c r="AY1172" s="218" t="s">
        <v>193</v>
      </c>
    </row>
    <row r="1173" spans="2:51" s="16" customFormat="1" ht="12">
      <c r="B1173" s="240"/>
      <c r="C1173" s="241"/>
      <c r="D1173" s="209" t="s">
        <v>201</v>
      </c>
      <c r="E1173" s="242" t="s">
        <v>1</v>
      </c>
      <c r="F1173" s="243" t="s">
        <v>236</v>
      </c>
      <c r="G1173" s="241"/>
      <c r="H1173" s="244">
        <v>13.77</v>
      </c>
      <c r="I1173" s="245"/>
      <c r="J1173" s="241"/>
      <c r="K1173" s="241"/>
      <c r="L1173" s="246"/>
      <c r="M1173" s="247"/>
      <c r="N1173" s="248"/>
      <c r="O1173" s="248"/>
      <c r="P1173" s="248"/>
      <c r="Q1173" s="248"/>
      <c r="R1173" s="248"/>
      <c r="S1173" s="248"/>
      <c r="T1173" s="249"/>
      <c r="AT1173" s="250" t="s">
        <v>201</v>
      </c>
      <c r="AU1173" s="250" t="s">
        <v>89</v>
      </c>
      <c r="AV1173" s="16" t="s">
        <v>100</v>
      </c>
      <c r="AW1173" s="16" t="s">
        <v>36</v>
      </c>
      <c r="AX1173" s="16" t="s">
        <v>80</v>
      </c>
      <c r="AY1173" s="250" t="s">
        <v>193</v>
      </c>
    </row>
    <row r="1174" spans="2:51" s="14" customFormat="1" ht="12">
      <c r="B1174" s="219"/>
      <c r="C1174" s="220"/>
      <c r="D1174" s="209" t="s">
        <v>201</v>
      </c>
      <c r="E1174" s="221" t="s">
        <v>1</v>
      </c>
      <c r="F1174" s="222" t="s">
        <v>203</v>
      </c>
      <c r="G1174" s="220"/>
      <c r="H1174" s="223">
        <v>290.583</v>
      </c>
      <c r="I1174" s="224"/>
      <c r="J1174" s="220"/>
      <c r="K1174" s="220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201</v>
      </c>
      <c r="AU1174" s="229" t="s">
        <v>89</v>
      </c>
      <c r="AV1174" s="14" t="s">
        <v>199</v>
      </c>
      <c r="AW1174" s="14" t="s">
        <v>36</v>
      </c>
      <c r="AX1174" s="14" t="s">
        <v>87</v>
      </c>
      <c r="AY1174" s="229" t="s">
        <v>193</v>
      </c>
    </row>
    <row r="1175" spans="2:63" s="12" customFormat="1" ht="25.9" customHeight="1">
      <c r="B1175" s="177"/>
      <c r="C1175" s="178"/>
      <c r="D1175" s="179" t="s">
        <v>79</v>
      </c>
      <c r="E1175" s="180" t="s">
        <v>1084</v>
      </c>
      <c r="F1175" s="180" t="s">
        <v>1085</v>
      </c>
      <c r="G1175" s="178"/>
      <c r="H1175" s="178"/>
      <c r="I1175" s="181"/>
      <c r="J1175" s="182">
        <f>BK1175</f>
        <v>0</v>
      </c>
      <c r="K1175" s="178"/>
      <c r="L1175" s="183"/>
      <c r="M1175" s="184"/>
      <c r="N1175" s="185"/>
      <c r="O1175" s="185"/>
      <c r="P1175" s="186">
        <f>P1176</f>
        <v>0</v>
      </c>
      <c r="Q1175" s="185"/>
      <c r="R1175" s="186">
        <f>R1176</f>
        <v>0</v>
      </c>
      <c r="S1175" s="185"/>
      <c r="T1175" s="187">
        <f>T1176</f>
        <v>0</v>
      </c>
      <c r="AR1175" s="188" t="s">
        <v>199</v>
      </c>
      <c r="AT1175" s="189" t="s">
        <v>79</v>
      </c>
      <c r="AU1175" s="189" t="s">
        <v>80</v>
      </c>
      <c r="AY1175" s="188" t="s">
        <v>193</v>
      </c>
      <c r="BK1175" s="190">
        <f>BK1176</f>
        <v>0</v>
      </c>
    </row>
    <row r="1176" spans="1:65" s="2" customFormat="1" ht="16.5" customHeight="1">
      <c r="A1176" s="35"/>
      <c r="B1176" s="36"/>
      <c r="C1176" s="193" t="s">
        <v>1086</v>
      </c>
      <c r="D1176" s="193" t="s">
        <v>195</v>
      </c>
      <c r="E1176" s="194" t="s">
        <v>1087</v>
      </c>
      <c r="F1176" s="195" t="s">
        <v>1088</v>
      </c>
      <c r="G1176" s="196" t="s">
        <v>502</v>
      </c>
      <c r="H1176" s="197">
        <v>1</v>
      </c>
      <c r="I1176" s="198"/>
      <c r="J1176" s="199">
        <f>ROUND(I1176*H1176,2)</f>
        <v>0</v>
      </c>
      <c r="K1176" s="200"/>
      <c r="L1176" s="40"/>
      <c r="M1176" s="267" t="s">
        <v>1</v>
      </c>
      <c r="N1176" s="268" t="s">
        <v>45</v>
      </c>
      <c r="O1176" s="269"/>
      <c r="P1176" s="270">
        <f>O1176*H1176</f>
        <v>0</v>
      </c>
      <c r="Q1176" s="270">
        <v>0</v>
      </c>
      <c r="R1176" s="270">
        <f>Q1176*H1176</f>
        <v>0</v>
      </c>
      <c r="S1176" s="270">
        <v>0</v>
      </c>
      <c r="T1176" s="271">
        <f>S1176*H1176</f>
        <v>0</v>
      </c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R1176" s="205" t="s">
        <v>199</v>
      </c>
      <c r="AT1176" s="205" t="s">
        <v>195</v>
      </c>
      <c r="AU1176" s="205" t="s">
        <v>87</v>
      </c>
      <c r="AY1176" s="18" t="s">
        <v>193</v>
      </c>
      <c r="BE1176" s="206">
        <f>IF(N1176="základní",J1176,0)</f>
        <v>0</v>
      </c>
      <c r="BF1176" s="206">
        <f>IF(N1176="snížená",J1176,0)</f>
        <v>0</v>
      </c>
      <c r="BG1176" s="206">
        <f>IF(N1176="zákl. přenesená",J1176,0)</f>
        <v>0</v>
      </c>
      <c r="BH1176" s="206">
        <f>IF(N1176="sníž. přenesená",J1176,0)</f>
        <v>0</v>
      </c>
      <c r="BI1176" s="206">
        <f>IF(N1176="nulová",J1176,0)</f>
        <v>0</v>
      </c>
      <c r="BJ1176" s="18" t="s">
        <v>87</v>
      </c>
      <c r="BK1176" s="206">
        <f>ROUND(I1176*H1176,2)</f>
        <v>0</v>
      </c>
      <c r="BL1176" s="18" t="s">
        <v>199</v>
      </c>
      <c r="BM1176" s="205" t="s">
        <v>1089</v>
      </c>
    </row>
    <row r="1177" spans="1:31" s="2" customFormat="1" ht="6.95" customHeight="1">
      <c r="A1177" s="35"/>
      <c r="B1177" s="55"/>
      <c r="C1177" s="56"/>
      <c r="D1177" s="56"/>
      <c r="E1177" s="56"/>
      <c r="F1177" s="56"/>
      <c r="G1177" s="56"/>
      <c r="H1177" s="56"/>
      <c r="I1177" s="56"/>
      <c r="J1177" s="56"/>
      <c r="K1177" s="56"/>
      <c r="L1177" s="40"/>
      <c r="M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</row>
  </sheetData>
  <sheetProtection algorithmName="SHA-512" hashValue="KtbhRWTSPeUeRp3lYaalBw7w0ULYDuWDiZjP818lI4zrftXFm4nvqULlChSxelcdpWHuC7b6UmDN3CcZw3cxWg==" saltValue="9ZeT9JiDDEVu2fypTPSYzETPa6ckidWhCRwroTVy55Mk7Pv3v16ekBDZI1LOYXNHY2aErUrUtGi5xy0n5XQCUw==" spinCount="100000" sheet="1" objects="1" scenarios="1" formatColumns="0" formatRows="0" autoFilter="0"/>
  <autoFilter ref="C140:K1176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101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149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1090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30" customHeight="1">
      <c r="A13" s="35"/>
      <c r="B13" s="40"/>
      <c r="C13" s="35"/>
      <c r="D13" s="35"/>
      <c r="E13" s="329" t="s">
        <v>1092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tr">
        <f>IF('Rekapitulace stavby'!AN10="","",'Rekapitulace stavby'!AN10)</f>
        <v>00278653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tr">
        <f>IF('Rekapitulace stavby'!E11="","",'Rekapitulace stavby'!E11)</f>
        <v>MĚSTO ČESKÁ TŘEBOVÁ</v>
      </c>
      <c r="F19" s="35"/>
      <c r="G19" s="35"/>
      <c r="H19" s="35"/>
      <c r="I19" s="120" t="s">
        <v>28</v>
      </c>
      <c r="J19" s="111" t="str">
        <f>IF('Rekapitulace stavby'!AN11="","",'Rekapitulace stavby'!AN11)</f>
        <v>CZ00278653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tr">
        <f>IF('Rekapitulace stavby'!AN16="","",'Rekapitulace stavby'!AN16)</f>
        <v>15036499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tr">
        <f>IF('Rekapitulace stavby'!E17="","",'Rekapitulace stavby'!E17)</f>
        <v>K I P spol. s r. o.</v>
      </c>
      <c r="F25" s="35"/>
      <c r="G25" s="35"/>
      <c r="H25" s="35"/>
      <c r="I25" s="120" t="s">
        <v>28</v>
      </c>
      <c r="J25" s="111" t="str">
        <f>IF('Rekapitulace stavby'!AN17="","",'Rekapitulace stavby'!AN17)</f>
        <v>CZ15036499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tr">
        <f>IF('Rekapitulace stavby'!AN19="","",'Rekapitulace stavby'!AN19)</f>
        <v/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tr">
        <f>IF('Rekapitulace stavby'!E20="","",'Rekapitulace stavby'!E20)</f>
        <v>Pavel Rinn</v>
      </c>
      <c r="F28" s="35"/>
      <c r="G28" s="35"/>
      <c r="H28" s="35"/>
      <c r="I28" s="120" t="s">
        <v>28</v>
      </c>
      <c r="J28" s="111" t="str">
        <f>IF('Rekapitulace stavby'!AN20="","",'Rekapitulace stavby'!AN20)</f>
        <v/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ROUND(J134,2)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ROUND((SUM(BE134:BE369)),2)</f>
        <v>0</v>
      </c>
      <c r="G37" s="35"/>
      <c r="H37" s="35"/>
      <c r="I37" s="131">
        <v>0.21</v>
      </c>
      <c r="J37" s="130">
        <f>ROUND(((SUM(BE134:BE369))*I37),2)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ROUND((SUM(BF134:BF369)),2)</f>
        <v>0</v>
      </c>
      <c r="G38" s="35"/>
      <c r="H38" s="35"/>
      <c r="I38" s="131">
        <v>0.15</v>
      </c>
      <c r="J38" s="130">
        <f>ROUND(((SUM(BF134:BF369))*I38),2)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ROUND((SUM(BG134:BG369)),2)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ROUND((SUM(BH134:BH369)),2)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ROUND((SUM(BI134:BI369)),2)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149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1090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30" customHeight="1">
      <c r="A91" s="35"/>
      <c r="B91" s="36"/>
      <c r="C91" s="37"/>
      <c r="D91" s="37"/>
      <c r="E91" s="316" t="str">
        <f>E13</f>
        <v>SO 01-D.1.4.1 - Zařízení zdravotně technických instalací, 2. etapa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J134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1093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1094</v>
      </c>
      <c r="E102" s="157"/>
      <c r="F102" s="157"/>
      <c r="G102" s="157"/>
      <c r="H102" s="157"/>
      <c r="I102" s="157"/>
      <c r="J102" s="158">
        <f>J167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1095</v>
      </c>
      <c r="E103" s="157"/>
      <c r="F103" s="157"/>
      <c r="G103" s="157"/>
      <c r="H103" s="157"/>
      <c r="I103" s="157"/>
      <c r="J103" s="158">
        <f>J204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1096</v>
      </c>
      <c r="E104" s="157"/>
      <c r="F104" s="157"/>
      <c r="G104" s="157"/>
      <c r="H104" s="157"/>
      <c r="I104" s="157"/>
      <c r="J104" s="158">
        <f>J250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1097</v>
      </c>
      <c r="E105" s="157"/>
      <c r="F105" s="157"/>
      <c r="G105" s="157"/>
      <c r="H105" s="157"/>
      <c r="I105" s="157"/>
      <c r="J105" s="158">
        <f>J301</f>
        <v>0</v>
      </c>
      <c r="K105" s="155"/>
      <c r="L105" s="159"/>
    </row>
    <row r="106" spans="2:12" s="9" customFormat="1" ht="24.95" customHeight="1">
      <c r="B106" s="154"/>
      <c r="C106" s="155"/>
      <c r="D106" s="156" t="s">
        <v>1098</v>
      </c>
      <c r="E106" s="157"/>
      <c r="F106" s="157"/>
      <c r="G106" s="157"/>
      <c r="H106" s="157"/>
      <c r="I106" s="157"/>
      <c r="J106" s="158">
        <f>J317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1099</v>
      </c>
      <c r="E107" s="157"/>
      <c r="F107" s="157"/>
      <c r="G107" s="157"/>
      <c r="H107" s="157"/>
      <c r="I107" s="157"/>
      <c r="J107" s="158">
        <f>J323</f>
        <v>0</v>
      </c>
      <c r="K107" s="155"/>
      <c r="L107" s="159"/>
    </row>
    <row r="108" spans="2:12" s="9" customFormat="1" ht="24.95" customHeight="1">
      <c r="B108" s="154"/>
      <c r="C108" s="155"/>
      <c r="D108" s="156" t="s">
        <v>1100</v>
      </c>
      <c r="E108" s="157"/>
      <c r="F108" s="157"/>
      <c r="G108" s="157"/>
      <c r="H108" s="157"/>
      <c r="I108" s="157"/>
      <c r="J108" s="158">
        <f>J346</f>
        <v>0</v>
      </c>
      <c r="K108" s="155"/>
      <c r="L108" s="159"/>
    </row>
    <row r="109" spans="2:12" s="9" customFormat="1" ht="24.95" customHeight="1">
      <c r="B109" s="154"/>
      <c r="C109" s="155"/>
      <c r="D109" s="156" t="s">
        <v>1101</v>
      </c>
      <c r="E109" s="157"/>
      <c r="F109" s="157"/>
      <c r="G109" s="157"/>
      <c r="H109" s="157"/>
      <c r="I109" s="157"/>
      <c r="J109" s="158">
        <f>J357</f>
        <v>0</v>
      </c>
      <c r="K109" s="155"/>
      <c r="L109" s="159"/>
    </row>
    <row r="110" spans="2:12" s="9" customFormat="1" ht="24.95" customHeight="1">
      <c r="B110" s="154"/>
      <c r="C110" s="155"/>
      <c r="D110" s="156" t="s">
        <v>1102</v>
      </c>
      <c r="E110" s="157"/>
      <c r="F110" s="157"/>
      <c r="G110" s="157"/>
      <c r="H110" s="157"/>
      <c r="I110" s="157"/>
      <c r="J110" s="158">
        <f>J360</f>
        <v>0</v>
      </c>
      <c r="K110" s="155"/>
      <c r="L110" s="159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178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6.25" customHeight="1">
      <c r="A120" s="35"/>
      <c r="B120" s="36"/>
      <c r="C120" s="37"/>
      <c r="D120" s="37"/>
      <c r="E120" s="324" t="str">
        <f>E7</f>
        <v>REKONSTRUKCE HYGIENICKÉHO ZAŘÍZENÍ ZŠ-ÚSTECKÁ Č.P. 500 A 598 - II. etapa</v>
      </c>
      <c r="F120" s="325"/>
      <c r="G120" s="325"/>
      <c r="H120" s="325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2:12" s="1" customFormat="1" ht="12" customHeight="1">
      <c r="B121" s="22"/>
      <c r="C121" s="30" t="s">
        <v>148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2:12" s="1" customFormat="1" ht="16.5" customHeight="1">
      <c r="B122" s="22"/>
      <c r="C122" s="23"/>
      <c r="D122" s="23"/>
      <c r="E122" s="324" t="s">
        <v>149</v>
      </c>
      <c r="F122" s="304"/>
      <c r="G122" s="304"/>
      <c r="H122" s="304"/>
      <c r="I122" s="23"/>
      <c r="J122" s="23"/>
      <c r="K122" s="23"/>
      <c r="L122" s="21"/>
    </row>
    <row r="123" spans="2:12" s="1" customFormat="1" ht="12" customHeight="1">
      <c r="B123" s="22"/>
      <c r="C123" s="30" t="s">
        <v>150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5"/>
      <c r="B124" s="36"/>
      <c r="C124" s="37"/>
      <c r="D124" s="37"/>
      <c r="E124" s="333" t="s">
        <v>1090</v>
      </c>
      <c r="F124" s="323"/>
      <c r="G124" s="323"/>
      <c r="H124" s="323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1091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30" customHeight="1">
      <c r="A126" s="35"/>
      <c r="B126" s="36"/>
      <c r="C126" s="37"/>
      <c r="D126" s="37"/>
      <c r="E126" s="316" t="str">
        <f>E13</f>
        <v>SO 01-D.1.4.1 - Zařízení zdravotně technických instalací, 2. etapa</v>
      </c>
      <c r="F126" s="323"/>
      <c r="G126" s="323"/>
      <c r="H126" s="323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F16</f>
        <v xml:space="preserve"> </v>
      </c>
      <c r="G128" s="37"/>
      <c r="H128" s="37"/>
      <c r="I128" s="30" t="s">
        <v>22</v>
      </c>
      <c r="J128" s="67" t="str">
        <f>IF(J16="","",J16)</f>
        <v>7. 7. 2022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24</v>
      </c>
      <c r="D130" s="37"/>
      <c r="E130" s="37"/>
      <c r="F130" s="28" t="str">
        <f>E19</f>
        <v>MĚSTO ČESKÁ TŘEBOVÁ</v>
      </c>
      <c r="G130" s="37"/>
      <c r="H130" s="37"/>
      <c r="I130" s="30" t="s">
        <v>32</v>
      </c>
      <c r="J130" s="33" t="str">
        <f>E25</f>
        <v>K I P spol. s r. o.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2" customHeight="1">
      <c r="A131" s="35"/>
      <c r="B131" s="36"/>
      <c r="C131" s="30" t="s">
        <v>30</v>
      </c>
      <c r="D131" s="37"/>
      <c r="E131" s="37"/>
      <c r="F131" s="28" t="str">
        <f>IF(E22="","",E22)</f>
        <v>Vyplň údaj</v>
      </c>
      <c r="G131" s="37"/>
      <c r="H131" s="37"/>
      <c r="I131" s="30" t="s">
        <v>37</v>
      </c>
      <c r="J131" s="33" t="str">
        <f>E28</f>
        <v>Pavel Rinn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65"/>
      <c r="B133" s="166"/>
      <c r="C133" s="167" t="s">
        <v>179</v>
      </c>
      <c r="D133" s="168" t="s">
        <v>65</v>
      </c>
      <c r="E133" s="168" t="s">
        <v>61</v>
      </c>
      <c r="F133" s="168" t="s">
        <v>62</v>
      </c>
      <c r="G133" s="168" t="s">
        <v>180</v>
      </c>
      <c r="H133" s="168" t="s">
        <v>181</v>
      </c>
      <c r="I133" s="168" t="s">
        <v>182</v>
      </c>
      <c r="J133" s="169" t="s">
        <v>154</v>
      </c>
      <c r="K133" s="170" t="s">
        <v>183</v>
      </c>
      <c r="L133" s="171"/>
      <c r="M133" s="76" t="s">
        <v>1</v>
      </c>
      <c r="N133" s="77" t="s">
        <v>44</v>
      </c>
      <c r="O133" s="77" t="s">
        <v>184</v>
      </c>
      <c r="P133" s="77" t="s">
        <v>185</v>
      </c>
      <c r="Q133" s="77" t="s">
        <v>186</v>
      </c>
      <c r="R133" s="77" t="s">
        <v>187</v>
      </c>
      <c r="S133" s="77" t="s">
        <v>188</v>
      </c>
      <c r="T133" s="78" t="s">
        <v>189</v>
      </c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</row>
    <row r="134" spans="1:63" s="2" customFormat="1" ht="22.9" customHeight="1">
      <c r="A134" s="35"/>
      <c r="B134" s="36"/>
      <c r="C134" s="83" t="s">
        <v>190</v>
      </c>
      <c r="D134" s="37"/>
      <c r="E134" s="37"/>
      <c r="F134" s="37"/>
      <c r="G134" s="37"/>
      <c r="H134" s="37"/>
      <c r="I134" s="37"/>
      <c r="J134" s="172">
        <f>BK134</f>
        <v>0</v>
      </c>
      <c r="K134" s="37"/>
      <c r="L134" s="40"/>
      <c r="M134" s="79"/>
      <c r="N134" s="173"/>
      <c r="O134" s="80"/>
      <c r="P134" s="174">
        <f>P135+P167+P204+P250+P301+P317+P323+P346+P357+P360</f>
        <v>0</v>
      </c>
      <c r="Q134" s="80"/>
      <c r="R134" s="174">
        <f>R135+R167+R204+R250+R301+R317+R323+R346+R357+R360</f>
        <v>2.00236006</v>
      </c>
      <c r="S134" s="80"/>
      <c r="T134" s="175">
        <f>T135+T167+T204+T250+T301+T317+T323+T346+T357+T360</f>
        <v>12.734620000000001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79</v>
      </c>
      <c r="AU134" s="18" t="s">
        <v>156</v>
      </c>
      <c r="BK134" s="176">
        <f>BK135+BK167+BK204+BK250+BK301+BK317+BK323+BK346+BK357+BK360</f>
        <v>0</v>
      </c>
    </row>
    <row r="135" spans="2:63" s="12" customFormat="1" ht="25.9" customHeight="1">
      <c r="B135" s="177"/>
      <c r="C135" s="178"/>
      <c r="D135" s="179" t="s">
        <v>79</v>
      </c>
      <c r="E135" s="180" t="s">
        <v>87</v>
      </c>
      <c r="F135" s="180" t="s">
        <v>194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SUM(P136:P166)</f>
        <v>0</v>
      </c>
      <c r="Q135" s="185"/>
      <c r="R135" s="186">
        <f>SUM(R136:R166)</f>
        <v>0.49861599999999995</v>
      </c>
      <c r="S135" s="185"/>
      <c r="T135" s="187">
        <f>SUM(T136:T166)</f>
        <v>0</v>
      </c>
      <c r="AR135" s="188" t="s">
        <v>87</v>
      </c>
      <c r="AT135" s="189" t="s">
        <v>79</v>
      </c>
      <c r="AU135" s="189" t="s">
        <v>80</v>
      </c>
      <c r="AY135" s="188" t="s">
        <v>193</v>
      </c>
      <c r="BK135" s="190">
        <f>SUM(BK136:BK166)</f>
        <v>0</v>
      </c>
    </row>
    <row r="136" spans="1:65" s="2" customFormat="1" ht="21.75" customHeight="1">
      <c r="A136" s="35"/>
      <c r="B136" s="36"/>
      <c r="C136" s="193" t="s">
        <v>87</v>
      </c>
      <c r="D136" s="193" t="s">
        <v>195</v>
      </c>
      <c r="E136" s="194" t="s">
        <v>1103</v>
      </c>
      <c r="F136" s="195" t="s">
        <v>1104</v>
      </c>
      <c r="G136" s="196" t="s">
        <v>198</v>
      </c>
      <c r="H136" s="197">
        <v>0.08</v>
      </c>
      <c r="I136" s="198"/>
      <c r="J136" s="199">
        <f>ROUND(I136*H136,2)</f>
        <v>0</v>
      </c>
      <c r="K136" s="200"/>
      <c r="L136" s="40"/>
      <c r="M136" s="201" t="s">
        <v>1</v>
      </c>
      <c r="N136" s="202" t="s">
        <v>45</v>
      </c>
      <c r="O136" s="72"/>
      <c r="P136" s="203">
        <f>O136*H136</f>
        <v>0</v>
      </c>
      <c r="Q136" s="203">
        <v>1.1322</v>
      </c>
      <c r="R136" s="203">
        <f>Q136*H136</f>
        <v>0.090576</v>
      </c>
      <c r="S136" s="203">
        <v>0</v>
      </c>
      <c r="T136" s="20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87</v>
      </c>
      <c r="BK136" s="206">
        <f>ROUND(I136*H136,2)</f>
        <v>0</v>
      </c>
      <c r="BL136" s="18" t="s">
        <v>199</v>
      </c>
      <c r="BM136" s="205" t="s">
        <v>89</v>
      </c>
    </row>
    <row r="137" spans="2:51" s="13" customFormat="1" ht="12">
      <c r="B137" s="207"/>
      <c r="C137" s="208"/>
      <c r="D137" s="209" t="s">
        <v>201</v>
      </c>
      <c r="E137" s="210" t="s">
        <v>1</v>
      </c>
      <c r="F137" s="211" t="s">
        <v>1105</v>
      </c>
      <c r="G137" s="208"/>
      <c r="H137" s="212">
        <v>0.08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201</v>
      </c>
      <c r="AU137" s="218" t="s">
        <v>87</v>
      </c>
      <c r="AV137" s="13" t="s">
        <v>89</v>
      </c>
      <c r="AW137" s="13" t="s">
        <v>36</v>
      </c>
      <c r="AX137" s="13" t="s">
        <v>80</v>
      </c>
      <c r="AY137" s="218" t="s">
        <v>193</v>
      </c>
    </row>
    <row r="138" spans="2:51" s="14" customFormat="1" ht="12">
      <c r="B138" s="219"/>
      <c r="C138" s="220"/>
      <c r="D138" s="209" t="s">
        <v>201</v>
      </c>
      <c r="E138" s="221" t="s">
        <v>1</v>
      </c>
      <c r="F138" s="222" t="s">
        <v>203</v>
      </c>
      <c r="G138" s="220"/>
      <c r="H138" s="223">
        <v>0.08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201</v>
      </c>
      <c r="AU138" s="229" t="s">
        <v>87</v>
      </c>
      <c r="AV138" s="14" t="s">
        <v>199</v>
      </c>
      <c r="AW138" s="14" t="s">
        <v>36</v>
      </c>
      <c r="AX138" s="14" t="s">
        <v>87</v>
      </c>
      <c r="AY138" s="229" t="s">
        <v>193</v>
      </c>
    </row>
    <row r="139" spans="1:65" s="2" customFormat="1" ht="24.2" customHeight="1">
      <c r="A139" s="35"/>
      <c r="B139" s="36"/>
      <c r="C139" s="193" t="s">
        <v>89</v>
      </c>
      <c r="D139" s="193" t="s">
        <v>195</v>
      </c>
      <c r="E139" s="194" t="s">
        <v>1106</v>
      </c>
      <c r="F139" s="195" t="s">
        <v>1107</v>
      </c>
      <c r="G139" s="196" t="s">
        <v>198</v>
      </c>
      <c r="H139" s="197">
        <v>0.24</v>
      </c>
      <c r="I139" s="198"/>
      <c r="J139" s="199">
        <f>ROUND(I139*H139,2)</f>
        <v>0</v>
      </c>
      <c r="K139" s="200"/>
      <c r="L139" s="40"/>
      <c r="M139" s="201" t="s">
        <v>1</v>
      </c>
      <c r="N139" s="202" t="s">
        <v>45</v>
      </c>
      <c r="O139" s="72"/>
      <c r="P139" s="203">
        <f>O139*H139</f>
        <v>0</v>
      </c>
      <c r="Q139" s="203">
        <v>1.7</v>
      </c>
      <c r="R139" s="203">
        <f>Q139*H139</f>
        <v>0.408</v>
      </c>
      <c r="S139" s="203">
        <v>0</v>
      </c>
      <c r="T139" s="20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5" t="s">
        <v>199</v>
      </c>
      <c r="AT139" s="205" t="s">
        <v>195</v>
      </c>
      <c r="AU139" s="205" t="s">
        <v>87</v>
      </c>
      <c r="AY139" s="18" t="s">
        <v>193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87</v>
      </c>
      <c r="BK139" s="206">
        <f>ROUND(I139*H139,2)</f>
        <v>0</v>
      </c>
      <c r="BL139" s="18" t="s">
        <v>199</v>
      </c>
      <c r="BM139" s="205" t="s">
        <v>199</v>
      </c>
    </row>
    <row r="140" spans="2:51" s="13" customFormat="1" ht="12">
      <c r="B140" s="207"/>
      <c r="C140" s="208"/>
      <c r="D140" s="209" t="s">
        <v>201</v>
      </c>
      <c r="E140" s="210" t="s">
        <v>1</v>
      </c>
      <c r="F140" s="211" t="s">
        <v>1108</v>
      </c>
      <c r="G140" s="208"/>
      <c r="H140" s="212">
        <v>0.24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201</v>
      </c>
      <c r="AU140" s="218" t="s">
        <v>87</v>
      </c>
      <c r="AV140" s="13" t="s">
        <v>89</v>
      </c>
      <c r="AW140" s="13" t="s">
        <v>36</v>
      </c>
      <c r="AX140" s="13" t="s">
        <v>80</v>
      </c>
      <c r="AY140" s="218" t="s">
        <v>193</v>
      </c>
    </row>
    <row r="141" spans="2:51" s="14" customFormat="1" ht="12">
      <c r="B141" s="219"/>
      <c r="C141" s="220"/>
      <c r="D141" s="209" t="s">
        <v>201</v>
      </c>
      <c r="E141" s="221" t="s">
        <v>1</v>
      </c>
      <c r="F141" s="222" t="s">
        <v>203</v>
      </c>
      <c r="G141" s="220"/>
      <c r="H141" s="223">
        <v>0.24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201</v>
      </c>
      <c r="AU141" s="229" t="s">
        <v>87</v>
      </c>
      <c r="AV141" s="14" t="s">
        <v>199</v>
      </c>
      <c r="AW141" s="14" t="s">
        <v>36</v>
      </c>
      <c r="AX141" s="14" t="s">
        <v>87</v>
      </c>
      <c r="AY141" s="229" t="s">
        <v>193</v>
      </c>
    </row>
    <row r="142" spans="1:65" s="2" customFormat="1" ht="21.75" customHeight="1">
      <c r="A142" s="35"/>
      <c r="B142" s="36"/>
      <c r="C142" s="193" t="s">
        <v>100</v>
      </c>
      <c r="D142" s="193" t="s">
        <v>195</v>
      </c>
      <c r="E142" s="194" t="s">
        <v>1109</v>
      </c>
      <c r="F142" s="195" t="s">
        <v>1110</v>
      </c>
      <c r="G142" s="196" t="s">
        <v>198</v>
      </c>
      <c r="H142" s="197">
        <v>0.8</v>
      </c>
      <c r="I142" s="198"/>
      <c r="J142" s="199">
        <f>ROUND(I142*H142,2)</f>
        <v>0</v>
      </c>
      <c r="K142" s="200"/>
      <c r="L142" s="40"/>
      <c r="M142" s="201" t="s">
        <v>1</v>
      </c>
      <c r="N142" s="202" t="s">
        <v>45</v>
      </c>
      <c r="O142" s="72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5" t="s">
        <v>199</v>
      </c>
      <c r="AT142" s="205" t="s">
        <v>195</v>
      </c>
      <c r="AU142" s="205" t="s">
        <v>87</v>
      </c>
      <c r="AY142" s="18" t="s">
        <v>193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87</v>
      </c>
      <c r="BK142" s="206">
        <f>ROUND(I142*H142,2)</f>
        <v>0</v>
      </c>
      <c r="BL142" s="18" t="s">
        <v>199</v>
      </c>
      <c r="BM142" s="205" t="s">
        <v>228</v>
      </c>
    </row>
    <row r="143" spans="2:51" s="13" customFormat="1" ht="12">
      <c r="B143" s="207"/>
      <c r="C143" s="208"/>
      <c r="D143" s="209" t="s">
        <v>201</v>
      </c>
      <c r="E143" s="210" t="s">
        <v>1</v>
      </c>
      <c r="F143" s="211" t="s">
        <v>1111</v>
      </c>
      <c r="G143" s="208"/>
      <c r="H143" s="212">
        <v>0.8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201</v>
      </c>
      <c r="AU143" s="218" t="s">
        <v>87</v>
      </c>
      <c r="AV143" s="13" t="s">
        <v>89</v>
      </c>
      <c r="AW143" s="13" t="s">
        <v>36</v>
      </c>
      <c r="AX143" s="13" t="s">
        <v>80</v>
      </c>
      <c r="AY143" s="218" t="s">
        <v>193</v>
      </c>
    </row>
    <row r="144" spans="2:51" s="14" customFormat="1" ht="12">
      <c r="B144" s="219"/>
      <c r="C144" s="220"/>
      <c r="D144" s="209" t="s">
        <v>201</v>
      </c>
      <c r="E144" s="221" t="s">
        <v>1</v>
      </c>
      <c r="F144" s="222" t="s">
        <v>203</v>
      </c>
      <c r="G144" s="220"/>
      <c r="H144" s="223">
        <v>0.8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201</v>
      </c>
      <c r="AU144" s="229" t="s">
        <v>87</v>
      </c>
      <c r="AV144" s="14" t="s">
        <v>199</v>
      </c>
      <c r="AW144" s="14" t="s">
        <v>36</v>
      </c>
      <c r="AX144" s="14" t="s">
        <v>87</v>
      </c>
      <c r="AY144" s="229" t="s">
        <v>193</v>
      </c>
    </row>
    <row r="145" spans="1:65" s="2" customFormat="1" ht="21.75" customHeight="1">
      <c r="A145" s="35"/>
      <c r="B145" s="36"/>
      <c r="C145" s="193" t="s">
        <v>199</v>
      </c>
      <c r="D145" s="193" t="s">
        <v>195</v>
      </c>
      <c r="E145" s="194" t="s">
        <v>1112</v>
      </c>
      <c r="F145" s="195" t="s">
        <v>1113</v>
      </c>
      <c r="G145" s="196" t="s">
        <v>198</v>
      </c>
      <c r="H145" s="197">
        <v>0.8</v>
      </c>
      <c r="I145" s="198"/>
      <c r="J145" s="199">
        <f>ROUND(I145*H145,2)</f>
        <v>0</v>
      </c>
      <c r="K145" s="200"/>
      <c r="L145" s="40"/>
      <c r="M145" s="201" t="s">
        <v>1</v>
      </c>
      <c r="N145" s="202" t="s">
        <v>45</v>
      </c>
      <c r="O145" s="72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5" t="s">
        <v>199</v>
      </c>
      <c r="AT145" s="205" t="s">
        <v>195</v>
      </c>
      <c r="AU145" s="205" t="s">
        <v>87</v>
      </c>
      <c r="AY145" s="18" t="s">
        <v>193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87</v>
      </c>
      <c r="BK145" s="206">
        <f>ROUND(I145*H145,2)</f>
        <v>0</v>
      </c>
      <c r="BL145" s="18" t="s">
        <v>199</v>
      </c>
      <c r="BM145" s="205" t="s">
        <v>259</v>
      </c>
    </row>
    <row r="146" spans="1:65" s="2" customFormat="1" ht="16.5" customHeight="1">
      <c r="A146" s="35"/>
      <c r="B146" s="36"/>
      <c r="C146" s="193" t="s">
        <v>221</v>
      </c>
      <c r="D146" s="193" t="s">
        <v>195</v>
      </c>
      <c r="E146" s="194" t="s">
        <v>1114</v>
      </c>
      <c r="F146" s="195" t="s">
        <v>1115</v>
      </c>
      <c r="G146" s="196" t="s">
        <v>198</v>
      </c>
      <c r="H146" s="197">
        <v>0.8</v>
      </c>
      <c r="I146" s="198"/>
      <c r="J146" s="199">
        <f>ROUND(I146*H146,2)</f>
        <v>0</v>
      </c>
      <c r="K146" s="200"/>
      <c r="L146" s="40"/>
      <c r="M146" s="201" t="s">
        <v>1</v>
      </c>
      <c r="N146" s="202" t="s">
        <v>45</v>
      </c>
      <c r="O146" s="72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199</v>
      </c>
      <c r="AT146" s="205" t="s">
        <v>195</v>
      </c>
      <c r="AU146" s="205" t="s">
        <v>87</v>
      </c>
      <c r="AY146" s="18" t="s">
        <v>193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87</v>
      </c>
      <c r="BK146" s="206">
        <f>ROUND(I146*H146,2)</f>
        <v>0</v>
      </c>
      <c r="BL146" s="18" t="s">
        <v>199</v>
      </c>
      <c r="BM146" s="205" t="s">
        <v>276</v>
      </c>
    </row>
    <row r="147" spans="1:65" s="2" customFormat="1" ht="16.5" customHeight="1">
      <c r="A147" s="35"/>
      <c r="B147" s="36"/>
      <c r="C147" s="193" t="s">
        <v>228</v>
      </c>
      <c r="D147" s="193" t="s">
        <v>195</v>
      </c>
      <c r="E147" s="194" t="s">
        <v>1116</v>
      </c>
      <c r="F147" s="195" t="s">
        <v>1117</v>
      </c>
      <c r="G147" s="196" t="s">
        <v>198</v>
      </c>
      <c r="H147" s="197">
        <v>0.48</v>
      </c>
      <c r="I147" s="198"/>
      <c r="J147" s="199">
        <f>ROUND(I147*H147,2)</f>
        <v>0</v>
      </c>
      <c r="K147" s="200"/>
      <c r="L147" s="40"/>
      <c r="M147" s="201" t="s">
        <v>1</v>
      </c>
      <c r="N147" s="202" t="s">
        <v>45</v>
      </c>
      <c r="O147" s="72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199</v>
      </c>
      <c r="AT147" s="205" t="s">
        <v>195</v>
      </c>
      <c r="AU147" s="205" t="s">
        <v>87</v>
      </c>
      <c r="AY147" s="18" t="s">
        <v>193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87</v>
      </c>
      <c r="BK147" s="206">
        <f>ROUND(I147*H147,2)</f>
        <v>0</v>
      </c>
      <c r="BL147" s="18" t="s">
        <v>199</v>
      </c>
      <c r="BM147" s="205" t="s">
        <v>312</v>
      </c>
    </row>
    <row r="148" spans="2:51" s="13" customFormat="1" ht="12">
      <c r="B148" s="207"/>
      <c r="C148" s="208"/>
      <c r="D148" s="209" t="s">
        <v>201</v>
      </c>
      <c r="E148" s="210" t="s">
        <v>1</v>
      </c>
      <c r="F148" s="211" t="s">
        <v>1118</v>
      </c>
      <c r="G148" s="208"/>
      <c r="H148" s="212">
        <v>0.48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201</v>
      </c>
      <c r="AU148" s="218" t="s">
        <v>87</v>
      </c>
      <c r="AV148" s="13" t="s">
        <v>89</v>
      </c>
      <c r="AW148" s="13" t="s">
        <v>36</v>
      </c>
      <c r="AX148" s="13" t="s">
        <v>80</v>
      </c>
      <c r="AY148" s="218" t="s">
        <v>193</v>
      </c>
    </row>
    <row r="149" spans="2:51" s="14" customFormat="1" ht="12">
      <c r="B149" s="219"/>
      <c r="C149" s="220"/>
      <c r="D149" s="209" t="s">
        <v>201</v>
      </c>
      <c r="E149" s="221" t="s">
        <v>1</v>
      </c>
      <c r="F149" s="222" t="s">
        <v>203</v>
      </c>
      <c r="G149" s="220"/>
      <c r="H149" s="223">
        <v>0.48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201</v>
      </c>
      <c r="AU149" s="229" t="s">
        <v>87</v>
      </c>
      <c r="AV149" s="14" t="s">
        <v>199</v>
      </c>
      <c r="AW149" s="14" t="s">
        <v>36</v>
      </c>
      <c r="AX149" s="14" t="s">
        <v>87</v>
      </c>
      <c r="AY149" s="229" t="s">
        <v>193</v>
      </c>
    </row>
    <row r="150" spans="1:65" s="2" customFormat="1" ht="21.75" customHeight="1">
      <c r="A150" s="35"/>
      <c r="B150" s="36"/>
      <c r="C150" s="193" t="s">
        <v>241</v>
      </c>
      <c r="D150" s="193" t="s">
        <v>195</v>
      </c>
      <c r="E150" s="194" t="s">
        <v>1119</v>
      </c>
      <c r="F150" s="195" t="s">
        <v>1120</v>
      </c>
      <c r="G150" s="196" t="s">
        <v>198</v>
      </c>
      <c r="H150" s="197">
        <v>0.32</v>
      </c>
      <c r="I150" s="198"/>
      <c r="J150" s="199">
        <f>ROUND(I150*H150,2)</f>
        <v>0</v>
      </c>
      <c r="K150" s="200"/>
      <c r="L150" s="40"/>
      <c r="M150" s="201" t="s">
        <v>1</v>
      </c>
      <c r="N150" s="202" t="s">
        <v>45</v>
      </c>
      <c r="O150" s="72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5" t="s">
        <v>199</v>
      </c>
      <c r="AT150" s="205" t="s">
        <v>195</v>
      </c>
      <c r="AU150" s="205" t="s">
        <v>87</v>
      </c>
      <c r="AY150" s="18" t="s">
        <v>193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87</v>
      </c>
      <c r="BK150" s="206">
        <f>ROUND(I150*H150,2)</f>
        <v>0</v>
      </c>
      <c r="BL150" s="18" t="s">
        <v>199</v>
      </c>
      <c r="BM150" s="205" t="s">
        <v>333</v>
      </c>
    </row>
    <row r="151" spans="2:51" s="13" customFormat="1" ht="12">
      <c r="B151" s="207"/>
      <c r="C151" s="208"/>
      <c r="D151" s="209" t="s">
        <v>201</v>
      </c>
      <c r="E151" s="210" t="s">
        <v>1</v>
      </c>
      <c r="F151" s="211" t="s">
        <v>1121</v>
      </c>
      <c r="G151" s="208"/>
      <c r="H151" s="212">
        <v>0.32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201</v>
      </c>
      <c r="AU151" s="218" t="s">
        <v>87</v>
      </c>
      <c r="AV151" s="13" t="s">
        <v>89</v>
      </c>
      <c r="AW151" s="13" t="s">
        <v>36</v>
      </c>
      <c r="AX151" s="13" t="s">
        <v>80</v>
      </c>
      <c r="AY151" s="218" t="s">
        <v>193</v>
      </c>
    </row>
    <row r="152" spans="2:51" s="14" customFormat="1" ht="12">
      <c r="B152" s="219"/>
      <c r="C152" s="220"/>
      <c r="D152" s="209" t="s">
        <v>201</v>
      </c>
      <c r="E152" s="221" t="s">
        <v>1</v>
      </c>
      <c r="F152" s="222" t="s">
        <v>203</v>
      </c>
      <c r="G152" s="220"/>
      <c r="H152" s="223">
        <v>0.32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201</v>
      </c>
      <c r="AU152" s="229" t="s">
        <v>87</v>
      </c>
      <c r="AV152" s="14" t="s">
        <v>199</v>
      </c>
      <c r="AW152" s="14" t="s">
        <v>36</v>
      </c>
      <c r="AX152" s="14" t="s">
        <v>87</v>
      </c>
      <c r="AY152" s="229" t="s">
        <v>193</v>
      </c>
    </row>
    <row r="153" spans="1:65" s="2" customFormat="1" ht="21.75" customHeight="1">
      <c r="A153" s="35"/>
      <c r="B153" s="36"/>
      <c r="C153" s="193" t="s">
        <v>259</v>
      </c>
      <c r="D153" s="193" t="s">
        <v>195</v>
      </c>
      <c r="E153" s="194" t="s">
        <v>1122</v>
      </c>
      <c r="F153" s="195" t="s">
        <v>1123</v>
      </c>
      <c r="G153" s="196" t="s">
        <v>198</v>
      </c>
      <c r="H153" s="197">
        <v>0.32</v>
      </c>
      <c r="I153" s="198"/>
      <c r="J153" s="199">
        <f>ROUND(I153*H153,2)</f>
        <v>0</v>
      </c>
      <c r="K153" s="200"/>
      <c r="L153" s="40"/>
      <c r="M153" s="201" t="s">
        <v>1</v>
      </c>
      <c r="N153" s="202" t="s">
        <v>45</v>
      </c>
      <c r="O153" s="72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87</v>
      </c>
      <c r="AY153" s="18" t="s">
        <v>193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87</v>
      </c>
      <c r="BK153" s="206">
        <f>ROUND(I153*H153,2)</f>
        <v>0</v>
      </c>
      <c r="BL153" s="18" t="s">
        <v>199</v>
      </c>
      <c r="BM153" s="205" t="s">
        <v>348</v>
      </c>
    </row>
    <row r="154" spans="1:65" s="2" customFormat="1" ht="21.75" customHeight="1">
      <c r="A154" s="35"/>
      <c r="B154" s="36"/>
      <c r="C154" s="193" t="s">
        <v>265</v>
      </c>
      <c r="D154" s="193" t="s">
        <v>195</v>
      </c>
      <c r="E154" s="194" t="s">
        <v>1124</v>
      </c>
      <c r="F154" s="195" t="s">
        <v>1125</v>
      </c>
      <c r="G154" s="196" t="s">
        <v>198</v>
      </c>
      <c r="H154" s="197">
        <v>3.2</v>
      </c>
      <c r="I154" s="198"/>
      <c r="J154" s="199">
        <f>ROUND(I154*H154,2)</f>
        <v>0</v>
      </c>
      <c r="K154" s="200"/>
      <c r="L154" s="40"/>
      <c r="M154" s="201" t="s">
        <v>1</v>
      </c>
      <c r="N154" s="202" t="s">
        <v>45</v>
      </c>
      <c r="O154" s="72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5" t="s">
        <v>199</v>
      </c>
      <c r="AT154" s="205" t="s">
        <v>195</v>
      </c>
      <c r="AU154" s="205" t="s">
        <v>87</v>
      </c>
      <c r="AY154" s="18" t="s">
        <v>193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8" t="s">
        <v>87</v>
      </c>
      <c r="BK154" s="206">
        <f>ROUND(I154*H154,2)</f>
        <v>0</v>
      </c>
      <c r="BL154" s="18" t="s">
        <v>199</v>
      </c>
      <c r="BM154" s="205" t="s">
        <v>364</v>
      </c>
    </row>
    <row r="155" spans="2:51" s="13" customFormat="1" ht="12">
      <c r="B155" s="207"/>
      <c r="C155" s="208"/>
      <c r="D155" s="209" t="s">
        <v>201</v>
      </c>
      <c r="E155" s="210" t="s">
        <v>1</v>
      </c>
      <c r="F155" s="211" t="s">
        <v>1126</v>
      </c>
      <c r="G155" s="208"/>
      <c r="H155" s="212">
        <v>3.2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201</v>
      </c>
      <c r="AU155" s="218" t="s">
        <v>87</v>
      </c>
      <c r="AV155" s="13" t="s">
        <v>89</v>
      </c>
      <c r="AW155" s="13" t="s">
        <v>36</v>
      </c>
      <c r="AX155" s="13" t="s">
        <v>80</v>
      </c>
      <c r="AY155" s="218" t="s">
        <v>193</v>
      </c>
    </row>
    <row r="156" spans="2:51" s="14" customFormat="1" ht="12">
      <c r="B156" s="219"/>
      <c r="C156" s="220"/>
      <c r="D156" s="209" t="s">
        <v>201</v>
      </c>
      <c r="E156" s="221" t="s">
        <v>1</v>
      </c>
      <c r="F156" s="222" t="s">
        <v>203</v>
      </c>
      <c r="G156" s="220"/>
      <c r="H156" s="223">
        <v>3.2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201</v>
      </c>
      <c r="AU156" s="229" t="s">
        <v>87</v>
      </c>
      <c r="AV156" s="14" t="s">
        <v>199</v>
      </c>
      <c r="AW156" s="14" t="s">
        <v>36</v>
      </c>
      <c r="AX156" s="14" t="s">
        <v>87</v>
      </c>
      <c r="AY156" s="229" t="s">
        <v>193</v>
      </c>
    </row>
    <row r="157" spans="1:65" s="2" customFormat="1" ht="16.5" customHeight="1">
      <c r="A157" s="35"/>
      <c r="B157" s="36"/>
      <c r="C157" s="193" t="s">
        <v>276</v>
      </c>
      <c r="D157" s="193" t="s">
        <v>195</v>
      </c>
      <c r="E157" s="194" t="s">
        <v>1127</v>
      </c>
      <c r="F157" s="195" t="s">
        <v>1128</v>
      </c>
      <c r="G157" s="196" t="s">
        <v>216</v>
      </c>
      <c r="H157" s="197">
        <v>0.496</v>
      </c>
      <c r="I157" s="198"/>
      <c r="J157" s="199">
        <f>ROUND(I157*H157,2)</f>
        <v>0</v>
      </c>
      <c r="K157" s="200"/>
      <c r="L157" s="40"/>
      <c r="M157" s="201" t="s">
        <v>1</v>
      </c>
      <c r="N157" s="202" t="s">
        <v>45</v>
      </c>
      <c r="O157" s="72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5" t="s">
        <v>199</v>
      </c>
      <c r="AT157" s="205" t="s">
        <v>195</v>
      </c>
      <c r="AU157" s="205" t="s">
        <v>87</v>
      </c>
      <c r="AY157" s="18" t="s">
        <v>193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87</v>
      </c>
      <c r="BK157" s="206">
        <f>ROUND(I157*H157,2)</f>
        <v>0</v>
      </c>
      <c r="BL157" s="18" t="s">
        <v>199</v>
      </c>
      <c r="BM157" s="205" t="s">
        <v>378</v>
      </c>
    </row>
    <row r="158" spans="2:51" s="13" customFormat="1" ht="12">
      <c r="B158" s="207"/>
      <c r="C158" s="208"/>
      <c r="D158" s="209" t="s">
        <v>201</v>
      </c>
      <c r="E158" s="210" t="s">
        <v>1</v>
      </c>
      <c r="F158" s="211" t="s">
        <v>1129</v>
      </c>
      <c r="G158" s="208"/>
      <c r="H158" s="212">
        <v>0.496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201</v>
      </c>
      <c r="AU158" s="218" t="s">
        <v>87</v>
      </c>
      <c r="AV158" s="13" t="s">
        <v>89</v>
      </c>
      <c r="AW158" s="13" t="s">
        <v>36</v>
      </c>
      <c r="AX158" s="13" t="s">
        <v>80</v>
      </c>
      <c r="AY158" s="218" t="s">
        <v>193</v>
      </c>
    </row>
    <row r="159" spans="2:51" s="14" customFormat="1" ht="12">
      <c r="B159" s="219"/>
      <c r="C159" s="220"/>
      <c r="D159" s="209" t="s">
        <v>201</v>
      </c>
      <c r="E159" s="221" t="s">
        <v>1</v>
      </c>
      <c r="F159" s="222" t="s">
        <v>203</v>
      </c>
      <c r="G159" s="220"/>
      <c r="H159" s="223">
        <v>0.496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201</v>
      </c>
      <c r="AU159" s="229" t="s">
        <v>87</v>
      </c>
      <c r="AV159" s="14" t="s">
        <v>199</v>
      </c>
      <c r="AW159" s="14" t="s">
        <v>36</v>
      </c>
      <c r="AX159" s="14" t="s">
        <v>87</v>
      </c>
      <c r="AY159" s="229" t="s">
        <v>193</v>
      </c>
    </row>
    <row r="160" spans="1:65" s="2" customFormat="1" ht="16.5" customHeight="1">
      <c r="A160" s="35"/>
      <c r="B160" s="36"/>
      <c r="C160" s="193" t="s">
        <v>294</v>
      </c>
      <c r="D160" s="193" t="s">
        <v>195</v>
      </c>
      <c r="E160" s="194" t="s">
        <v>1130</v>
      </c>
      <c r="F160" s="195" t="s">
        <v>1131</v>
      </c>
      <c r="G160" s="196" t="s">
        <v>198</v>
      </c>
      <c r="H160" s="197">
        <v>0.4</v>
      </c>
      <c r="I160" s="198"/>
      <c r="J160" s="199">
        <f>ROUND(I160*H160,2)</f>
        <v>0</v>
      </c>
      <c r="K160" s="200"/>
      <c r="L160" s="40"/>
      <c r="M160" s="201" t="s">
        <v>1</v>
      </c>
      <c r="N160" s="202" t="s">
        <v>45</v>
      </c>
      <c r="O160" s="72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199</v>
      </c>
      <c r="AT160" s="205" t="s">
        <v>195</v>
      </c>
      <c r="AU160" s="205" t="s">
        <v>87</v>
      </c>
      <c r="AY160" s="18" t="s">
        <v>193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8" t="s">
        <v>87</v>
      </c>
      <c r="BK160" s="206">
        <f>ROUND(I160*H160,2)</f>
        <v>0</v>
      </c>
      <c r="BL160" s="18" t="s">
        <v>199</v>
      </c>
      <c r="BM160" s="205" t="s">
        <v>389</v>
      </c>
    </row>
    <row r="161" spans="2:51" s="13" customFormat="1" ht="12">
      <c r="B161" s="207"/>
      <c r="C161" s="208"/>
      <c r="D161" s="209" t="s">
        <v>201</v>
      </c>
      <c r="E161" s="210" t="s">
        <v>1</v>
      </c>
      <c r="F161" s="211" t="s">
        <v>1132</v>
      </c>
      <c r="G161" s="208"/>
      <c r="H161" s="212">
        <v>0.4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201</v>
      </c>
      <c r="AU161" s="218" t="s">
        <v>87</v>
      </c>
      <c r="AV161" s="13" t="s">
        <v>89</v>
      </c>
      <c r="AW161" s="13" t="s">
        <v>36</v>
      </c>
      <c r="AX161" s="13" t="s">
        <v>80</v>
      </c>
      <c r="AY161" s="218" t="s">
        <v>193</v>
      </c>
    </row>
    <row r="162" spans="2:51" s="14" customFormat="1" ht="12">
      <c r="B162" s="219"/>
      <c r="C162" s="220"/>
      <c r="D162" s="209" t="s">
        <v>201</v>
      </c>
      <c r="E162" s="221" t="s">
        <v>1</v>
      </c>
      <c r="F162" s="222" t="s">
        <v>203</v>
      </c>
      <c r="G162" s="220"/>
      <c r="H162" s="223">
        <v>0.4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201</v>
      </c>
      <c r="AU162" s="229" t="s">
        <v>87</v>
      </c>
      <c r="AV162" s="14" t="s">
        <v>199</v>
      </c>
      <c r="AW162" s="14" t="s">
        <v>36</v>
      </c>
      <c r="AX162" s="14" t="s">
        <v>87</v>
      </c>
      <c r="AY162" s="229" t="s">
        <v>193</v>
      </c>
    </row>
    <row r="163" spans="1:65" s="2" customFormat="1" ht="21.75" customHeight="1">
      <c r="A163" s="35"/>
      <c r="B163" s="36"/>
      <c r="C163" s="193" t="s">
        <v>312</v>
      </c>
      <c r="D163" s="193" t="s">
        <v>195</v>
      </c>
      <c r="E163" s="194" t="s">
        <v>1133</v>
      </c>
      <c r="F163" s="195" t="s">
        <v>1134</v>
      </c>
      <c r="G163" s="196" t="s">
        <v>231</v>
      </c>
      <c r="H163" s="197">
        <v>2</v>
      </c>
      <c r="I163" s="198"/>
      <c r="J163" s="199">
        <f>ROUND(I163*H163,2)</f>
        <v>0</v>
      </c>
      <c r="K163" s="200"/>
      <c r="L163" s="40"/>
      <c r="M163" s="201" t="s">
        <v>1</v>
      </c>
      <c r="N163" s="202" t="s">
        <v>45</v>
      </c>
      <c r="O163" s="72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87</v>
      </c>
      <c r="AY163" s="18" t="s">
        <v>193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87</v>
      </c>
      <c r="BK163" s="206">
        <f>ROUND(I163*H163,2)</f>
        <v>0</v>
      </c>
      <c r="BL163" s="18" t="s">
        <v>199</v>
      </c>
      <c r="BM163" s="205" t="s">
        <v>399</v>
      </c>
    </row>
    <row r="164" spans="2:51" s="13" customFormat="1" ht="12">
      <c r="B164" s="207"/>
      <c r="C164" s="208"/>
      <c r="D164" s="209" t="s">
        <v>201</v>
      </c>
      <c r="E164" s="210" t="s">
        <v>1</v>
      </c>
      <c r="F164" s="211" t="s">
        <v>1135</v>
      </c>
      <c r="G164" s="208"/>
      <c r="H164" s="212">
        <v>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201</v>
      </c>
      <c r="AU164" s="218" t="s">
        <v>87</v>
      </c>
      <c r="AV164" s="13" t="s">
        <v>89</v>
      </c>
      <c r="AW164" s="13" t="s">
        <v>36</v>
      </c>
      <c r="AX164" s="13" t="s">
        <v>80</v>
      </c>
      <c r="AY164" s="218" t="s">
        <v>193</v>
      </c>
    </row>
    <row r="165" spans="2:51" s="14" customFormat="1" ht="12">
      <c r="B165" s="219"/>
      <c r="C165" s="220"/>
      <c r="D165" s="209" t="s">
        <v>201</v>
      </c>
      <c r="E165" s="221" t="s">
        <v>1</v>
      </c>
      <c r="F165" s="222" t="s">
        <v>203</v>
      </c>
      <c r="G165" s="220"/>
      <c r="H165" s="223">
        <v>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201</v>
      </c>
      <c r="AU165" s="229" t="s">
        <v>87</v>
      </c>
      <c r="AV165" s="14" t="s">
        <v>199</v>
      </c>
      <c r="AW165" s="14" t="s">
        <v>36</v>
      </c>
      <c r="AX165" s="14" t="s">
        <v>87</v>
      </c>
      <c r="AY165" s="229" t="s">
        <v>193</v>
      </c>
    </row>
    <row r="166" spans="1:65" s="2" customFormat="1" ht="16.5" customHeight="1">
      <c r="A166" s="35"/>
      <c r="B166" s="36"/>
      <c r="C166" s="193" t="s">
        <v>316</v>
      </c>
      <c r="D166" s="193" t="s">
        <v>195</v>
      </c>
      <c r="E166" s="194" t="s">
        <v>1136</v>
      </c>
      <c r="F166" s="195" t="s">
        <v>1137</v>
      </c>
      <c r="G166" s="196" t="s">
        <v>231</v>
      </c>
      <c r="H166" s="197">
        <v>2</v>
      </c>
      <c r="I166" s="198"/>
      <c r="J166" s="199">
        <f>ROUND(I166*H166,2)</f>
        <v>0</v>
      </c>
      <c r="K166" s="200"/>
      <c r="L166" s="40"/>
      <c r="M166" s="201" t="s">
        <v>1</v>
      </c>
      <c r="N166" s="202" t="s">
        <v>45</v>
      </c>
      <c r="O166" s="72"/>
      <c r="P166" s="203">
        <f>O166*H166</f>
        <v>0</v>
      </c>
      <c r="Q166" s="203">
        <v>2E-05</v>
      </c>
      <c r="R166" s="203">
        <f>Q166*H166</f>
        <v>4E-05</v>
      </c>
      <c r="S166" s="203">
        <v>0</v>
      </c>
      <c r="T166" s="20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87</v>
      </c>
      <c r="AY166" s="18" t="s">
        <v>193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87</v>
      </c>
      <c r="BK166" s="206">
        <f>ROUND(I166*H166,2)</f>
        <v>0</v>
      </c>
      <c r="BL166" s="18" t="s">
        <v>199</v>
      </c>
      <c r="BM166" s="205" t="s">
        <v>408</v>
      </c>
    </row>
    <row r="167" spans="2:63" s="12" customFormat="1" ht="25.9" customHeight="1">
      <c r="B167" s="177"/>
      <c r="C167" s="178"/>
      <c r="D167" s="179" t="s">
        <v>79</v>
      </c>
      <c r="E167" s="180" t="s">
        <v>888</v>
      </c>
      <c r="F167" s="180" t="s">
        <v>1138</v>
      </c>
      <c r="G167" s="178"/>
      <c r="H167" s="178"/>
      <c r="I167" s="181"/>
      <c r="J167" s="182">
        <f>BK167</f>
        <v>0</v>
      </c>
      <c r="K167" s="178"/>
      <c r="L167" s="183"/>
      <c r="M167" s="184"/>
      <c r="N167" s="185"/>
      <c r="O167" s="185"/>
      <c r="P167" s="186">
        <f>SUM(P168:P203)</f>
        <v>0</v>
      </c>
      <c r="Q167" s="185"/>
      <c r="R167" s="186">
        <f>SUM(R168:R203)</f>
        <v>0.014415</v>
      </c>
      <c r="S167" s="185"/>
      <c r="T167" s="187">
        <f>SUM(T168:T203)</f>
        <v>0.18760000000000002</v>
      </c>
      <c r="AR167" s="188" t="s">
        <v>87</v>
      </c>
      <c r="AT167" s="189" t="s">
        <v>79</v>
      </c>
      <c r="AU167" s="189" t="s">
        <v>80</v>
      </c>
      <c r="AY167" s="188" t="s">
        <v>193</v>
      </c>
      <c r="BK167" s="190">
        <f>SUM(BK168:BK203)</f>
        <v>0</v>
      </c>
    </row>
    <row r="168" spans="1:65" s="2" customFormat="1" ht="16.5" customHeight="1">
      <c r="A168" s="35"/>
      <c r="B168" s="36"/>
      <c r="C168" s="193" t="s">
        <v>333</v>
      </c>
      <c r="D168" s="193" t="s">
        <v>195</v>
      </c>
      <c r="E168" s="194" t="s">
        <v>1139</v>
      </c>
      <c r="F168" s="195" t="s">
        <v>1140</v>
      </c>
      <c r="G168" s="196" t="s">
        <v>496</v>
      </c>
      <c r="H168" s="197">
        <v>1</v>
      </c>
      <c r="I168" s="198"/>
      <c r="J168" s="199">
        <f>ROUND(I168*H168,2)</f>
        <v>0</v>
      </c>
      <c r="K168" s="200"/>
      <c r="L168" s="40"/>
      <c r="M168" s="201" t="s">
        <v>1</v>
      </c>
      <c r="N168" s="202" t="s">
        <v>45</v>
      </c>
      <c r="O168" s="72"/>
      <c r="P168" s="203">
        <f>O168*H168</f>
        <v>0</v>
      </c>
      <c r="Q168" s="203">
        <v>0.00049</v>
      </c>
      <c r="R168" s="203">
        <f>Q168*H168</f>
        <v>0.00049</v>
      </c>
      <c r="S168" s="203">
        <v>0.009</v>
      </c>
      <c r="T168" s="204">
        <f>S168*H168</f>
        <v>0.009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199</v>
      </c>
      <c r="AT168" s="205" t="s">
        <v>195</v>
      </c>
      <c r="AU168" s="205" t="s">
        <v>87</v>
      </c>
      <c r="AY168" s="18" t="s">
        <v>193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87</v>
      </c>
      <c r="BK168" s="206">
        <f>ROUND(I168*H168,2)</f>
        <v>0</v>
      </c>
      <c r="BL168" s="18" t="s">
        <v>199</v>
      </c>
      <c r="BM168" s="205" t="s">
        <v>417</v>
      </c>
    </row>
    <row r="169" spans="2:51" s="13" customFormat="1" ht="12">
      <c r="B169" s="207"/>
      <c r="C169" s="208"/>
      <c r="D169" s="209" t="s">
        <v>201</v>
      </c>
      <c r="E169" s="210" t="s">
        <v>1</v>
      </c>
      <c r="F169" s="211" t="s">
        <v>1141</v>
      </c>
      <c r="G169" s="208"/>
      <c r="H169" s="212">
        <v>1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201</v>
      </c>
      <c r="AU169" s="218" t="s">
        <v>87</v>
      </c>
      <c r="AV169" s="13" t="s">
        <v>89</v>
      </c>
      <c r="AW169" s="13" t="s">
        <v>36</v>
      </c>
      <c r="AX169" s="13" t="s">
        <v>80</v>
      </c>
      <c r="AY169" s="218" t="s">
        <v>193</v>
      </c>
    </row>
    <row r="170" spans="2:51" s="14" customFormat="1" ht="12">
      <c r="B170" s="219"/>
      <c r="C170" s="220"/>
      <c r="D170" s="209" t="s">
        <v>201</v>
      </c>
      <c r="E170" s="221" t="s">
        <v>1</v>
      </c>
      <c r="F170" s="222" t="s">
        <v>203</v>
      </c>
      <c r="G170" s="220"/>
      <c r="H170" s="223">
        <v>1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201</v>
      </c>
      <c r="AU170" s="229" t="s">
        <v>87</v>
      </c>
      <c r="AV170" s="14" t="s">
        <v>199</v>
      </c>
      <c r="AW170" s="14" t="s">
        <v>36</v>
      </c>
      <c r="AX170" s="14" t="s">
        <v>87</v>
      </c>
      <c r="AY170" s="229" t="s">
        <v>193</v>
      </c>
    </row>
    <row r="171" spans="1:65" s="2" customFormat="1" ht="16.5" customHeight="1">
      <c r="A171" s="35"/>
      <c r="B171" s="36"/>
      <c r="C171" s="193" t="s">
        <v>8</v>
      </c>
      <c r="D171" s="193" t="s">
        <v>195</v>
      </c>
      <c r="E171" s="194" t="s">
        <v>1142</v>
      </c>
      <c r="F171" s="195" t="s">
        <v>1143</v>
      </c>
      <c r="G171" s="196" t="s">
        <v>496</v>
      </c>
      <c r="H171" s="197">
        <v>9.8</v>
      </c>
      <c r="I171" s="198"/>
      <c r="J171" s="199">
        <f>ROUND(I171*H171,2)</f>
        <v>0</v>
      </c>
      <c r="K171" s="200"/>
      <c r="L171" s="40"/>
      <c r="M171" s="201" t="s">
        <v>1</v>
      </c>
      <c r="N171" s="202" t="s">
        <v>45</v>
      </c>
      <c r="O171" s="72"/>
      <c r="P171" s="203">
        <f>O171*H171</f>
        <v>0</v>
      </c>
      <c r="Q171" s="203">
        <v>0.00049</v>
      </c>
      <c r="R171" s="203">
        <f>Q171*H171</f>
        <v>0.004802</v>
      </c>
      <c r="S171" s="203">
        <v>0.013</v>
      </c>
      <c r="T171" s="204">
        <f>S171*H171</f>
        <v>0.1274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87</v>
      </c>
      <c r="BK171" s="206">
        <f>ROUND(I171*H171,2)</f>
        <v>0</v>
      </c>
      <c r="BL171" s="18" t="s">
        <v>199</v>
      </c>
      <c r="BM171" s="205" t="s">
        <v>425</v>
      </c>
    </row>
    <row r="172" spans="2:51" s="13" customFormat="1" ht="12">
      <c r="B172" s="207"/>
      <c r="C172" s="208"/>
      <c r="D172" s="209" t="s">
        <v>201</v>
      </c>
      <c r="E172" s="210" t="s">
        <v>1</v>
      </c>
      <c r="F172" s="211" t="s">
        <v>1144</v>
      </c>
      <c r="G172" s="208"/>
      <c r="H172" s="212">
        <v>6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201</v>
      </c>
      <c r="AU172" s="218" t="s">
        <v>87</v>
      </c>
      <c r="AV172" s="13" t="s">
        <v>89</v>
      </c>
      <c r="AW172" s="13" t="s">
        <v>36</v>
      </c>
      <c r="AX172" s="13" t="s">
        <v>80</v>
      </c>
      <c r="AY172" s="218" t="s">
        <v>193</v>
      </c>
    </row>
    <row r="173" spans="2:51" s="13" customFormat="1" ht="12">
      <c r="B173" s="207"/>
      <c r="C173" s="208"/>
      <c r="D173" s="209" t="s">
        <v>201</v>
      </c>
      <c r="E173" s="210" t="s">
        <v>1</v>
      </c>
      <c r="F173" s="211" t="s">
        <v>1145</v>
      </c>
      <c r="G173" s="208"/>
      <c r="H173" s="212">
        <v>3.8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201</v>
      </c>
      <c r="AU173" s="218" t="s">
        <v>87</v>
      </c>
      <c r="AV173" s="13" t="s">
        <v>89</v>
      </c>
      <c r="AW173" s="13" t="s">
        <v>36</v>
      </c>
      <c r="AX173" s="13" t="s">
        <v>80</v>
      </c>
      <c r="AY173" s="218" t="s">
        <v>193</v>
      </c>
    </row>
    <row r="174" spans="2:51" s="14" customFormat="1" ht="12">
      <c r="B174" s="219"/>
      <c r="C174" s="220"/>
      <c r="D174" s="209" t="s">
        <v>201</v>
      </c>
      <c r="E174" s="221" t="s">
        <v>1</v>
      </c>
      <c r="F174" s="222" t="s">
        <v>203</v>
      </c>
      <c r="G174" s="220"/>
      <c r="H174" s="223">
        <v>9.8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201</v>
      </c>
      <c r="AU174" s="229" t="s">
        <v>87</v>
      </c>
      <c r="AV174" s="14" t="s">
        <v>199</v>
      </c>
      <c r="AW174" s="14" t="s">
        <v>36</v>
      </c>
      <c r="AX174" s="14" t="s">
        <v>87</v>
      </c>
      <c r="AY174" s="229" t="s">
        <v>193</v>
      </c>
    </row>
    <row r="175" spans="1:65" s="2" customFormat="1" ht="21.75" customHeight="1">
      <c r="A175" s="35"/>
      <c r="B175" s="36"/>
      <c r="C175" s="193" t="s">
        <v>348</v>
      </c>
      <c r="D175" s="193" t="s">
        <v>195</v>
      </c>
      <c r="E175" s="194" t="s">
        <v>1146</v>
      </c>
      <c r="F175" s="195" t="s">
        <v>1147</v>
      </c>
      <c r="G175" s="196" t="s">
        <v>367</v>
      </c>
      <c r="H175" s="197">
        <v>2</v>
      </c>
      <c r="I175" s="198"/>
      <c r="J175" s="199">
        <f>ROUND(I175*H175,2)</f>
        <v>0</v>
      </c>
      <c r="K175" s="200"/>
      <c r="L175" s="40"/>
      <c r="M175" s="201" t="s">
        <v>1</v>
      </c>
      <c r="N175" s="202" t="s">
        <v>45</v>
      </c>
      <c r="O175" s="72"/>
      <c r="P175" s="203">
        <f>O175*H175</f>
        <v>0</v>
      </c>
      <c r="Q175" s="203">
        <v>0</v>
      </c>
      <c r="R175" s="203">
        <f>Q175*H175</f>
        <v>0</v>
      </c>
      <c r="S175" s="203">
        <v>0.004</v>
      </c>
      <c r="T175" s="204">
        <f>S175*H175</f>
        <v>0.008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87</v>
      </c>
      <c r="BK175" s="206">
        <f>ROUND(I175*H175,2)</f>
        <v>0</v>
      </c>
      <c r="BL175" s="18" t="s">
        <v>199</v>
      </c>
      <c r="BM175" s="205" t="s">
        <v>457</v>
      </c>
    </row>
    <row r="176" spans="2:51" s="13" customFormat="1" ht="12">
      <c r="B176" s="207"/>
      <c r="C176" s="208"/>
      <c r="D176" s="209" t="s">
        <v>201</v>
      </c>
      <c r="E176" s="210" t="s">
        <v>1</v>
      </c>
      <c r="F176" s="211" t="s">
        <v>1148</v>
      </c>
      <c r="G176" s="208"/>
      <c r="H176" s="212">
        <v>2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201</v>
      </c>
      <c r="AU176" s="218" t="s">
        <v>87</v>
      </c>
      <c r="AV176" s="13" t="s">
        <v>89</v>
      </c>
      <c r="AW176" s="13" t="s">
        <v>36</v>
      </c>
      <c r="AX176" s="13" t="s">
        <v>80</v>
      </c>
      <c r="AY176" s="218" t="s">
        <v>193</v>
      </c>
    </row>
    <row r="177" spans="2:51" s="14" customFormat="1" ht="12">
      <c r="B177" s="219"/>
      <c r="C177" s="220"/>
      <c r="D177" s="209" t="s">
        <v>201</v>
      </c>
      <c r="E177" s="221" t="s">
        <v>1</v>
      </c>
      <c r="F177" s="222" t="s">
        <v>203</v>
      </c>
      <c r="G177" s="220"/>
      <c r="H177" s="223">
        <v>2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201</v>
      </c>
      <c r="AU177" s="229" t="s">
        <v>87</v>
      </c>
      <c r="AV177" s="14" t="s">
        <v>199</v>
      </c>
      <c r="AW177" s="14" t="s">
        <v>36</v>
      </c>
      <c r="AX177" s="14" t="s">
        <v>87</v>
      </c>
      <c r="AY177" s="229" t="s">
        <v>193</v>
      </c>
    </row>
    <row r="178" spans="1:65" s="2" customFormat="1" ht="16.5" customHeight="1">
      <c r="A178" s="35"/>
      <c r="B178" s="36"/>
      <c r="C178" s="193" t="s">
        <v>353</v>
      </c>
      <c r="D178" s="193" t="s">
        <v>195</v>
      </c>
      <c r="E178" s="194" t="s">
        <v>1149</v>
      </c>
      <c r="F178" s="195" t="s">
        <v>1150</v>
      </c>
      <c r="G178" s="196" t="s">
        <v>367</v>
      </c>
      <c r="H178" s="197">
        <v>9</v>
      </c>
      <c r="I178" s="198"/>
      <c r="J178" s="199">
        <f>ROUND(I178*H178,2)</f>
        <v>0</v>
      </c>
      <c r="K178" s="200"/>
      <c r="L178" s="40"/>
      <c r="M178" s="201" t="s">
        <v>1</v>
      </c>
      <c r="N178" s="202" t="s">
        <v>45</v>
      </c>
      <c r="O178" s="72"/>
      <c r="P178" s="203">
        <f>O178*H178</f>
        <v>0</v>
      </c>
      <c r="Q178" s="203">
        <v>0.00101</v>
      </c>
      <c r="R178" s="203">
        <f>Q178*H178</f>
        <v>0.00909</v>
      </c>
      <c r="S178" s="203">
        <v>0</v>
      </c>
      <c r="T178" s="20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199</v>
      </c>
      <c r="AT178" s="205" t="s">
        <v>195</v>
      </c>
      <c r="AU178" s="205" t="s">
        <v>87</v>
      </c>
      <c r="AY178" s="18" t="s">
        <v>193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8" t="s">
        <v>87</v>
      </c>
      <c r="BK178" s="206">
        <f>ROUND(I178*H178,2)</f>
        <v>0</v>
      </c>
      <c r="BL178" s="18" t="s">
        <v>199</v>
      </c>
      <c r="BM178" s="205" t="s">
        <v>478</v>
      </c>
    </row>
    <row r="179" spans="2:51" s="13" customFormat="1" ht="12">
      <c r="B179" s="207"/>
      <c r="C179" s="208"/>
      <c r="D179" s="209" t="s">
        <v>201</v>
      </c>
      <c r="E179" s="210" t="s">
        <v>1</v>
      </c>
      <c r="F179" s="211" t="s">
        <v>1151</v>
      </c>
      <c r="G179" s="208"/>
      <c r="H179" s="212">
        <v>9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201</v>
      </c>
      <c r="AU179" s="218" t="s">
        <v>87</v>
      </c>
      <c r="AV179" s="13" t="s">
        <v>89</v>
      </c>
      <c r="AW179" s="13" t="s">
        <v>36</v>
      </c>
      <c r="AX179" s="13" t="s">
        <v>80</v>
      </c>
      <c r="AY179" s="218" t="s">
        <v>193</v>
      </c>
    </row>
    <row r="180" spans="2:51" s="14" customFormat="1" ht="12">
      <c r="B180" s="219"/>
      <c r="C180" s="220"/>
      <c r="D180" s="209" t="s">
        <v>201</v>
      </c>
      <c r="E180" s="221" t="s">
        <v>1</v>
      </c>
      <c r="F180" s="222" t="s">
        <v>203</v>
      </c>
      <c r="G180" s="220"/>
      <c r="H180" s="223">
        <v>9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201</v>
      </c>
      <c r="AU180" s="229" t="s">
        <v>87</v>
      </c>
      <c r="AV180" s="14" t="s">
        <v>199</v>
      </c>
      <c r="AW180" s="14" t="s">
        <v>36</v>
      </c>
      <c r="AX180" s="14" t="s">
        <v>87</v>
      </c>
      <c r="AY180" s="229" t="s">
        <v>193</v>
      </c>
    </row>
    <row r="181" spans="1:65" s="2" customFormat="1" ht="24.2" customHeight="1">
      <c r="A181" s="35"/>
      <c r="B181" s="36"/>
      <c r="C181" s="193" t="s">
        <v>364</v>
      </c>
      <c r="D181" s="193" t="s">
        <v>195</v>
      </c>
      <c r="E181" s="194" t="s">
        <v>1152</v>
      </c>
      <c r="F181" s="195" t="s">
        <v>1153</v>
      </c>
      <c r="G181" s="196" t="s">
        <v>231</v>
      </c>
      <c r="H181" s="197">
        <v>0.06</v>
      </c>
      <c r="I181" s="198"/>
      <c r="J181" s="199">
        <f>ROUND(I181*H181,2)</f>
        <v>0</v>
      </c>
      <c r="K181" s="200"/>
      <c r="L181" s="40"/>
      <c r="M181" s="201" t="s">
        <v>1</v>
      </c>
      <c r="N181" s="202" t="s">
        <v>45</v>
      </c>
      <c r="O181" s="72"/>
      <c r="P181" s="203">
        <f>O181*H181</f>
        <v>0</v>
      </c>
      <c r="Q181" s="203">
        <v>0.00055</v>
      </c>
      <c r="R181" s="203">
        <f>Q181*H181</f>
        <v>3.3E-05</v>
      </c>
      <c r="S181" s="203">
        <v>0.72</v>
      </c>
      <c r="T181" s="204">
        <f>S181*H181</f>
        <v>0.043199999999999995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5" t="s">
        <v>199</v>
      </c>
      <c r="AT181" s="205" t="s">
        <v>195</v>
      </c>
      <c r="AU181" s="205" t="s">
        <v>87</v>
      </c>
      <c r="AY181" s="18" t="s">
        <v>193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87</v>
      </c>
      <c r="BK181" s="206">
        <f>ROUND(I181*H181,2)</f>
        <v>0</v>
      </c>
      <c r="BL181" s="18" t="s">
        <v>199</v>
      </c>
      <c r="BM181" s="205" t="s">
        <v>493</v>
      </c>
    </row>
    <row r="182" spans="2:51" s="13" customFormat="1" ht="12">
      <c r="B182" s="207"/>
      <c r="C182" s="208"/>
      <c r="D182" s="209" t="s">
        <v>201</v>
      </c>
      <c r="E182" s="210" t="s">
        <v>1</v>
      </c>
      <c r="F182" s="211" t="s">
        <v>1154</v>
      </c>
      <c r="G182" s="208"/>
      <c r="H182" s="212">
        <v>0.06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201</v>
      </c>
      <c r="AU182" s="218" t="s">
        <v>87</v>
      </c>
      <c r="AV182" s="13" t="s">
        <v>89</v>
      </c>
      <c r="AW182" s="13" t="s">
        <v>36</v>
      </c>
      <c r="AX182" s="13" t="s">
        <v>80</v>
      </c>
      <c r="AY182" s="218" t="s">
        <v>193</v>
      </c>
    </row>
    <row r="183" spans="2:51" s="14" customFormat="1" ht="12">
      <c r="B183" s="219"/>
      <c r="C183" s="220"/>
      <c r="D183" s="209" t="s">
        <v>201</v>
      </c>
      <c r="E183" s="221" t="s">
        <v>1</v>
      </c>
      <c r="F183" s="222" t="s">
        <v>203</v>
      </c>
      <c r="G183" s="220"/>
      <c r="H183" s="223">
        <v>0.06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201</v>
      </c>
      <c r="AU183" s="229" t="s">
        <v>87</v>
      </c>
      <c r="AV183" s="14" t="s">
        <v>199</v>
      </c>
      <c r="AW183" s="14" t="s">
        <v>36</v>
      </c>
      <c r="AX183" s="14" t="s">
        <v>87</v>
      </c>
      <c r="AY183" s="229" t="s">
        <v>193</v>
      </c>
    </row>
    <row r="184" spans="1:65" s="2" customFormat="1" ht="24.2" customHeight="1">
      <c r="A184" s="35"/>
      <c r="B184" s="36"/>
      <c r="C184" s="193" t="s">
        <v>369</v>
      </c>
      <c r="D184" s="193" t="s">
        <v>195</v>
      </c>
      <c r="E184" s="194" t="s">
        <v>1155</v>
      </c>
      <c r="F184" s="195" t="s">
        <v>1156</v>
      </c>
      <c r="G184" s="196" t="s">
        <v>496</v>
      </c>
      <c r="H184" s="197">
        <v>15.5</v>
      </c>
      <c r="I184" s="198"/>
      <c r="J184" s="199">
        <f>ROUND(I184*H184,2)</f>
        <v>0</v>
      </c>
      <c r="K184" s="200"/>
      <c r="L184" s="40"/>
      <c r="M184" s="201" t="s">
        <v>1</v>
      </c>
      <c r="N184" s="202" t="s">
        <v>45</v>
      </c>
      <c r="O184" s="72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5" t="s">
        <v>199</v>
      </c>
      <c r="AT184" s="205" t="s">
        <v>195</v>
      </c>
      <c r="AU184" s="205" t="s">
        <v>87</v>
      </c>
      <c r="AY184" s="18" t="s">
        <v>193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8" t="s">
        <v>87</v>
      </c>
      <c r="BK184" s="206">
        <f>ROUND(I184*H184,2)</f>
        <v>0</v>
      </c>
      <c r="BL184" s="18" t="s">
        <v>199</v>
      </c>
      <c r="BM184" s="205" t="s">
        <v>511</v>
      </c>
    </row>
    <row r="185" spans="2:51" s="13" customFormat="1" ht="12">
      <c r="B185" s="207"/>
      <c r="C185" s="208"/>
      <c r="D185" s="209" t="s">
        <v>201</v>
      </c>
      <c r="E185" s="210" t="s">
        <v>1</v>
      </c>
      <c r="F185" s="211" t="s">
        <v>1157</v>
      </c>
      <c r="G185" s="208"/>
      <c r="H185" s="212">
        <v>15.5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201</v>
      </c>
      <c r="AU185" s="218" t="s">
        <v>87</v>
      </c>
      <c r="AV185" s="13" t="s">
        <v>89</v>
      </c>
      <c r="AW185" s="13" t="s">
        <v>36</v>
      </c>
      <c r="AX185" s="13" t="s">
        <v>80</v>
      </c>
      <c r="AY185" s="218" t="s">
        <v>193</v>
      </c>
    </row>
    <row r="186" spans="2:51" s="14" customFormat="1" ht="12">
      <c r="B186" s="219"/>
      <c r="C186" s="220"/>
      <c r="D186" s="209" t="s">
        <v>201</v>
      </c>
      <c r="E186" s="221" t="s">
        <v>1</v>
      </c>
      <c r="F186" s="222" t="s">
        <v>203</v>
      </c>
      <c r="G186" s="220"/>
      <c r="H186" s="223">
        <v>15.5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201</v>
      </c>
      <c r="AU186" s="229" t="s">
        <v>87</v>
      </c>
      <c r="AV186" s="14" t="s">
        <v>199</v>
      </c>
      <c r="AW186" s="14" t="s">
        <v>36</v>
      </c>
      <c r="AX186" s="14" t="s">
        <v>87</v>
      </c>
      <c r="AY186" s="229" t="s">
        <v>193</v>
      </c>
    </row>
    <row r="187" spans="1:65" s="2" customFormat="1" ht="16.5" customHeight="1">
      <c r="A187" s="35"/>
      <c r="B187" s="36"/>
      <c r="C187" s="193" t="s">
        <v>378</v>
      </c>
      <c r="D187" s="193" t="s">
        <v>195</v>
      </c>
      <c r="E187" s="194" t="s">
        <v>1158</v>
      </c>
      <c r="F187" s="195" t="s">
        <v>1159</v>
      </c>
      <c r="G187" s="196" t="s">
        <v>496</v>
      </c>
      <c r="H187" s="197">
        <v>31</v>
      </c>
      <c r="I187" s="198"/>
      <c r="J187" s="199">
        <f>ROUND(I187*H187,2)</f>
        <v>0</v>
      </c>
      <c r="K187" s="200"/>
      <c r="L187" s="40"/>
      <c r="M187" s="201" t="s">
        <v>1</v>
      </c>
      <c r="N187" s="202" t="s">
        <v>45</v>
      </c>
      <c r="O187" s="72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5" t="s">
        <v>199</v>
      </c>
      <c r="AT187" s="205" t="s">
        <v>195</v>
      </c>
      <c r="AU187" s="205" t="s">
        <v>87</v>
      </c>
      <c r="AY187" s="18" t="s">
        <v>193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8" t="s">
        <v>87</v>
      </c>
      <c r="BK187" s="206">
        <f>ROUND(I187*H187,2)</f>
        <v>0</v>
      </c>
      <c r="BL187" s="18" t="s">
        <v>199</v>
      </c>
      <c r="BM187" s="205" t="s">
        <v>523</v>
      </c>
    </row>
    <row r="188" spans="2:51" s="13" customFormat="1" ht="12">
      <c r="B188" s="207"/>
      <c r="C188" s="208"/>
      <c r="D188" s="209" t="s">
        <v>201</v>
      </c>
      <c r="E188" s="210" t="s">
        <v>1</v>
      </c>
      <c r="F188" s="211" t="s">
        <v>1160</v>
      </c>
      <c r="G188" s="208"/>
      <c r="H188" s="212">
        <v>31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201</v>
      </c>
      <c r="AU188" s="218" t="s">
        <v>87</v>
      </c>
      <c r="AV188" s="13" t="s">
        <v>89</v>
      </c>
      <c r="AW188" s="13" t="s">
        <v>36</v>
      </c>
      <c r="AX188" s="13" t="s">
        <v>80</v>
      </c>
      <c r="AY188" s="218" t="s">
        <v>193</v>
      </c>
    </row>
    <row r="189" spans="2:51" s="14" customFormat="1" ht="12">
      <c r="B189" s="219"/>
      <c r="C189" s="220"/>
      <c r="D189" s="209" t="s">
        <v>201</v>
      </c>
      <c r="E189" s="221" t="s">
        <v>1</v>
      </c>
      <c r="F189" s="222" t="s">
        <v>203</v>
      </c>
      <c r="G189" s="220"/>
      <c r="H189" s="223">
        <v>31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201</v>
      </c>
      <c r="AU189" s="229" t="s">
        <v>87</v>
      </c>
      <c r="AV189" s="14" t="s">
        <v>199</v>
      </c>
      <c r="AW189" s="14" t="s">
        <v>36</v>
      </c>
      <c r="AX189" s="14" t="s">
        <v>87</v>
      </c>
      <c r="AY189" s="229" t="s">
        <v>193</v>
      </c>
    </row>
    <row r="190" spans="1:65" s="2" customFormat="1" ht="16.5" customHeight="1">
      <c r="A190" s="35"/>
      <c r="B190" s="36"/>
      <c r="C190" s="193" t="s">
        <v>7</v>
      </c>
      <c r="D190" s="193" t="s">
        <v>195</v>
      </c>
      <c r="E190" s="194" t="s">
        <v>1161</v>
      </c>
      <c r="F190" s="195" t="s">
        <v>1162</v>
      </c>
      <c r="G190" s="196" t="s">
        <v>216</v>
      </c>
      <c r="H190" s="197">
        <v>19.718</v>
      </c>
      <c r="I190" s="198"/>
      <c r="J190" s="199">
        <f>ROUND(I190*H190,2)</f>
        <v>0</v>
      </c>
      <c r="K190" s="200"/>
      <c r="L190" s="40"/>
      <c r="M190" s="201" t="s">
        <v>1</v>
      </c>
      <c r="N190" s="202" t="s">
        <v>45</v>
      </c>
      <c r="O190" s="72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5" t="s">
        <v>199</v>
      </c>
      <c r="AT190" s="205" t="s">
        <v>195</v>
      </c>
      <c r="AU190" s="205" t="s">
        <v>87</v>
      </c>
      <c r="AY190" s="18" t="s">
        <v>193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8" t="s">
        <v>87</v>
      </c>
      <c r="BK190" s="206">
        <f>ROUND(I190*H190,2)</f>
        <v>0</v>
      </c>
      <c r="BL190" s="18" t="s">
        <v>199</v>
      </c>
      <c r="BM190" s="205" t="s">
        <v>544</v>
      </c>
    </row>
    <row r="191" spans="2:51" s="13" customFormat="1" ht="12">
      <c r="B191" s="207"/>
      <c r="C191" s="208"/>
      <c r="D191" s="209" t="s">
        <v>201</v>
      </c>
      <c r="E191" s="210" t="s">
        <v>1</v>
      </c>
      <c r="F191" s="211" t="s">
        <v>1163</v>
      </c>
      <c r="G191" s="208"/>
      <c r="H191" s="212">
        <v>0.188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201</v>
      </c>
      <c r="AU191" s="218" t="s">
        <v>87</v>
      </c>
      <c r="AV191" s="13" t="s">
        <v>89</v>
      </c>
      <c r="AW191" s="13" t="s">
        <v>36</v>
      </c>
      <c r="AX191" s="13" t="s">
        <v>80</v>
      </c>
      <c r="AY191" s="218" t="s">
        <v>193</v>
      </c>
    </row>
    <row r="192" spans="2:51" s="13" customFormat="1" ht="12">
      <c r="B192" s="207"/>
      <c r="C192" s="208"/>
      <c r="D192" s="209" t="s">
        <v>201</v>
      </c>
      <c r="E192" s="210" t="s">
        <v>1</v>
      </c>
      <c r="F192" s="211" t="s">
        <v>1164</v>
      </c>
      <c r="G192" s="208"/>
      <c r="H192" s="212">
        <v>19.53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201</v>
      </c>
      <c r="AU192" s="218" t="s">
        <v>87</v>
      </c>
      <c r="AV192" s="13" t="s">
        <v>89</v>
      </c>
      <c r="AW192" s="13" t="s">
        <v>36</v>
      </c>
      <c r="AX192" s="13" t="s">
        <v>80</v>
      </c>
      <c r="AY192" s="218" t="s">
        <v>193</v>
      </c>
    </row>
    <row r="193" spans="2:51" s="14" customFormat="1" ht="12">
      <c r="B193" s="219"/>
      <c r="C193" s="220"/>
      <c r="D193" s="209" t="s">
        <v>201</v>
      </c>
      <c r="E193" s="221" t="s">
        <v>1</v>
      </c>
      <c r="F193" s="222" t="s">
        <v>203</v>
      </c>
      <c r="G193" s="220"/>
      <c r="H193" s="223">
        <v>19.718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201</v>
      </c>
      <c r="AU193" s="229" t="s">
        <v>87</v>
      </c>
      <c r="AV193" s="14" t="s">
        <v>199</v>
      </c>
      <c r="AW193" s="14" t="s">
        <v>36</v>
      </c>
      <c r="AX193" s="14" t="s">
        <v>87</v>
      </c>
      <c r="AY193" s="229" t="s">
        <v>193</v>
      </c>
    </row>
    <row r="194" spans="1:65" s="2" customFormat="1" ht="16.5" customHeight="1">
      <c r="A194" s="35"/>
      <c r="B194" s="36"/>
      <c r="C194" s="193" t="s">
        <v>389</v>
      </c>
      <c r="D194" s="193" t="s">
        <v>195</v>
      </c>
      <c r="E194" s="194" t="s">
        <v>1165</v>
      </c>
      <c r="F194" s="195" t="s">
        <v>1166</v>
      </c>
      <c r="G194" s="196" t="s">
        <v>216</v>
      </c>
      <c r="H194" s="197">
        <v>98.588</v>
      </c>
      <c r="I194" s="198"/>
      <c r="J194" s="199">
        <f>ROUND(I194*H194,2)</f>
        <v>0</v>
      </c>
      <c r="K194" s="200"/>
      <c r="L194" s="40"/>
      <c r="M194" s="201" t="s">
        <v>1</v>
      </c>
      <c r="N194" s="202" t="s">
        <v>45</v>
      </c>
      <c r="O194" s="72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5" t="s">
        <v>199</v>
      </c>
      <c r="AT194" s="205" t="s">
        <v>195</v>
      </c>
      <c r="AU194" s="205" t="s">
        <v>87</v>
      </c>
      <c r="AY194" s="18" t="s">
        <v>193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87</v>
      </c>
      <c r="BK194" s="206">
        <f>ROUND(I194*H194,2)</f>
        <v>0</v>
      </c>
      <c r="BL194" s="18" t="s">
        <v>199</v>
      </c>
      <c r="BM194" s="205" t="s">
        <v>552</v>
      </c>
    </row>
    <row r="195" spans="2:51" s="13" customFormat="1" ht="12">
      <c r="B195" s="207"/>
      <c r="C195" s="208"/>
      <c r="D195" s="209" t="s">
        <v>201</v>
      </c>
      <c r="E195" s="210" t="s">
        <v>1</v>
      </c>
      <c r="F195" s="211" t="s">
        <v>1167</v>
      </c>
      <c r="G195" s="208"/>
      <c r="H195" s="212">
        <v>98.588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201</v>
      </c>
      <c r="AU195" s="218" t="s">
        <v>87</v>
      </c>
      <c r="AV195" s="13" t="s">
        <v>89</v>
      </c>
      <c r="AW195" s="13" t="s">
        <v>36</v>
      </c>
      <c r="AX195" s="13" t="s">
        <v>80</v>
      </c>
      <c r="AY195" s="218" t="s">
        <v>193</v>
      </c>
    </row>
    <row r="196" spans="2:51" s="14" customFormat="1" ht="12">
      <c r="B196" s="219"/>
      <c r="C196" s="220"/>
      <c r="D196" s="209" t="s">
        <v>201</v>
      </c>
      <c r="E196" s="221" t="s">
        <v>1</v>
      </c>
      <c r="F196" s="222" t="s">
        <v>203</v>
      </c>
      <c r="G196" s="220"/>
      <c r="H196" s="223">
        <v>98.588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201</v>
      </c>
      <c r="AU196" s="229" t="s">
        <v>87</v>
      </c>
      <c r="AV196" s="14" t="s">
        <v>199</v>
      </c>
      <c r="AW196" s="14" t="s">
        <v>36</v>
      </c>
      <c r="AX196" s="14" t="s">
        <v>87</v>
      </c>
      <c r="AY196" s="229" t="s">
        <v>193</v>
      </c>
    </row>
    <row r="197" spans="1:65" s="2" customFormat="1" ht="16.5" customHeight="1">
      <c r="A197" s="35"/>
      <c r="B197" s="36"/>
      <c r="C197" s="193" t="s">
        <v>394</v>
      </c>
      <c r="D197" s="193" t="s">
        <v>195</v>
      </c>
      <c r="E197" s="194" t="s">
        <v>1168</v>
      </c>
      <c r="F197" s="195" t="s">
        <v>1169</v>
      </c>
      <c r="G197" s="196" t="s">
        <v>216</v>
      </c>
      <c r="H197" s="197">
        <v>32.951</v>
      </c>
      <c r="I197" s="198"/>
      <c r="J197" s="199">
        <f>ROUND(I197*H197,2)</f>
        <v>0</v>
      </c>
      <c r="K197" s="200"/>
      <c r="L197" s="40"/>
      <c r="M197" s="201" t="s">
        <v>1</v>
      </c>
      <c r="N197" s="202" t="s">
        <v>45</v>
      </c>
      <c r="O197" s="72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5" t="s">
        <v>199</v>
      </c>
      <c r="AT197" s="205" t="s">
        <v>195</v>
      </c>
      <c r="AU197" s="205" t="s">
        <v>87</v>
      </c>
      <c r="AY197" s="18" t="s">
        <v>193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87</v>
      </c>
      <c r="BK197" s="206">
        <f>ROUND(I197*H197,2)</f>
        <v>0</v>
      </c>
      <c r="BL197" s="18" t="s">
        <v>199</v>
      </c>
      <c r="BM197" s="205" t="s">
        <v>561</v>
      </c>
    </row>
    <row r="198" spans="1:65" s="2" customFormat="1" ht="21.75" customHeight="1">
      <c r="A198" s="35"/>
      <c r="B198" s="36"/>
      <c r="C198" s="193" t="s">
        <v>399</v>
      </c>
      <c r="D198" s="193" t="s">
        <v>195</v>
      </c>
      <c r="E198" s="194" t="s">
        <v>1170</v>
      </c>
      <c r="F198" s="195" t="s">
        <v>1171</v>
      </c>
      <c r="G198" s="196" t="s">
        <v>216</v>
      </c>
      <c r="H198" s="197">
        <v>32.951</v>
      </c>
      <c r="I198" s="198"/>
      <c r="J198" s="199">
        <f>ROUND(I198*H198,2)</f>
        <v>0</v>
      </c>
      <c r="K198" s="200"/>
      <c r="L198" s="40"/>
      <c r="M198" s="201" t="s">
        <v>1</v>
      </c>
      <c r="N198" s="202" t="s">
        <v>45</v>
      </c>
      <c r="O198" s="72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5" t="s">
        <v>199</v>
      </c>
      <c r="AT198" s="205" t="s">
        <v>195</v>
      </c>
      <c r="AU198" s="205" t="s">
        <v>87</v>
      </c>
      <c r="AY198" s="18" t="s">
        <v>193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8" t="s">
        <v>87</v>
      </c>
      <c r="BK198" s="206">
        <f>ROUND(I198*H198,2)</f>
        <v>0</v>
      </c>
      <c r="BL198" s="18" t="s">
        <v>199</v>
      </c>
      <c r="BM198" s="205" t="s">
        <v>570</v>
      </c>
    </row>
    <row r="199" spans="1:65" s="2" customFormat="1" ht="16.5" customHeight="1">
      <c r="A199" s="35"/>
      <c r="B199" s="36"/>
      <c r="C199" s="193" t="s">
        <v>403</v>
      </c>
      <c r="D199" s="193" t="s">
        <v>195</v>
      </c>
      <c r="E199" s="194" t="s">
        <v>1172</v>
      </c>
      <c r="F199" s="195" t="s">
        <v>1173</v>
      </c>
      <c r="G199" s="196" t="s">
        <v>216</v>
      </c>
      <c r="H199" s="197">
        <v>626.077</v>
      </c>
      <c r="I199" s="198"/>
      <c r="J199" s="199">
        <f>ROUND(I199*H199,2)</f>
        <v>0</v>
      </c>
      <c r="K199" s="200"/>
      <c r="L199" s="40"/>
      <c r="M199" s="201" t="s">
        <v>1</v>
      </c>
      <c r="N199" s="202" t="s">
        <v>45</v>
      </c>
      <c r="O199" s="72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5" t="s">
        <v>199</v>
      </c>
      <c r="AT199" s="205" t="s">
        <v>195</v>
      </c>
      <c r="AU199" s="205" t="s">
        <v>87</v>
      </c>
      <c r="AY199" s="18" t="s">
        <v>193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8" t="s">
        <v>87</v>
      </c>
      <c r="BK199" s="206">
        <f>ROUND(I199*H199,2)</f>
        <v>0</v>
      </c>
      <c r="BL199" s="18" t="s">
        <v>199</v>
      </c>
      <c r="BM199" s="205" t="s">
        <v>584</v>
      </c>
    </row>
    <row r="200" spans="2:51" s="13" customFormat="1" ht="12">
      <c r="B200" s="207"/>
      <c r="C200" s="208"/>
      <c r="D200" s="209" t="s">
        <v>201</v>
      </c>
      <c r="E200" s="210" t="s">
        <v>1</v>
      </c>
      <c r="F200" s="211" t="s">
        <v>1174</v>
      </c>
      <c r="G200" s="208"/>
      <c r="H200" s="212">
        <v>626.077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201</v>
      </c>
      <c r="AU200" s="218" t="s">
        <v>87</v>
      </c>
      <c r="AV200" s="13" t="s">
        <v>89</v>
      </c>
      <c r="AW200" s="13" t="s">
        <v>36</v>
      </c>
      <c r="AX200" s="13" t="s">
        <v>80</v>
      </c>
      <c r="AY200" s="218" t="s">
        <v>193</v>
      </c>
    </row>
    <row r="201" spans="2:51" s="14" customFormat="1" ht="12">
      <c r="B201" s="219"/>
      <c r="C201" s="220"/>
      <c r="D201" s="209" t="s">
        <v>201</v>
      </c>
      <c r="E201" s="221" t="s">
        <v>1</v>
      </c>
      <c r="F201" s="222" t="s">
        <v>203</v>
      </c>
      <c r="G201" s="220"/>
      <c r="H201" s="223">
        <v>626.077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201</v>
      </c>
      <c r="AU201" s="229" t="s">
        <v>87</v>
      </c>
      <c r="AV201" s="14" t="s">
        <v>199</v>
      </c>
      <c r="AW201" s="14" t="s">
        <v>36</v>
      </c>
      <c r="AX201" s="14" t="s">
        <v>87</v>
      </c>
      <c r="AY201" s="229" t="s">
        <v>193</v>
      </c>
    </row>
    <row r="202" spans="1:65" s="2" customFormat="1" ht="16.5" customHeight="1">
      <c r="A202" s="35"/>
      <c r="B202" s="36"/>
      <c r="C202" s="193" t="s">
        <v>408</v>
      </c>
      <c r="D202" s="193" t="s">
        <v>195</v>
      </c>
      <c r="E202" s="194" t="s">
        <v>1175</v>
      </c>
      <c r="F202" s="195" t="s">
        <v>1176</v>
      </c>
      <c r="G202" s="196" t="s">
        <v>216</v>
      </c>
      <c r="H202" s="197">
        <v>32.951</v>
      </c>
      <c r="I202" s="198"/>
      <c r="J202" s="199">
        <f>ROUND(I202*H202,2)</f>
        <v>0</v>
      </c>
      <c r="K202" s="200"/>
      <c r="L202" s="40"/>
      <c r="M202" s="201" t="s">
        <v>1</v>
      </c>
      <c r="N202" s="202" t="s">
        <v>45</v>
      </c>
      <c r="O202" s="72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5" t="s">
        <v>199</v>
      </c>
      <c r="AT202" s="205" t="s">
        <v>195</v>
      </c>
      <c r="AU202" s="205" t="s">
        <v>87</v>
      </c>
      <c r="AY202" s="18" t="s">
        <v>193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87</v>
      </c>
      <c r="BK202" s="206">
        <f>ROUND(I202*H202,2)</f>
        <v>0</v>
      </c>
      <c r="BL202" s="18" t="s">
        <v>199</v>
      </c>
      <c r="BM202" s="205" t="s">
        <v>594</v>
      </c>
    </row>
    <row r="203" spans="1:65" s="2" customFormat="1" ht="21.75" customHeight="1">
      <c r="A203" s="35"/>
      <c r="B203" s="36"/>
      <c r="C203" s="193" t="s">
        <v>413</v>
      </c>
      <c r="D203" s="193" t="s">
        <v>195</v>
      </c>
      <c r="E203" s="194" t="s">
        <v>1177</v>
      </c>
      <c r="F203" s="195" t="s">
        <v>1178</v>
      </c>
      <c r="G203" s="196" t="s">
        <v>216</v>
      </c>
      <c r="H203" s="197">
        <v>32.951</v>
      </c>
      <c r="I203" s="198"/>
      <c r="J203" s="199">
        <f>ROUND(I203*H203,2)</f>
        <v>0</v>
      </c>
      <c r="K203" s="200"/>
      <c r="L203" s="40"/>
      <c r="M203" s="201" t="s">
        <v>1</v>
      </c>
      <c r="N203" s="202" t="s">
        <v>45</v>
      </c>
      <c r="O203" s="7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5" t="s">
        <v>199</v>
      </c>
      <c r="AT203" s="205" t="s">
        <v>195</v>
      </c>
      <c r="AU203" s="205" t="s">
        <v>87</v>
      </c>
      <c r="AY203" s="18" t="s">
        <v>193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87</v>
      </c>
      <c r="BK203" s="206">
        <f>ROUND(I203*H203,2)</f>
        <v>0</v>
      </c>
      <c r="BL203" s="18" t="s">
        <v>199</v>
      </c>
      <c r="BM203" s="205" t="s">
        <v>604</v>
      </c>
    </row>
    <row r="204" spans="2:63" s="12" customFormat="1" ht="25.9" customHeight="1">
      <c r="B204" s="177"/>
      <c r="C204" s="178"/>
      <c r="D204" s="179" t="s">
        <v>79</v>
      </c>
      <c r="E204" s="180" t="s">
        <v>1179</v>
      </c>
      <c r="F204" s="180" t="s">
        <v>1180</v>
      </c>
      <c r="G204" s="178"/>
      <c r="H204" s="178"/>
      <c r="I204" s="181"/>
      <c r="J204" s="182">
        <f>BK204</f>
        <v>0</v>
      </c>
      <c r="K204" s="178"/>
      <c r="L204" s="183"/>
      <c r="M204" s="184"/>
      <c r="N204" s="185"/>
      <c r="O204" s="185"/>
      <c r="P204" s="186">
        <f>SUM(P205:P249)</f>
        <v>0</v>
      </c>
      <c r="Q204" s="185"/>
      <c r="R204" s="186">
        <f>SUM(R205:R249)</f>
        <v>0.66856366</v>
      </c>
      <c r="S204" s="185"/>
      <c r="T204" s="187">
        <f>SUM(T205:T249)</f>
        <v>0</v>
      </c>
      <c r="AR204" s="188" t="s">
        <v>89</v>
      </c>
      <c r="AT204" s="189" t="s">
        <v>79</v>
      </c>
      <c r="AU204" s="189" t="s">
        <v>80</v>
      </c>
      <c r="AY204" s="188" t="s">
        <v>193</v>
      </c>
      <c r="BK204" s="190">
        <f>SUM(BK205:BK249)</f>
        <v>0</v>
      </c>
    </row>
    <row r="205" spans="1:65" s="2" customFormat="1" ht="21.75" customHeight="1">
      <c r="A205" s="35"/>
      <c r="B205" s="36"/>
      <c r="C205" s="193" t="s">
        <v>417</v>
      </c>
      <c r="D205" s="193" t="s">
        <v>195</v>
      </c>
      <c r="E205" s="194" t="s">
        <v>1181</v>
      </c>
      <c r="F205" s="195" t="s">
        <v>1182</v>
      </c>
      <c r="G205" s="196" t="s">
        <v>496</v>
      </c>
      <c r="H205" s="197">
        <v>0.309</v>
      </c>
      <c r="I205" s="198"/>
      <c r="J205" s="199">
        <f>ROUND(I205*H205,2)</f>
        <v>0</v>
      </c>
      <c r="K205" s="200"/>
      <c r="L205" s="40"/>
      <c r="M205" s="201" t="s">
        <v>1</v>
      </c>
      <c r="N205" s="202" t="s">
        <v>45</v>
      </c>
      <c r="O205" s="72"/>
      <c r="P205" s="203">
        <f>O205*H205</f>
        <v>0</v>
      </c>
      <c r="Q205" s="203">
        <v>0.00031</v>
      </c>
      <c r="R205" s="203">
        <f>Q205*H205</f>
        <v>9.579E-05</v>
      </c>
      <c r="S205" s="203">
        <v>0</v>
      </c>
      <c r="T205" s="20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5" t="s">
        <v>348</v>
      </c>
      <c r="AT205" s="205" t="s">
        <v>195</v>
      </c>
      <c r="AU205" s="205" t="s">
        <v>87</v>
      </c>
      <c r="AY205" s="18" t="s">
        <v>193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87</v>
      </c>
      <c r="BK205" s="206">
        <f>ROUND(I205*H205,2)</f>
        <v>0</v>
      </c>
      <c r="BL205" s="18" t="s">
        <v>348</v>
      </c>
      <c r="BM205" s="205" t="s">
        <v>618</v>
      </c>
    </row>
    <row r="206" spans="2:51" s="13" customFormat="1" ht="12">
      <c r="B206" s="207"/>
      <c r="C206" s="208"/>
      <c r="D206" s="209" t="s">
        <v>201</v>
      </c>
      <c r="E206" s="210" t="s">
        <v>1</v>
      </c>
      <c r="F206" s="211" t="s">
        <v>1183</v>
      </c>
      <c r="G206" s="208"/>
      <c r="H206" s="212">
        <v>0.309</v>
      </c>
      <c r="I206" s="213"/>
      <c r="J206" s="208"/>
      <c r="K206" s="208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201</v>
      </c>
      <c r="AU206" s="218" t="s">
        <v>87</v>
      </c>
      <c r="AV206" s="13" t="s">
        <v>89</v>
      </c>
      <c r="AW206" s="13" t="s">
        <v>36</v>
      </c>
      <c r="AX206" s="13" t="s">
        <v>80</v>
      </c>
      <c r="AY206" s="218" t="s">
        <v>193</v>
      </c>
    </row>
    <row r="207" spans="2:51" s="14" customFormat="1" ht="12">
      <c r="B207" s="219"/>
      <c r="C207" s="220"/>
      <c r="D207" s="209" t="s">
        <v>201</v>
      </c>
      <c r="E207" s="221" t="s">
        <v>1</v>
      </c>
      <c r="F207" s="222" t="s">
        <v>203</v>
      </c>
      <c r="G207" s="220"/>
      <c r="H207" s="223">
        <v>0.309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201</v>
      </c>
      <c r="AU207" s="229" t="s">
        <v>87</v>
      </c>
      <c r="AV207" s="14" t="s">
        <v>199</v>
      </c>
      <c r="AW207" s="14" t="s">
        <v>36</v>
      </c>
      <c r="AX207" s="14" t="s">
        <v>87</v>
      </c>
      <c r="AY207" s="229" t="s">
        <v>193</v>
      </c>
    </row>
    <row r="208" spans="1:65" s="2" customFormat="1" ht="21.75" customHeight="1">
      <c r="A208" s="35"/>
      <c r="B208" s="36"/>
      <c r="C208" s="193" t="s">
        <v>421</v>
      </c>
      <c r="D208" s="193" t="s">
        <v>195</v>
      </c>
      <c r="E208" s="194" t="s">
        <v>1184</v>
      </c>
      <c r="F208" s="195" t="s">
        <v>1185</v>
      </c>
      <c r="G208" s="196" t="s">
        <v>496</v>
      </c>
      <c r="H208" s="197">
        <v>6.18</v>
      </c>
      <c r="I208" s="198"/>
      <c r="J208" s="199">
        <f>ROUND(I208*H208,2)</f>
        <v>0</v>
      </c>
      <c r="K208" s="200"/>
      <c r="L208" s="40"/>
      <c r="M208" s="201" t="s">
        <v>1</v>
      </c>
      <c r="N208" s="202" t="s">
        <v>45</v>
      </c>
      <c r="O208" s="72"/>
      <c r="P208" s="203">
        <f>O208*H208</f>
        <v>0</v>
      </c>
      <c r="Q208" s="203">
        <v>0.00041</v>
      </c>
      <c r="R208" s="203">
        <f>Q208*H208</f>
        <v>0.0025337999999999997</v>
      </c>
      <c r="S208" s="203">
        <v>0</v>
      </c>
      <c r="T208" s="20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5" t="s">
        <v>348</v>
      </c>
      <c r="AT208" s="205" t="s">
        <v>195</v>
      </c>
      <c r="AU208" s="205" t="s">
        <v>87</v>
      </c>
      <c r="AY208" s="18" t="s">
        <v>193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8" t="s">
        <v>87</v>
      </c>
      <c r="BK208" s="206">
        <f>ROUND(I208*H208,2)</f>
        <v>0</v>
      </c>
      <c r="BL208" s="18" t="s">
        <v>348</v>
      </c>
      <c r="BM208" s="205" t="s">
        <v>629</v>
      </c>
    </row>
    <row r="209" spans="2:51" s="13" customFormat="1" ht="12">
      <c r="B209" s="207"/>
      <c r="C209" s="208"/>
      <c r="D209" s="209" t="s">
        <v>201</v>
      </c>
      <c r="E209" s="210" t="s">
        <v>1</v>
      </c>
      <c r="F209" s="211" t="s">
        <v>1186</v>
      </c>
      <c r="G209" s="208"/>
      <c r="H209" s="212">
        <v>6.18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201</v>
      </c>
      <c r="AU209" s="218" t="s">
        <v>87</v>
      </c>
      <c r="AV209" s="13" t="s">
        <v>89</v>
      </c>
      <c r="AW209" s="13" t="s">
        <v>36</v>
      </c>
      <c r="AX209" s="13" t="s">
        <v>80</v>
      </c>
      <c r="AY209" s="218" t="s">
        <v>193</v>
      </c>
    </row>
    <row r="210" spans="2:51" s="14" customFormat="1" ht="12">
      <c r="B210" s="219"/>
      <c r="C210" s="220"/>
      <c r="D210" s="209" t="s">
        <v>201</v>
      </c>
      <c r="E210" s="221" t="s">
        <v>1</v>
      </c>
      <c r="F210" s="222" t="s">
        <v>203</v>
      </c>
      <c r="G210" s="220"/>
      <c r="H210" s="223">
        <v>6.18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201</v>
      </c>
      <c r="AU210" s="229" t="s">
        <v>87</v>
      </c>
      <c r="AV210" s="14" t="s">
        <v>199</v>
      </c>
      <c r="AW210" s="14" t="s">
        <v>36</v>
      </c>
      <c r="AX210" s="14" t="s">
        <v>87</v>
      </c>
      <c r="AY210" s="229" t="s">
        <v>193</v>
      </c>
    </row>
    <row r="211" spans="1:65" s="2" customFormat="1" ht="21.75" customHeight="1">
      <c r="A211" s="35"/>
      <c r="B211" s="36"/>
      <c r="C211" s="193" t="s">
        <v>425</v>
      </c>
      <c r="D211" s="193" t="s">
        <v>195</v>
      </c>
      <c r="E211" s="194" t="s">
        <v>1187</v>
      </c>
      <c r="F211" s="195" t="s">
        <v>1188</v>
      </c>
      <c r="G211" s="196" t="s">
        <v>496</v>
      </c>
      <c r="H211" s="197">
        <v>10.197</v>
      </c>
      <c r="I211" s="198"/>
      <c r="J211" s="199">
        <f>ROUND(I211*H211,2)</f>
        <v>0</v>
      </c>
      <c r="K211" s="200"/>
      <c r="L211" s="40"/>
      <c r="M211" s="201" t="s">
        <v>1</v>
      </c>
      <c r="N211" s="202" t="s">
        <v>45</v>
      </c>
      <c r="O211" s="72"/>
      <c r="P211" s="203">
        <f>O211*H211</f>
        <v>0</v>
      </c>
      <c r="Q211" s="203">
        <v>0.00051</v>
      </c>
      <c r="R211" s="203">
        <f>Q211*H211</f>
        <v>0.00520047</v>
      </c>
      <c r="S211" s="203">
        <v>0</v>
      </c>
      <c r="T211" s="20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5" t="s">
        <v>348</v>
      </c>
      <c r="AT211" s="205" t="s">
        <v>195</v>
      </c>
      <c r="AU211" s="205" t="s">
        <v>87</v>
      </c>
      <c r="AY211" s="18" t="s">
        <v>193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8" t="s">
        <v>87</v>
      </c>
      <c r="BK211" s="206">
        <f>ROUND(I211*H211,2)</f>
        <v>0</v>
      </c>
      <c r="BL211" s="18" t="s">
        <v>348</v>
      </c>
      <c r="BM211" s="205" t="s">
        <v>640</v>
      </c>
    </row>
    <row r="212" spans="2:51" s="13" customFormat="1" ht="12">
      <c r="B212" s="207"/>
      <c r="C212" s="208"/>
      <c r="D212" s="209" t="s">
        <v>201</v>
      </c>
      <c r="E212" s="210" t="s">
        <v>1</v>
      </c>
      <c r="F212" s="211" t="s">
        <v>1189</v>
      </c>
      <c r="G212" s="208"/>
      <c r="H212" s="212">
        <v>10.197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201</v>
      </c>
      <c r="AU212" s="218" t="s">
        <v>87</v>
      </c>
      <c r="AV212" s="13" t="s">
        <v>89</v>
      </c>
      <c r="AW212" s="13" t="s">
        <v>36</v>
      </c>
      <c r="AX212" s="13" t="s">
        <v>80</v>
      </c>
      <c r="AY212" s="218" t="s">
        <v>193</v>
      </c>
    </row>
    <row r="213" spans="2:51" s="14" customFormat="1" ht="12">
      <c r="B213" s="219"/>
      <c r="C213" s="220"/>
      <c r="D213" s="209" t="s">
        <v>201</v>
      </c>
      <c r="E213" s="221" t="s">
        <v>1</v>
      </c>
      <c r="F213" s="222" t="s">
        <v>203</v>
      </c>
      <c r="G213" s="220"/>
      <c r="H213" s="223">
        <v>10.197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201</v>
      </c>
      <c r="AU213" s="229" t="s">
        <v>87</v>
      </c>
      <c r="AV213" s="14" t="s">
        <v>199</v>
      </c>
      <c r="AW213" s="14" t="s">
        <v>36</v>
      </c>
      <c r="AX213" s="14" t="s">
        <v>87</v>
      </c>
      <c r="AY213" s="229" t="s">
        <v>193</v>
      </c>
    </row>
    <row r="214" spans="1:65" s="2" customFormat="1" ht="24.2" customHeight="1">
      <c r="A214" s="35"/>
      <c r="B214" s="36"/>
      <c r="C214" s="193" t="s">
        <v>442</v>
      </c>
      <c r="D214" s="193" t="s">
        <v>195</v>
      </c>
      <c r="E214" s="194" t="s">
        <v>1190</v>
      </c>
      <c r="F214" s="195" t="s">
        <v>1191</v>
      </c>
      <c r="G214" s="196" t="s">
        <v>496</v>
      </c>
      <c r="H214" s="197">
        <v>6.489</v>
      </c>
      <c r="I214" s="198"/>
      <c r="J214" s="199">
        <f>ROUND(I214*H214,2)</f>
        <v>0</v>
      </c>
      <c r="K214" s="200"/>
      <c r="L214" s="40"/>
      <c r="M214" s="201" t="s">
        <v>1</v>
      </c>
      <c r="N214" s="202" t="s">
        <v>45</v>
      </c>
      <c r="O214" s="72"/>
      <c r="P214" s="203">
        <f>O214*H214</f>
        <v>0</v>
      </c>
      <c r="Q214" s="203">
        <v>0.00225</v>
      </c>
      <c r="R214" s="203">
        <f>Q214*H214</f>
        <v>0.014600249999999999</v>
      </c>
      <c r="S214" s="203">
        <v>0</v>
      </c>
      <c r="T214" s="20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5" t="s">
        <v>348</v>
      </c>
      <c r="AT214" s="205" t="s">
        <v>195</v>
      </c>
      <c r="AU214" s="205" t="s">
        <v>87</v>
      </c>
      <c r="AY214" s="18" t="s">
        <v>193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87</v>
      </c>
      <c r="BK214" s="206">
        <f>ROUND(I214*H214,2)</f>
        <v>0</v>
      </c>
      <c r="BL214" s="18" t="s">
        <v>348</v>
      </c>
      <c r="BM214" s="205" t="s">
        <v>651</v>
      </c>
    </row>
    <row r="215" spans="2:51" s="13" customFormat="1" ht="12">
      <c r="B215" s="207"/>
      <c r="C215" s="208"/>
      <c r="D215" s="209" t="s">
        <v>201</v>
      </c>
      <c r="E215" s="210" t="s">
        <v>1</v>
      </c>
      <c r="F215" s="211" t="s">
        <v>1192</v>
      </c>
      <c r="G215" s="208"/>
      <c r="H215" s="212">
        <v>6.489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201</v>
      </c>
      <c r="AU215" s="218" t="s">
        <v>87</v>
      </c>
      <c r="AV215" s="13" t="s">
        <v>89</v>
      </c>
      <c r="AW215" s="13" t="s">
        <v>36</v>
      </c>
      <c r="AX215" s="13" t="s">
        <v>80</v>
      </c>
      <c r="AY215" s="218" t="s">
        <v>193</v>
      </c>
    </row>
    <row r="216" spans="2:51" s="14" customFormat="1" ht="12">
      <c r="B216" s="219"/>
      <c r="C216" s="220"/>
      <c r="D216" s="209" t="s">
        <v>201</v>
      </c>
      <c r="E216" s="221" t="s">
        <v>1</v>
      </c>
      <c r="F216" s="222" t="s">
        <v>203</v>
      </c>
      <c r="G216" s="220"/>
      <c r="H216" s="223">
        <v>6.489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201</v>
      </c>
      <c r="AU216" s="229" t="s">
        <v>87</v>
      </c>
      <c r="AV216" s="14" t="s">
        <v>199</v>
      </c>
      <c r="AW216" s="14" t="s">
        <v>36</v>
      </c>
      <c r="AX216" s="14" t="s">
        <v>87</v>
      </c>
      <c r="AY216" s="229" t="s">
        <v>193</v>
      </c>
    </row>
    <row r="217" spans="1:65" s="2" customFormat="1" ht="24.2" customHeight="1">
      <c r="A217" s="35"/>
      <c r="B217" s="36"/>
      <c r="C217" s="193" t="s">
        <v>457</v>
      </c>
      <c r="D217" s="193" t="s">
        <v>195</v>
      </c>
      <c r="E217" s="194" t="s">
        <v>1193</v>
      </c>
      <c r="F217" s="195" t="s">
        <v>1194</v>
      </c>
      <c r="G217" s="196" t="s">
        <v>496</v>
      </c>
      <c r="H217" s="197">
        <v>2.472</v>
      </c>
      <c r="I217" s="198"/>
      <c r="J217" s="199">
        <f>ROUND(I217*H217,2)</f>
        <v>0</v>
      </c>
      <c r="K217" s="200"/>
      <c r="L217" s="40"/>
      <c r="M217" s="201" t="s">
        <v>1</v>
      </c>
      <c r="N217" s="202" t="s">
        <v>45</v>
      </c>
      <c r="O217" s="72"/>
      <c r="P217" s="203">
        <f>O217*H217</f>
        <v>0</v>
      </c>
      <c r="Q217" s="203">
        <v>0.00106</v>
      </c>
      <c r="R217" s="203">
        <f>Q217*H217</f>
        <v>0.0026203199999999998</v>
      </c>
      <c r="S217" s="203">
        <v>0</v>
      </c>
      <c r="T217" s="20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5" t="s">
        <v>348</v>
      </c>
      <c r="AT217" s="205" t="s">
        <v>195</v>
      </c>
      <c r="AU217" s="205" t="s">
        <v>87</v>
      </c>
      <c r="AY217" s="18" t="s">
        <v>193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8" t="s">
        <v>87</v>
      </c>
      <c r="BK217" s="206">
        <f>ROUND(I217*H217,2)</f>
        <v>0</v>
      </c>
      <c r="BL217" s="18" t="s">
        <v>348</v>
      </c>
      <c r="BM217" s="205" t="s">
        <v>661</v>
      </c>
    </row>
    <row r="218" spans="2:51" s="13" customFormat="1" ht="12">
      <c r="B218" s="207"/>
      <c r="C218" s="208"/>
      <c r="D218" s="209" t="s">
        <v>201</v>
      </c>
      <c r="E218" s="210" t="s">
        <v>1</v>
      </c>
      <c r="F218" s="211" t="s">
        <v>1195</v>
      </c>
      <c r="G218" s="208"/>
      <c r="H218" s="212">
        <v>2.472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201</v>
      </c>
      <c r="AU218" s="218" t="s">
        <v>87</v>
      </c>
      <c r="AV218" s="13" t="s">
        <v>89</v>
      </c>
      <c r="AW218" s="13" t="s">
        <v>36</v>
      </c>
      <c r="AX218" s="13" t="s">
        <v>80</v>
      </c>
      <c r="AY218" s="218" t="s">
        <v>193</v>
      </c>
    </row>
    <row r="219" spans="2:51" s="14" customFormat="1" ht="12">
      <c r="B219" s="219"/>
      <c r="C219" s="220"/>
      <c r="D219" s="209" t="s">
        <v>201</v>
      </c>
      <c r="E219" s="221" t="s">
        <v>1</v>
      </c>
      <c r="F219" s="222" t="s">
        <v>203</v>
      </c>
      <c r="G219" s="220"/>
      <c r="H219" s="223">
        <v>2.472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201</v>
      </c>
      <c r="AU219" s="229" t="s">
        <v>87</v>
      </c>
      <c r="AV219" s="14" t="s">
        <v>199</v>
      </c>
      <c r="AW219" s="14" t="s">
        <v>36</v>
      </c>
      <c r="AX219" s="14" t="s">
        <v>87</v>
      </c>
      <c r="AY219" s="229" t="s">
        <v>193</v>
      </c>
    </row>
    <row r="220" spans="1:65" s="2" customFormat="1" ht="24.2" customHeight="1">
      <c r="A220" s="35"/>
      <c r="B220" s="36"/>
      <c r="C220" s="193" t="s">
        <v>467</v>
      </c>
      <c r="D220" s="193" t="s">
        <v>195</v>
      </c>
      <c r="E220" s="194" t="s">
        <v>1196</v>
      </c>
      <c r="F220" s="195" t="s">
        <v>1197</v>
      </c>
      <c r="G220" s="196" t="s">
        <v>496</v>
      </c>
      <c r="H220" s="197">
        <v>11.639</v>
      </c>
      <c r="I220" s="198"/>
      <c r="J220" s="199">
        <f>ROUND(I220*H220,2)</f>
        <v>0</v>
      </c>
      <c r="K220" s="200"/>
      <c r="L220" s="40"/>
      <c r="M220" s="201" t="s">
        <v>1</v>
      </c>
      <c r="N220" s="202" t="s">
        <v>45</v>
      </c>
      <c r="O220" s="72"/>
      <c r="P220" s="203">
        <f>O220*H220</f>
        <v>0</v>
      </c>
      <c r="Q220" s="203">
        <v>0.00106</v>
      </c>
      <c r="R220" s="203">
        <f>Q220*H220</f>
        <v>0.012337339999999999</v>
      </c>
      <c r="S220" s="203">
        <v>0</v>
      </c>
      <c r="T220" s="20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5" t="s">
        <v>348</v>
      </c>
      <c r="AT220" s="205" t="s">
        <v>195</v>
      </c>
      <c r="AU220" s="205" t="s">
        <v>87</v>
      </c>
      <c r="AY220" s="18" t="s">
        <v>193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87</v>
      </c>
      <c r="BK220" s="206">
        <f>ROUND(I220*H220,2)</f>
        <v>0</v>
      </c>
      <c r="BL220" s="18" t="s">
        <v>348</v>
      </c>
      <c r="BM220" s="205" t="s">
        <v>671</v>
      </c>
    </row>
    <row r="221" spans="2:51" s="13" customFormat="1" ht="12">
      <c r="B221" s="207"/>
      <c r="C221" s="208"/>
      <c r="D221" s="209" t="s">
        <v>201</v>
      </c>
      <c r="E221" s="210" t="s">
        <v>1</v>
      </c>
      <c r="F221" s="211" t="s">
        <v>1198</v>
      </c>
      <c r="G221" s="208"/>
      <c r="H221" s="212">
        <v>11.639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201</v>
      </c>
      <c r="AU221" s="218" t="s">
        <v>87</v>
      </c>
      <c r="AV221" s="13" t="s">
        <v>89</v>
      </c>
      <c r="AW221" s="13" t="s">
        <v>36</v>
      </c>
      <c r="AX221" s="13" t="s">
        <v>80</v>
      </c>
      <c r="AY221" s="218" t="s">
        <v>193</v>
      </c>
    </row>
    <row r="222" spans="2:51" s="14" customFormat="1" ht="12">
      <c r="B222" s="219"/>
      <c r="C222" s="220"/>
      <c r="D222" s="209" t="s">
        <v>201</v>
      </c>
      <c r="E222" s="221" t="s">
        <v>1</v>
      </c>
      <c r="F222" s="222" t="s">
        <v>203</v>
      </c>
      <c r="G222" s="220"/>
      <c r="H222" s="223">
        <v>11.639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201</v>
      </c>
      <c r="AU222" s="229" t="s">
        <v>87</v>
      </c>
      <c r="AV222" s="14" t="s">
        <v>199</v>
      </c>
      <c r="AW222" s="14" t="s">
        <v>36</v>
      </c>
      <c r="AX222" s="14" t="s">
        <v>87</v>
      </c>
      <c r="AY222" s="229" t="s">
        <v>193</v>
      </c>
    </row>
    <row r="223" spans="1:65" s="2" customFormat="1" ht="24.2" customHeight="1">
      <c r="A223" s="35"/>
      <c r="B223" s="36"/>
      <c r="C223" s="193" t="s">
        <v>478</v>
      </c>
      <c r="D223" s="193" t="s">
        <v>195</v>
      </c>
      <c r="E223" s="194" t="s">
        <v>1199</v>
      </c>
      <c r="F223" s="195" t="s">
        <v>1200</v>
      </c>
      <c r="G223" s="196" t="s">
        <v>496</v>
      </c>
      <c r="H223" s="197">
        <v>26.986</v>
      </c>
      <c r="I223" s="198"/>
      <c r="J223" s="199">
        <f>ROUND(I223*H223,2)</f>
        <v>0</v>
      </c>
      <c r="K223" s="200"/>
      <c r="L223" s="40"/>
      <c r="M223" s="201" t="s">
        <v>1</v>
      </c>
      <c r="N223" s="202" t="s">
        <v>45</v>
      </c>
      <c r="O223" s="72"/>
      <c r="P223" s="203">
        <f>O223*H223</f>
        <v>0</v>
      </c>
      <c r="Q223" s="203">
        <v>0.00168</v>
      </c>
      <c r="R223" s="203">
        <f>Q223*H223</f>
        <v>0.045336480000000005</v>
      </c>
      <c r="S223" s="203">
        <v>0</v>
      </c>
      <c r="T223" s="20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5" t="s">
        <v>348</v>
      </c>
      <c r="AT223" s="205" t="s">
        <v>195</v>
      </c>
      <c r="AU223" s="205" t="s">
        <v>87</v>
      </c>
      <c r="AY223" s="18" t="s">
        <v>193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8" t="s">
        <v>87</v>
      </c>
      <c r="BK223" s="206">
        <f>ROUND(I223*H223,2)</f>
        <v>0</v>
      </c>
      <c r="BL223" s="18" t="s">
        <v>348</v>
      </c>
      <c r="BM223" s="205" t="s">
        <v>680</v>
      </c>
    </row>
    <row r="224" spans="2:51" s="13" customFormat="1" ht="12">
      <c r="B224" s="207"/>
      <c r="C224" s="208"/>
      <c r="D224" s="209" t="s">
        <v>201</v>
      </c>
      <c r="E224" s="210" t="s">
        <v>1</v>
      </c>
      <c r="F224" s="211" t="s">
        <v>1201</v>
      </c>
      <c r="G224" s="208"/>
      <c r="H224" s="212">
        <v>26.986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201</v>
      </c>
      <c r="AU224" s="218" t="s">
        <v>87</v>
      </c>
      <c r="AV224" s="13" t="s">
        <v>89</v>
      </c>
      <c r="AW224" s="13" t="s">
        <v>36</v>
      </c>
      <c r="AX224" s="13" t="s">
        <v>80</v>
      </c>
      <c r="AY224" s="218" t="s">
        <v>193</v>
      </c>
    </row>
    <row r="225" spans="2:51" s="14" customFormat="1" ht="12">
      <c r="B225" s="219"/>
      <c r="C225" s="220"/>
      <c r="D225" s="209" t="s">
        <v>201</v>
      </c>
      <c r="E225" s="221" t="s">
        <v>1</v>
      </c>
      <c r="F225" s="222" t="s">
        <v>203</v>
      </c>
      <c r="G225" s="220"/>
      <c r="H225" s="223">
        <v>26.986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201</v>
      </c>
      <c r="AU225" s="229" t="s">
        <v>87</v>
      </c>
      <c r="AV225" s="14" t="s">
        <v>199</v>
      </c>
      <c r="AW225" s="14" t="s">
        <v>36</v>
      </c>
      <c r="AX225" s="14" t="s">
        <v>87</v>
      </c>
      <c r="AY225" s="229" t="s">
        <v>193</v>
      </c>
    </row>
    <row r="226" spans="1:65" s="2" customFormat="1" ht="21.75" customHeight="1">
      <c r="A226" s="35"/>
      <c r="B226" s="36"/>
      <c r="C226" s="193" t="s">
        <v>483</v>
      </c>
      <c r="D226" s="193" t="s">
        <v>195</v>
      </c>
      <c r="E226" s="194" t="s">
        <v>1202</v>
      </c>
      <c r="F226" s="195" t="s">
        <v>1203</v>
      </c>
      <c r="G226" s="196" t="s">
        <v>496</v>
      </c>
      <c r="H226" s="197">
        <v>4.429</v>
      </c>
      <c r="I226" s="198"/>
      <c r="J226" s="199">
        <f>ROUND(I226*H226,2)</f>
        <v>0</v>
      </c>
      <c r="K226" s="200"/>
      <c r="L226" s="40"/>
      <c r="M226" s="201" t="s">
        <v>1</v>
      </c>
      <c r="N226" s="202" t="s">
        <v>45</v>
      </c>
      <c r="O226" s="72"/>
      <c r="P226" s="203">
        <f>O226*H226</f>
        <v>0</v>
      </c>
      <c r="Q226" s="203">
        <v>0.00209</v>
      </c>
      <c r="R226" s="203">
        <f>Q226*H226</f>
        <v>0.00925661</v>
      </c>
      <c r="S226" s="203">
        <v>0</v>
      </c>
      <c r="T226" s="20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5" t="s">
        <v>348</v>
      </c>
      <c r="AT226" s="205" t="s">
        <v>195</v>
      </c>
      <c r="AU226" s="205" t="s">
        <v>87</v>
      </c>
      <c r="AY226" s="18" t="s">
        <v>193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8" t="s">
        <v>87</v>
      </c>
      <c r="BK226" s="206">
        <f>ROUND(I226*H226,2)</f>
        <v>0</v>
      </c>
      <c r="BL226" s="18" t="s">
        <v>348</v>
      </c>
      <c r="BM226" s="205" t="s">
        <v>688</v>
      </c>
    </row>
    <row r="227" spans="2:51" s="13" customFormat="1" ht="12">
      <c r="B227" s="207"/>
      <c r="C227" s="208"/>
      <c r="D227" s="209" t="s">
        <v>201</v>
      </c>
      <c r="E227" s="210" t="s">
        <v>1</v>
      </c>
      <c r="F227" s="211" t="s">
        <v>1204</v>
      </c>
      <c r="G227" s="208"/>
      <c r="H227" s="212">
        <v>4.429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201</v>
      </c>
      <c r="AU227" s="218" t="s">
        <v>87</v>
      </c>
      <c r="AV227" s="13" t="s">
        <v>89</v>
      </c>
      <c r="AW227" s="13" t="s">
        <v>36</v>
      </c>
      <c r="AX227" s="13" t="s">
        <v>80</v>
      </c>
      <c r="AY227" s="218" t="s">
        <v>193</v>
      </c>
    </row>
    <row r="228" spans="2:51" s="14" customFormat="1" ht="12">
      <c r="B228" s="219"/>
      <c r="C228" s="220"/>
      <c r="D228" s="209" t="s">
        <v>201</v>
      </c>
      <c r="E228" s="221" t="s">
        <v>1</v>
      </c>
      <c r="F228" s="222" t="s">
        <v>203</v>
      </c>
      <c r="G228" s="220"/>
      <c r="H228" s="223">
        <v>4.429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201</v>
      </c>
      <c r="AU228" s="229" t="s">
        <v>87</v>
      </c>
      <c r="AV228" s="14" t="s">
        <v>199</v>
      </c>
      <c r="AW228" s="14" t="s">
        <v>36</v>
      </c>
      <c r="AX228" s="14" t="s">
        <v>87</v>
      </c>
      <c r="AY228" s="229" t="s">
        <v>193</v>
      </c>
    </row>
    <row r="229" spans="1:65" s="2" customFormat="1" ht="21.75" customHeight="1">
      <c r="A229" s="35"/>
      <c r="B229" s="36"/>
      <c r="C229" s="193" t="s">
        <v>493</v>
      </c>
      <c r="D229" s="193" t="s">
        <v>195</v>
      </c>
      <c r="E229" s="194" t="s">
        <v>1205</v>
      </c>
      <c r="F229" s="195" t="s">
        <v>1206</v>
      </c>
      <c r="G229" s="196" t="s">
        <v>496</v>
      </c>
      <c r="H229" s="197">
        <v>8.24</v>
      </c>
      <c r="I229" s="198"/>
      <c r="J229" s="199">
        <f>ROUND(I229*H229,2)</f>
        <v>0</v>
      </c>
      <c r="K229" s="200"/>
      <c r="L229" s="40"/>
      <c r="M229" s="201" t="s">
        <v>1</v>
      </c>
      <c r="N229" s="202" t="s">
        <v>45</v>
      </c>
      <c r="O229" s="72"/>
      <c r="P229" s="203">
        <f>O229*H229</f>
        <v>0</v>
      </c>
      <c r="Q229" s="203">
        <v>0.0025</v>
      </c>
      <c r="R229" s="203">
        <f>Q229*H229</f>
        <v>0.0206</v>
      </c>
      <c r="S229" s="203">
        <v>0</v>
      </c>
      <c r="T229" s="20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5" t="s">
        <v>348</v>
      </c>
      <c r="AT229" s="205" t="s">
        <v>195</v>
      </c>
      <c r="AU229" s="205" t="s">
        <v>87</v>
      </c>
      <c r="AY229" s="18" t="s">
        <v>193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8" t="s">
        <v>87</v>
      </c>
      <c r="BK229" s="206">
        <f>ROUND(I229*H229,2)</f>
        <v>0</v>
      </c>
      <c r="BL229" s="18" t="s">
        <v>348</v>
      </c>
      <c r="BM229" s="205" t="s">
        <v>698</v>
      </c>
    </row>
    <row r="230" spans="2:51" s="13" customFormat="1" ht="12">
      <c r="B230" s="207"/>
      <c r="C230" s="208"/>
      <c r="D230" s="209" t="s">
        <v>201</v>
      </c>
      <c r="E230" s="210" t="s">
        <v>1</v>
      </c>
      <c r="F230" s="211" t="s">
        <v>1207</v>
      </c>
      <c r="G230" s="208"/>
      <c r="H230" s="212">
        <v>8.24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201</v>
      </c>
      <c r="AU230" s="218" t="s">
        <v>87</v>
      </c>
      <c r="AV230" s="13" t="s">
        <v>89</v>
      </c>
      <c r="AW230" s="13" t="s">
        <v>36</v>
      </c>
      <c r="AX230" s="13" t="s">
        <v>80</v>
      </c>
      <c r="AY230" s="218" t="s">
        <v>193</v>
      </c>
    </row>
    <row r="231" spans="2:51" s="14" customFormat="1" ht="12">
      <c r="B231" s="219"/>
      <c r="C231" s="220"/>
      <c r="D231" s="209" t="s">
        <v>201</v>
      </c>
      <c r="E231" s="221" t="s">
        <v>1</v>
      </c>
      <c r="F231" s="222" t="s">
        <v>203</v>
      </c>
      <c r="G231" s="220"/>
      <c r="H231" s="223">
        <v>8.24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201</v>
      </c>
      <c r="AU231" s="229" t="s">
        <v>87</v>
      </c>
      <c r="AV231" s="14" t="s">
        <v>199</v>
      </c>
      <c r="AW231" s="14" t="s">
        <v>36</v>
      </c>
      <c r="AX231" s="14" t="s">
        <v>87</v>
      </c>
      <c r="AY231" s="229" t="s">
        <v>193</v>
      </c>
    </row>
    <row r="232" spans="1:65" s="2" customFormat="1" ht="21.75" customHeight="1">
      <c r="A232" s="35"/>
      <c r="B232" s="36"/>
      <c r="C232" s="193" t="s">
        <v>499</v>
      </c>
      <c r="D232" s="193" t="s">
        <v>195</v>
      </c>
      <c r="E232" s="194" t="s">
        <v>1208</v>
      </c>
      <c r="F232" s="195" t="s">
        <v>1209</v>
      </c>
      <c r="G232" s="196" t="s">
        <v>496</v>
      </c>
      <c r="H232" s="197">
        <v>6.18</v>
      </c>
      <c r="I232" s="198"/>
      <c r="J232" s="199">
        <f>ROUND(I232*H232,2)</f>
        <v>0</v>
      </c>
      <c r="K232" s="200"/>
      <c r="L232" s="40"/>
      <c r="M232" s="201" t="s">
        <v>1</v>
      </c>
      <c r="N232" s="202" t="s">
        <v>45</v>
      </c>
      <c r="O232" s="72"/>
      <c r="P232" s="203">
        <f>O232*H232</f>
        <v>0</v>
      </c>
      <c r="Q232" s="203">
        <v>0.00357</v>
      </c>
      <c r="R232" s="203">
        <f>Q232*H232</f>
        <v>0.022062599999999998</v>
      </c>
      <c r="S232" s="203">
        <v>0</v>
      </c>
      <c r="T232" s="20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5" t="s">
        <v>348</v>
      </c>
      <c r="AT232" s="205" t="s">
        <v>195</v>
      </c>
      <c r="AU232" s="205" t="s">
        <v>87</v>
      </c>
      <c r="AY232" s="18" t="s">
        <v>193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87</v>
      </c>
      <c r="BK232" s="206">
        <f>ROUND(I232*H232,2)</f>
        <v>0</v>
      </c>
      <c r="BL232" s="18" t="s">
        <v>348</v>
      </c>
      <c r="BM232" s="205" t="s">
        <v>708</v>
      </c>
    </row>
    <row r="233" spans="2:51" s="13" customFormat="1" ht="12">
      <c r="B233" s="207"/>
      <c r="C233" s="208"/>
      <c r="D233" s="209" t="s">
        <v>201</v>
      </c>
      <c r="E233" s="210" t="s">
        <v>1</v>
      </c>
      <c r="F233" s="211" t="s">
        <v>1210</v>
      </c>
      <c r="G233" s="208"/>
      <c r="H233" s="212">
        <v>6.18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201</v>
      </c>
      <c r="AU233" s="218" t="s">
        <v>87</v>
      </c>
      <c r="AV233" s="13" t="s">
        <v>89</v>
      </c>
      <c r="AW233" s="13" t="s">
        <v>36</v>
      </c>
      <c r="AX233" s="13" t="s">
        <v>80</v>
      </c>
      <c r="AY233" s="218" t="s">
        <v>193</v>
      </c>
    </row>
    <row r="234" spans="2:51" s="14" customFormat="1" ht="12">
      <c r="B234" s="219"/>
      <c r="C234" s="220"/>
      <c r="D234" s="209" t="s">
        <v>201</v>
      </c>
      <c r="E234" s="221" t="s">
        <v>1</v>
      </c>
      <c r="F234" s="222" t="s">
        <v>203</v>
      </c>
      <c r="G234" s="220"/>
      <c r="H234" s="223">
        <v>6.18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201</v>
      </c>
      <c r="AU234" s="229" t="s">
        <v>87</v>
      </c>
      <c r="AV234" s="14" t="s">
        <v>199</v>
      </c>
      <c r="AW234" s="14" t="s">
        <v>36</v>
      </c>
      <c r="AX234" s="14" t="s">
        <v>87</v>
      </c>
      <c r="AY234" s="229" t="s">
        <v>193</v>
      </c>
    </row>
    <row r="235" spans="1:65" s="2" customFormat="1" ht="16.5" customHeight="1">
      <c r="A235" s="35"/>
      <c r="B235" s="36"/>
      <c r="C235" s="193" t="s">
        <v>511</v>
      </c>
      <c r="D235" s="193" t="s">
        <v>195</v>
      </c>
      <c r="E235" s="194" t="s">
        <v>1211</v>
      </c>
      <c r="F235" s="195" t="s">
        <v>1212</v>
      </c>
      <c r="G235" s="196" t="s">
        <v>367</v>
      </c>
      <c r="H235" s="197">
        <v>1</v>
      </c>
      <c r="I235" s="198"/>
      <c r="J235" s="199">
        <f>ROUND(I235*H235,2)</f>
        <v>0</v>
      </c>
      <c r="K235" s="200"/>
      <c r="L235" s="40"/>
      <c r="M235" s="201" t="s">
        <v>1</v>
      </c>
      <c r="N235" s="202" t="s">
        <v>45</v>
      </c>
      <c r="O235" s="72"/>
      <c r="P235" s="203">
        <f>O235*H235</f>
        <v>0</v>
      </c>
      <c r="Q235" s="203">
        <v>0</v>
      </c>
      <c r="R235" s="203">
        <f>Q235*H235</f>
        <v>0</v>
      </c>
      <c r="S235" s="203">
        <v>0</v>
      </c>
      <c r="T235" s="20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5" t="s">
        <v>348</v>
      </c>
      <c r="AT235" s="205" t="s">
        <v>195</v>
      </c>
      <c r="AU235" s="205" t="s">
        <v>87</v>
      </c>
      <c r="AY235" s="18" t="s">
        <v>193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8" t="s">
        <v>87</v>
      </c>
      <c r="BK235" s="206">
        <f>ROUND(I235*H235,2)</f>
        <v>0</v>
      </c>
      <c r="BL235" s="18" t="s">
        <v>348</v>
      </c>
      <c r="BM235" s="205" t="s">
        <v>721</v>
      </c>
    </row>
    <row r="236" spans="1:65" s="2" customFormat="1" ht="16.5" customHeight="1">
      <c r="A236" s="35"/>
      <c r="B236" s="36"/>
      <c r="C236" s="193" t="s">
        <v>515</v>
      </c>
      <c r="D236" s="193" t="s">
        <v>195</v>
      </c>
      <c r="E236" s="194" t="s">
        <v>1213</v>
      </c>
      <c r="F236" s="195" t="s">
        <v>1214</v>
      </c>
      <c r="G236" s="196" t="s">
        <v>367</v>
      </c>
      <c r="H236" s="197">
        <v>20</v>
      </c>
      <c r="I236" s="198"/>
      <c r="J236" s="199">
        <f>ROUND(I236*H236,2)</f>
        <v>0</v>
      </c>
      <c r="K236" s="200"/>
      <c r="L236" s="40"/>
      <c r="M236" s="201" t="s">
        <v>1</v>
      </c>
      <c r="N236" s="202" t="s">
        <v>45</v>
      </c>
      <c r="O236" s="72"/>
      <c r="P236" s="203">
        <f>O236*H236</f>
        <v>0</v>
      </c>
      <c r="Q236" s="203">
        <v>0</v>
      </c>
      <c r="R236" s="203">
        <f>Q236*H236</f>
        <v>0</v>
      </c>
      <c r="S236" s="203">
        <v>0</v>
      </c>
      <c r="T236" s="20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5" t="s">
        <v>348</v>
      </c>
      <c r="AT236" s="205" t="s">
        <v>195</v>
      </c>
      <c r="AU236" s="205" t="s">
        <v>87</v>
      </c>
      <c r="AY236" s="18" t="s">
        <v>193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8" t="s">
        <v>87</v>
      </c>
      <c r="BK236" s="206">
        <f>ROUND(I236*H236,2)</f>
        <v>0</v>
      </c>
      <c r="BL236" s="18" t="s">
        <v>348</v>
      </c>
      <c r="BM236" s="205" t="s">
        <v>738</v>
      </c>
    </row>
    <row r="237" spans="1:65" s="2" customFormat="1" ht="16.5" customHeight="1">
      <c r="A237" s="35"/>
      <c r="B237" s="36"/>
      <c r="C237" s="193" t="s">
        <v>523</v>
      </c>
      <c r="D237" s="193" t="s">
        <v>195</v>
      </c>
      <c r="E237" s="194" t="s">
        <v>1215</v>
      </c>
      <c r="F237" s="195" t="s">
        <v>1216</v>
      </c>
      <c r="G237" s="196" t="s">
        <v>367</v>
      </c>
      <c r="H237" s="197">
        <v>1</v>
      </c>
      <c r="I237" s="198"/>
      <c r="J237" s="199">
        <f>ROUND(I237*H237,2)</f>
        <v>0</v>
      </c>
      <c r="K237" s="200"/>
      <c r="L237" s="40"/>
      <c r="M237" s="201" t="s">
        <v>1</v>
      </c>
      <c r="N237" s="202" t="s">
        <v>45</v>
      </c>
      <c r="O237" s="72"/>
      <c r="P237" s="203">
        <f>O237*H237</f>
        <v>0</v>
      </c>
      <c r="Q237" s="203">
        <v>0</v>
      </c>
      <c r="R237" s="203">
        <f>Q237*H237</f>
        <v>0</v>
      </c>
      <c r="S237" s="203">
        <v>0</v>
      </c>
      <c r="T237" s="20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5" t="s">
        <v>348</v>
      </c>
      <c r="AT237" s="205" t="s">
        <v>195</v>
      </c>
      <c r="AU237" s="205" t="s">
        <v>87</v>
      </c>
      <c r="AY237" s="18" t="s">
        <v>193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8" t="s">
        <v>87</v>
      </c>
      <c r="BK237" s="206">
        <f>ROUND(I237*H237,2)</f>
        <v>0</v>
      </c>
      <c r="BL237" s="18" t="s">
        <v>348</v>
      </c>
      <c r="BM237" s="205" t="s">
        <v>754</v>
      </c>
    </row>
    <row r="238" spans="1:65" s="2" customFormat="1" ht="16.5" customHeight="1">
      <c r="A238" s="35"/>
      <c r="B238" s="36"/>
      <c r="C238" s="193" t="s">
        <v>529</v>
      </c>
      <c r="D238" s="193" t="s">
        <v>195</v>
      </c>
      <c r="E238" s="194" t="s">
        <v>1217</v>
      </c>
      <c r="F238" s="195" t="s">
        <v>1218</v>
      </c>
      <c r="G238" s="196" t="s">
        <v>367</v>
      </c>
      <c r="H238" s="197">
        <v>11</v>
      </c>
      <c r="I238" s="198"/>
      <c r="J238" s="199">
        <f>ROUND(I238*H238,2)</f>
        <v>0</v>
      </c>
      <c r="K238" s="200"/>
      <c r="L238" s="40"/>
      <c r="M238" s="201" t="s">
        <v>1</v>
      </c>
      <c r="N238" s="202" t="s">
        <v>45</v>
      </c>
      <c r="O238" s="72"/>
      <c r="P238" s="203">
        <f>O238*H238</f>
        <v>0</v>
      </c>
      <c r="Q238" s="203">
        <v>0</v>
      </c>
      <c r="R238" s="203">
        <f>Q238*H238</f>
        <v>0</v>
      </c>
      <c r="S238" s="203">
        <v>0</v>
      </c>
      <c r="T238" s="20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5" t="s">
        <v>348</v>
      </c>
      <c r="AT238" s="205" t="s">
        <v>195</v>
      </c>
      <c r="AU238" s="205" t="s">
        <v>87</v>
      </c>
      <c r="AY238" s="18" t="s">
        <v>193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18" t="s">
        <v>87</v>
      </c>
      <c r="BK238" s="206">
        <f>ROUND(I238*H238,2)</f>
        <v>0</v>
      </c>
      <c r="BL238" s="18" t="s">
        <v>348</v>
      </c>
      <c r="BM238" s="205" t="s">
        <v>763</v>
      </c>
    </row>
    <row r="239" spans="1:65" s="2" customFormat="1" ht="16.5" customHeight="1">
      <c r="A239" s="35"/>
      <c r="B239" s="36"/>
      <c r="C239" s="193" t="s">
        <v>544</v>
      </c>
      <c r="D239" s="193" t="s">
        <v>195</v>
      </c>
      <c r="E239" s="194" t="s">
        <v>1219</v>
      </c>
      <c r="F239" s="195" t="s">
        <v>1220</v>
      </c>
      <c r="G239" s="196" t="s">
        <v>496</v>
      </c>
      <c r="H239" s="197">
        <v>81.3</v>
      </c>
      <c r="I239" s="198"/>
      <c r="J239" s="199">
        <f>ROUND(I239*H239,2)</f>
        <v>0</v>
      </c>
      <c r="K239" s="200"/>
      <c r="L239" s="40"/>
      <c r="M239" s="201" t="s">
        <v>1</v>
      </c>
      <c r="N239" s="202" t="s">
        <v>45</v>
      </c>
      <c r="O239" s="72"/>
      <c r="P239" s="203">
        <f>O239*H239</f>
        <v>0</v>
      </c>
      <c r="Q239" s="203">
        <v>0</v>
      </c>
      <c r="R239" s="203">
        <f>Q239*H239</f>
        <v>0</v>
      </c>
      <c r="S239" s="203">
        <v>0</v>
      </c>
      <c r="T239" s="20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5" t="s">
        <v>348</v>
      </c>
      <c r="AT239" s="205" t="s">
        <v>195</v>
      </c>
      <c r="AU239" s="205" t="s">
        <v>87</v>
      </c>
      <c r="AY239" s="18" t="s">
        <v>193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8" t="s">
        <v>87</v>
      </c>
      <c r="BK239" s="206">
        <f>ROUND(I239*H239,2)</f>
        <v>0</v>
      </c>
      <c r="BL239" s="18" t="s">
        <v>348</v>
      </c>
      <c r="BM239" s="205" t="s">
        <v>783</v>
      </c>
    </row>
    <row r="240" spans="2:51" s="13" customFormat="1" ht="12">
      <c r="B240" s="207"/>
      <c r="C240" s="208"/>
      <c r="D240" s="209" t="s">
        <v>201</v>
      </c>
      <c r="E240" s="210" t="s">
        <v>1</v>
      </c>
      <c r="F240" s="211" t="s">
        <v>1221</v>
      </c>
      <c r="G240" s="208"/>
      <c r="H240" s="212">
        <v>81.3</v>
      </c>
      <c r="I240" s="213"/>
      <c r="J240" s="208"/>
      <c r="K240" s="208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201</v>
      </c>
      <c r="AU240" s="218" t="s">
        <v>87</v>
      </c>
      <c r="AV240" s="13" t="s">
        <v>89</v>
      </c>
      <c r="AW240" s="13" t="s">
        <v>36</v>
      </c>
      <c r="AX240" s="13" t="s">
        <v>80</v>
      </c>
      <c r="AY240" s="218" t="s">
        <v>193</v>
      </c>
    </row>
    <row r="241" spans="2:51" s="14" customFormat="1" ht="12">
      <c r="B241" s="219"/>
      <c r="C241" s="220"/>
      <c r="D241" s="209" t="s">
        <v>201</v>
      </c>
      <c r="E241" s="221" t="s">
        <v>1</v>
      </c>
      <c r="F241" s="222" t="s">
        <v>203</v>
      </c>
      <c r="G241" s="220"/>
      <c r="H241" s="223">
        <v>81.3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201</v>
      </c>
      <c r="AU241" s="229" t="s">
        <v>87</v>
      </c>
      <c r="AV241" s="14" t="s">
        <v>199</v>
      </c>
      <c r="AW241" s="14" t="s">
        <v>36</v>
      </c>
      <c r="AX241" s="14" t="s">
        <v>87</v>
      </c>
      <c r="AY241" s="229" t="s">
        <v>193</v>
      </c>
    </row>
    <row r="242" spans="1:65" s="2" customFormat="1" ht="16.5" customHeight="1">
      <c r="A242" s="35"/>
      <c r="B242" s="36"/>
      <c r="C242" s="193" t="s">
        <v>548</v>
      </c>
      <c r="D242" s="193" t="s">
        <v>195</v>
      </c>
      <c r="E242" s="194" t="s">
        <v>1222</v>
      </c>
      <c r="F242" s="195" t="s">
        <v>1223</v>
      </c>
      <c r="G242" s="196" t="s">
        <v>367</v>
      </c>
      <c r="H242" s="197">
        <v>1</v>
      </c>
      <c r="I242" s="198"/>
      <c r="J242" s="199">
        <f aca="true" t="shared" si="0" ref="J242:J249">ROUND(I242*H242,2)</f>
        <v>0</v>
      </c>
      <c r="K242" s="200"/>
      <c r="L242" s="40"/>
      <c r="M242" s="201" t="s">
        <v>1</v>
      </c>
      <c r="N242" s="202" t="s">
        <v>45</v>
      </c>
      <c r="O242" s="72"/>
      <c r="P242" s="203">
        <f aca="true" t="shared" si="1" ref="P242:P249">O242*H242</f>
        <v>0</v>
      </c>
      <c r="Q242" s="203">
        <v>0.00158</v>
      </c>
      <c r="R242" s="203">
        <f aca="true" t="shared" si="2" ref="R242:R249">Q242*H242</f>
        <v>0.00158</v>
      </c>
      <c r="S242" s="203">
        <v>0</v>
      </c>
      <c r="T242" s="204">
        <f aca="true" t="shared" si="3" ref="T242:T249"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5" t="s">
        <v>348</v>
      </c>
      <c r="AT242" s="205" t="s">
        <v>195</v>
      </c>
      <c r="AU242" s="205" t="s">
        <v>87</v>
      </c>
      <c r="AY242" s="18" t="s">
        <v>193</v>
      </c>
      <c r="BE242" s="206">
        <f aca="true" t="shared" si="4" ref="BE242:BE249">IF(N242="základní",J242,0)</f>
        <v>0</v>
      </c>
      <c r="BF242" s="206">
        <f aca="true" t="shared" si="5" ref="BF242:BF249">IF(N242="snížená",J242,0)</f>
        <v>0</v>
      </c>
      <c r="BG242" s="206">
        <f aca="true" t="shared" si="6" ref="BG242:BG249">IF(N242="zákl. přenesená",J242,0)</f>
        <v>0</v>
      </c>
      <c r="BH242" s="206">
        <f aca="true" t="shared" si="7" ref="BH242:BH249">IF(N242="sníž. přenesená",J242,0)</f>
        <v>0</v>
      </c>
      <c r="BI242" s="206">
        <f aca="true" t="shared" si="8" ref="BI242:BI249">IF(N242="nulová",J242,0)</f>
        <v>0</v>
      </c>
      <c r="BJ242" s="18" t="s">
        <v>87</v>
      </c>
      <c r="BK242" s="206">
        <f aca="true" t="shared" si="9" ref="BK242:BK249">ROUND(I242*H242,2)</f>
        <v>0</v>
      </c>
      <c r="BL242" s="18" t="s">
        <v>348</v>
      </c>
      <c r="BM242" s="205" t="s">
        <v>801</v>
      </c>
    </row>
    <row r="243" spans="1:65" s="2" customFormat="1" ht="24.2" customHeight="1">
      <c r="A243" s="35"/>
      <c r="B243" s="36"/>
      <c r="C243" s="193" t="s">
        <v>552</v>
      </c>
      <c r="D243" s="193" t="s">
        <v>195</v>
      </c>
      <c r="E243" s="194" t="s">
        <v>1224</v>
      </c>
      <c r="F243" s="195" t="s">
        <v>1225</v>
      </c>
      <c r="G243" s="196" t="s">
        <v>367</v>
      </c>
      <c r="H243" s="197">
        <v>1</v>
      </c>
      <c r="I243" s="198"/>
      <c r="J243" s="199">
        <f t="shared" si="0"/>
        <v>0</v>
      </c>
      <c r="K243" s="200"/>
      <c r="L243" s="40"/>
      <c r="M243" s="201" t="s">
        <v>1</v>
      </c>
      <c r="N243" s="202" t="s">
        <v>45</v>
      </c>
      <c r="O243" s="72"/>
      <c r="P243" s="203">
        <f t="shared" si="1"/>
        <v>0</v>
      </c>
      <c r="Q243" s="203">
        <v>0.00075</v>
      </c>
      <c r="R243" s="203">
        <f t="shared" si="2"/>
        <v>0.00075</v>
      </c>
      <c r="S243" s="203">
        <v>0</v>
      </c>
      <c r="T243" s="204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5" t="s">
        <v>348</v>
      </c>
      <c r="AT243" s="205" t="s">
        <v>195</v>
      </c>
      <c r="AU243" s="205" t="s">
        <v>87</v>
      </c>
      <c r="AY243" s="18" t="s">
        <v>193</v>
      </c>
      <c r="BE243" s="206">
        <f t="shared" si="4"/>
        <v>0</v>
      </c>
      <c r="BF243" s="206">
        <f t="shared" si="5"/>
        <v>0</v>
      </c>
      <c r="BG243" s="206">
        <f t="shared" si="6"/>
        <v>0</v>
      </c>
      <c r="BH243" s="206">
        <f t="shared" si="7"/>
        <v>0</v>
      </c>
      <c r="BI243" s="206">
        <f t="shared" si="8"/>
        <v>0</v>
      </c>
      <c r="BJ243" s="18" t="s">
        <v>87</v>
      </c>
      <c r="BK243" s="206">
        <f t="shared" si="9"/>
        <v>0</v>
      </c>
      <c r="BL243" s="18" t="s">
        <v>348</v>
      </c>
      <c r="BM243" s="205" t="s">
        <v>816</v>
      </c>
    </row>
    <row r="244" spans="1:65" s="2" customFormat="1" ht="16.5" customHeight="1">
      <c r="A244" s="35"/>
      <c r="B244" s="36"/>
      <c r="C244" s="193" t="s">
        <v>557</v>
      </c>
      <c r="D244" s="193" t="s">
        <v>195</v>
      </c>
      <c r="E244" s="194" t="s">
        <v>1226</v>
      </c>
      <c r="F244" s="195" t="s">
        <v>1227</v>
      </c>
      <c r="G244" s="196" t="s">
        <v>367</v>
      </c>
      <c r="H244" s="197">
        <v>3</v>
      </c>
      <c r="I244" s="198"/>
      <c r="J244" s="199">
        <f t="shared" si="0"/>
        <v>0</v>
      </c>
      <c r="K244" s="200"/>
      <c r="L244" s="40"/>
      <c r="M244" s="201" t="s">
        <v>1</v>
      </c>
      <c r="N244" s="202" t="s">
        <v>45</v>
      </c>
      <c r="O244" s="72"/>
      <c r="P244" s="203">
        <f t="shared" si="1"/>
        <v>0</v>
      </c>
      <c r="Q244" s="203">
        <v>0.00027</v>
      </c>
      <c r="R244" s="203">
        <f t="shared" si="2"/>
        <v>0.00081</v>
      </c>
      <c r="S244" s="203">
        <v>0</v>
      </c>
      <c r="T244" s="204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5" t="s">
        <v>348</v>
      </c>
      <c r="AT244" s="205" t="s">
        <v>195</v>
      </c>
      <c r="AU244" s="205" t="s">
        <v>87</v>
      </c>
      <c r="AY244" s="18" t="s">
        <v>193</v>
      </c>
      <c r="BE244" s="206">
        <f t="shared" si="4"/>
        <v>0</v>
      </c>
      <c r="BF244" s="206">
        <f t="shared" si="5"/>
        <v>0</v>
      </c>
      <c r="BG244" s="206">
        <f t="shared" si="6"/>
        <v>0</v>
      </c>
      <c r="BH244" s="206">
        <f t="shared" si="7"/>
        <v>0</v>
      </c>
      <c r="BI244" s="206">
        <f t="shared" si="8"/>
        <v>0</v>
      </c>
      <c r="BJ244" s="18" t="s">
        <v>87</v>
      </c>
      <c r="BK244" s="206">
        <f t="shared" si="9"/>
        <v>0</v>
      </c>
      <c r="BL244" s="18" t="s">
        <v>348</v>
      </c>
      <c r="BM244" s="205" t="s">
        <v>830</v>
      </c>
    </row>
    <row r="245" spans="1:65" s="2" customFormat="1" ht="16.5" customHeight="1">
      <c r="A245" s="35"/>
      <c r="B245" s="36"/>
      <c r="C245" s="193" t="s">
        <v>561</v>
      </c>
      <c r="D245" s="193" t="s">
        <v>195</v>
      </c>
      <c r="E245" s="194" t="s">
        <v>1228</v>
      </c>
      <c r="F245" s="195" t="s">
        <v>1229</v>
      </c>
      <c r="G245" s="196" t="s">
        <v>367</v>
      </c>
      <c r="H245" s="197">
        <v>1</v>
      </c>
      <c r="I245" s="198"/>
      <c r="J245" s="199">
        <f t="shared" si="0"/>
        <v>0</v>
      </c>
      <c r="K245" s="200"/>
      <c r="L245" s="40"/>
      <c r="M245" s="201" t="s">
        <v>1</v>
      </c>
      <c r="N245" s="202" t="s">
        <v>45</v>
      </c>
      <c r="O245" s="72"/>
      <c r="P245" s="203">
        <f t="shared" si="1"/>
        <v>0</v>
      </c>
      <c r="Q245" s="203">
        <v>0.0062</v>
      </c>
      <c r="R245" s="203">
        <f t="shared" si="2"/>
        <v>0.0062</v>
      </c>
      <c r="S245" s="203">
        <v>0</v>
      </c>
      <c r="T245" s="204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5" t="s">
        <v>348</v>
      </c>
      <c r="AT245" s="205" t="s">
        <v>195</v>
      </c>
      <c r="AU245" s="205" t="s">
        <v>87</v>
      </c>
      <c r="AY245" s="18" t="s">
        <v>193</v>
      </c>
      <c r="BE245" s="206">
        <f t="shared" si="4"/>
        <v>0</v>
      </c>
      <c r="BF245" s="206">
        <f t="shared" si="5"/>
        <v>0</v>
      </c>
      <c r="BG245" s="206">
        <f t="shared" si="6"/>
        <v>0</v>
      </c>
      <c r="BH245" s="206">
        <f t="shared" si="7"/>
        <v>0</v>
      </c>
      <c r="BI245" s="206">
        <f t="shared" si="8"/>
        <v>0</v>
      </c>
      <c r="BJ245" s="18" t="s">
        <v>87</v>
      </c>
      <c r="BK245" s="206">
        <f t="shared" si="9"/>
        <v>0</v>
      </c>
      <c r="BL245" s="18" t="s">
        <v>348</v>
      </c>
      <c r="BM245" s="205" t="s">
        <v>861</v>
      </c>
    </row>
    <row r="246" spans="1:65" s="2" customFormat="1" ht="21.75" customHeight="1">
      <c r="A246" s="35"/>
      <c r="B246" s="36"/>
      <c r="C246" s="193" t="s">
        <v>566</v>
      </c>
      <c r="D246" s="193" t="s">
        <v>195</v>
      </c>
      <c r="E246" s="194" t="s">
        <v>1230</v>
      </c>
      <c r="F246" s="195" t="s">
        <v>1231</v>
      </c>
      <c r="G246" s="196" t="s">
        <v>367</v>
      </c>
      <c r="H246" s="197">
        <v>1</v>
      </c>
      <c r="I246" s="198"/>
      <c r="J246" s="199">
        <f t="shared" si="0"/>
        <v>0</v>
      </c>
      <c r="K246" s="200"/>
      <c r="L246" s="40"/>
      <c r="M246" s="201" t="s">
        <v>1</v>
      </c>
      <c r="N246" s="202" t="s">
        <v>45</v>
      </c>
      <c r="O246" s="72"/>
      <c r="P246" s="203">
        <f t="shared" si="1"/>
        <v>0</v>
      </c>
      <c r="Q246" s="203">
        <v>0.012</v>
      </c>
      <c r="R246" s="203">
        <f t="shared" si="2"/>
        <v>0.012</v>
      </c>
      <c r="S246" s="203">
        <v>0</v>
      </c>
      <c r="T246" s="204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5" t="s">
        <v>348</v>
      </c>
      <c r="AT246" s="205" t="s">
        <v>195</v>
      </c>
      <c r="AU246" s="205" t="s">
        <v>87</v>
      </c>
      <c r="AY246" s="18" t="s">
        <v>193</v>
      </c>
      <c r="BE246" s="206">
        <f t="shared" si="4"/>
        <v>0</v>
      </c>
      <c r="BF246" s="206">
        <f t="shared" si="5"/>
        <v>0</v>
      </c>
      <c r="BG246" s="206">
        <f t="shared" si="6"/>
        <v>0</v>
      </c>
      <c r="BH246" s="206">
        <f t="shared" si="7"/>
        <v>0</v>
      </c>
      <c r="BI246" s="206">
        <f t="shared" si="8"/>
        <v>0</v>
      </c>
      <c r="BJ246" s="18" t="s">
        <v>87</v>
      </c>
      <c r="BK246" s="206">
        <f t="shared" si="9"/>
        <v>0</v>
      </c>
      <c r="BL246" s="18" t="s">
        <v>348</v>
      </c>
      <c r="BM246" s="205" t="s">
        <v>873</v>
      </c>
    </row>
    <row r="247" spans="1:65" s="2" customFormat="1" ht="16.5" customHeight="1">
      <c r="A247" s="35"/>
      <c r="B247" s="36"/>
      <c r="C247" s="193" t="s">
        <v>570</v>
      </c>
      <c r="D247" s="193" t="s">
        <v>195</v>
      </c>
      <c r="E247" s="194" t="s">
        <v>1232</v>
      </c>
      <c r="F247" s="195" t="s">
        <v>1233</v>
      </c>
      <c r="G247" s="196" t="s">
        <v>367</v>
      </c>
      <c r="H247" s="197">
        <v>1</v>
      </c>
      <c r="I247" s="198"/>
      <c r="J247" s="199">
        <f t="shared" si="0"/>
        <v>0</v>
      </c>
      <c r="K247" s="200"/>
      <c r="L247" s="40"/>
      <c r="M247" s="201" t="s">
        <v>1</v>
      </c>
      <c r="N247" s="202" t="s">
        <v>45</v>
      </c>
      <c r="O247" s="72"/>
      <c r="P247" s="203">
        <f t="shared" si="1"/>
        <v>0</v>
      </c>
      <c r="Q247" s="203">
        <v>0.00192</v>
      </c>
      <c r="R247" s="203">
        <f t="shared" si="2"/>
        <v>0.00192</v>
      </c>
      <c r="S247" s="203">
        <v>0</v>
      </c>
      <c r="T247" s="204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5" t="s">
        <v>348</v>
      </c>
      <c r="AT247" s="205" t="s">
        <v>195</v>
      </c>
      <c r="AU247" s="205" t="s">
        <v>87</v>
      </c>
      <c r="AY247" s="18" t="s">
        <v>193</v>
      </c>
      <c r="BE247" s="206">
        <f t="shared" si="4"/>
        <v>0</v>
      </c>
      <c r="BF247" s="206">
        <f t="shared" si="5"/>
        <v>0</v>
      </c>
      <c r="BG247" s="206">
        <f t="shared" si="6"/>
        <v>0</v>
      </c>
      <c r="BH247" s="206">
        <f t="shared" si="7"/>
        <v>0</v>
      </c>
      <c r="BI247" s="206">
        <f t="shared" si="8"/>
        <v>0</v>
      </c>
      <c r="BJ247" s="18" t="s">
        <v>87</v>
      </c>
      <c r="BK247" s="206">
        <f t="shared" si="9"/>
        <v>0</v>
      </c>
      <c r="BL247" s="18" t="s">
        <v>348</v>
      </c>
      <c r="BM247" s="205" t="s">
        <v>883</v>
      </c>
    </row>
    <row r="248" spans="1:65" s="2" customFormat="1" ht="16.5" customHeight="1">
      <c r="A248" s="35"/>
      <c r="B248" s="36"/>
      <c r="C248" s="193" t="s">
        <v>576</v>
      </c>
      <c r="D248" s="193" t="s">
        <v>195</v>
      </c>
      <c r="E248" s="194" t="s">
        <v>1234</v>
      </c>
      <c r="F248" s="195" t="s">
        <v>1235</v>
      </c>
      <c r="G248" s="196" t="s">
        <v>367</v>
      </c>
      <c r="H248" s="197">
        <v>1</v>
      </c>
      <c r="I248" s="198"/>
      <c r="J248" s="199">
        <f t="shared" si="0"/>
        <v>0</v>
      </c>
      <c r="K248" s="200"/>
      <c r="L248" s="40"/>
      <c r="M248" s="201" t="s">
        <v>1</v>
      </c>
      <c r="N248" s="202" t="s">
        <v>45</v>
      </c>
      <c r="O248" s="72"/>
      <c r="P248" s="203">
        <f t="shared" si="1"/>
        <v>0</v>
      </c>
      <c r="Q248" s="203">
        <v>0.51066</v>
      </c>
      <c r="R248" s="203">
        <f t="shared" si="2"/>
        <v>0.51066</v>
      </c>
      <c r="S248" s="203">
        <v>0</v>
      </c>
      <c r="T248" s="204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5" t="s">
        <v>348</v>
      </c>
      <c r="AT248" s="205" t="s">
        <v>195</v>
      </c>
      <c r="AU248" s="205" t="s">
        <v>87</v>
      </c>
      <c r="AY248" s="18" t="s">
        <v>193</v>
      </c>
      <c r="BE248" s="206">
        <f t="shared" si="4"/>
        <v>0</v>
      </c>
      <c r="BF248" s="206">
        <f t="shared" si="5"/>
        <v>0</v>
      </c>
      <c r="BG248" s="206">
        <f t="shared" si="6"/>
        <v>0</v>
      </c>
      <c r="BH248" s="206">
        <f t="shared" si="7"/>
        <v>0</v>
      </c>
      <c r="BI248" s="206">
        <f t="shared" si="8"/>
        <v>0</v>
      </c>
      <c r="BJ248" s="18" t="s">
        <v>87</v>
      </c>
      <c r="BK248" s="206">
        <f t="shared" si="9"/>
        <v>0</v>
      </c>
      <c r="BL248" s="18" t="s">
        <v>348</v>
      </c>
      <c r="BM248" s="205" t="s">
        <v>893</v>
      </c>
    </row>
    <row r="249" spans="1:65" s="2" customFormat="1" ht="21.75" customHeight="1">
      <c r="A249" s="35"/>
      <c r="B249" s="36"/>
      <c r="C249" s="193" t="s">
        <v>584</v>
      </c>
      <c r="D249" s="193" t="s">
        <v>195</v>
      </c>
      <c r="E249" s="194" t="s">
        <v>1236</v>
      </c>
      <c r="F249" s="195" t="s">
        <v>1237</v>
      </c>
      <c r="G249" s="196" t="s">
        <v>216</v>
      </c>
      <c r="H249" s="197">
        <v>0.669</v>
      </c>
      <c r="I249" s="198"/>
      <c r="J249" s="199">
        <f t="shared" si="0"/>
        <v>0</v>
      </c>
      <c r="K249" s="200"/>
      <c r="L249" s="40"/>
      <c r="M249" s="201" t="s">
        <v>1</v>
      </c>
      <c r="N249" s="202" t="s">
        <v>45</v>
      </c>
      <c r="O249" s="72"/>
      <c r="P249" s="203">
        <f t="shared" si="1"/>
        <v>0</v>
      </c>
      <c r="Q249" s="203">
        <v>0</v>
      </c>
      <c r="R249" s="203">
        <f t="shared" si="2"/>
        <v>0</v>
      </c>
      <c r="S249" s="203">
        <v>0</v>
      </c>
      <c r="T249" s="204">
        <f t="shared" si="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5" t="s">
        <v>348</v>
      </c>
      <c r="AT249" s="205" t="s">
        <v>195</v>
      </c>
      <c r="AU249" s="205" t="s">
        <v>87</v>
      </c>
      <c r="AY249" s="18" t="s">
        <v>193</v>
      </c>
      <c r="BE249" s="206">
        <f t="shared" si="4"/>
        <v>0</v>
      </c>
      <c r="BF249" s="206">
        <f t="shared" si="5"/>
        <v>0</v>
      </c>
      <c r="BG249" s="206">
        <f t="shared" si="6"/>
        <v>0</v>
      </c>
      <c r="BH249" s="206">
        <f t="shared" si="7"/>
        <v>0</v>
      </c>
      <c r="BI249" s="206">
        <f t="shared" si="8"/>
        <v>0</v>
      </c>
      <c r="BJ249" s="18" t="s">
        <v>87</v>
      </c>
      <c r="BK249" s="206">
        <f t="shared" si="9"/>
        <v>0</v>
      </c>
      <c r="BL249" s="18" t="s">
        <v>348</v>
      </c>
      <c r="BM249" s="205" t="s">
        <v>901</v>
      </c>
    </row>
    <row r="250" spans="2:63" s="12" customFormat="1" ht="25.9" customHeight="1">
      <c r="B250" s="177"/>
      <c r="C250" s="178"/>
      <c r="D250" s="179" t="s">
        <v>79</v>
      </c>
      <c r="E250" s="180" t="s">
        <v>1238</v>
      </c>
      <c r="F250" s="180" t="s">
        <v>1239</v>
      </c>
      <c r="G250" s="178"/>
      <c r="H250" s="178"/>
      <c r="I250" s="181"/>
      <c r="J250" s="182">
        <f>BK250</f>
        <v>0</v>
      </c>
      <c r="K250" s="178"/>
      <c r="L250" s="183"/>
      <c r="M250" s="184"/>
      <c r="N250" s="185"/>
      <c r="O250" s="185"/>
      <c r="P250" s="186">
        <f>SUM(P251:P300)</f>
        <v>0</v>
      </c>
      <c r="Q250" s="185"/>
      <c r="R250" s="186">
        <f>SUM(R251:R300)</f>
        <v>0.10855203</v>
      </c>
      <c r="S250" s="185"/>
      <c r="T250" s="187">
        <f>SUM(T251:T300)</f>
        <v>0</v>
      </c>
      <c r="AR250" s="188" t="s">
        <v>89</v>
      </c>
      <c r="AT250" s="189" t="s">
        <v>79</v>
      </c>
      <c r="AU250" s="189" t="s">
        <v>80</v>
      </c>
      <c r="AY250" s="188" t="s">
        <v>193</v>
      </c>
      <c r="BK250" s="190">
        <f>SUM(BK251:BK300)</f>
        <v>0</v>
      </c>
    </row>
    <row r="251" spans="1:65" s="2" customFormat="1" ht="16.5" customHeight="1">
      <c r="A251" s="35"/>
      <c r="B251" s="36"/>
      <c r="C251" s="193" t="s">
        <v>588</v>
      </c>
      <c r="D251" s="193" t="s">
        <v>195</v>
      </c>
      <c r="E251" s="194" t="s">
        <v>1240</v>
      </c>
      <c r="F251" s="195" t="s">
        <v>1241</v>
      </c>
      <c r="G251" s="196" t="s">
        <v>496</v>
      </c>
      <c r="H251" s="197">
        <v>14.497</v>
      </c>
      <c r="I251" s="198"/>
      <c r="J251" s="199">
        <f>ROUND(I251*H251,2)</f>
        <v>0</v>
      </c>
      <c r="K251" s="200"/>
      <c r="L251" s="40"/>
      <c r="M251" s="201" t="s">
        <v>1</v>
      </c>
      <c r="N251" s="202" t="s">
        <v>45</v>
      </c>
      <c r="O251" s="72"/>
      <c r="P251" s="203">
        <f>O251*H251</f>
        <v>0</v>
      </c>
      <c r="Q251" s="203">
        <v>0.00041</v>
      </c>
      <c r="R251" s="203">
        <f>Q251*H251</f>
        <v>0.00594377</v>
      </c>
      <c r="S251" s="203">
        <v>0</v>
      </c>
      <c r="T251" s="20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5" t="s">
        <v>348</v>
      </c>
      <c r="AT251" s="205" t="s">
        <v>195</v>
      </c>
      <c r="AU251" s="205" t="s">
        <v>87</v>
      </c>
      <c r="AY251" s="18" t="s">
        <v>193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8" t="s">
        <v>87</v>
      </c>
      <c r="BK251" s="206">
        <f>ROUND(I251*H251,2)</f>
        <v>0</v>
      </c>
      <c r="BL251" s="18" t="s">
        <v>348</v>
      </c>
      <c r="BM251" s="205" t="s">
        <v>909</v>
      </c>
    </row>
    <row r="252" spans="2:51" s="13" customFormat="1" ht="12">
      <c r="B252" s="207"/>
      <c r="C252" s="208"/>
      <c r="D252" s="209" t="s">
        <v>201</v>
      </c>
      <c r="E252" s="210" t="s">
        <v>1</v>
      </c>
      <c r="F252" s="211" t="s">
        <v>1242</v>
      </c>
      <c r="G252" s="208"/>
      <c r="H252" s="212">
        <v>14.497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201</v>
      </c>
      <c r="AU252" s="218" t="s">
        <v>87</v>
      </c>
      <c r="AV252" s="13" t="s">
        <v>89</v>
      </c>
      <c r="AW252" s="13" t="s">
        <v>36</v>
      </c>
      <c r="AX252" s="13" t="s">
        <v>80</v>
      </c>
      <c r="AY252" s="218" t="s">
        <v>193</v>
      </c>
    </row>
    <row r="253" spans="2:51" s="14" customFormat="1" ht="12">
      <c r="B253" s="219"/>
      <c r="C253" s="220"/>
      <c r="D253" s="209" t="s">
        <v>201</v>
      </c>
      <c r="E253" s="221" t="s">
        <v>1</v>
      </c>
      <c r="F253" s="222" t="s">
        <v>203</v>
      </c>
      <c r="G253" s="220"/>
      <c r="H253" s="223">
        <v>14.497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201</v>
      </c>
      <c r="AU253" s="229" t="s">
        <v>87</v>
      </c>
      <c r="AV253" s="14" t="s">
        <v>199</v>
      </c>
      <c r="AW253" s="14" t="s">
        <v>36</v>
      </c>
      <c r="AX253" s="14" t="s">
        <v>87</v>
      </c>
      <c r="AY253" s="229" t="s">
        <v>193</v>
      </c>
    </row>
    <row r="254" spans="1:65" s="2" customFormat="1" ht="16.5" customHeight="1">
      <c r="A254" s="35"/>
      <c r="B254" s="36"/>
      <c r="C254" s="193" t="s">
        <v>594</v>
      </c>
      <c r="D254" s="193" t="s">
        <v>195</v>
      </c>
      <c r="E254" s="194" t="s">
        <v>1243</v>
      </c>
      <c r="F254" s="195" t="s">
        <v>1244</v>
      </c>
      <c r="G254" s="196" t="s">
        <v>496</v>
      </c>
      <c r="H254" s="197">
        <v>22.781</v>
      </c>
      <c r="I254" s="198"/>
      <c r="J254" s="199">
        <f>ROUND(I254*H254,2)</f>
        <v>0</v>
      </c>
      <c r="K254" s="200"/>
      <c r="L254" s="40"/>
      <c r="M254" s="201" t="s">
        <v>1</v>
      </c>
      <c r="N254" s="202" t="s">
        <v>45</v>
      </c>
      <c r="O254" s="72"/>
      <c r="P254" s="203">
        <f>O254*H254</f>
        <v>0</v>
      </c>
      <c r="Q254" s="203">
        <v>0.00053</v>
      </c>
      <c r="R254" s="203">
        <f>Q254*H254</f>
        <v>0.012073929999999998</v>
      </c>
      <c r="S254" s="203">
        <v>0</v>
      </c>
      <c r="T254" s="20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5" t="s">
        <v>348</v>
      </c>
      <c r="AT254" s="205" t="s">
        <v>195</v>
      </c>
      <c r="AU254" s="205" t="s">
        <v>87</v>
      </c>
      <c r="AY254" s="18" t="s">
        <v>193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18" t="s">
        <v>87</v>
      </c>
      <c r="BK254" s="206">
        <f>ROUND(I254*H254,2)</f>
        <v>0</v>
      </c>
      <c r="BL254" s="18" t="s">
        <v>348</v>
      </c>
      <c r="BM254" s="205" t="s">
        <v>917</v>
      </c>
    </row>
    <row r="255" spans="2:51" s="13" customFormat="1" ht="12">
      <c r="B255" s="207"/>
      <c r="C255" s="208"/>
      <c r="D255" s="209" t="s">
        <v>201</v>
      </c>
      <c r="E255" s="210" t="s">
        <v>1</v>
      </c>
      <c r="F255" s="211" t="s">
        <v>1245</v>
      </c>
      <c r="G255" s="208"/>
      <c r="H255" s="212">
        <v>22.781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201</v>
      </c>
      <c r="AU255" s="218" t="s">
        <v>87</v>
      </c>
      <c r="AV255" s="13" t="s">
        <v>89</v>
      </c>
      <c r="AW255" s="13" t="s">
        <v>36</v>
      </c>
      <c r="AX255" s="13" t="s">
        <v>80</v>
      </c>
      <c r="AY255" s="218" t="s">
        <v>193</v>
      </c>
    </row>
    <row r="256" spans="2:51" s="14" customFormat="1" ht="12">
      <c r="B256" s="219"/>
      <c r="C256" s="220"/>
      <c r="D256" s="209" t="s">
        <v>201</v>
      </c>
      <c r="E256" s="221" t="s">
        <v>1</v>
      </c>
      <c r="F256" s="222" t="s">
        <v>203</v>
      </c>
      <c r="G256" s="220"/>
      <c r="H256" s="223">
        <v>22.781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201</v>
      </c>
      <c r="AU256" s="229" t="s">
        <v>87</v>
      </c>
      <c r="AV256" s="14" t="s">
        <v>199</v>
      </c>
      <c r="AW256" s="14" t="s">
        <v>36</v>
      </c>
      <c r="AX256" s="14" t="s">
        <v>87</v>
      </c>
      <c r="AY256" s="229" t="s">
        <v>193</v>
      </c>
    </row>
    <row r="257" spans="1:65" s="2" customFormat="1" ht="16.5" customHeight="1">
      <c r="A257" s="35"/>
      <c r="B257" s="36"/>
      <c r="C257" s="193" t="s">
        <v>599</v>
      </c>
      <c r="D257" s="193" t="s">
        <v>195</v>
      </c>
      <c r="E257" s="194" t="s">
        <v>1246</v>
      </c>
      <c r="F257" s="195" t="s">
        <v>1247</v>
      </c>
      <c r="G257" s="196" t="s">
        <v>496</v>
      </c>
      <c r="H257" s="197">
        <v>25.288</v>
      </c>
      <c r="I257" s="198"/>
      <c r="J257" s="199">
        <f>ROUND(I257*H257,2)</f>
        <v>0</v>
      </c>
      <c r="K257" s="200"/>
      <c r="L257" s="40"/>
      <c r="M257" s="201" t="s">
        <v>1</v>
      </c>
      <c r="N257" s="202" t="s">
        <v>45</v>
      </c>
      <c r="O257" s="72"/>
      <c r="P257" s="203">
        <f>O257*H257</f>
        <v>0</v>
      </c>
      <c r="Q257" s="203">
        <v>0.00069</v>
      </c>
      <c r="R257" s="203">
        <f>Q257*H257</f>
        <v>0.01744872</v>
      </c>
      <c r="S257" s="203">
        <v>0</v>
      </c>
      <c r="T257" s="20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5" t="s">
        <v>348</v>
      </c>
      <c r="AT257" s="205" t="s">
        <v>195</v>
      </c>
      <c r="AU257" s="205" t="s">
        <v>87</v>
      </c>
      <c r="AY257" s="18" t="s">
        <v>193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8" t="s">
        <v>87</v>
      </c>
      <c r="BK257" s="206">
        <f>ROUND(I257*H257,2)</f>
        <v>0</v>
      </c>
      <c r="BL257" s="18" t="s">
        <v>348</v>
      </c>
      <c r="BM257" s="205" t="s">
        <v>927</v>
      </c>
    </row>
    <row r="258" spans="2:51" s="13" customFormat="1" ht="12">
      <c r="B258" s="207"/>
      <c r="C258" s="208"/>
      <c r="D258" s="209" t="s">
        <v>201</v>
      </c>
      <c r="E258" s="210" t="s">
        <v>1</v>
      </c>
      <c r="F258" s="211" t="s">
        <v>1248</v>
      </c>
      <c r="G258" s="208"/>
      <c r="H258" s="212">
        <v>25.288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201</v>
      </c>
      <c r="AU258" s="218" t="s">
        <v>87</v>
      </c>
      <c r="AV258" s="13" t="s">
        <v>89</v>
      </c>
      <c r="AW258" s="13" t="s">
        <v>36</v>
      </c>
      <c r="AX258" s="13" t="s">
        <v>80</v>
      </c>
      <c r="AY258" s="218" t="s">
        <v>193</v>
      </c>
    </row>
    <row r="259" spans="2:51" s="14" customFormat="1" ht="12">
      <c r="B259" s="219"/>
      <c r="C259" s="220"/>
      <c r="D259" s="209" t="s">
        <v>201</v>
      </c>
      <c r="E259" s="221" t="s">
        <v>1</v>
      </c>
      <c r="F259" s="222" t="s">
        <v>203</v>
      </c>
      <c r="G259" s="220"/>
      <c r="H259" s="223">
        <v>25.288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201</v>
      </c>
      <c r="AU259" s="229" t="s">
        <v>87</v>
      </c>
      <c r="AV259" s="14" t="s">
        <v>199</v>
      </c>
      <c r="AW259" s="14" t="s">
        <v>36</v>
      </c>
      <c r="AX259" s="14" t="s">
        <v>87</v>
      </c>
      <c r="AY259" s="229" t="s">
        <v>193</v>
      </c>
    </row>
    <row r="260" spans="1:65" s="2" customFormat="1" ht="16.5" customHeight="1">
      <c r="A260" s="35"/>
      <c r="B260" s="36"/>
      <c r="C260" s="193" t="s">
        <v>604</v>
      </c>
      <c r="D260" s="193" t="s">
        <v>195</v>
      </c>
      <c r="E260" s="194" t="s">
        <v>1249</v>
      </c>
      <c r="F260" s="195" t="s">
        <v>1250</v>
      </c>
      <c r="G260" s="196" t="s">
        <v>496</v>
      </c>
      <c r="H260" s="197">
        <v>10.137</v>
      </c>
      <c r="I260" s="198"/>
      <c r="J260" s="199">
        <f>ROUND(I260*H260,2)</f>
        <v>0</v>
      </c>
      <c r="K260" s="200"/>
      <c r="L260" s="40"/>
      <c r="M260" s="201" t="s">
        <v>1</v>
      </c>
      <c r="N260" s="202" t="s">
        <v>45</v>
      </c>
      <c r="O260" s="72"/>
      <c r="P260" s="203">
        <f>O260*H260</f>
        <v>0</v>
      </c>
      <c r="Q260" s="203">
        <v>0.00101</v>
      </c>
      <c r="R260" s="203">
        <f>Q260*H260</f>
        <v>0.01023837</v>
      </c>
      <c r="S260" s="203">
        <v>0</v>
      </c>
      <c r="T260" s="20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5" t="s">
        <v>348</v>
      </c>
      <c r="AT260" s="205" t="s">
        <v>195</v>
      </c>
      <c r="AU260" s="205" t="s">
        <v>87</v>
      </c>
      <c r="AY260" s="18" t="s">
        <v>193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18" t="s">
        <v>87</v>
      </c>
      <c r="BK260" s="206">
        <f>ROUND(I260*H260,2)</f>
        <v>0</v>
      </c>
      <c r="BL260" s="18" t="s">
        <v>348</v>
      </c>
      <c r="BM260" s="205" t="s">
        <v>935</v>
      </c>
    </row>
    <row r="261" spans="2:51" s="13" customFormat="1" ht="12">
      <c r="B261" s="207"/>
      <c r="C261" s="208"/>
      <c r="D261" s="209" t="s">
        <v>201</v>
      </c>
      <c r="E261" s="210" t="s">
        <v>1</v>
      </c>
      <c r="F261" s="211" t="s">
        <v>1251</v>
      </c>
      <c r="G261" s="208"/>
      <c r="H261" s="212">
        <v>10.137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201</v>
      </c>
      <c r="AU261" s="218" t="s">
        <v>87</v>
      </c>
      <c r="AV261" s="13" t="s">
        <v>89</v>
      </c>
      <c r="AW261" s="13" t="s">
        <v>36</v>
      </c>
      <c r="AX261" s="13" t="s">
        <v>80</v>
      </c>
      <c r="AY261" s="218" t="s">
        <v>193</v>
      </c>
    </row>
    <row r="262" spans="2:51" s="14" customFormat="1" ht="12">
      <c r="B262" s="219"/>
      <c r="C262" s="220"/>
      <c r="D262" s="209" t="s">
        <v>201</v>
      </c>
      <c r="E262" s="221" t="s">
        <v>1</v>
      </c>
      <c r="F262" s="222" t="s">
        <v>203</v>
      </c>
      <c r="G262" s="220"/>
      <c r="H262" s="223">
        <v>10.137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201</v>
      </c>
      <c r="AU262" s="229" t="s">
        <v>87</v>
      </c>
      <c r="AV262" s="14" t="s">
        <v>199</v>
      </c>
      <c r="AW262" s="14" t="s">
        <v>36</v>
      </c>
      <c r="AX262" s="14" t="s">
        <v>87</v>
      </c>
      <c r="AY262" s="229" t="s">
        <v>193</v>
      </c>
    </row>
    <row r="263" spans="1:65" s="2" customFormat="1" ht="24.2" customHeight="1">
      <c r="A263" s="35"/>
      <c r="B263" s="36"/>
      <c r="C263" s="193" t="s">
        <v>611</v>
      </c>
      <c r="D263" s="193" t="s">
        <v>195</v>
      </c>
      <c r="E263" s="194" t="s">
        <v>1252</v>
      </c>
      <c r="F263" s="195" t="s">
        <v>1253</v>
      </c>
      <c r="G263" s="196" t="s">
        <v>496</v>
      </c>
      <c r="H263" s="197">
        <v>16.677</v>
      </c>
      <c r="I263" s="198"/>
      <c r="J263" s="199">
        <f>ROUND(I263*H263,2)</f>
        <v>0</v>
      </c>
      <c r="K263" s="200"/>
      <c r="L263" s="40"/>
      <c r="M263" s="201" t="s">
        <v>1</v>
      </c>
      <c r="N263" s="202" t="s">
        <v>45</v>
      </c>
      <c r="O263" s="72"/>
      <c r="P263" s="203">
        <f>O263*H263</f>
        <v>0</v>
      </c>
      <c r="Q263" s="203">
        <v>0.00048</v>
      </c>
      <c r="R263" s="203">
        <f>Q263*H263</f>
        <v>0.00800496</v>
      </c>
      <c r="S263" s="203">
        <v>0</v>
      </c>
      <c r="T263" s="20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5" t="s">
        <v>348</v>
      </c>
      <c r="AT263" s="205" t="s">
        <v>195</v>
      </c>
      <c r="AU263" s="205" t="s">
        <v>87</v>
      </c>
      <c r="AY263" s="18" t="s">
        <v>193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8" t="s">
        <v>87</v>
      </c>
      <c r="BK263" s="206">
        <f>ROUND(I263*H263,2)</f>
        <v>0</v>
      </c>
      <c r="BL263" s="18" t="s">
        <v>348</v>
      </c>
      <c r="BM263" s="205" t="s">
        <v>947</v>
      </c>
    </row>
    <row r="264" spans="2:51" s="13" customFormat="1" ht="12">
      <c r="B264" s="207"/>
      <c r="C264" s="208"/>
      <c r="D264" s="209" t="s">
        <v>201</v>
      </c>
      <c r="E264" s="210" t="s">
        <v>1</v>
      </c>
      <c r="F264" s="211" t="s">
        <v>1254</v>
      </c>
      <c r="G264" s="208"/>
      <c r="H264" s="212">
        <v>16.677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201</v>
      </c>
      <c r="AU264" s="218" t="s">
        <v>87</v>
      </c>
      <c r="AV264" s="13" t="s">
        <v>89</v>
      </c>
      <c r="AW264" s="13" t="s">
        <v>36</v>
      </c>
      <c r="AX264" s="13" t="s">
        <v>80</v>
      </c>
      <c r="AY264" s="218" t="s">
        <v>193</v>
      </c>
    </row>
    <row r="265" spans="2:51" s="14" customFormat="1" ht="12">
      <c r="B265" s="219"/>
      <c r="C265" s="220"/>
      <c r="D265" s="209" t="s">
        <v>201</v>
      </c>
      <c r="E265" s="221" t="s">
        <v>1</v>
      </c>
      <c r="F265" s="222" t="s">
        <v>203</v>
      </c>
      <c r="G265" s="220"/>
      <c r="H265" s="223">
        <v>16.677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201</v>
      </c>
      <c r="AU265" s="229" t="s">
        <v>87</v>
      </c>
      <c r="AV265" s="14" t="s">
        <v>199</v>
      </c>
      <c r="AW265" s="14" t="s">
        <v>36</v>
      </c>
      <c r="AX265" s="14" t="s">
        <v>87</v>
      </c>
      <c r="AY265" s="229" t="s">
        <v>193</v>
      </c>
    </row>
    <row r="266" spans="1:65" s="2" customFormat="1" ht="24.2" customHeight="1">
      <c r="A266" s="35"/>
      <c r="B266" s="36"/>
      <c r="C266" s="193" t="s">
        <v>618</v>
      </c>
      <c r="D266" s="193" t="s">
        <v>195</v>
      </c>
      <c r="E266" s="194" t="s">
        <v>1255</v>
      </c>
      <c r="F266" s="195" t="s">
        <v>1256</v>
      </c>
      <c r="G266" s="196" t="s">
        <v>496</v>
      </c>
      <c r="H266" s="197">
        <v>14.279</v>
      </c>
      <c r="I266" s="198"/>
      <c r="J266" s="199">
        <f>ROUND(I266*H266,2)</f>
        <v>0</v>
      </c>
      <c r="K266" s="200"/>
      <c r="L266" s="40"/>
      <c r="M266" s="201" t="s">
        <v>1</v>
      </c>
      <c r="N266" s="202" t="s">
        <v>45</v>
      </c>
      <c r="O266" s="72"/>
      <c r="P266" s="203">
        <f>O266*H266</f>
        <v>0</v>
      </c>
      <c r="Q266" s="203">
        <v>0.00059</v>
      </c>
      <c r="R266" s="203">
        <f>Q266*H266</f>
        <v>0.00842461</v>
      </c>
      <c r="S266" s="203">
        <v>0</v>
      </c>
      <c r="T266" s="20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5" t="s">
        <v>348</v>
      </c>
      <c r="AT266" s="205" t="s">
        <v>195</v>
      </c>
      <c r="AU266" s="205" t="s">
        <v>87</v>
      </c>
      <c r="AY266" s="18" t="s">
        <v>193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87</v>
      </c>
      <c r="BK266" s="206">
        <f>ROUND(I266*H266,2)</f>
        <v>0</v>
      </c>
      <c r="BL266" s="18" t="s">
        <v>348</v>
      </c>
      <c r="BM266" s="205" t="s">
        <v>963</v>
      </c>
    </row>
    <row r="267" spans="2:51" s="13" customFormat="1" ht="12">
      <c r="B267" s="207"/>
      <c r="C267" s="208"/>
      <c r="D267" s="209" t="s">
        <v>201</v>
      </c>
      <c r="E267" s="210" t="s">
        <v>1</v>
      </c>
      <c r="F267" s="211" t="s">
        <v>1257</v>
      </c>
      <c r="G267" s="208"/>
      <c r="H267" s="212">
        <v>14.279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201</v>
      </c>
      <c r="AU267" s="218" t="s">
        <v>87</v>
      </c>
      <c r="AV267" s="13" t="s">
        <v>89</v>
      </c>
      <c r="AW267" s="13" t="s">
        <v>36</v>
      </c>
      <c r="AX267" s="13" t="s">
        <v>80</v>
      </c>
      <c r="AY267" s="218" t="s">
        <v>193</v>
      </c>
    </row>
    <row r="268" spans="2:51" s="14" customFormat="1" ht="12">
      <c r="B268" s="219"/>
      <c r="C268" s="220"/>
      <c r="D268" s="209" t="s">
        <v>201</v>
      </c>
      <c r="E268" s="221" t="s">
        <v>1</v>
      </c>
      <c r="F268" s="222" t="s">
        <v>203</v>
      </c>
      <c r="G268" s="220"/>
      <c r="H268" s="223">
        <v>14.279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201</v>
      </c>
      <c r="AU268" s="229" t="s">
        <v>87</v>
      </c>
      <c r="AV268" s="14" t="s">
        <v>199</v>
      </c>
      <c r="AW268" s="14" t="s">
        <v>36</v>
      </c>
      <c r="AX268" s="14" t="s">
        <v>87</v>
      </c>
      <c r="AY268" s="229" t="s">
        <v>193</v>
      </c>
    </row>
    <row r="269" spans="1:65" s="2" customFormat="1" ht="24.2" customHeight="1">
      <c r="A269" s="35"/>
      <c r="B269" s="36"/>
      <c r="C269" s="193" t="s">
        <v>624</v>
      </c>
      <c r="D269" s="193" t="s">
        <v>195</v>
      </c>
      <c r="E269" s="194" t="s">
        <v>1258</v>
      </c>
      <c r="F269" s="195" t="s">
        <v>1259</v>
      </c>
      <c r="G269" s="196" t="s">
        <v>496</v>
      </c>
      <c r="H269" s="197">
        <v>12.971</v>
      </c>
      <c r="I269" s="198"/>
      <c r="J269" s="199">
        <f>ROUND(I269*H269,2)</f>
        <v>0</v>
      </c>
      <c r="K269" s="200"/>
      <c r="L269" s="40"/>
      <c r="M269" s="201" t="s">
        <v>1</v>
      </c>
      <c r="N269" s="202" t="s">
        <v>45</v>
      </c>
      <c r="O269" s="72"/>
      <c r="P269" s="203">
        <f>O269*H269</f>
        <v>0</v>
      </c>
      <c r="Q269" s="203">
        <v>0.00077</v>
      </c>
      <c r="R269" s="203">
        <f>Q269*H269</f>
        <v>0.009987669999999999</v>
      </c>
      <c r="S269" s="203">
        <v>0</v>
      </c>
      <c r="T269" s="20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5" t="s">
        <v>348</v>
      </c>
      <c r="AT269" s="205" t="s">
        <v>195</v>
      </c>
      <c r="AU269" s="205" t="s">
        <v>87</v>
      </c>
      <c r="AY269" s="18" t="s">
        <v>193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87</v>
      </c>
      <c r="BK269" s="206">
        <f>ROUND(I269*H269,2)</f>
        <v>0</v>
      </c>
      <c r="BL269" s="18" t="s">
        <v>348</v>
      </c>
      <c r="BM269" s="205" t="s">
        <v>973</v>
      </c>
    </row>
    <row r="270" spans="2:51" s="13" customFormat="1" ht="12">
      <c r="B270" s="207"/>
      <c r="C270" s="208"/>
      <c r="D270" s="209" t="s">
        <v>201</v>
      </c>
      <c r="E270" s="210" t="s">
        <v>1</v>
      </c>
      <c r="F270" s="211" t="s">
        <v>1260</v>
      </c>
      <c r="G270" s="208"/>
      <c r="H270" s="212">
        <v>12.971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201</v>
      </c>
      <c r="AU270" s="218" t="s">
        <v>87</v>
      </c>
      <c r="AV270" s="13" t="s">
        <v>89</v>
      </c>
      <c r="AW270" s="13" t="s">
        <v>36</v>
      </c>
      <c r="AX270" s="13" t="s">
        <v>80</v>
      </c>
      <c r="AY270" s="218" t="s">
        <v>193</v>
      </c>
    </row>
    <row r="271" spans="2:51" s="14" customFormat="1" ht="12">
      <c r="B271" s="219"/>
      <c r="C271" s="220"/>
      <c r="D271" s="209" t="s">
        <v>201</v>
      </c>
      <c r="E271" s="221" t="s">
        <v>1</v>
      </c>
      <c r="F271" s="222" t="s">
        <v>203</v>
      </c>
      <c r="G271" s="220"/>
      <c r="H271" s="223">
        <v>12.971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201</v>
      </c>
      <c r="AU271" s="229" t="s">
        <v>87</v>
      </c>
      <c r="AV271" s="14" t="s">
        <v>199</v>
      </c>
      <c r="AW271" s="14" t="s">
        <v>36</v>
      </c>
      <c r="AX271" s="14" t="s">
        <v>87</v>
      </c>
      <c r="AY271" s="229" t="s">
        <v>193</v>
      </c>
    </row>
    <row r="272" spans="1:65" s="2" customFormat="1" ht="16.5" customHeight="1">
      <c r="A272" s="35"/>
      <c r="B272" s="36"/>
      <c r="C272" s="193" t="s">
        <v>629</v>
      </c>
      <c r="D272" s="193" t="s">
        <v>195</v>
      </c>
      <c r="E272" s="194" t="s">
        <v>1261</v>
      </c>
      <c r="F272" s="195" t="s">
        <v>1262</v>
      </c>
      <c r="G272" s="196" t="s">
        <v>367</v>
      </c>
      <c r="H272" s="197">
        <v>43</v>
      </c>
      <c r="I272" s="198"/>
      <c r="J272" s="199">
        <f>ROUND(I272*H272,2)</f>
        <v>0</v>
      </c>
      <c r="K272" s="200"/>
      <c r="L272" s="40"/>
      <c r="M272" s="201" t="s">
        <v>1</v>
      </c>
      <c r="N272" s="202" t="s">
        <v>45</v>
      </c>
      <c r="O272" s="72"/>
      <c r="P272" s="203">
        <f>O272*H272</f>
        <v>0</v>
      </c>
      <c r="Q272" s="203">
        <v>0</v>
      </c>
      <c r="R272" s="203">
        <f>Q272*H272</f>
        <v>0</v>
      </c>
      <c r="S272" s="203">
        <v>0</v>
      </c>
      <c r="T272" s="20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5" t="s">
        <v>348</v>
      </c>
      <c r="AT272" s="205" t="s">
        <v>195</v>
      </c>
      <c r="AU272" s="205" t="s">
        <v>87</v>
      </c>
      <c r="AY272" s="18" t="s">
        <v>193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18" t="s">
        <v>87</v>
      </c>
      <c r="BK272" s="206">
        <f>ROUND(I272*H272,2)</f>
        <v>0</v>
      </c>
      <c r="BL272" s="18" t="s">
        <v>348</v>
      </c>
      <c r="BM272" s="205" t="s">
        <v>983</v>
      </c>
    </row>
    <row r="273" spans="2:51" s="13" customFormat="1" ht="12">
      <c r="B273" s="207"/>
      <c r="C273" s="208"/>
      <c r="D273" s="209" t="s">
        <v>201</v>
      </c>
      <c r="E273" s="210" t="s">
        <v>1</v>
      </c>
      <c r="F273" s="211" t="s">
        <v>1263</v>
      </c>
      <c r="G273" s="208"/>
      <c r="H273" s="212">
        <v>43</v>
      </c>
      <c r="I273" s="213"/>
      <c r="J273" s="208"/>
      <c r="K273" s="208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201</v>
      </c>
      <c r="AU273" s="218" t="s">
        <v>87</v>
      </c>
      <c r="AV273" s="13" t="s">
        <v>89</v>
      </c>
      <c r="AW273" s="13" t="s">
        <v>36</v>
      </c>
      <c r="AX273" s="13" t="s">
        <v>80</v>
      </c>
      <c r="AY273" s="218" t="s">
        <v>193</v>
      </c>
    </row>
    <row r="274" spans="2:51" s="14" customFormat="1" ht="12">
      <c r="B274" s="219"/>
      <c r="C274" s="220"/>
      <c r="D274" s="209" t="s">
        <v>201</v>
      </c>
      <c r="E274" s="221" t="s">
        <v>1</v>
      </c>
      <c r="F274" s="222" t="s">
        <v>203</v>
      </c>
      <c r="G274" s="220"/>
      <c r="H274" s="223">
        <v>43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201</v>
      </c>
      <c r="AU274" s="229" t="s">
        <v>87</v>
      </c>
      <c r="AV274" s="14" t="s">
        <v>199</v>
      </c>
      <c r="AW274" s="14" t="s">
        <v>36</v>
      </c>
      <c r="AX274" s="14" t="s">
        <v>87</v>
      </c>
      <c r="AY274" s="229" t="s">
        <v>193</v>
      </c>
    </row>
    <row r="275" spans="1:65" s="2" customFormat="1" ht="16.5" customHeight="1">
      <c r="A275" s="35"/>
      <c r="B275" s="36"/>
      <c r="C275" s="193" t="s">
        <v>634</v>
      </c>
      <c r="D275" s="193" t="s">
        <v>195</v>
      </c>
      <c r="E275" s="194" t="s">
        <v>1264</v>
      </c>
      <c r="F275" s="195" t="s">
        <v>1265</v>
      </c>
      <c r="G275" s="196" t="s">
        <v>367</v>
      </c>
      <c r="H275" s="197">
        <v>9</v>
      </c>
      <c r="I275" s="198"/>
      <c r="J275" s="199">
        <f>ROUND(I275*H275,2)</f>
        <v>0</v>
      </c>
      <c r="K275" s="200"/>
      <c r="L275" s="40"/>
      <c r="M275" s="201" t="s">
        <v>1</v>
      </c>
      <c r="N275" s="202" t="s">
        <v>45</v>
      </c>
      <c r="O275" s="72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5" t="s">
        <v>348</v>
      </c>
      <c r="AT275" s="205" t="s">
        <v>195</v>
      </c>
      <c r="AU275" s="205" t="s">
        <v>87</v>
      </c>
      <c r="AY275" s="18" t="s">
        <v>193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8" t="s">
        <v>87</v>
      </c>
      <c r="BK275" s="206">
        <f>ROUND(I275*H275,2)</f>
        <v>0</v>
      </c>
      <c r="BL275" s="18" t="s">
        <v>348</v>
      </c>
      <c r="BM275" s="205" t="s">
        <v>999</v>
      </c>
    </row>
    <row r="276" spans="2:51" s="13" customFormat="1" ht="12">
      <c r="B276" s="207"/>
      <c r="C276" s="208"/>
      <c r="D276" s="209" t="s">
        <v>201</v>
      </c>
      <c r="E276" s="210" t="s">
        <v>1</v>
      </c>
      <c r="F276" s="211" t="s">
        <v>1266</v>
      </c>
      <c r="G276" s="208"/>
      <c r="H276" s="212">
        <v>9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201</v>
      </c>
      <c r="AU276" s="218" t="s">
        <v>87</v>
      </c>
      <c r="AV276" s="13" t="s">
        <v>89</v>
      </c>
      <c r="AW276" s="13" t="s">
        <v>36</v>
      </c>
      <c r="AX276" s="13" t="s">
        <v>80</v>
      </c>
      <c r="AY276" s="218" t="s">
        <v>193</v>
      </c>
    </row>
    <row r="277" spans="2:51" s="14" customFormat="1" ht="12">
      <c r="B277" s="219"/>
      <c r="C277" s="220"/>
      <c r="D277" s="209" t="s">
        <v>201</v>
      </c>
      <c r="E277" s="221" t="s">
        <v>1</v>
      </c>
      <c r="F277" s="222" t="s">
        <v>203</v>
      </c>
      <c r="G277" s="220"/>
      <c r="H277" s="223">
        <v>9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201</v>
      </c>
      <c r="AU277" s="229" t="s">
        <v>87</v>
      </c>
      <c r="AV277" s="14" t="s">
        <v>199</v>
      </c>
      <c r="AW277" s="14" t="s">
        <v>36</v>
      </c>
      <c r="AX277" s="14" t="s">
        <v>87</v>
      </c>
      <c r="AY277" s="229" t="s">
        <v>193</v>
      </c>
    </row>
    <row r="278" spans="1:65" s="2" customFormat="1" ht="16.5" customHeight="1">
      <c r="A278" s="35"/>
      <c r="B278" s="36"/>
      <c r="C278" s="193" t="s">
        <v>640</v>
      </c>
      <c r="D278" s="193" t="s">
        <v>195</v>
      </c>
      <c r="E278" s="194" t="s">
        <v>1267</v>
      </c>
      <c r="F278" s="195" t="s">
        <v>1268</v>
      </c>
      <c r="G278" s="196" t="s">
        <v>367</v>
      </c>
      <c r="H278" s="197">
        <v>2</v>
      </c>
      <c r="I278" s="198"/>
      <c r="J278" s="199">
        <f>ROUND(I278*H278,2)</f>
        <v>0</v>
      </c>
      <c r="K278" s="200"/>
      <c r="L278" s="40"/>
      <c r="M278" s="201" t="s">
        <v>1</v>
      </c>
      <c r="N278" s="202" t="s">
        <v>45</v>
      </c>
      <c r="O278" s="72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5" t="s">
        <v>348</v>
      </c>
      <c r="AT278" s="205" t="s">
        <v>195</v>
      </c>
      <c r="AU278" s="205" t="s">
        <v>87</v>
      </c>
      <c r="AY278" s="18" t="s">
        <v>193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8" t="s">
        <v>87</v>
      </c>
      <c r="BK278" s="206">
        <f>ROUND(I278*H278,2)</f>
        <v>0</v>
      </c>
      <c r="BL278" s="18" t="s">
        <v>348</v>
      </c>
      <c r="BM278" s="205" t="s">
        <v>1018</v>
      </c>
    </row>
    <row r="279" spans="1:65" s="2" customFormat="1" ht="16.5" customHeight="1">
      <c r="A279" s="35"/>
      <c r="B279" s="36"/>
      <c r="C279" s="193" t="s">
        <v>646</v>
      </c>
      <c r="D279" s="193" t="s">
        <v>195</v>
      </c>
      <c r="E279" s="194" t="s">
        <v>1269</v>
      </c>
      <c r="F279" s="195" t="s">
        <v>1270</v>
      </c>
      <c r="G279" s="196" t="s">
        <v>367</v>
      </c>
      <c r="H279" s="197">
        <v>32</v>
      </c>
      <c r="I279" s="198"/>
      <c r="J279" s="199">
        <f>ROUND(I279*H279,2)</f>
        <v>0</v>
      </c>
      <c r="K279" s="200"/>
      <c r="L279" s="40"/>
      <c r="M279" s="201" t="s">
        <v>1</v>
      </c>
      <c r="N279" s="202" t="s">
        <v>45</v>
      </c>
      <c r="O279" s="72"/>
      <c r="P279" s="203">
        <f>O279*H279</f>
        <v>0</v>
      </c>
      <c r="Q279" s="203">
        <v>0.00063</v>
      </c>
      <c r="R279" s="203">
        <f>Q279*H279</f>
        <v>0.02016</v>
      </c>
      <c r="S279" s="203">
        <v>0</v>
      </c>
      <c r="T279" s="20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5" t="s">
        <v>348</v>
      </c>
      <c r="AT279" s="205" t="s">
        <v>195</v>
      </c>
      <c r="AU279" s="205" t="s">
        <v>87</v>
      </c>
      <c r="AY279" s="18" t="s">
        <v>193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18" t="s">
        <v>87</v>
      </c>
      <c r="BK279" s="206">
        <f>ROUND(I279*H279,2)</f>
        <v>0</v>
      </c>
      <c r="BL279" s="18" t="s">
        <v>348</v>
      </c>
      <c r="BM279" s="205" t="s">
        <v>1026</v>
      </c>
    </row>
    <row r="280" spans="2:51" s="13" customFormat="1" ht="12">
      <c r="B280" s="207"/>
      <c r="C280" s="208"/>
      <c r="D280" s="209" t="s">
        <v>201</v>
      </c>
      <c r="E280" s="210" t="s">
        <v>1</v>
      </c>
      <c r="F280" s="211" t="s">
        <v>1271</v>
      </c>
      <c r="G280" s="208"/>
      <c r="H280" s="212">
        <v>32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201</v>
      </c>
      <c r="AU280" s="218" t="s">
        <v>87</v>
      </c>
      <c r="AV280" s="13" t="s">
        <v>89</v>
      </c>
      <c r="AW280" s="13" t="s">
        <v>36</v>
      </c>
      <c r="AX280" s="13" t="s">
        <v>80</v>
      </c>
      <c r="AY280" s="218" t="s">
        <v>193</v>
      </c>
    </row>
    <row r="281" spans="2:51" s="14" customFormat="1" ht="12">
      <c r="B281" s="219"/>
      <c r="C281" s="220"/>
      <c r="D281" s="209" t="s">
        <v>201</v>
      </c>
      <c r="E281" s="221" t="s">
        <v>1</v>
      </c>
      <c r="F281" s="222" t="s">
        <v>203</v>
      </c>
      <c r="G281" s="220"/>
      <c r="H281" s="223">
        <v>32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201</v>
      </c>
      <c r="AU281" s="229" t="s">
        <v>87</v>
      </c>
      <c r="AV281" s="14" t="s">
        <v>199</v>
      </c>
      <c r="AW281" s="14" t="s">
        <v>36</v>
      </c>
      <c r="AX281" s="14" t="s">
        <v>87</v>
      </c>
      <c r="AY281" s="229" t="s">
        <v>193</v>
      </c>
    </row>
    <row r="282" spans="1:65" s="2" customFormat="1" ht="16.5" customHeight="1">
      <c r="A282" s="35"/>
      <c r="B282" s="36"/>
      <c r="C282" s="193" t="s">
        <v>651</v>
      </c>
      <c r="D282" s="193" t="s">
        <v>195</v>
      </c>
      <c r="E282" s="194" t="s">
        <v>1272</v>
      </c>
      <c r="F282" s="195" t="s">
        <v>1273</v>
      </c>
      <c r="G282" s="196" t="s">
        <v>367</v>
      </c>
      <c r="H282" s="197">
        <v>9</v>
      </c>
      <c r="I282" s="198"/>
      <c r="J282" s="199">
        <f>ROUND(I282*H282,2)</f>
        <v>0</v>
      </c>
      <c r="K282" s="200"/>
      <c r="L282" s="40"/>
      <c r="M282" s="201" t="s">
        <v>1</v>
      </c>
      <c r="N282" s="202" t="s">
        <v>45</v>
      </c>
      <c r="O282" s="72"/>
      <c r="P282" s="203">
        <f>O282*H282</f>
        <v>0</v>
      </c>
      <c r="Q282" s="203">
        <v>0.00074</v>
      </c>
      <c r="R282" s="203">
        <f>Q282*H282</f>
        <v>0.00666</v>
      </c>
      <c r="S282" s="203">
        <v>0</v>
      </c>
      <c r="T282" s="20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5" t="s">
        <v>348</v>
      </c>
      <c r="AT282" s="205" t="s">
        <v>195</v>
      </c>
      <c r="AU282" s="205" t="s">
        <v>87</v>
      </c>
      <c r="AY282" s="18" t="s">
        <v>193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8" t="s">
        <v>87</v>
      </c>
      <c r="BK282" s="206">
        <f>ROUND(I282*H282,2)</f>
        <v>0</v>
      </c>
      <c r="BL282" s="18" t="s">
        <v>348</v>
      </c>
      <c r="BM282" s="205" t="s">
        <v>1036</v>
      </c>
    </row>
    <row r="283" spans="2:51" s="13" customFormat="1" ht="12">
      <c r="B283" s="207"/>
      <c r="C283" s="208"/>
      <c r="D283" s="209" t="s">
        <v>201</v>
      </c>
      <c r="E283" s="210" t="s">
        <v>1</v>
      </c>
      <c r="F283" s="211" t="s">
        <v>1266</v>
      </c>
      <c r="G283" s="208"/>
      <c r="H283" s="212">
        <v>9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201</v>
      </c>
      <c r="AU283" s="218" t="s">
        <v>87</v>
      </c>
      <c r="AV283" s="13" t="s">
        <v>89</v>
      </c>
      <c r="AW283" s="13" t="s">
        <v>36</v>
      </c>
      <c r="AX283" s="13" t="s">
        <v>80</v>
      </c>
      <c r="AY283" s="218" t="s">
        <v>193</v>
      </c>
    </row>
    <row r="284" spans="2:51" s="14" customFormat="1" ht="12">
      <c r="B284" s="219"/>
      <c r="C284" s="220"/>
      <c r="D284" s="209" t="s">
        <v>201</v>
      </c>
      <c r="E284" s="221" t="s">
        <v>1</v>
      </c>
      <c r="F284" s="222" t="s">
        <v>203</v>
      </c>
      <c r="G284" s="220"/>
      <c r="H284" s="223">
        <v>9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201</v>
      </c>
      <c r="AU284" s="229" t="s">
        <v>87</v>
      </c>
      <c r="AV284" s="14" t="s">
        <v>199</v>
      </c>
      <c r="AW284" s="14" t="s">
        <v>36</v>
      </c>
      <c r="AX284" s="14" t="s">
        <v>87</v>
      </c>
      <c r="AY284" s="229" t="s">
        <v>193</v>
      </c>
    </row>
    <row r="285" spans="1:65" s="2" customFormat="1" ht="16.5" customHeight="1">
      <c r="A285" s="35"/>
      <c r="B285" s="36"/>
      <c r="C285" s="193" t="s">
        <v>656</v>
      </c>
      <c r="D285" s="193" t="s">
        <v>195</v>
      </c>
      <c r="E285" s="194" t="s">
        <v>1274</v>
      </c>
      <c r="F285" s="195" t="s">
        <v>1275</v>
      </c>
      <c r="G285" s="196" t="s">
        <v>367</v>
      </c>
      <c r="H285" s="197">
        <v>2</v>
      </c>
      <c r="I285" s="198"/>
      <c r="J285" s="199">
        <f aca="true" t="shared" si="10" ref="J285:J296">ROUND(I285*H285,2)</f>
        <v>0</v>
      </c>
      <c r="K285" s="200"/>
      <c r="L285" s="40"/>
      <c r="M285" s="201" t="s">
        <v>1</v>
      </c>
      <c r="N285" s="202" t="s">
        <v>45</v>
      </c>
      <c r="O285" s="72"/>
      <c r="P285" s="203">
        <f aca="true" t="shared" si="11" ref="P285:P296">O285*H285</f>
        <v>0</v>
      </c>
      <c r="Q285" s="203">
        <v>0.00074</v>
      </c>
      <c r="R285" s="203">
        <f aca="true" t="shared" si="12" ref="R285:R296">Q285*H285</f>
        <v>0.00148</v>
      </c>
      <c r="S285" s="203">
        <v>0</v>
      </c>
      <c r="T285" s="204">
        <f aca="true" t="shared" si="13" ref="T285:T296"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5" t="s">
        <v>348</v>
      </c>
      <c r="AT285" s="205" t="s">
        <v>195</v>
      </c>
      <c r="AU285" s="205" t="s">
        <v>87</v>
      </c>
      <c r="AY285" s="18" t="s">
        <v>193</v>
      </c>
      <c r="BE285" s="206">
        <f aca="true" t="shared" si="14" ref="BE285:BE296">IF(N285="základní",J285,0)</f>
        <v>0</v>
      </c>
      <c r="BF285" s="206">
        <f aca="true" t="shared" si="15" ref="BF285:BF296">IF(N285="snížená",J285,0)</f>
        <v>0</v>
      </c>
      <c r="BG285" s="206">
        <f aca="true" t="shared" si="16" ref="BG285:BG296">IF(N285="zákl. přenesená",J285,0)</f>
        <v>0</v>
      </c>
      <c r="BH285" s="206">
        <f aca="true" t="shared" si="17" ref="BH285:BH296">IF(N285="sníž. přenesená",J285,0)</f>
        <v>0</v>
      </c>
      <c r="BI285" s="206">
        <f aca="true" t="shared" si="18" ref="BI285:BI296">IF(N285="nulová",J285,0)</f>
        <v>0</v>
      </c>
      <c r="BJ285" s="18" t="s">
        <v>87</v>
      </c>
      <c r="BK285" s="206">
        <f aca="true" t="shared" si="19" ref="BK285:BK296">ROUND(I285*H285,2)</f>
        <v>0</v>
      </c>
      <c r="BL285" s="18" t="s">
        <v>348</v>
      </c>
      <c r="BM285" s="205" t="s">
        <v>1049</v>
      </c>
    </row>
    <row r="286" spans="1:65" s="2" customFormat="1" ht="16.5" customHeight="1">
      <c r="A286" s="35"/>
      <c r="B286" s="36"/>
      <c r="C286" s="193" t="s">
        <v>661</v>
      </c>
      <c r="D286" s="193" t="s">
        <v>195</v>
      </c>
      <c r="E286" s="194" t="s">
        <v>1276</v>
      </c>
      <c r="F286" s="195" t="s">
        <v>1277</v>
      </c>
      <c r="G286" s="196" t="s">
        <v>1278</v>
      </c>
      <c r="H286" s="197">
        <v>1</v>
      </c>
      <c r="I286" s="198"/>
      <c r="J286" s="199">
        <f t="shared" si="10"/>
        <v>0</v>
      </c>
      <c r="K286" s="200"/>
      <c r="L286" s="40"/>
      <c r="M286" s="201" t="s">
        <v>1</v>
      </c>
      <c r="N286" s="202" t="s">
        <v>45</v>
      </c>
      <c r="O286" s="72"/>
      <c r="P286" s="203">
        <f t="shared" si="11"/>
        <v>0</v>
      </c>
      <c r="Q286" s="203">
        <v>0.00148</v>
      </c>
      <c r="R286" s="203">
        <f t="shared" si="12"/>
        <v>0.00148</v>
      </c>
      <c r="S286" s="203">
        <v>0</v>
      </c>
      <c r="T286" s="204">
        <f t="shared" si="1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5" t="s">
        <v>348</v>
      </c>
      <c r="AT286" s="205" t="s">
        <v>195</v>
      </c>
      <c r="AU286" s="205" t="s">
        <v>87</v>
      </c>
      <c r="AY286" s="18" t="s">
        <v>193</v>
      </c>
      <c r="BE286" s="206">
        <f t="shared" si="14"/>
        <v>0</v>
      </c>
      <c r="BF286" s="206">
        <f t="shared" si="15"/>
        <v>0</v>
      </c>
      <c r="BG286" s="206">
        <f t="shared" si="16"/>
        <v>0</v>
      </c>
      <c r="BH286" s="206">
        <f t="shared" si="17"/>
        <v>0</v>
      </c>
      <c r="BI286" s="206">
        <f t="shared" si="18"/>
        <v>0</v>
      </c>
      <c r="BJ286" s="18" t="s">
        <v>87</v>
      </c>
      <c r="BK286" s="206">
        <f t="shared" si="19"/>
        <v>0</v>
      </c>
      <c r="BL286" s="18" t="s">
        <v>348</v>
      </c>
      <c r="BM286" s="205" t="s">
        <v>1057</v>
      </c>
    </row>
    <row r="287" spans="1:65" s="2" customFormat="1" ht="16.5" customHeight="1">
      <c r="A287" s="35"/>
      <c r="B287" s="36"/>
      <c r="C287" s="193" t="s">
        <v>666</v>
      </c>
      <c r="D287" s="193" t="s">
        <v>195</v>
      </c>
      <c r="E287" s="194" t="s">
        <v>1279</v>
      </c>
      <c r="F287" s="195" t="s">
        <v>1280</v>
      </c>
      <c r="G287" s="196" t="s">
        <v>367</v>
      </c>
      <c r="H287" s="197">
        <v>2</v>
      </c>
      <c r="I287" s="198"/>
      <c r="J287" s="199">
        <f t="shared" si="10"/>
        <v>0</v>
      </c>
      <c r="K287" s="200"/>
      <c r="L287" s="40"/>
      <c r="M287" s="201" t="s">
        <v>1</v>
      </c>
      <c r="N287" s="202" t="s">
        <v>45</v>
      </c>
      <c r="O287" s="72"/>
      <c r="P287" s="203">
        <f t="shared" si="11"/>
        <v>0</v>
      </c>
      <c r="Q287" s="203">
        <v>0.00018</v>
      </c>
      <c r="R287" s="203">
        <f t="shared" si="12"/>
        <v>0.00036</v>
      </c>
      <c r="S287" s="203">
        <v>0</v>
      </c>
      <c r="T287" s="204">
        <f t="shared" si="1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5" t="s">
        <v>348</v>
      </c>
      <c r="AT287" s="205" t="s">
        <v>195</v>
      </c>
      <c r="AU287" s="205" t="s">
        <v>87</v>
      </c>
      <c r="AY287" s="18" t="s">
        <v>193</v>
      </c>
      <c r="BE287" s="206">
        <f t="shared" si="14"/>
        <v>0</v>
      </c>
      <c r="BF287" s="206">
        <f t="shared" si="15"/>
        <v>0</v>
      </c>
      <c r="BG287" s="206">
        <f t="shared" si="16"/>
        <v>0</v>
      </c>
      <c r="BH287" s="206">
        <f t="shared" si="17"/>
        <v>0</v>
      </c>
      <c r="BI287" s="206">
        <f t="shared" si="18"/>
        <v>0</v>
      </c>
      <c r="BJ287" s="18" t="s">
        <v>87</v>
      </c>
      <c r="BK287" s="206">
        <f t="shared" si="19"/>
        <v>0</v>
      </c>
      <c r="BL287" s="18" t="s">
        <v>348</v>
      </c>
      <c r="BM287" s="205" t="s">
        <v>1068</v>
      </c>
    </row>
    <row r="288" spans="1:65" s="2" customFormat="1" ht="16.5" customHeight="1">
      <c r="A288" s="35"/>
      <c r="B288" s="36"/>
      <c r="C288" s="193" t="s">
        <v>671</v>
      </c>
      <c r="D288" s="193" t="s">
        <v>195</v>
      </c>
      <c r="E288" s="194" t="s">
        <v>1281</v>
      </c>
      <c r="F288" s="195" t="s">
        <v>1282</v>
      </c>
      <c r="G288" s="196" t="s">
        <v>367</v>
      </c>
      <c r="H288" s="197">
        <v>6</v>
      </c>
      <c r="I288" s="198"/>
      <c r="J288" s="199">
        <f t="shared" si="10"/>
        <v>0</v>
      </c>
      <c r="K288" s="200"/>
      <c r="L288" s="40"/>
      <c r="M288" s="201" t="s">
        <v>1</v>
      </c>
      <c r="N288" s="202" t="s">
        <v>45</v>
      </c>
      <c r="O288" s="72"/>
      <c r="P288" s="203">
        <f t="shared" si="11"/>
        <v>0</v>
      </c>
      <c r="Q288" s="203">
        <v>0.00031</v>
      </c>
      <c r="R288" s="203">
        <f t="shared" si="12"/>
        <v>0.00186</v>
      </c>
      <c r="S288" s="203">
        <v>0</v>
      </c>
      <c r="T288" s="204">
        <f t="shared" si="1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5" t="s">
        <v>348</v>
      </c>
      <c r="AT288" s="205" t="s">
        <v>195</v>
      </c>
      <c r="AU288" s="205" t="s">
        <v>87</v>
      </c>
      <c r="AY288" s="18" t="s">
        <v>193</v>
      </c>
      <c r="BE288" s="206">
        <f t="shared" si="14"/>
        <v>0</v>
      </c>
      <c r="BF288" s="206">
        <f t="shared" si="15"/>
        <v>0</v>
      </c>
      <c r="BG288" s="206">
        <f t="shared" si="16"/>
        <v>0</v>
      </c>
      <c r="BH288" s="206">
        <f t="shared" si="17"/>
        <v>0</v>
      </c>
      <c r="BI288" s="206">
        <f t="shared" si="18"/>
        <v>0</v>
      </c>
      <c r="BJ288" s="18" t="s">
        <v>87</v>
      </c>
      <c r="BK288" s="206">
        <f t="shared" si="19"/>
        <v>0</v>
      </c>
      <c r="BL288" s="18" t="s">
        <v>348</v>
      </c>
      <c r="BM288" s="205" t="s">
        <v>1086</v>
      </c>
    </row>
    <row r="289" spans="1:65" s="2" customFormat="1" ht="16.5" customHeight="1">
      <c r="A289" s="35"/>
      <c r="B289" s="36"/>
      <c r="C289" s="193" t="s">
        <v>676</v>
      </c>
      <c r="D289" s="193" t="s">
        <v>195</v>
      </c>
      <c r="E289" s="194" t="s">
        <v>1283</v>
      </c>
      <c r="F289" s="195" t="s">
        <v>1284</v>
      </c>
      <c r="G289" s="196" t="s">
        <v>367</v>
      </c>
      <c r="H289" s="197">
        <v>4</v>
      </c>
      <c r="I289" s="198"/>
      <c r="J289" s="199">
        <f t="shared" si="10"/>
        <v>0</v>
      </c>
      <c r="K289" s="200"/>
      <c r="L289" s="40"/>
      <c r="M289" s="201" t="s">
        <v>1</v>
      </c>
      <c r="N289" s="202" t="s">
        <v>45</v>
      </c>
      <c r="O289" s="72"/>
      <c r="P289" s="203">
        <f t="shared" si="11"/>
        <v>0</v>
      </c>
      <c r="Q289" s="203">
        <v>0.00048</v>
      </c>
      <c r="R289" s="203">
        <f t="shared" si="12"/>
        <v>0.00192</v>
      </c>
      <c r="S289" s="203">
        <v>0</v>
      </c>
      <c r="T289" s="204">
        <f t="shared" si="1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5" t="s">
        <v>348</v>
      </c>
      <c r="AT289" s="205" t="s">
        <v>195</v>
      </c>
      <c r="AU289" s="205" t="s">
        <v>87</v>
      </c>
      <c r="AY289" s="18" t="s">
        <v>193</v>
      </c>
      <c r="BE289" s="206">
        <f t="shared" si="14"/>
        <v>0</v>
      </c>
      <c r="BF289" s="206">
        <f t="shared" si="15"/>
        <v>0</v>
      </c>
      <c r="BG289" s="206">
        <f t="shared" si="16"/>
        <v>0</v>
      </c>
      <c r="BH289" s="206">
        <f t="shared" si="17"/>
        <v>0</v>
      </c>
      <c r="BI289" s="206">
        <f t="shared" si="18"/>
        <v>0</v>
      </c>
      <c r="BJ289" s="18" t="s">
        <v>87</v>
      </c>
      <c r="BK289" s="206">
        <f t="shared" si="19"/>
        <v>0</v>
      </c>
      <c r="BL289" s="18" t="s">
        <v>348</v>
      </c>
      <c r="BM289" s="205" t="s">
        <v>1285</v>
      </c>
    </row>
    <row r="290" spans="1:65" s="2" customFormat="1" ht="16.5" customHeight="1">
      <c r="A290" s="35"/>
      <c r="B290" s="36"/>
      <c r="C290" s="193" t="s">
        <v>680</v>
      </c>
      <c r="D290" s="193" t="s">
        <v>195</v>
      </c>
      <c r="E290" s="194" t="s">
        <v>1286</v>
      </c>
      <c r="F290" s="195" t="s">
        <v>1287</v>
      </c>
      <c r="G290" s="196" t="s">
        <v>367</v>
      </c>
      <c r="H290" s="197">
        <v>1</v>
      </c>
      <c r="I290" s="198"/>
      <c r="J290" s="199">
        <f t="shared" si="10"/>
        <v>0</v>
      </c>
      <c r="K290" s="200"/>
      <c r="L290" s="40"/>
      <c r="M290" s="201" t="s">
        <v>1</v>
      </c>
      <c r="N290" s="202" t="s">
        <v>45</v>
      </c>
      <c r="O290" s="72"/>
      <c r="P290" s="203">
        <f t="shared" si="11"/>
        <v>0</v>
      </c>
      <c r="Q290" s="203">
        <v>0.00027</v>
      </c>
      <c r="R290" s="203">
        <f t="shared" si="12"/>
        <v>0.00027</v>
      </c>
      <c r="S290" s="203">
        <v>0</v>
      </c>
      <c r="T290" s="204">
        <f t="shared" si="1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5" t="s">
        <v>348</v>
      </c>
      <c r="AT290" s="205" t="s">
        <v>195</v>
      </c>
      <c r="AU290" s="205" t="s">
        <v>87</v>
      </c>
      <c r="AY290" s="18" t="s">
        <v>193</v>
      </c>
      <c r="BE290" s="206">
        <f t="shared" si="14"/>
        <v>0</v>
      </c>
      <c r="BF290" s="206">
        <f t="shared" si="15"/>
        <v>0</v>
      </c>
      <c r="BG290" s="206">
        <f t="shared" si="16"/>
        <v>0</v>
      </c>
      <c r="BH290" s="206">
        <f t="shared" si="17"/>
        <v>0</v>
      </c>
      <c r="BI290" s="206">
        <f t="shared" si="18"/>
        <v>0</v>
      </c>
      <c r="BJ290" s="18" t="s">
        <v>87</v>
      </c>
      <c r="BK290" s="206">
        <f t="shared" si="19"/>
        <v>0</v>
      </c>
      <c r="BL290" s="18" t="s">
        <v>348</v>
      </c>
      <c r="BM290" s="205" t="s">
        <v>1288</v>
      </c>
    </row>
    <row r="291" spans="1:65" s="2" customFormat="1" ht="16.5" customHeight="1">
      <c r="A291" s="35"/>
      <c r="B291" s="36"/>
      <c r="C291" s="193" t="s">
        <v>685</v>
      </c>
      <c r="D291" s="193" t="s">
        <v>195</v>
      </c>
      <c r="E291" s="194" t="s">
        <v>1289</v>
      </c>
      <c r="F291" s="195" t="s">
        <v>1290</v>
      </c>
      <c r="G291" s="196" t="s">
        <v>367</v>
      </c>
      <c r="H291" s="197">
        <v>1</v>
      </c>
      <c r="I291" s="198"/>
      <c r="J291" s="199">
        <f t="shared" si="10"/>
        <v>0</v>
      </c>
      <c r="K291" s="200"/>
      <c r="L291" s="40"/>
      <c r="M291" s="201" t="s">
        <v>1</v>
      </c>
      <c r="N291" s="202" t="s">
        <v>45</v>
      </c>
      <c r="O291" s="72"/>
      <c r="P291" s="203">
        <f t="shared" si="11"/>
        <v>0</v>
      </c>
      <c r="Q291" s="203">
        <v>0.00021</v>
      </c>
      <c r="R291" s="203">
        <f t="shared" si="12"/>
        <v>0.00021</v>
      </c>
      <c r="S291" s="203">
        <v>0</v>
      </c>
      <c r="T291" s="204">
        <f t="shared" si="1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5" t="s">
        <v>348</v>
      </c>
      <c r="AT291" s="205" t="s">
        <v>195</v>
      </c>
      <c r="AU291" s="205" t="s">
        <v>87</v>
      </c>
      <c r="AY291" s="18" t="s">
        <v>193</v>
      </c>
      <c r="BE291" s="206">
        <f t="shared" si="14"/>
        <v>0</v>
      </c>
      <c r="BF291" s="206">
        <f t="shared" si="15"/>
        <v>0</v>
      </c>
      <c r="BG291" s="206">
        <f t="shared" si="16"/>
        <v>0</v>
      </c>
      <c r="BH291" s="206">
        <f t="shared" si="17"/>
        <v>0</v>
      </c>
      <c r="BI291" s="206">
        <f t="shared" si="18"/>
        <v>0</v>
      </c>
      <c r="BJ291" s="18" t="s">
        <v>87</v>
      </c>
      <c r="BK291" s="206">
        <f t="shared" si="19"/>
        <v>0</v>
      </c>
      <c r="BL291" s="18" t="s">
        <v>348</v>
      </c>
      <c r="BM291" s="205" t="s">
        <v>1291</v>
      </c>
    </row>
    <row r="292" spans="1:65" s="2" customFormat="1" ht="16.5" customHeight="1">
      <c r="A292" s="35"/>
      <c r="B292" s="36"/>
      <c r="C292" s="193" t="s">
        <v>688</v>
      </c>
      <c r="D292" s="193" t="s">
        <v>195</v>
      </c>
      <c r="E292" s="194" t="s">
        <v>1292</v>
      </c>
      <c r="F292" s="195" t="s">
        <v>1293</v>
      </c>
      <c r="G292" s="196" t="s">
        <v>367</v>
      </c>
      <c r="H292" s="197">
        <v>2</v>
      </c>
      <c r="I292" s="198"/>
      <c r="J292" s="199">
        <f t="shared" si="10"/>
        <v>0</v>
      </c>
      <c r="K292" s="200"/>
      <c r="L292" s="40"/>
      <c r="M292" s="201" t="s">
        <v>1</v>
      </c>
      <c r="N292" s="202" t="s">
        <v>45</v>
      </c>
      <c r="O292" s="72"/>
      <c r="P292" s="203">
        <f t="shared" si="11"/>
        <v>0</v>
      </c>
      <c r="Q292" s="203">
        <v>0.00034</v>
      </c>
      <c r="R292" s="203">
        <f t="shared" si="12"/>
        <v>0.00068</v>
      </c>
      <c r="S292" s="203">
        <v>0</v>
      </c>
      <c r="T292" s="204">
        <f t="shared" si="1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5" t="s">
        <v>348</v>
      </c>
      <c r="AT292" s="205" t="s">
        <v>195</v>
      </c>
      <c r="AU292" s="205" t="s">
        <v>87</v>
      </c>
      <c r="AY292" s="18" t="s">
        <v>193</v>
      </c>
      <c r="BE292" s="206">
        <f t="shared" si="14"/>
        <v>0</v>
      </c>
      <c r="BF292" s="206">
        <f t="shared" si="15"/>
        <v>0</v>
      </c>
      <c r="BG292" s="206">
        <f t="shared" si="16"/>
        <v>0</v>
      </c>
      <c r="BH292" s="206">
        <f t="shared" si="17"/>
        <v>0</v>
      </c>
      <c r="BI292" s="206">
        <f t="shared" si="18"/>
        <v>0</v>
      </c>
      <c r="BJ292" s="18" t="s">
        <v>87</v>
      </c>
      <c r="BK292" s="206">
        <f t="shared" si="19"/>
        <v>0</v>
      </c>
      <c r="BL292" s="18" t="s">
        <v>348</v>
      </c>
      <c r="BM292" s="205" t="s">
        <v>1294</v>
      </c>
    </row>
    <row r="293" spans="1:65" s="2" customFormat="1" ht="16.5" customHeight="1">
      <c r="A293" s="35"/>
      <c r="B293" s="36"/>
      <c r="C293" s="193" t="s">
        <v>694</v>
      </c>
      <c r="D293" s="193" t="s">
        <v>195</v>
      </c>
      <c r="E293" s="194" t="s">
        <v>1295</v>
      </c>
      <c r="F293" s="195" t="s">
        <v>1296</v>
      </c>
      <c r="G293" s="196" t="s">
        <v>367</v>
      </c>
      <c r="H293" s="197">
        <v>2</v>
      </c>
      <c r="I293" s="198"/>
      <c r="J293" s="199">
        <f t="shared" si="10"/>
        <v>0</v>
      </c>
      <c r="K293" s="200"/>
      <c r="L293" s="40"/>
      <c r="M293" s="201" t="s">
        <v>1</v>
      </c>
      <c r="N293" s="202" t="s">
        <v>45</v>
      </c>
      <c r="O293" s="72"/>
      <c r="P293" s="203">
        <f t="shared" si="11"/>
        <v>0</v>
      </c>
      <c r="Q293" s="203">
        <v>4E-05</v>
      </c>
      <c r="R293" s="203">
        <f t="shared" si="12"/>
        <v>8E-05</v>
      </c>
      <c r="S293" s="203">
        <v>0</v>
      </c>
      <c r="T293" s="204">
        <f t="shared" si="1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5" t="s">
        <v>348</v>
      </c>
      <c r="AT293" s="205" t="s">
        <v>195</v>
      </c>
      <c r="AU293" s="205" t="s">
        <v>87</v>
      </c>
      <c r="AY293" s="18" t="s">
        <v>193</v>
      </c>
      <c r="BE293" s="206">
        <f t="shared" si="14"/>
        <v>0</v>
      </c>
      <c r="BF293" s="206">
        <f t="shared" si="15"/>
        <v>0</v>
      </c>
      <c r="BG293" s="206">
        <f t="shared" si="16"/>
        <v>0</v>
      </c>
      <c r="BH293" s="206">
        <f t="shared" si="17"/>
        <v>0</v>
      </c>
      <c r="BI293" s="206">
        <f t="shared" si="18"/>
        <v>0</v>
      </c>
      <c r="BJ293" s="18" t="s">
        <v>87</v>
      </c>
      <c r="BK293" s="206">
        <f t="shared" si="19"/>
        <v>0</v>
      </c>
      <c r="BL293" s="18" t="s">
        <v>348</v>
      </c>
      <c r="BM293" s="205" t="s">
        <v>1297</v>
      </c>
    </row>
    <row r="294" spans="1:65" s="2" customFormat="1" ht="16.5" customHeight="1">
      <c r="A294" s="35"/>
      <c r="B294" s="36"/>
      <c r="C294" s="193" t="s">
        <v>698</v>
      </c>
      <c r="D294" s="193" t="s">
        <v>195</v>
      </c>
      <c r="E294" s="194" t="s">
        <v>1298</v>
      </c>
      <c r="F294" s="195" t="s">
        <v>1299</v>
      </c>
      <c r="G294" s="196" t="s">
        <v>367</v>
      </c>
      <c r="H294" s="197">
        <v>1</v>
      </c>
      <c r="I294" s="198"/>
      <c r="J294" s="199">
        <f t="shared" si="10"/>
        <v>0</v>
      </c>
      <c r="K294" s="200"/>
      <c r="L294" s="40"/>
      <c r="M294" s="201" t="s">
        <v>1</v>
      </c>
      <c r="N294" s="202" t="s">
        <v>45</v>
      </c>
      <c r="O294" s="72"/>
      <c r="P294" s="203">
        <f t="shared" si="11"/>
        <v>0</v>
      </c>
      <c r="Q294" s="203">
        <v>0.0002</v>
      </c>
      <c r="R294" s="203">
        <f t="shared" si="12"/>
        <v>0.0002</v>
      </c>
      <c r="S294" s="203">
        <v>0</v>
      </c>
      <c r="T294" s="204">
        <f t="shared" si="1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5" t="s">
        <v>348</v>
      </c>
      <c r="AT294" s="205" t="s">
        <v>195</v>
      </c>
      <c r="AU294" s="205" t="s">
        <v>87</v>
      </c>
      <c r="AY294" s="18" t="s">
        <v>193</v>
      </c>
      <c r="BE294" s="206">
        <f t="shared" si="14"/>
        <v>0</v>
      </c>
      <c r="BF294" s="206">
        <f t="shared" si="15"/>
        <v>0</v>
      </c>
      <c r="BG294" s="206">
        <f t="shared" si="16"/>
        <v>0</v>
      </c>
      <c r="BH294" s="206">
        <f t="shared" si="17"/>
        <v>0</v>
      </c>
      <c r="BI294" s="206">
        <f t="shared" si="18"/>
        <v>0</v>
      </c>
      <c r="BJ294" s="18" t="s">
        <v>87</v>
      </c>
      <c r="BK294" s="206">
        <f t="shared" si="19"/>
        <v>0</v>
      </c>
      <c r="BL294" s="18" t="s">
        <v>348</v>
      </c>
      <c r="BM294" s="205" t="s">
        <v>1300</v>
      </c>
    </row>
    <row r="295" spans="1:65" s="2" customFormat="1" ht="16.5" customHeight="1">
      <c r="A295" s="35"/>
      <c r="B295" s="36"/>
      <c r="C295" s="193" t="s">
        <v>702</v>
      </c>
      <c r="D295" s="193" t="s">
        <v>195</v>
      </c>
      <c r="E295" s="194" t="s">
        <v>1301</v>
      </c>
      <c r="F295" s="195" t="s">
        <v>1302</v>
      </c>
      <c r="G295" s="196" t="s">
        <v>367</v>
      </c>
      <c r="H295" s="197">
        <v>1</v>
      </c>
      <c r="I295" s="198"/>
      <c r="J295" s="199">
        <f t="shared" si="10"/>
        <v>0</v>
      </c>
      <c r="K295" s="200"/>
      <c r="L295" s="40"/>
      <c r="M295" s="201" t="s">
        <v>1</v>
      </c>
      <c r="N295" s="202" t="s">
        <v>45</v>
      </c>
      <c r="O295" s="72"/>
      <c r="P295" s="203">
        <f t="shared" si="11"/>
        <v>0</v>
      </c>
      <c r="Q295" s="203">
        <v>0</v>
      </c>
      <c r="R295" s="203">
        <f t="shared" si="12"/>
        <v>0</v>
      </c>
      <c r="S295" s="203">
        <v>0</v>
      </c>
      <c r="T295" s="204">
        <f t="shared" si="1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5" t="s">
        <v>348</v>
      </c>
      <c r="AT295" s="205" t="s">
        <v>195</v>
      </c>
      <c r="AU295" s="205" t="s">
        <v>87</v>
      </c>
      <c r="AY295" s="18" t="s">
        <v>193</v>
      </c>
      <c r="BE295" s="206">
        <f t="shared" si="14"/>
        <v>0</v>
      </c>
      <c r="BF295" s="206">
        <f t="shared" si="15"/>
        <v>0</v>
      </c>
      <c r="BG295" s="206">
        <f t="shared" si="16"/>
        <v>0</v>
      </c>
      <c r="BH295" s="206">
        <f t="shared" si="17"/>
        <v>0</v>
      </c>
      <c r="BI295" s="206">
        <f t="shared" si="18"/>
        <v>0</v>
      </c>
      <c r="BJ295" s="18" t="s">
        <v>87</v>
      </c>
      <c r="BK295" s="206">
        <f t="shared" si="19"/>
        <v>0</v>
      </c>
      <c r="BL295" s="18" t="s">
        <v>348</v>
      </c>
      <c r="BM295" s="205" t="s">
        <v>1303</v>
      </c>
    </row>
    <row r="296" spans="1:65" s="2" customFormat="1" ht="16.5" customHeight="1">
      <c r="A296" s="35"/>
      <c r="B296" s="36"/>
      <c r="C296" s="193" t="s">
        <v>708</v>
      </c>
      <c r="D296" s="193" t="s">
        <v>195</v>
      </c>
      <c r="E296" s="194" t="s">
        <v>1304</v>
      </c>
      <c r="F296" s="195" t="s">
        <v>1305</v>
      </c>
      <c r="G296" s="196" t="s">
        <v>496</v>
      </c>
      <c r="H296" s="197">
        <v>107</v>
      </c>
      <c r="I296" s="198"/>
      <c r="J296" s="199">
        <f t="shared" si="10"/>
        <v>0</v>
      </c>
      <c r="K296" s="200"/>
      <c r="L296" s="40"/>
      <c r="M296" s="201" t="s">
        <v>1</v>
      </c>
      <c r="N296" s="202" t="s">
        <v>45</v>
      </c>
      <c r="O296" s="72"/>
      <c r="P296" s="203">
        <f t="shared" si="11"/>
        <v>0</v>
      </c>
      <c r="Q296" s="203">
        <v>0</v>
      </c>
      <c r="R296" s="203">
        <f t="shared" si="12"/>
        <v>0</v>
      </c>
      <c r="S296" s="203">
        <v>0</v>
      </c>
      <c r="T296" s="204">
        <f t="shared" si="1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5" t="s">
        <v>348</v>
      </c>
      <c r="AT296" s="205" t="s">
        <v>195</v>
      </c>
      <c r="AU296" s="205" t="s">
        <v>87</v>
      </c>
      <c r="AY296" s="18" t="s">
        <v>193</v>
      </c>
      <c r="BE296" s="206">
        <f t="shared" si="14"/>
        <v>0</v>
      </c>
      <c r="BF296" s="206">
        <f t="shared" si="15"/>
        <v>0</v>
      </c>
      <c r="BG296" s="206">
        <f t="shared" si="16"/>
        <v>0</v>
      </c>
      <c r="BH296" s="206">
        <f t="shared" si="17"/>
        <v>0</v>
      </c>
      <c r="BI296" s="206">
        <f t="shared" si="18"/>
        <v>0</v>
      </c>
      <c r="BJ296" s="18" t="s">
        <v>87</v>
      </c>
      <c r="BK296" s="206">
        <f t="shared" si="19"/>
        <v>0</v>
      </c>
      <c r="BL296" s="18" t="s">
        <v>348</v>
      </c>
      <c r="BM296" s="205" t="s">
        <v>1306</v>
      </c>
    </row>
    <row r="297" spans="2:51" s="13" customFormat="1" ht="12">
      <c r="B297" s="207"/>
      <c r="C297" s="208"/>
      <c r="D297" s="209" t="s">
        <v>201</v>
      </c>
      <c r="E297" s="210" t="s">
        <v>1</v>
      </c>
      <c r="F297" s="211" t="s">
        <v>1307</v>
      </c>
      <c r="G297" s="208"/>
      <c r="H297" s="212">
        <v>107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201</v>
      </c>
      <c r="AU297" s="218" t="s">
        <v>87</v>
      </c>
      <c r="AV297" s="13" t="s">
        <v>89</v>
      </c>
      <c r="AW297" s="13" t="s">
        <v>36</v>
      </c>
      <c r="AX297" s="13" t="s">
        <v>80</v>
      </c>
      <c r="AY297" s="218" t="s">
        <v>193</v>
      </c>
    </row>
    <row r="298" spans="2:51" s="14" customFormat="1" ht="12">
      <c r="B298" s="219"/>
      <c r="C298" s="220"/>
      <c r="D298" s="209" t="s">
        <v>201</v>
      </c>
      <c r="E298" s="221" t="s">
        <v>1</v>
      </c>
      <c r="F298" s="222" t="s">
        <v>203</v>
      </c>
      <c r="G298" s="220"/>
      <c r="H298" s="223">
        <v>107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201</v>
      </c>
      <c r="AU298" s="229" t="s">
        <v>87</v>
      </c>
      <c r="AV298" s="14" t="s">
        <v>199</v>
      </c>
      <c r="AW298" s="14" t="s">
        <v>36</v>
      </c>
      <c r="AX298" s="14" t="s">
        <v>87</v>
      </c>
      <c r="AY298" s="229" t="s">
        <v>193</v>
      </c>
    </row>
    <row r="299" spans="1:65" s="2" customFormat="1" ht="16.5" customHeight="1">
      <c r="A299" s="35"/>
      <c r="B299" s="36"/>
      <c r="C299" s="193" t="s">
        <v>717</v>
      </c>
      <c r="D299" s="193" t="s">
        <v>195</v>
      </c>
      <c r="E299" s="194" t="s">
        <v>1308</v>
      </c>
      <c r="F299" s="195" t="s">
        <v>1309</v>
      </c>
      <c r="G299" s="196" t="s">
        <v>496</v>
      </c>
      <c r="H299" s="197">
        <v>107</v>
      </c>
      <c r="I299" s="198"/>
      <c r="J299" s="199">
        <f>ROUND(I299*H299,2)</f>
        <v>0</v>
      </c>
      <c r="K299" s="200"/>
      <c r="L299" s="40"/>
      <c r="M299" s="201" t="s">
        <v>1</v>
      </c>
      <c r="N299" s="202" t="s">
        <v>45</v>
      </c>
      <c r="O299" s="72"/>
      <c r="P299" s="203">
        <f>O299*H299</f>
        <v>0</v>
      </c>
      <c r="Q299" s="203">
        <v>1E-05</v>
      </c>
      <c r="R299" s="203">
        <f>Q299*H299</f>
        <v>0.00107</v>
      </c>
      <c r="S299" s="203">
        <v>0</v>
      </c>
      <c r="T299" s="20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5" t="s">
        <v>348</v>
      </c>
      <c r="AT299" s="205" t="s">
        <v>195</v>
      </c>
      <c r="AU299" s="205" t="s">
        <v>87</v>
      </c>
      <c r="AY299" s="18" t="s">
        <v>193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18" t="s">
        <v>87</v>
      </c>
      <c r="BK299" s="206">
        <f>ROUND(I299*H299,2)</f>
        <v>0</v>
      </c>
      <c r="BL299" s="18" t="s">
        <v>348</v>
      </c>
      <c r="BM299" s="205" t="s">
        <v>1310</v>
      </c>
    </row>
    <row r="300" spans="1:65" s="2" customFormat="1" ht="21.75" customHeight="1">
      <c r="A300" s="35"/>
      <c r="B300" s="36"/>
      <c r="C300" s="193" t="s">
        <v>721</v>
      </c>
      <c r="D300" s="193" t="s">
        <v>195</v>
      </c>
      <c r="E300" s="194" t="s">
        <v>1311</v>
      </c>
      <c r="F300" s="195" t="s">
        <v>1312</v>
      </c>
      <c r="G300" s="196" t="s">
        <v>216</v>
      </c>
      <c r="H300" s="197">
        <v>0.109</v>
      </c>
      <c r="I300" s="198"/>
      <c r="J300" s="199">
        <f>ROUND(I300*H300,2)</f>
        <v>0</v>
      </c>
      <c r="K300" s="200"/>
      <c r="L300" s="40"/>
      <c r="M300" s="201" t="s">
        <v>1</v>
      </c>
      <c r="N300" s="202" t="s">
        <v>45</v>
      </c>
      <c r="O300" s="72"/>
      <c r="P300" s="203">
        <f>O300*H300</f>
        <v>0</v>
      </c>
      <c r="Q300" s="203">
        <v>0</v>
      </c>
      <c r="R300" s="203">
        <f>Q300*H300</f>
        <v>0</v>
      </c>
      <c r="S300" s="203">
        <v>0</v>
      </c>
      <c r="T300" s="20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5" t="s">
        <v>348</v>
      </c>
      <c r="AT300" s="205" t="s">
        <v>195</v>
      </c>
      <c r="AU300" s="205" t="s">
        <v>87</v>
      </c>
      <c r="AY300" s="18" t="s">
        <v>193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18" t="s">
        <v>87</v>
      </c>
      <c r="BK300" s="206">
        <f>ROUND(I300*H300,2)</f>
        <v>0</v>
      </c>
      <c r="BL300" s="18" t="s">
        <v>348</v>
      </c>
      <c r="BM300" s="205" t="s">
        <v>1313</v>
      </c>
    </row>
    <row r="301" spans="2:63" s="12" customFormat="1" ht="25.9" customHeight="1">
      <c r="B301" s="177"/>
      <c r="C301" s="178"/>
      <c r="D301" s="179" t="s">
        <v>79</v>
      </c>
      <c r="E301" s="180" t="s">
        <v>638</v>
      </c>
      <c r="F301" s="180" t="s">
        <v>1314</v>
      </c>
      <c r="G301" s="178"/>
      <c r="H301" s="178"/>
      <c r="I301" s="181"/>
      <c r="J301" s="182">
        <f>BK301</f>
        <v>0</v>
      </c>
      <c r="K301" s="178"/>
      <c r="L301" s="183"/>
      <c r="M301" s="184"/>
      <c r="N301" s="185"/>
      <c r="O301" s="185"/>
      <c r="P301" s="186">
        <f>SUM(P302:P316)</f>
        <v>0</v>
      </c>
      <c r="Q301" s="185"/>
      <c r="R301" s="186">
        <f>SUM(R302:R316)</f>
        <v>0.62719</v>
      </c>
      <c r="S301" s="185"/>
      <c r="T301" s="187">
        <f>SUM(T302:T316)</f>
        <v>0</v>
      </c>
      <c r="AR301" s="188" t="s">
        <v>89</v>
      </c>
      <c r="AT301" s="189" t="s">
        <v>79</v>
      </c>
      <c r="AU301" s="189" t="s">
        <v>80</v>
      </c>
      <c r="AY301" s="188" t="s">
        <v>193</v>
      </c>
      <c r="BK301" s="190">
        <f>SUM(BK302:BK316)</f>
        <v>0</v>
      </c>
    </row>
    <row r="302" spans="1:65" s="2" customFormat="1" ht="24.2" customHeight="1">
      <c r="A302" s="35"/>
      <c r="B302" s="36"/>
      <c r="C302" s="193" t="s">
        <v>734</v>
      </c>
      <c r="D302" s="193" t="s">
        <v>195</v>
      </c>
      <c r="E302" s="194" t="s">
        <v>1315</v>
      </c>
      <c r="F302" s="195" t="s">
        <v>1316</v>
      </c>
      <c r="G302" s="196" t="s">
        <v>1317</v>
      </c>
      <c r="H302" s="197">
        <v>8</v>
      </c>
      <c r="I302" s="198"/>
      <c r="J302" s="199">
        <f aca="true" t="shared" si="20" ref="J302:J316">ROUND(I302*H302,2)</f>
        <v>0</v>
      </c>
      <c r="K302" s="200"/>
      <c r="L302" s="40"/>
      <c r="M302" s="201" t="s">
        <v>1</v>
      </c>
      <c r="N302" s="202" t="s">
        <v>45</v>
      </c>
      <c r="O302" s="72"/>
      <c r="P302" s="203">
        <f aca="true" t="shared" si="21" ref="P302:P316">O302*H302</f>
        <v>0</v>
      </c>
      <c r="Q302" s="203">
        <v>0.01759</v>
      </c>
      <c r="R302" s="203">
        <f aca="true" t="shared" si="22" ref="R302:R316">Q302*H302</f>
        <v>0.14072</v>
      </c>
      <c r="S302" s="203">
        <v>0</v>
      </c>
      <c r="T302" s="204">
        <f aca="true" t="shared" si="23" ref="T302:T316"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5" t="s">
        <v>348</v>
      </c>
      <c r="AT302" s="205" t="s">
        <v>195</v>
      </c>
      <c r="AU302" s="205" t="s">
        <v>87</v>
      </c>
      <c r="AY302" s="18" t="s">
        <v>193</v>
      </c>
      <c r="BE302" s="206">
        <f aca="true" t="shared" si="24" ref="BE302:BE316">IF(N302="základní",J302,0)</f>
        <v>0</v>
      </c>
      <c r="BF302" s="206">
        <f aca="true" t="shared" si="25" ref="BF302:BF316">IF(N302="snížená",J302,0)</f>
        <v>0</v>
      </c>
      <c r="BG302" s="206">
        <f aca="true" t="shared" si="26" ref="BG302:BG316">IF(N302="zákl. přenesená",J302,0)</f>
        <v>0</v>
      </c>
      <c r="BH302" s="206">
        <f aca="true" t="shared" si="27" ref="BH302:BH316">IF(N302="sníž. přenesená",J302,0)</f>
        <v>0</v>
      </c>
      <c r="BI302" s="206">
        <f aca="true" t="shared" si="28" ref="BI302:BI316">IF(N302="nulová",J302,0)</f>
        <v>0</v>
      </c>
      <c r="BJ302" s="18" t="s">
        <v>87</v>
      </c>
      <c r="BK302" s="206">
        <f aca="true" t="shared" si="29" ref="BK302:BK316">ROUND(I302*H302,2)</f>
        <v>0</v>
      </c>
      <c r="BL302" s="18" t="s">
        <v>348</v>
      </c>
      <c r="BM302" s="205" t="s">
        <v>1318</v>
      </c>
    </row>
    <row r="303" spans="1:65" s="2" customFormat="1" ht="24.2" customHeight="1">
      <c r="A303" s="35"/>
      <c r="B303" s="36"/>
      <c r="C303" s="193" t="s">
        <v>738</v>
      </c>
      <c r="D303" s="193" t="s">
        <v>195</v>
      </c>
      <c r="E303" s="194" t="s">
        <v>1319</v>
      </c>
      <c r="F303" s="195" t="s">
        <v>1320</v>
      </c>
      <c r="G303" s="196" t="s">
        <v>1317</v>
      </c>
      <c r="H303" s="197">
        <v>8</v>
      </c>
      <c r="I303" s="198"/>
      <c r="J303" s="199">
        <f t="shared" si="20"/>
        <v>0</v>
      </c>
      <c r="K303" s="200"/>
      <c r="L303" s="40"/>
      <c r="M303" s="201" t="s">
        <v>1</v>
      </c>
      <c r="N303" s="202" t="s">
        <v>45</v>
      </c>
      <c r="O303" s="72"/>
      <c r="P303" s="203">
        <f t="shared" si="21"/>
        <v>0</v>
      </c>
      <c r="Q303" s="203">
        <v>0.01297</v>
      </c>
      <c r="R303" s="203">
        <f t="shared" si="22"/>
        <v>0.10376</v>
      </c>
      <c r="S303" s="203">
        <v>0</v>
      </c>
      <c r="T303" s="204">
        <f t="shared" si="2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5" t="s">
        <v>348</v>
      </c>
      <c r="AT303" s="205" t="s">
        <v>195</v>
      </c>
      <c r="AU303" s="205" t="s">
        <v>87</v>
      </c>
      <c r="AY303" s="18" t="s">
        <v>193</v>
      </c>
      <c r="BE303" s="206">
        <f t="shared" si="24"/>
        <v>0</v>
      </c>
      <c r="BF303" s="206">
        <f t="shared" si="25"/>
        <v>0</v>
      </c>
      <c r="BG303" s="206">
        <f t="shared" si="26"/>
        <v>0</v>
      </c>
      <c r="BH303" s="206">
        <f t="shared" si="27"/>
        <v>0</v>
      </c>
      <c r="BI303" s="206">
        <f t="shared" si="28"/>
        <v>0</v>
      </c>
      <c r="BJ303" s="18" t="s">
        <v>87</v>
      </c>
      <c r="BK303" s="206">
        <f t="shared" si="29"/>
        <v>0</v>
      </c>
      <c r="BL303" s="18" t="s">
        <v>348</v>
      </c>
      <c r="BM303" s="205" t="s">
        <v>1321</v>
      </c>
    </row>
    <row r="304" spans="1:65" s="2" customFormat="1" ht="16.5" customHeight="1">
      <c r="A304" s="35"/>
      <c r="B304" s="36"/>
      <c r="C304" s="193" t="s">
        <v>744</v>
      </c>
      <c r="D304" s="193" t="s">
        <v>195</v>
      </c>
      <c r="E304" s="194" t="s">
        <v>1322</v>
      </c>
      <c r="F304" s="195" t="s">
        <v>1323</v>
      </c>
      <c r="G304" s="196" t="s">
        <v>1317</v>
      </c>
      <c r="H304" s="197">
        <v>3</v>
      </c>
      <c r="I304" s="198"/>
      <c r="J304" s="199">
        <f t="shared" si="20"/>
        <v>0</v>
      </c>
      <c r="K304" s="200"/>
      <c r="L304" s="40"/>
      <c r="M304" s="201" t="s">
        <v>1</v>
      </c>
      <c r="N304" s="202" t="s">
        <v>45</v>
      </c>
      <c r="O304" s="72"/>
      <c r="P304" s="203">
        <f t="shared" si="21"/>
        <v>0</v>
      </c>
      <c r="Q304" s="203">
        <v>0.0109</v>
      </c>
      <c r="R304" s="203">
        <f t="shared" si="22"/>
        <v>0.0327</v>
      </c>
      <c r="S304" s="203">
        <v>0</v>
      </c>
      <c r="T304" s="204">
        <f t="shared" si="2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5" t="s">
        <v>348</v>
      </c>
      <c r="AT304" s="205" t="s">
        <v>195</v>
      </c>
      <c r="AU304" s="205" t="s">
        <v>87</v>
      </c>
      <c r="AY304" s="18" t="s">
        <v>193</v>
      </c>
      <c r="BE304" s="206">
        <f t="shared" si="24"/>
        <v>0</v>
      </c>
      <c r="BF304" s="206">
        <f t="shared" si="25"/>
        <v>0</v>
      </c>
      <c r="BG304" s="206">
        <f t="shared" si="26"/>
        <v>0</v>
      </c>
      <c r="BH304" s="206">
        <f t="shared" si="27"/>
        <v>0</v>
      </c>
      <c r="BI304" s="206">
        <f t="shared" si="28"/>
        <v>0</v>
      </c>
      <c r="BJ304" s="18" t="s">
        <v>87</v>
      </c>
      <c r="BK304" s="206">
        <f t="shared" si="29"/>
        <v>0</v>
      </c>
      <c r="BL304" s="18" t="s">
        <v>348</v>
      </c>
      <c r="BM304" s="205" t="s">
        <v>1324</v>
      </c>
    </row>
    <row r="305" spans="1:65" s="2" customFormat="1" ht="24.2" customHeight="1">
      <c r="A305" s="35"/>
      <c r="B305" s="36"/>
      <c r="C305" s="193" t="s">
        <v>754</v>
      </c>
      <c r="D305" s="193" t="s">
        <v>195</v>
      </c>
      <c r="E305" s="194" t="s">
        <v>1325</v>
      </c>
      <c r="F305" s="195" t="s">
        <v>1326</v>
      </c>
      <c r="G305" s="196" t="s">
        <v>1317</v>
      </c>
      <c r="H305" s="197">
        <v>3</v>
      </c>
      <c r="I305" s="198"/>
      <c r="J305" s="199">
        <f t="shared" si="20"/>
        <v>0</v>
      </c>
      <c r="K305" s="200"/>
      <c r="L305" s="40"/>
      <c r="M305" s="201" t="s">
        <v>1</v>
      </c>
      <c r="N305" s="202" t="s">
        <v>45</v>
      </c>
      <c r="O305" s="72"/>
      <c r="P305" s="203">
        <f t="shared" si="21"/>
        <v>0</v>
      </c>
      <c r="Q305" s="203">
        <v>0.012</v>
      </c>
      <c r="R305" s="203">
        <f t="shared" si="22"/>
        <v>0.036000000000000004</v>
      </c>
      <c r="S305" s="203">
        <v>0</v>
      </c>
      <c r="T305" s="204">
        <f t="shared" si="2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5" t="s">
        <v>348</v>
      </c>
      <c r="AT305" s="205" t="s">
        <v>195</v>
      </c>
      <c r="AU305" s="205" t="s">
        <v>87</v>
      </c>
      <c r="AY305" s="18" t="s">
        <v>193</v>
      </c>
      <c r="BE305" s="206">
        <f t="shared" si="24"/>
        <v>0</v>
      </c>
      <c r="BF305" s="206">
        <f t="shared" si="25"/>
        <v>0</v>
      </c>
      <c r="BG305" s="206">
        <f t="shared" si="26"/>
        <v>0</v>
      </c>
      <c r="BH305" s="206">
        <f t="shared" si="27"/>
        <v>0</v>
      </c>
      <c r="BI305" s="206">
        <f t="shared" si="28"/>
        <v>0</v>
      </c>
      <c r="BJ305" s="18" t="s">
        <v>87</v>
      </c>
      <c r="BK305" s="206">
        <f t="shared" si="29"/>
        <v>0</v>
      </c>
      <c r="BL305" s="18" t="s">
        <v>348</v>
      </c>
      <c r="BM305" s="205" t="s">
        <v>1327</v>
      </c>
    </row>
    <row r="306" spans="1:65" s="2" customFormat="1" ht="16.5" customHeight="1">
      <c r="A306" s="35"/>
      <c r="B306" s="36"/>
      <c r="C306" s="193" t="s">
        <v>758</v>
      </c>
      <c r="D306" s="193" t="s">
        <v>195</v>
      </c>
      <c r="E306" s="194" t="s">
        <v>1328</v>
      </c>
      <c r="F306" s="195" t="s">
        <v>1329</v>
      </c>
      <c r="G306" s="196" t="s">
        <v>1317</v>
      </c>
      <c r="H306" s="197">
        <v>8</v>
      </c>
      <c r="I306" s="198"/>
      <c r="J306" s="199">
        <f t="shared" si="20"/>
        <v>0</v>
      </c>
      <c r="K306" s="200"/>
      <c r="L306" s="40"/>
      <c r="M306" s="201" t="s">
        <v>1</v>
      </c>
      <c r="N306" s="202" t="s">
        <v>45</v>
      </c>
      <c r="O306" s="72"/>
      <c r="P306" s="203">
        <f t="shared" si="21"/>
        <v>0</v>
      </c>
      <c r="Q306" s="203">
        <v>0.01401</v>
      </c>
      <c r="R306" s="203">
        <f t="shared" si="22"/>
        <v>0.11208</v>
      </c>
      <c r="S306" s="203">
        <v>0</v>
      </c>
      <c r="T306" s="204">
        <f t="shared" si="2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5" t="s">
        <v>348</v>
      </c>
      <c r="AT306" s="205" t="s">
        <v>195</v>
      </c>
      <c r="AU306" s="205" t="s">
        <v>87</v>
      </c>
      <c r="AY306" s="18" t="s">
        <v>193</v>
      </c>
      <c r="BE306" s="206">
        <f t="shared" si="24"/>
        <v>0</v>
      </c>
      <c r="BF306" s="206">
        <f t="shared" si="25"/>
        <v>0</v>
      </c>
      <c r="BG306" s="206">
        <f t="shared" si="26"/>
        <v>0</v>
      </c>
      <c r="BH306" s="206">
        <f t="shared" si="27"/>
        <v>0</v>
      </c>
      <c r="BI306" s="206">
        <f t="shared" si="28"/>
        <v>0</v>
      </c>
      <c r="BJ306" s="18" t="s">
        <v>87</v>
      </c>
      <c r="BK306" s="206">
        <f t="shared" si="29"/>
        <v>0</v>
      </c>
      <c r="BL306" s="18" t="s">
        <v>348</v>
      </c>
      <c r="BM306" s="205" t="s">
        <v>1330</v>
      </c>
    </row>
    <row r="307" spans="1:65" s="2" customFormat="1" ht="16.5" customHeight="1">
      <c r="A307" s="35"/>
      <c r="B307" s="36"/>
      <c r="C307" s="193" t="s">
        <v>763</v>
      </c>
      <c r="D307" s="193" t="s">
        <v>195</v>
      </c>
      <c r="E307" s="194" t="s">
        <v>1331</v>
      </c>
      <c r="F307" s="195" t="s">
        <v>1332</v>
      </c>
      <c r="G307" s="196" t="s">
        <v>1317</v>
      </c>
      <c r="H307" s="197">
        <v>3</v>
      </c>
      <c r="I307" s="198"/>
      <c r="J307" s="199">
        <f t="shared" si="20"/>
        <v>0</v>
      </c>
      <c r="K307" s="200"/>
      <c r="L307" s="40"/>
      <c r="M307" s="201" t="s">
        <v>1</v>
      </c>
      <c r="N307" s="202" t="s">
        <v>45</v>
      </c>
      <c r="O307" s="72"/>
      <c r="P307" s="203">
        <f t="shared" si="21"/>
        <v>0</v>
      </c>
      <c r="Q307" s="203">
        <v>0.01201</v>
      </c>
      <c r="R307" s="203">
        <f t="shared" si="22"/>
        <v>0.03603</v>
      </c>
      <c r="S307" s="203">
        <v>0</v>
      </c>
      <c r="T307" s="204">
        <f t="shared" si="2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5" t="s">
        <v>348</v>
      </c>
      <c r="AT307" s="205" t="s">
        <v>195</v>
      </c>
      <c r="AU307" s="205" t="s">
        <v>87</v>
      </c>
      <c r="AY307" s="18" t="s">
        <v>193</v>
      </c>
      <c r="BE307" s="206">
        <f t="shared" si="24"/>
        <v>0</v>
      </c>
      <c r="BF307" s="206">
        <f t="shared" si="25"/>
        <v>0</v>
      </c>
      <c r="BG307" s="206">
        <f t="shared" si="26"/>
        <v>0</v>
      </c>
      <c r="BH307" s="206">
        <f t="shared" si="27"/>
        <v>0</v>
      </c>
      <c r="BI307" s="206">
        <f t="shared" si="28"/>
        <v>0</v>
      </c>
      <c r="BJ307" s="18" t="s">
        <v>87</v>
      </c>
      <c r="BK307" s="206">
        <f t="shared" si="29"/>
        <v>0</v>
      </c>
      <c r="BL307" s="18" t="s">
        <v>348</v>
      </c>
      <c r="BM307" s="205" t="s">
        <v>1333</v>
      </c>
    </row>
    <row r="308" spans="1:65" s="2" customFormat="1" ht="21.75" customHeight="1">
      <c r="A308" s="35"/>
      <c r="B308" s="36"/>
      <c r="C308" s="193" t="s">
        <v>767</v>
      </c>
      <c r="D308" s="193" t="s">
        <v>195</v>
      </c>
      <c r="E308" s="194" t="s">
        <v>1334</v>
      </c>
      <c r="F308" s="195" t="s">
        <v>1335</v>
      </c>
      <c r="G308" s="196" t="s">
        <v>367</v>
      </c>
      <c r="H308" s="197">
        <v>11</v>
      </c>
      <c r="I308" s="198"/>
      <c r="J308" s="199">
        <f t="shared" si="20"/>
        <v>0</v>
      </c>
      <c r="K308" s="200"/>
      <c r="L308" s="40"/>
      <c r="M308" s="201" t="s">
        <v>1</v>
      </c>
      <c r="N308" s="202" t="s">
        <v>45</v>
      </c>
      <c r="O308" s="72"/>
      <c r="P308" s="203">
        <f t="shared" si="21"/>
        <v>0</v>
      </c>
      <c r="Q308" s="203">
        <v>0.0002</v>
      </c>
      <c r="R308" s="203">
        <f t="shared" si="22"/>
        <v>0.0022</v>
      </c>
      <c r="S308" s="203">
        <v>0</v>
      </c>
      <c r="T308" s="204">
        <f t="shared" si="2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5" t="s">
        <v>348</v>
      </c>
      <c r="AT308" s="205" t="s">
        <v>195</v>
      </c>
      <c r="AU308" s="205" t="s">
        <v>87</v>
      </c>
      <c r="AY308" s="18" t="s">
        <v>193</v>
      </c>
      <c r="BE308" s="206">
        <f t="shared" si="24"/>
        <v>0</v>
      </c>
      <c r="BF308" s="206">
        <f t="shared" si="25"/>
        <v>0</v>
      </c>
      <c r="BG308" s="206">
        <f t="shared" si="26"/>
        <v>0</v>
      </c>
      <c r="BH308" s="206">
        <f t="shared" si="27"/>
        <v>0</v>
      </c>
      <c r="BI308" s="206">
        <f t="shared" si="28"/>
        <v>0</v>
      </c>
      <c r="BJ308" s="18" t="s">
        <v>87</v>
      </c>
      <c r="BK308" s="206">
        <f t="shared" si="29"/>
        <v>0</v>
      </c>
      <c r="BL308" s="18" t="s">
        <v>348</v>
      </c>
      <c r="BM308" s="205" t="s">
        <v>1336</v>
      </c>
    </row>
    <row r="309" spans="1:65" s="2" customFormat="1" ht="21.75" customHeight="1">
      <c r="A309" s="35"/>
      <c r="B309" s="36"/>
      <c r="C309" s="193" t="s">
        <v>783</v>
      </c>
      <c r="D309" s="193" t="s">
        <v>195</v>
      </c>
      <c r="E309" s="194" t="s">
        <v>1337</v>
      </c>
      <c r="F309" s="195" t="s">
        <v>1338</v>
      </c>
      <c r="G309" s="196" t="s">
        <v>1317</v>
      </c>
      <c r="H309" s="197">
        <v>9</v>
      </c>
      <c r="I309" s="198"/>
      <c r="J309" s="199">
        <f t="shared" si="20"/>
        <v>0</v>
      </c>
      <c r="K309" s="200"/>
      <c r="L309" s="40"/>
      <c r="M309" s="201" t="s">
        <v>1</v>
      </c>
      <c r="N309" s="202" t="s">
        <v>45</v>
      </c>
      <c r="O309" s="72"/>
      <c r="P309" s="203">
        <f t="shared" si="21"/>
        <v>0</v>
      </c>
      <c r="Q309" s="203">
        <v>0.016</v>
      </c>
      <c r="R309" s="203">
        <f t="shared" si="22"/>
        <v>0.14400000000000002</v>
      </c>
      <c r="S309" s="203">
        <v>0</v>
      </c>
      <c r="T309" s="204">
        <f t="shared" si="2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5" t="s">
        <v>348</v>
      </c>
      <c r="AT309" s="205" t="s">
        <v>195</v>
      </c>
      <c r="AU309" s="205" t="s">
        <v>87</v>
      </c>
      <c r="AY309" s="18" t="s">
        <v>193</v>
      </c>
      <c r="BE309" s="206">
        <f t="shared" si="24"/>
        <v>0</v>
      </c>
      <c r="BF309" s="206">
        <f t="shared" si="25"/>
        <v>0</v>
      </c>
      <c r="BG309" s="206">
        <f t="shared" si="26"/>
        <v>0</v>
      </c>
      <c r="BH309" s="206">
        <f t="shared" si="27"/>
        <v>0</v>
      </c>
      <c r="BI309" s="206">
        <f t="shared" si="28"/>
        <v>0</v>
      </c>
      <c r="BJ309" s="18" t="s">
        <v>87</v>
      </c>
      <c r="BK309" s="206">
        <f t="shared" si="29"/>
        <v>0</v>
      </c>
      <c r="BL309" s="18" t="s">
        <v>348</v>
      </c>
      <c r="BM309" s="205" t="s">
        <v>1339</v>
      </c>
    </row>
    <row r="310" spans="1:65" s="2" customFormat="1" ht="24.2" customHeight="1">
      <c r="A310" s="35"/>
      <c r="B310" s="36"/>
      <c r="C310" s="193" t="s">
        <v>794</v>
      </c>
      <c r="D310" s="193" t="s">
        <v>195</v>
      </c>
      <c r="E310" s="194" t="s">
        <v>1340</v>
      </c>
      <c r="F310" s="195" t="s">
        <v>1341</v>
      </c>
      <c r="G310" s="196" t="s">
        <v>367</v>
      </c>
      <c r="H310" s="197">
        <v>9</v>
      </c>
      <c r="I310" s="198"/>
      <c r="J310" s="199">
        <f t="shared" si="20"/>
        <v>0</v>
      </c>
      <c r="K310" s="200"/>
      <c r="L310" s="40"/>
      <c r="M310" s="201" t="s">
        <v>1</v>
      </c>
      <c r="N310" s="202" t="s">
        <v>45</v>
      </c>
      <c r="O310" s="72"/>
      <c r="P310" s="203">
        <f t="shared" si="21"/>
        <v>0</v>
      </c>
      <c r="Q310" s="203">
        <v>0.00018</v>
      </c>
      <c r="R310" s="203">
        <f t="shared" si="22"/>
        <v>0.0016200000000000001</v>
      </c>
      <c r="S310" s="203">
        <v>0</v>
      </c>
      <c r="T310" s="204">
        <f t="shared" si="2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5" t="s">
        <v>348</v>
      </c>
      <c r="AT310" s="205" t="s">
        <v>195</v>
      </c>
      <c r="AU310" s="205" t="s">
        <v>87</v>
      </c>
      <c r="AY310" s="18" t="s">
        <v>193</v>
      </c>
      <c r="BE310" s="206">
        <f t="shared" si="24"/>
        <v>0</v>
      </c>
      <c r="BF310" s="206">
        <f t="shared" si="25"/>
        <v>0</v>
      </c>
      <c r="BG310" s="206">
        <f t="shared" si="26"/>
        <v>0</v>
      </c>
      <c r="BH310" s="206">
        <f t="shared" si="27"/>
        <v>0</v>
      </c>
      <c r="BI310" s="206">
        <f t="shared" si="28"/>
        <v>0</v>
      </c>
      <c r="BJ310" s="18" t="s">
        <v>87</v>
      </c>
      <c r="BK310" s="206">
        <f t="shared" si="29"/>
        <v>0</v>
      </c>
      <c r="BL310" s="18" t="s">
        <v>348</v>
      </c>
      <c r="BM310" s="205" t="s">
        <v>1342</v>
      </c>
    </row>
    <row r="311" spans="1:65" s="2" customFormat="1" ht="24.2" customHeight="1">
      <c r="A311" s="35"/>
      <c r="B311" s="36"/>
      <c r="C311" s="193" t="s">
        <v>801</v>
      </c>
      <c r="D311" s="193" t="s">
        <v>195</v>
      </c>
      <c r="E311" s="194" t="s">
        <v>1343</v>
      </c>
      <c r="F311" s="195" t="s">
        <v>1344</v>
      </c>
      <c r="G311" s="196" t="s">
        <v>367</v>
      </c>
      <c r="H311" s="197">
        <v>11</v>
      </c>
      <c r="I311" s="198"/>
      <c r="J311" s="199">
        <f t="shared" si="20"/>
        <v>0</v>
      </c>
      <c r="K311" s="200"/>
      <c r="L311" s="40"/>
      <c r="M311" s="201" t="s">
        <v>1</v>
      </c>
      <c r="N311" s="202" t="s">
        <v>45</v>
      </c>
      <c r="O311" s="72"/>
      <c r="P311" s="203">
        <f t="shared" si="21"/>
        <v>0</v>
      </c>
      <c r="Q311" s="203">
        <v>0.00085</v>
      </c>
      <c r="R311" s="203">
        <f t="shared" si="22"/>
        <v>0.009349999999999999</v>
      </c>
      <c r="S311" s="203">
        <v>0</v>
      </c>
      <c r="T311" s="204">
        <f t="shared" si="2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5" t="s">
        <v>348</v>
      </c>
      <c r="AT311" s="205" t="s">
        <v>195</v>
      </c>
      <c r="AU311" s="205" t="s">
        <v>87</v>
      </c>
      <c r="AY311" s="18" t="s">
        <v>193</v>
      </c>
      <c r="BE311" s="206">
        <f t="shared" si="24"/>
        <v>0</v>
      </c>
      <c r="BF311" s="206">
        <f t="shared" si="25"/>
        <v>0</v>
      </c>
      <c r="BG311" s="206">
        <f t="shared" si="26"/>
        <v>0</v>
      </c>
      <c r="BH311" s="206">
        <f t="shared" si="27"/>
        <v>0</v>
      </c>
      <c r="BI311" s="206">
        <f t="shared" si="28"/>
        <v>0</v>
      </c>
      <c r="BJ311" s="18" t="s">
        <v>87</v>
      </c>
      <c r="BK311" s="206">
        <f t="shared" si="29"/>
        <v>0</v>
      </c>
      <c r="BL311" s="18" t="s">
        <v>348</v>
      </c>
      <c r="BM311" s="205" t="s">
        <v>1345</v>
      </c>
    </row>
    <row r="312" spans="1:65" s="2" customFormat="1" ht="24.2" customHeight="1">
      <c r="A312" s="35"/>
      <c r="B312" s="36"/>
      <c r="C312" s="193" t="s">
        <v>812</v>
      </c>
      <c r="D312" s="193" t="s">
        <v>195</v>
      </c>
      <c r="E312" s="194" t="s">
        <v>1346</v>
      </c>
      <c r="F312" s="195" t="s">
        <v>1347</v>
      </c>
      <c r="G312" s="196" t="s">
        <v>1348</v>
      </c>
      <c r="H312" s="197">
        <v>22</v>
      </c>
      <c r="I312" s="198"/>
      <c r="J312" s="199">
        <f t="shared" si="20"/>
        <v>0</v>
      </c>
      <c r="K312" s="200"/>
      <c r="L312" s="40"/>
      <c r="M312" s="201" t="s">
        <v>1</v>
      </c>
      <c r="N312" s="202" t="s">
        <v>45</v>
      </c>
      <c r="O312" s="72"/>
      <c r="P312" s="203">
        <f t="shared" si="21"/>
        <v>0</v>
      </c>
      <c r="Q312" s="203">
        <v>0.0001</v>
      </c>
      <c r="R312" s="203">
        <f t="shared" si="22"/>
        <v>0.0022</v>
      </c>
      <c r="S312" s="203">
        <v>0</v>
      </c>
      <c r="T312" s="204">
        <f t="shared" si="2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5" t="s">
        <v>348</v>
      </c>
      <c r="AT312" s="205" t="s">
        <v>195</v>
      </c>
      <c r="AU312" s="205" t="s">
        <v>87</v>
      </c>
      <c r="AY312" s="18" t="s">
        <v>193</v>
      </c>
      <c r="BE312" s="206">
        <f t="shared" si="24"/>
        <v>0</v>
      </c>
      <c r="BF312" s="206">
        <f t="shared" si="25"/>
        <v>0</v>
      </c>
      <c r="BG312" s="206">
        <f t="shared" si="26"/>
        <v>0</v>
      </c>
      <c r="BH312" s="206">
        <f t="shared" si="27"/>
        <v>0</v>
      </c>
      <c r="BI312" s="206">
        <f t="shared" si="28"/>
        <v>0</v>
      </c>
      <c r="BJ312" s="18" t="s">
        <v>87</v>
      </c>
      <c r="BK312" s="206">
        <f t="shared" si="29"/>
        <v>0</v>
      </c>
      <c r="BL312" s="18" t="s">
        <v>348</v>
      </c>
      <c r="BM312" s="205" t="s">
        <v>1349</v>
      </c>
    </row>
    <row r="313" spans="1:65" s="2" customFormat="1" ht="24.2" customHeight="1">
      <c r="A313" s="35"/>
      <c r="B313" s="36"/>
      <c r="C313" s="193" t="s">
        <v>816</v>
      </c>
      <c r="D313" s="193" t="s">
        <v>195</v>
      </c>
      <c r="E313" s="194" t="s">
        <v>1350</v>
      </c>
      <c r="F313" s="195" t="s">
        <v>1351</v>
      </c>
      <c r="G313" s="196" t="s">
        <v>367</v>
      </c>
      <c r="H313" s="197">
        <v>3</v>
      </c>
      <c r="I313" s="198"/>
      <c r="J313" s="199">
        <f t="shared" si="20"/>
        <v>0</v>
      </c>
      <c r="K313" s="200"/>
      <c r="L313" s="40"/>
      <c r="M313" s="201" t="s">
        <v>1</v>
      </c>
      <c r="N313" s="202" t="s">
        <v>45</v>
      </c>
      <c r="O313" s="72"/>
      <c r="P313" s="203">
        <f t="shared" si="21"/>
        <v>0</v>
      </c>
      <c r="Q313" s="203">
        <v>0.00164</v>
      </c>
      <c r="R313" s="203">
        <f t="shared" si="22"/>
        <v>0.00492</v>
      </c>
      <c r="S313" s="203">
        <v>0</v>
      </c>
      <c r="T313" s="204">
        <f t="shared" si="2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5" t="s">
        <v>348</v>
      </c>
      <c r="AT313" s="205" t="s">
        <v>195</v>
      </c>
      <c r="AU313" s="205" t="s">
        <v>87</v>
      </c>
      <c r="AY313" s="18" t="s">
        <v>193</v>
      </c>
      <c r="BE313" s="206">
        <f t="shared" si="24"/>
        <v>0</v>
      </c>
      <c r="BF313" s="206">
        <f t="shared" si="25"/>
        <v>0</v>
      </c>
      <c r="BG313" s="206">
        <f t="shared" si="26"/>
        <v>0</v>
      </c>
      <c r="BH313" s="206">
        <f t="shared" si="27"/>
        <v>0</v>
      </c>
      <c r="BI313" s="206">
        <f t="shared" si="28"/>
        <v>0</v>
      </c>
      <c r="BJ313" s="18" t="s">
        <v>87</v>
      </c>
      <c r="BK313" s="206">
        <f t="shared" si="29"/>
        <v>0</v>
      </c>
      <c r="BL313" s="18" t="s">
        <v>348</v>
      </c>
      <c r="BM313" s="205" t="s">
        <v>1352</v>
      </c>
    </row>
    <row r="314" spans="1:65" s="2" customFormat="1" ht="24.2" customHeight="1">
      <c r="A314" s="35"/>
      <c r="B314" s="36"/>
      <c r="C314" s="193" t="s">
        <v>822</v>
      </c>
      <c r="D314" s="193" t="s">
        <v>195</v>
      </c>
      <c r="E314" s="194" t="s">
        <v>1353</v>
      </c>
      <c r="F314" s="195" t="s">
        <v>1354</v>
      </c>
      <c r="G314" s="196" t="s">
        <v>367</v>
      </c>
      <c r="H314" s="197">
        <v>1</v>
      </c>
      <c r="I314" s="198"/>
      <c r="J314" s="199">
        <f t="shared" si="20"/>
        <v>0</v>
      </c>
      <c r="K314" s="200"/>
      <c r="L314" s="40"/>
      <c r="M314" s="201" t="s">
        <v>1</v>
      </c>
      <c r="N314" s="202" t="s">
        <v>45</v>
      </c>
      <c r="O314" s="72"/>
      <c r="P314" s="203">
        <f t="shared" si="21"/>
        <v>0</v>
      </c>
      <c r="Q314" s="203">
        <v>0.00152</v>
      </c>
      <c r="R314" s="203">
        <f t="shared" si="22"/>
        <v>0.00152</v>
      </c>
      <c r="S314" s="203">
        <v>0</v>
      </c>
      <c r="T314" s="204">
        <f t="shared" si="2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5" t="s">
        <v>348</v>
      </c>
      <c r="AT314" s="205" t="s">
        <v>195</v>
      </c>
      <c r="AU314" s="205" t="s">
        <v>87</v>
      </c>
      <c r="AY314" s="18" t="s">
        <v>193</v>
      </c>
      <c r="BE314" s="206">
        <f t="shared" si="24"/>
        <v>0</v>
      </c>
      <c r="BF314" s="206">
        <f t="shared" si="25"/>
        <v>0</v>
      </c>
      <c r="BG314" s="206">
        <f t="shared" si="26"/>
        <v>0</v>
      </c>
      <c r="BH314" s="206">
        <f t="shared" si="27"/>
        <v>0</v>
      </c>
      <c r="BI314" s="206">
        <f t="shared" si="28"/>
        <v>0</v>
      </c>
      <c r="BJ314" s="18" t="s">
        <v>87</v>
      </c>
      <c r="BK314" s="206">
        <f t="shared" si="29"/>
        <v>0</v>
      </c>
      <c r="BL314" s="18" t="s">
        <v>348</v>
      </c>
      <c r="BM314" s="205" t="s">
        <v>1355</v>
      </c>
    </row>
    <row r="315" spans="1:65" s="2" customFormat="1" ht="24.2" customHeight="1">
      <c r="A315" s="35"/>
      <c r="B315" s="36"/>
      <c r="C315" s="193" t="s">
        <v>830</v>
      </c>
      <c r="D315" s="193" t="s">
        <v>195</v>
      </c>
      <c r="E315" s="194" t="s">
        <v>1356</v>
      </c>
      <c r="F315" s="195" t="s">
        <v>1357</v>
      </c>
      <c r="G315" s="196" t="s">
        <v>367</v>
      </c>
      <c r="H315" s="197">
        <v>1</v>
      </c>
      <c r="I315" s="198"/>
      <c r="J315" s="199">
        <f t="shared" si="20"/>
        <v>0</v>
      </c>
      <c r="K315" s="200"/>
      <c r="L315" s="40"/>
      <c r="M315" s="201" t="s">
        <v>1</v>
      </c>
      <c r="N315" s="202" t="s">
        <v>45</v>
      </c>
      <c r="O315" s="72"/>
      <c r="P315" s="203">
        <f t="shared" si="21"/>
        <v>0</v>
      </c>
      <c r="Q315" s="203">
        <v>9E-05</v>
      </c>
      <c r="R315" s="203">
        <f t="shared" si="22"/>
        <v>9E-05</v>
      </c>
      <c r="S315" s="203">
        <v>0</v>
      </c>
      <c r="T315" s="204">
        <f t="shared" si="2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5" t="s">
        <v>348</v>
      </c>
      <c r="AT315" s="205" t="s">
        <v>195</v>
      </c>
      <c r="AU315" s="205" t="s">
        <v>87</v>
      </c>
      <c r="AY315" s="18" t="s">
        <v>193</v>
      </c>
      <c r="BE315" s="206">
        <f t="shared" si="24"/>
        <v>0</v>
      </c>
      <c r="BF315" s="206">
        <f t="shared" si="25"/>
        <v>0</v>
      </c>
      <c r="BG315" s="206">
        <f t="shared" si="26"/>
        <v>0</v>
      </c>
      <c r="BH315" s="206">
        <f t="shared" si="27"/>
        <v>0</v>
      </c>
      <c r="BI315" s="206">
        <f t="shared" si="28"/>
        <v>0</v>
      </c>
      <c r="BJ315" s="18" t="s">
        <v>87</v>
      </c>
      <c r="BK315" s="206">
        <f t="shared" si="29"/>
        <v>0</v>
      </c>
      <c r="BL315" s="18" t="s">
        <v>348</v>
      </c>
      <c r="BM315" s="205" t="s">
        <v>1358</v>
      </c>
    </row>
    <row r="316" spans="1:65" s="2" customFormat="1" ht="21.75" customHeight="1">
      <c r="A316" s="35"/>
      <c r="B316" s="36"/>
      <c r="C316" s="193" t="s">
        <v>848</v>
      </c>
      <c r="D316" s="193" t="s">
        <v>195</v>
      </c>
      <c r="E316" s="194" t="s">
        <v>1359</v>
      </c>
      <c r="F316" s="195" t="s">
        <v>1360</v>
      </c>
      <c r="G316" s="196" t="s">
        <v>216</v>
      </c>
      <c r="H316" s="197">
        <v>0.627</v>
      </c>
      <c r="I316" s="198"/>
      <c r="J316" s="199">
        <f t="shared" si="20"/>
        <v>0</v>
      </c>
      <c r="K316" s="200"/>
      <c r="L316" s="40"/>
      <c r="M316" s="201" t="s">
        <v>1</v>
      </c>
      <c r="N316" s="202" t="s">
        <v>45</v>
      </c>
      <c r="O316" s="72"/>
      <c r="P316" s="203">
        <f t="shared" si="21"/>
        <v>0</v>
      </c>
      <c r="Q316" s="203">
        <v>0</v>
      </c>
      <c r="R316" s="203">
        <f t="shared" si="22"/>
        <v>0</v>
      </c>
      <c r="S316" s="203">
        <v>0</v>
      </c>
      <c r="T316" s="204">
        <f t="shared" si="2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5" t="s">
        <v>348</v>
      </c>
      <c r="AT316" s="205" t="s">
        <v>195</v>
      </c>
      <c r="AU316" s="205" t="s">
        <v>87</v>
      </c>
      <c r="AY316" s="18" t="s">
        <v>193</v>
      </c>
      <c r="BE316" s="206">
        <f t="shared" si="24"/>
        <v>0</v>
      </c>
      <c r="BF316" s="206">
        <f t="shared" si="25"/>
        <v>0</v>
      </c>
      <c r="BG316" s="206">
        <f t="shared" si="26"/>
        <v>0</v>
      </c>
      <c r="BH316" s="206">
        <f t="shared" si="27"/>
        <v>0</v>
      </c>
      <c r="BI316" s="206">
        <f t="shared" si="28"/>
        <v>0</v>
      </c>
      <c r="BJ316" s="18" t="s">
        <v>87</v>
      </c>
      <c r="BK316" s="206">
        <f t="shared" si="29"/>
        <v>0</v>
      </c>
      <c r="BL316" s="18" t="s">
        <v>348</v>
      </c>
      <c r="BM316" s="205" t="s">
        <v>1361</v>
      </c>
    </row>
    <row r="317" spans="2:63" s="12" customFormat="1" ht="25.9" customHeight="1">
      <c r="B317" s="177"/>
      <c r="C317" s="178"/>
      <c r="D317" s="179" t="s">
        <v>79</v>
      </c>
      <c r="E317" s="180" t="s">
        <v>1362</v>
      </c>
      <c r="F317" s="180" t="s">
        <v>1363</v>
      </c>
      <c r="G317" s="178"/>
      <c r="H317" s="178"/>
      <c r="I317" s="181"/>
      <c r="J317" s="182">
        <f>BK317</f>
        <v>0</v>
      </c>
      <c r="K317" s="178"/>
      <c r="L317" s="183"/>
      <c r="M317" s="184"/>
      <c r="N317" s="185"/>
      <c r="O317" s="185"/>
      <c r="P317" s="186">
        <f>SUM(P318:P322)</f>
        <v>0</v>
      </c>
      <c r="Q317" s="185"/>
      <c r="R317" s="186">
        <f>SUM(R318:R322)</f>
        <v>0</v>
      </c>
      <c r="S317" s="185"/>
      <c r="T317" s="187">
        <f>SUM(T318:T322)</f>
        <v>0</v>
      </c>
      <c r="AR317" s="188" t="s">
        <v>87</v>
      </c>
      <c r="AT317" s="189" t="s">
        <v>79</v>
      </c>
      <c r="AU317" s="189" t="s">
        <v>80</v>
      </c>
      <c r="AY317" s="188" t="s">
        <v>193</v>
      </c>
      <c r="BK317" s="190">
        <f>SUM(BK318:BK322)</f>
        <v>0</v>
      </c>
    </row>
    <row r="318" spans="1:65" s="2" customFormat="1" ht="16.5" customHeight="1">
      <c r="A318" s="35"/>
      <c r="B318" s="36"/>
      <c r="C318" s="193" t="s">
        <v>861</v>
      </c>
      <c r="D318" s="193" t="s">
        <v>195</v>
      </c>
      <c r="E318" s="194" t="s">
        <v>1364</v>
      </c>
      <c r="F318" s="195" t="s">
        <v>1365</v>
      </c>
      <c r="G318" s="196" t="s">
        <v>1366</v>
      </c>
      <c r="H318" s="197">
        <v>1</v>
      </c>
      <c r="I318" s="198"/>
      <c r="J318" s="199">
        <f>ROUND(I318*H318,2)</f>
        <v>0</v>
      </c>
      <c r="K318" s="200"/>
      <c r="L318" s="40"/>
      <c r="M318" s="201" t="s">
        <v>1</v>
      </c>
      <c r="N318" s="202" t="s">
        <v>45</v>
      </c>
      <c r="O318" s="72"/>
      <c r="P318" s="203">
        <f>O318*H318</f>
        <v>0</v>
      </c>
      <c r="Q318" s="203">
        <v>0</v>
      </c>
      <c r="R318" s="203">
        <f>Q318*H318</f>
        <v>0</v>
      </c>
      <c r="S318" s="203">
        <v>0</v>
      </c>
      <c r="T318" s="20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5" t="s">
        <v>199</v>
      </c>
      <c r="AT318" s="205" t="s">
        <v>195</v>
      </c>
      <c r="AU318" s="205" t="s">
        <v>87</v>
      </c>
      <c r="AY318" s="18" t="s">
        <v>193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18" t="s">
        <v>87</v>
      </c>
      <c r="BK318" s="206">
        <f>ROUND(I318*H318,2)</f>
        <v>0</v>
      </c>
      <c r="BL318" s="18" t="s">
        <v>199</v>
      </c>
      <c r="BM318" s="205" t="s">
        <v>1367</v>
      </c>
    </row>
    <row r="319" spans="1:65" s="2" customFormat="1" ht="16.5" customHeight="1">
      <c r="A319" s="35"/>
      <c r="B319" s="36"/>
      <c r="C319" s="193" t="s">
        <v>866</v>
      </c>
      <c r="D319" s="193" t="s">
        <v>195</v>
      </c>
      <c r="E319" s="194" t="s">
        <v>1368</v>
      </c>
      <c r="F319" s="195" t="s">
        <v>1369</v>
      </c>
      <c r="G319" s="196" t="s">
        <v>1370</v>
      </c>
      <c r="H319" s="197">
        <v>2</v>
      </c>
      <c r="I319" s="198"/>
      <c r="J319" s="199">
        <f>ROUND(I319*H319,2)</f>
        <v>0</v>
      </c>
      <c r="K319" s="200"/>
      <c r="L319" s="40"/>
      <c r="M319" s="201" t="s">
        <v>1</v>
      </c>
      <c r="N319" s="202" t="s">
        <v>45</v>
      </c>
      <c r="O319" s="72"/>
      <c r="P319" s="203">
        <f>O319*H319</f>
        <v>0</v>
      </c>
      <c r="Q319" s="203">
        <v>0</v>
      </c>
      <c r="R319" s="203">
        <f>Q319*H319</f>
        <v>0</v>
      </c>
      <c r="S319" s="203">
        <v>0</v>
      </c>
      <c r="T319" s="20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5" t="s">
        <v>199</v>
      </c>
      <c r="AT319" s="205" t="s">
        <v>195</v>
      </c>
      <c r="AU319" s="205" t="s">
        <v>87</v>
      </c>
      <c r="AY319" s="18" t="s">
        <v>193</v>
      </c>
      <c r="BE319" s="206">
        <f>IF(N319="základní",J319,0)</f>
        <v>0</v>
      </c>
      <c r="BF319" s="206">
        <f>IF(N319="snížená",J319,0)</f>
        <v>0</v>
      </c>
      <c r="BG319" s="206">
        <f>IF(N319="zákl. přenesená",J319,0)</f>
        <v>0</v>
      </c>
      <c r="BH319" s="206">
        <f>IF(N319="sníž. přenesená",J319,0)</f>
        <v>0</v>
      </c>
      <c r="BI319" s="206">
        <f>IF(N319="nulová",J319,0)</f>
        <v>0</v>
      </c>
      <c r="BJ319" s="18" t="s">
        <v>87</v>
      </c>
      <c r="BK319" s="206">
        <f>ROUND(I319*H319,2)</f>
        <v>0</v>
      </c>
      <c r="BL319" s="18" t="s">
        <v>199</v>
      </c>
      <c r="BM319" s="205" t="s">
        <v>1371</v>
      </c>
    </row>
    <row r="320" spans="1:65" s="2" customFormat="1" ht="16.5" customHeight="1">
      <c r="A320" s="35"/>
      <c r="B320" s="36"/>
      <c r="C320" s="193" t="s">
        <v>873</v>
      </c>
      <c r="D320" s="193" t="s">
        <v>195</v>
      </c>
      <c r="E320" s="194" t="s">
        <v>1372</v>
      </c>
      <c r="F320" s="195" t="s">
        <v>1373</v>
      </c>
      <c r="G320" s="196" t="s">
        <v>1370</v>
      </c>
      <c r="H320" s="197">
        <v>4</v>
      </c>
      <c r="I320" s="198"/>
      <c r="J320" s="199">
        <f>ROUND(I320*H320,2)</f>
        <v>0</v>
      </c>
      <c r="K320" s="200"/>
      <c r="L320" s="40"/>
      <c r="M320" s="201" t="s">
        <v>1</v>
      </c>
      <c r="N320" s="202" t="s">
        <v>45</v>
      </c>
      <c r="O320" s="72"/>
      <c r="P320" s="203">
        <f>O320*H320</f>
        <v>0</v>
      </c>
      <c r="Q320" s="203">
        <v>0</v>
      </c>
      <c r="R320" s="203">
        <f>Q320*H320</f>
        <v>0</v>
      </c>
      <c r="S320" s="203">
        <v>0</v>
      </c>
      <c r="T320" s="20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5" t="s">
        <v>199</v>
      </c>
      <c r="AT320" s="205" t="s">
        <v>195</v>
      </c>
      <c r="AU320" s="205" t="s">
        <v>87</v>
      </c>
      <c r="AY320" s="18" t="s">
        <v>193</v>
      </c>
      <c r="BE320" s="206">
        <f>IF(N320="základní",J320,0)</f>
        <v>0</v>
      </c>
      <c r="BF320" s="206">
        <f>IF(N320="snížená",J320,0)</f>
        <v>0</v>
      </c>
      <c r="BG320" s="206">
        <f>IF(N320="zákl. přenesená",J320,0)</f>
        <v>0</v>
      </c>
      <c r="BH320" s="206">
        <f>IF(N320="sníž. přenesená",J320,0)</f>
        <v>0</v>
      </c>
      <c r="BI320" s="206">
        <f>IF(N320="nulová",J320,0)</f>
        <v>0</v>
      </c>
      <c r="BJ320" s="18" t="s">
        <v>87</v>
      </c>
      <c r="BK320" s="206">
        <f>ROUND(I320*H320,2)</f>
        <v>0</v>
      </c>
      <c r="BL320" s="18" t="s">
        <v>199</v>
      </c>
      <c r="BM320" s="205" t="s">
        <v>1374</v>
      </c>
    </row>
    <row r="321" spans="1:65" s="2" customFormat="1" ht="24.2" customHeight="1">
      <c r="A321" s="35"/>
      <c r="B321" s="36"/>
      <c r="C321" s="193" t="s">
        <v>878</v>
      </c>
      <c r="D321" s="193" t="s">
        <v>195</v>
      </c>
      <c r="E321" s="194" t="s">
        <v>1375</v>
      </c>
      <c r="F321" s="195" t="s">
        <v>1376</v>
      </c>
      <c r="G321" s="196" t="s">
        <v>1377</v>
      </c>
      <c r="H321" s="197">
        <v>1</v>
      </c>
      <c r="I321" s="198"/>
      <c r="J321" s="199">
        <f>ROUND(I321*H321,2)</f>
        <v>0</v>
      </c>
      <c r="K321" s="200"/>
      <c r="L321" s="40"/>
      <c r="M321" s="201" t="s">
        <v>1</v>
      </c>
      <c r="N321" s="202" t="s">
        <v>45</v>
      </c>
      <c r="O321" s="72"/>
      <c r="P321" s="203">
        <f>O321*H321</f>
        <v>0</v>
      </c>
      <c r="Q321" s="203">
        <v>0</v>
      </c>
      <c r="R321" s="203">
        <f>Q321*H321</f>
        <v>0</v>
      </c>
      <c r="S321" s="203">
        <v>0</v>
      </c>
      <c r="T321" s="20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5" t="s">
        <v>199</v>
      </c>
      <c r="AT321" s="205" t="s">
        <v>195</v>
      </c>
      <c r="AU321" s="205" t="s">
        <v>87</v>
      </c>
      <c r="AY321" s="18" t="s">
        <v>193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18" t="s">
        <v>87</v>
      </c>
      <c r="BK321" s="206">
        <f>ROUND(I321*H321,2)</f>
        <v>0</v>
      </c>
      <c r="BL321" s="18" t="s">
        <v>199</v>
      </c>
      <c r="BM321" s="205" t="s">
        <v>1378</v>
      </c>
    </row>
    <row r="322" spans="1:65" s="2" customFormat="1" ht="16.5" customHeight="1">
      <c r="A322" s="35"/>
      <c r="B322" s="36"/>
      <c r="C322" s="193" t="s">
        <v>883</v>
      </c>
      <c r="D322" s="193" t="s">
        <v>195</v>
      </c>
      <c r="E322" s="194" t="s">
        <v>1379</v>
      </c>
      <c r="F322" s="195" t="s">
        <v>1380</v>
      </c>
      <c r="G322" s="196" t="s">
        <v>1366</v>
      </c>
      <c r="H322" s="197">
        <v>1</v>
      </c>
      <c r="I322" s="198"/>
      <c r="J322" s="199">
        <f>ROUND(I322*H322,2)</f>
        <v>0</v>
      </c>
      <c r="K322" s="200"/>
      <c r="L322" s="40"/>
      <c r="M322" s="201" t="s">
        <v>1</v>
      </c>
      <c r="N322" s="202" t="s">
        <v>45</v>
      </c>
      <c r="O322" s="72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5" t="s">
        <v>199</v>
      </c>
      <c r="AT322" s="205" t="s">
        <v>195</v>
      </c>
      <c r="AU322" s="205" t="s">
        <v>87</v>
      </c>
      <c r="AY322" s="18" t="s">
        <v>193</v>
      </c>
      <c r="BE322" s="206">
        <f>IF(N322="základní",J322,0)</f>
        <v>0</v>
      </c>
      <c r="BF322" s="206">
        <f>IF(N322="snížená",J322,0)</f>
        <v>0</v>
      </c>
      <c r="BG322" s="206">
        <f>IF(N322="zákl. přenesená",J322,0)</f>
        <v>0</v>
      </c>
      <c r="BH322" s="206">
        <f>IF(N322="sníž. přenesená",J322,0)</f>
        <v>0</v>
      </c>
      <c r="BI322" s="206">
        <f>IF(N322="nulová",J322,0)</f>
        <v>0</v>
      </c>
      <c r="BJ322" s="18" t="s">
        <v>87</v>
      </c>
      <c r="BK322" s="206">
        <f>ROUND(I322*H322,2)</f>
        <v>0</v>
      </c>
      <c r="BL322" s="18" t="s">
        <v>199</v>
      </c>
      <c r="BM322" s="205" t="s">
        <v>1381</v>
      </c>
    </row>
    <row r="323" spans="2:63" s="12" customFormat="1" ht="25.9" customHeight="1">
      <c r="B323" s="177"/>
      <c r="C323" s="178"/>
      <c r="D323" s="179" t="s">
        <v>79</v>
      </c>
      <c r="E323" s="180" t="s">
        <v>1382</v>
      </c>
      <c r="F323" s="180" t="s">
        <v>1383</v>
      </c>
      <c r="G323" s="178"/>
      <c r="H323" s="178"/>
      <c r="I323" s="181"/>
      <c r="J323" s="182">
        <f>BK323</f>
        <v>0</v>
      </c>
      <c r="K323" s="178"/>
      <c r="L323" s="183"/>
      <c r="M323" s="184"/>
      <c r="N323" s="185"/>
      <c r="O323" s="185"/>
      <c r="P323" s="186">
        <f>SUM(P324:P345)</f>
        <v>0</v>
      </c>
      <c r="Q323" s="185"/>
      <c r="R323" s="186">
        <f>SUM(R324:R345)</f>
        <v>0.00564337</v>
      </c>
      <c r="S323" s="185"/>
      <c r="T323" s="187">
        <f>SUM(T324:T345)</f>
        <v>0</v>
      </c>
      <c r="AR323" s="188" t="s">
        <v>87</v>
      </c>
      <c r="AT323" s="189" t="s">
        <v>79</v>
      </c>
      <c r="AU323" s="189" t="s">
        <v>80</v>
      </c>
      <c r="AY323" s="188" t="s">
        <v>193</v>
      </c>
      <c r="BK323" s="190">
        <f>SUM(BK324:BK345)</f>
        <v>0</v>
      </c>
    </row>
    <row r="324" spans="1:65" s="2" customFormat="1" ht="21.75" customHeight="1">
      <c r="A324" s="35"/>
      <c r="B324" s="36"/>
      <c r="C324" s="193" t="s">
        <v>888</v>
      </c>
      <c r="D324" s="193" t="s">
        <v>195</v>
      </c>
      <c r="E324" s="194" t="s">
        <v>1384</v>
      </c>
      <c r="F324" s="195" t="s">
        <v>1385</v>
      </c>
      <c r="G324" s="196" t="s">
        <v>496</v>
      </c>
      <c r="H324" s="197">
        <v>13.699</v>
      </c>
      <c r="I324" s="198"/>
      <c r="J324" s="199">
        <f>ROUND(I324*H324,2)</f>
        <v>0</v>
      </c>
      <c r="K324" s="200"/>
      <c r="L324" s="40"/>
      <c r="M324" s="201" t="s">
        <v>1</v>
      </c>
      <c r="N324" s="202" t="s">
        <v>45</v>
      </c>
      <c r="O324" s="72"/>
      <c r="P324" s="203">
        <f>O324*H324</f>
        <v>0</v>
      </c>
      <c r="Q324" s="203">
        <v>1E-05</v>
      </c>
      <c r="R324" s="203">
        <f>Q324*H324</f>
        <v>0.00013699</v>
      </c>
      <c r="S324" s="203">
        <v>0</v>
      </c>
      <c r="T324" s="20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5" t="s">
        <v>199</v>
      </c>
      <c r="AT324" s="205" t="s">
        <v>195</v>
      </c>
      <c r="AU324" s="205" t="s">
        <v>87</v>
      </c>
      <c r="AY324" s="18" t="s">
        <v>193</v>
      </c>
      <c r="BE324" s="206">
        <f>IF(N324="základní",J324,0)</f>
        <v>0</v>
      </c>
      <c r="BF324" s="206">
        <f>IF(N324="snížená",J324,0)</f>
        <v>0</v>
      </c>
      <c r="BG324" s="206">
        <f>IF(N324="zákl. přenesená",J324,0)</f>
        <v>0</v>
      </c>
      <c r="BH324" s="206">
        <f>IF(N324="sníž. přenesená",J324,0)</f>
        <v>0</v>
      </c>
      <c r="BI324" s="206">
        <f>IF(N324="nulová",J324,0)</f>
        <v>0</v>
      </c>
      <c r="BJ324" s="18" t="s">
        <v>87</v>
      </c>
      <c r="BK324" s="206">
        <f>ROUND(I324*H324,2)</f>
        <v>0</v>
      </c>
      <c r="BL324" s="18" t="s">
        <v>199</v>
      </c>
      <c r="BM324" s="205" t="s">
        <v>1386</v>
      </c>
    </row>
    <row r="325" spans="2:51" s="13" customFormat="1" ht="12">
      <c r="B325" s="207"/>
      <c r="C325" s="208"/>
      <c r="D325" s="209" t="s">
        <v>201</v>
      </c>
      <c r="E325" s="210" t="s">
        <v>1</v>
      </c>
      <c r="F325" s="211" t="s">
        <v>1387</v>
      </c>
      <c r="G325" s="208"/>
      <c r="H325" s="212">
        <v>13.699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201</v>
      </c>
      <c r="AU325" s="218" t="s">
        <v>87</v>
      </c>
      <c r="AV325" s="13" t="s">
        <v>89</v>
      </c>
      <c r="AW325" s="13" t="s">
        <v>36</v>
      </c>
      <c r="AX325" s="13" t="s">
        <v>80</v>
      </c>
      <c r="AY325" s="218" t="s">
        <v>193</v>
      </c>
    </row>
    <row r="326" spans="2:51" s="14" customFormat="1" ht="12">
      <c r="B326" s="219"/>
      <c r="C326" s="220"/>
      <c r="D326" s="209" t="s">
        <v>201</v>
      </c>
      <c r="E326" s="221" t="s">
        <v>1</v>
      </c>
      <c r="F326" s="222" t="s">
        <v>203</v>
      </c>
      <c r="G326" s="220"/>
      <c r="H326" s="223">
        <v>13.699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201</v>
      </c>
      <c r="AU326" s="229" t="s">
        <v>87</v>
      </c>
      <c r="AV326" s="14" t="s">
        <v>199</v>
      </c>
      <c r="AW326" s="14" t="s">
        <v>36</v>
      </c>
      <c r="AX326" s="14" t="s">
        <v>87</v>
      </c>
      <c r="AY326" s="229" t="s">
        <v>193</v>
      </c>
    </row>
    <row r="327" spans="1:65" s="2" customFormat="1" ht="21.75" customHeight="1">
      <c r="A327" s="35"/>
      <c r="B327" s="36"/>
      <c r="C327" s="193" t="s">
        <v>893</v>
      </c>
      <c r="D327" s="193" t="s">
        <v>195</v>
      </c>
      <c r="E327" s="194" t="s">
        <v>1388</v>
      </c>
      <c r="F327" s="195" t="s">
        <v>1389</v>
      </c>
      <c r="G327" s="196" t="s">
        <v>496</v>
      </c>
      <c r="H327" s="197">
        <v>21.527</v>
      </c>
      <c r="I327" s="198"/>
      <c r="J327" s="199">
        <f>ROUND(I327*H327,2)</f>
        <v>0</v>
      </c>
      <c r="K327" s="200"/>
      <c r="L327" s="40"/>
      <c r="M327" s="201" t="s">
        <v>1</v>
      </c>
      <c r="N327" s="202" t="s">
        <v>45</v>
      </c>
      <c r="O327" s="72"/>
      <c r="P327" s="203">
        <f>O327*H327</f>
        <v>0</v>
      </c>
      <c r="Q327" s="203">
        <v>6E-05</v>
      </c>
      <c r="R327" s="203">
        <f>Q327*H327</f>
        <v>0.00129162</v>
      </c>
      <c r="S327" s="203">
        <v>0</v>
      </c>
      <c r="T327" s="20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5" t="s">
        <v>199</v>
      </c>
      <c r="AT327" s="205" t="s">
        <v>195</v>
      </c>
      <c r="AU327" s="205" t="s">
        <v>87</v>
      </c>
      <c r="AY327" s="18" t="s">
        <v>193</v>
      </c>
      <c r="BE327" s="206">
        <f>IF(N327="základní",J327,0)</f>
        <v>0</v>
      </c>
      <c r="BF327" s="206">
        <f>IF(N327="snížená",J327,0)</f>
        <v>0</v>
      </c>
      <c r="BG327" s="206">
        <f>IF(N327="zákl. přenesená",J327,0)</f>
        <v>0</v>
      </c>
      <c r="BH327" s="206">
        <f>IF(N327="sníž. přenesená",J327,0)</f>
        <v>0</v>
      </c>
      <c r="BI327" s="206">
        <f>IF(N327="nulová",J327,0)</f>
        <v>0</v>
      </c>
      <c r="BJ327" s="18" t="s">
        <v>87</v>
      </c>
      <c r="BK327" s="206">
        <f>ROUND(I327*H327,2)</f>
        <v>0</v>
      </c>
      <c r="BL327" s="18" t="s">
        <v>199</v>
      </c>
      <c r="BM327" s="205" t="s">
        <v>1390</v>
      </c>
    </row>
    <row r="328" spans="2:51" s="13" customFormat="1" ht="12">
      <c r="B328" s="207"/>
      <c r="C328" s="208"/>
      <c r="D328" s="209" t="s">
        <v>201</v>
      </c>
      <c r="E328" s="210" t="s">
        <v>1</v>
      </c>
      <c r="F328" s="211" t="s">
        <v>1391</v>
      </c>
      <c r="G328" s="208"/>
      <c r="H328" s="212">
        <v>21.527</v>
      </c>
      <c r="I328" s="213"/>
      <c r="J328" s="208"/>
      <c r="K328" s="208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201</v>
      </c>
      <c r="AU328" s="218" t="s">
        <v>87</v>
      </c>
      <c r="AV328" s="13" t="s">
        <v>89</v>
      </c>
      <c r="AW328" s="13" t="s">
        <v>36</v>
      </c>
      <c r="AX328" s="13" t="s">
        <v>80</v>
      </c>
      <c r="AY328" s="218" t="s">
        <v>193</v>
      </c>
    </row>
    <row r="329" spans="2:51" s="14" customFormat="1" ht="12">
      <c r="B329" s="219"/>
      <c r="C329" s="220"/>
      <c r="D329" s="209" t="s">
        <v>201</v>
      </c>
      <c r="E329" s="221" t="s">
        <v>1</v>
      </c>
      <c r="F329" s="222" t="s">
        <v>203</v>
      </c>
      <c r="G329" s="220"/>
      <c r="H329" s="223">
        <v>21.527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201</v>
      </c>
      <c r="AU329" s="229" t="s">
        <v>87</v>
      </c>
      <c r="AV329" s="14" t="s">
        <v>199</v>
      </c>
      <c r="AW329" s="14" t="s">
        <v>36</v>
      </c>
      <c r="AX329" s="14" t="s">
        <v>87</v>
      </c>
      <c r="AY329" s="229" t="s">
        <v>193</v>
      </c>
    </row>
    <row r="330" spans="1:65" s="2" customFormat="1" ht="21.75" customHeight="1">
      <c r="A330" s="35"/>
      <c r="B330" s="36"/>
      <c r="C330" s="193" t="s">
        <v>897</v>
      </c>
      <c r="D330" s="193" t="s">
        <v>195</v>
      </c>
      <c r="E330" s="194" t="s">
        <v>1392</v>
      </c>
      <c r="F330" s="195" t="s">
        <v>1393</v>
      </c>
      <c r="G330" s="196" t="s">
        <v>496</v>
      </c>
      <c r="H330" s="197">
        <v>23.896</v>
      </c>
      <c r="I330" s="198"/>
      <c r="J330" s="199">
        <f>ROUND(I330*H330,2)</f>
        <v>0</v>
      </c>
      <c r="K330" s="200"/>
      <c r="L330" s="40"/>
      <c r="M330" s="201" t="s">
        <v>1</v>
      </c>
      <c r="N330" s="202" t="s">
        <v>45</v>
      </c>
      <c r="O330" s="72"/>
      <c r="P330" s="203">
        <f>O330*H330</f>
        <v>0</v>
      </c>
      <c r="Q330" s="203">
        <v>5E-05</v>
      </c>
      <c r="R330" s="203">
        <f>Q330*H330</f>
        <v>0.0011948000000000002</v>
      </c>
      <c r="S330" s="203">
        <v>0</v>
      </c>
      <c r="T330" s="204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5" t="s">
        <v>199</v>
      </c>
      <c r="AT330" s="205" t="s">
        <v>195</v>
      </c>
      <c r="AU330" s="205" t="s">
        <v>87</v>
      </c>
      <c r="AY330" s="18" t="s">
        <v>193</v>
      </c>
      <c r="BE330" s="206">
        <f>IF(N330="základní",J330,0)</f>
        <v>0</v>
      </c>
      <c r="BF330" s="206">
        <f>IF(N330="snížená",J330,0)</f>
        <v>0</v>
      </c>
      <c r="BG330" s="206">
        <f>IF(N330="zákl. přenesená",J330,0)</f>
        <v>0</v>
      </c>
      <c r="BH330" s="206">
        <f>IF(N330="sníž. přenesená",J330,0)</f>
        <v>0</v>
      </c>
      <c r="BI330" s="206">
        <f>IF(N330="nulová",J330,0)</f>
        <v>0</v>
      </c>
      <c r="BJ330" s="18" t="s">
        <v>87</v>
      </c>
      <c r="BK330" s="206">
        <f>ROUND(I330*H330,2)</f>
        <v>0</v>
      </c>
      <c r="BL330" s="18" t="s">
        <v>199</v>
      </c>
      <c r="BM330" s="205" t="s">
        <v>1394</v>
      </c>
    </row>
    <row r="331" spans="2:51" s="13" customFormat="1" ht="12">
      <c r="B331" s="207"/>
      <c r="C331" s="208"/>
      <c r="D331" s="209" t="s">
        <v>201</v>
      </c>
      <c r="E331" s="210" t="s">
        <v>1</v>
      </c>
      <c r="F331" s="211" t="s">
        <v>1395</v>
      </c>
      <c r="G331" s="208"/>
      <c r="H331" s="212">
        <v>23.896</v>
      </c>
      <c r="I331" s="213"/>
      <c r="J331" s="208"/>
      <c r="K331" s="208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201</v>
      </c>
      <c r="AU331" s="218" t="s">
        <v>87</v>
      </c>
      <c r="AV331" s="13" t="s">
        <v>89</v>
      </c>
      <c r="AW331" s="13" t="s">
        <v>36</v>
      </c>
      <c r="AX331" s="13" t="s">
        <v>80</v>
      </c>
      <c r="AY331" s="218" t="s">
        <v>193</v>
      </c>
    </row>
    <row r="332" spans="2:51" s="14" customFormat="1" ht="12">
      <c r="B332" s="219"/>
      <c r="C332" s="220"/>
      <c r="D332" s="209" t="s">
        <v>201</v>
      </c>
      <c r="E332" s="221" t="s">
        <v>1</v>
      </c>
      <c r="F332" s="222" t="s">
        <v>203</v>
      </c>
      <c r="G332" s="220"/>
      <c r="H332" s="223">
        <v>23.896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201</v>
      </c>
      <c r="AU332" s="229" t="s">
        <v>87</v>
      </c>
      <c r="AV332" s="14" t="s">
        <v>199</v>
      </c>
      <c r="AW332" s="14" t="s">
        <v>36</v>
      </c>
      <c r="AX332" s="14" t="s">
        <v>87</v>
      </c>
      <c r="AY332" s="229" t="s">
        <v>193</v>
      </c>
    </row>
    <row r="333" spans="1:65" s="2" customFormat="1" ht="21.75" customHeight="1">
      <c r="A333" s="35"/>
      <c r="B333" s="36"/>
      <c r="C333" s="193" t="s">
        <v>901</v>
      </c>
      <c r="D333" s="193" t="s">
        <v>195</v>
      </c>
      <c r="E333" s="194" t="s">
        <v>1396</v>
      </c>
      <c r="F333" s="195" t="s">
        <v>1397</v>
      </c>
      <c r="G333" s="196" t="s">
        <v>496</v>
      </c>
      <c r="H333" s="197">
        <v>9.579</v>
      </c>
      <c r="I333" s="198"/>
      <c r="J333" s="199">
        <f>ROUND(I333*H333,2)</f>
        <v>0</v>
      </c>
      <c r="K333" s="200"/>
      <c r="L333" s="40"/>
      <c r="M333" s="201" t="s">
        <v>1</v>
      </c>
      <c r="N333" s="202" t="s">
        <v>45</v>
      </c>
      <c r="O333" s="72"/>
      <c r="P333" s="203">
        <f>O333*H333</f>
        <v>0</v>
      </c>
      <c r="Q333" s="203">
        <v>6E-05</v>
      </c>
      <c r="R333" s="203">
        <f>Q333*H333</f>
        <v>0.00057474</v>
      </c>
      <c r="S333" s="203">
        <v>0</v>
      </c>
      <c r="T333" s="20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5" t="s">
        <v>199</v>
      </c>
      <c r="AT333" s="205" t="s">
        <v>195</v>
      </c>
      <c r="AU333" s="205" t="s">
        <v>87</v>
      </c>
      <c r="AY333" s="18" t="s">
        <v>193</v>
      </c>
      <c r="BE333" s="206">
        <f>IF(N333="základní",J333,0)</f>
        <v>0</v>
      </c>
      <c r="BF333" s="206">
        <f>IF(N333="snížená",J333,0)</f>
        <v>0</v>
      </c>
      <c r="BG333" s="206">
        <f>IF(N333="zákl. přenesená",J333,0)</f>
        <v>0</v>
      </c>
      <c r="BH333" s="206">
        <f>IF(N333="sníž. přenesená",J333,0)</f>
        <v>0</v>
      </c>
      <c r="BI333" s="206">
        <f>IF(N333="nulová",J333,0)</f>
        <v>0</v>
      </c>
      <c r="BJ333" s="18" t="s">
        <v>87</v>
      </c>
      <c r="BK333" s="206">
        <f>ROUND(I333*H333,2)</f>
        <v>0</v>
      </c>
      <c r="BL333" s="18" t="s">
        <v>199</v>
      </c>
      <c r="BM333" s="205" t="s">
        <v>1398</v>
      </c>
    </row>
    <row r="334" spans="2:51" s="13" customFormat="1" ht="12">
      <c r="B334" s="207"/>
      <c r="C334" s="208"/>
      <c r="D334" s="209" t="s">
        <v>201</v>
      </c>
      <c r="E334" s="210" t="s">
        <v>1</v>
      </c>
      <c r="F334" s="211" t="s">
        <v>1399</v>
      </c>
      <c r="G334" s="208"/>
      <c r="H334" s="212">
        <v>9.579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201</v>
      </c>
      <c r="AU334" s="218" t="s">
        <v>87</v>
      </c>
      <c r="AV334" s="13" t="s">
        <v>89</v>
      </c>
      <c r="AW334" s="13" t="s">
        <v>36</v>
      </c>
      <c r="AX334" s="13" t="s">
        <v>80</v>
      </c>
      <c r="AY334" s="218" t="s">
        <v>193</v>
      </c>
    </row>
    <row r="335" spans="2:51" s="14" customFormat="1" ht="12">
      <c r="B335" s="219"/>
      <c r="C335" s="220"/>
      <c r="D335" s="209" t="s">
        <v>201</v>
      </c>
      <c r="E335" s="221" t="s">
        <v>1</v>
      </c>
      <c r="F335" s="222" t="s">
        <v>203</v>
      </c>
      <c r="G335" s="220"/>
      <c r="H335" s="223">
        <v>9.579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201</v>
      </c>
      <c r="AU335" s="229" t="s">
        <v>87</v>
      </c>
      <c r="AV335" s="14" t="s">
        <v>199</v>
      </c>
      <c r="AW335" s="14" t="s">
        <v>36</v>
      </c>
      <c r="AX335" s="14" t="s">
        <v>87</v>
      </c>
      <c r="AY335" s="229" t="s">
        <v>193</v>
      </c>
    </row>
    <row r="336" spans="1:65" s="2" customFormat="1" ht="24.2" customHeight="1">
      <c r="A336" s="35"/>
      <c r="B336" s="36"/>
      <c r="C336" s="193" t="s">
        <v>905</v>
      </c>
      <c r="D336" s="193" t="s">
        <v>195</v>
      </c>
      <c r="E336" s="194" t="s">
        <v>1400</v>
      </c>
      <c r="F336" s="195" t="s">
        <v>1401</v>
      </c>
      <c r="G336" s="196" t="s">
        <v>496</v>
      </c>
      <c r="H336" s="197">
        <v>15.759</v>
      </c>
      <c r="I336" s="198"/>
      <c r="J336" s="199">
        <f>ROUND(I336*H336,2)</f>
        <v>0</v>
      </c>
      <c r="K336" s="200"/>
      <c r="L336" s="40"/>
      <c r="M336" s="201" t="s">
        <v>1</v>
      </c>
      <c r="N336" s="202" t="s">
        <v>45</v>
      </c>
      <c r="O336" s="72"/>
      <c r="P336" s="203">
        <f>O336*H336</f>
        <v>0</v>
      </c>
      <c r="Q336" s="203">
        <v>4E-05</v>
      </c>
      <c r="R336" s="203">
        <f>Q336*H336</f>
        <v>0.0006303600000000001</v>
      </c>
      <c r="S336" s="203">
        <v>0</v>
      </c>
      <c r="T336" s="20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5" t="s">
        <v>199</v>
      </c>
      <c r="AT336" s="205" t="s">
        <v>195</v>
      </c>
      <c r="AU336" s="205" t="s">
        <v>87</v>
      </c>
      <c r="AY336" s="18" t="s">
        <v>193</v>
      </c>
      <c r="BE336" s="206">
        <f>IF(N336="základní",J336,0)</f>
        <v>0</v>
      </c>
      <c r="BF336" s="206">
        <f>IF(N336="snížená",J336,0)</f>
        <v>0</v>
      </c>
      <c r="BG336" s="206">
        <f>IF(N336="zákl. přenesená",J336,0)</f>
        <v>0</v>
      </c>
      <c r="BH336" s="206">
        <f>IF(N336="sníž. přenesená",J336,0)</f>
        <v>0</v>
      </c>
      <c r="BI336" s="206">
        <f>IF(N336="nulová",J336,0)</f>
        <v>0</v>
      </c>
      <c r="BJ336" s="18" t="s">
        <v>87</v>
      </c>
      <c r="BK336" s="206">
        <f>ROUND(I336*H336,2)</f>
        <v>0</v>
      </c>
      <c r="BL336" s="18" t="s">
        <v>199</v>
      </c>
      <c r="BM336" s="205" t="s">
        <v>1402</v>
      </c>
    </row>
    <row r="337" spans="2:51" s="13" customFormat="1" ht="12">
      <c r="B337" s="207"/>
      <c r="C337" s="208"/>
      <c r="D337" s="209" t="s">
        <v>201</v>
      </c>
      <c r="E337" s="210" t="s">
        <v>1</v>
      </c>
      <c r="F337" s="211" t="s">
        <v>1403</v>
      </c>
      <c r="G337" s="208"/>
      <c r="H337" s="212">
        <v>15.759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201</v>
      </c>
      <c r="AU337" s="218" t="s">
        <v>87</v>
      </c>
      <c r="AV337" s="13" t="s">
        <v>89</v>
      </c>
      <c r="AW337" s="13" t="s">
        <v>36</v>
      </c>
      <c r="AX337" s="13" t="s">
        <v>80</v>
      </c>
      <c r="AY337" s="218" t="s">
        <v>193</v>
      </c>
    </row>
    <row r="338" spans="2:51" s="14" customFormat="1" ht="12">
      <c r="B338" s="219"/>
      <c r="C338" s="220"/>
      <c r="D338" s="209" t="s">
        <v>201</v>
      </c>
      <c r="E338" s="221" t="s">
        <v>1</v>
      </c>
      <c r="F338" s="222" t="s">
        <v>203</v>
      </c>
      <c r="G338" s="220"/>
      <c r="H338" s="223">
        <v>15.759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201</v>
      </c>
      <c r="AU338" s="229" t="s">
        <v>87</v>
      </c>
      <c r="AV338" s="14" t="s">
        <v>199</v>
      </c>
      <c r="AW338" s="14" t="s">
        <v>36</v>
      </c>
      <c r="AX338" s="14" t="s">
        <v>87</v>
      </c>
      <c r="AY338" s="229" t="s">
        <v>193</v>
      </c>
    </row>
    <row r="339" spans="1:65" s="2" customFormat="1" ht="24.2" customHeight="1">
      <c r="A339" s="35"/>
      <c r="B339" s="36"/>
      <c r="C339" s="193" t="s">
        <v>909</v>
      </c>
      <c r="D339" s="193" t="s">
        <v>195</v>
      </c>
      <c r="E339" s="194" t="s">
        <v>1404</v>
      </c>
      <c r="F339" s="195" t="s">
        <v>1405</v>
      </c>
      <c r="G339" s="196" t="s">
        <v>496</v>
      </c>
      <c r="H339" s="197">
        <v>13.493</v>
      </c>
      <c r="I339" s="198"/>
      <c r="J339" s="199">
        <f>ROUND(I339*H339,2)</f>
        <v>0</v>
      </c>
      <c r="K339" s="200"/>
      <c r="L339" s="40"/>
      <c r="M339" s="201" t="s">
        <v>1</v>
      </c>
      <c r="N339" s="202" t="s">
        <v>45</v>
      </c>
      <c r="O339" s="72"/>
      <c r="P339" s="203">
        <f>O339*H339</f>
        <v>0</v>
      </c>
      <c r="Q339" s="203">
        <v>8E-05</v>
      </c>
      <c r="R339" s="203">
        <f>Q339*H339</f>
        <v>0.00107944</v>
      </c>
      <c r="S339" s="203">
        <v>0</v>
      </c>
      <c r="T339" s="20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5" t="s">
        <v>199</v>
      </c>
      <c r="AT339" s="205" t="s">
        <v>195</v>
      </c>
      <c r="AU339" s="205" t="s">
        <v>87</v>
      </c>
      <c r="AY339" s="18" t="s">
        <v>193</v>
      </c>
      <c r="BE339" s="206">
        <f>IF(N339="základní",J339,0)</f>
        <v>0</v>
      </c>
      <c r="BF339" s="206">
        <f>IF(N339="snížená",J339,0)</f>
        <v>0</v>
      </c>
      <c r="BG339" s="206">
        <f>IF(N339="zákl. přenesená",J339,0)</f>
        <v>0</v>
      </c>
      <c r="BH339" s="206">
        <f>IF(N339="sníž. přenesená",J339,0)</f>
        <v>0</v>
      </c>
      <c r="BI339" s="206">
        <f>IF(N339="nulová",J339,0)</f>
        <v>0</v>
      </c>
      <c r="BJ339" s="18" t="s">
        <v>87</v>
      </c>
      <c r="BK339" s="206">
        <f>ROUND(I339*H339,2)</f>
        <v>0</v>
      </c>
      <c r="BL339" s="18" t="s">
        <v>199</v>
      </c>
      <c r="BM339" s="205" t="s">
        <v>1406</v>
      </c>
    </row>
    <row r="340" spans="2:51" s="13" customFormat="1" ht="12">
      <c r="B340" s="207"/>
      <c r="C340" s="208"/>
      <c r="D340" s="209" t="s">
        <v>201</v>
      </c>
      <c r="E340" s="210" t="s">
        <v>1</v>
      </c>
      <c r="F340" s="211" t="s">
        <v>1407</v>
      </c>
      <c r="G340" s="208"/>
      <c r="H340" s="212">
        <v>13.493</v>
      </c>
      <c r="I340" s="213"/>
      <c r="J340" s="208"/>
      <c r="K340" s="208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201</v>
      </c>
      <c r="AU340" s="218" t="s">
        <v>87</v>
      </c>
      <c r="AV340" s="13" t="s">
        <v>89</v>
      </c>
      <c r="AW340" s="13" t="s">
        <v>36</v>
      </c>
      <c r="AX340" s="13" t="s">
        <v>80</v>
      </c>
      <c r="AY340" s="218" t="s">
        <v>193</v>
      </c>
    </row>
    <row r="341" spans="2:51" s="14" customFormat="1" ht="12">
      <c r="B341" s="219"/>
      <c r="C341" s="220"/>
      <c r="D341" s="209" t="s">
        <v>201</v>
      </c>
      <c r="E341" s="221" t="s">
        <v>1</v>
      </c>
      <c r="F341" s="222" t="s">
        <v>203</v>
      </c>
      <c r="G341" s="220"/>
      <c r="H341" s="223">
        <v>13.493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201</v>
      </c>
      <c r="AU341" s="229" t="s">
        <v>87</v>
      </c>
      <c r="AV341" s="14" t="s">
        <v>199</v>
      </c>
      <c r="AW341" s="14" t="s">
        <v>36</v>
      </c>
      <c r="AX341" s="14" t="s">
        <v>87</v>
      </c>
      <c r="AY341" s="229" t="s">
        <v>193</v>
      </c>
    </row>
    <row r="342" spans="1:65" s="2" customFormat="1" ht="24.2" customHeight="1">
      <c r="A342" s="35"/>
      <c r="B342" s="36"/>
      <c r="C342" s="193" t="s">
        <v>913</v>
      </c>
      <c r="D342" s="193" t="s">
        <v>195</v>
      </c>
      <c r="E342" s="194" t="s">
        <v>1408</v>
      </c>
      <c r="F342" s="195" t="s">
        <v>1409</v>
      </c>
      <c r="G342" s="196" t="s">
        <v>496</v>
      </c>
      <c r="H342" s="197">
        <v>12.257</v>
      </c>
      <c r="I342" s="198"/>
      <c r="J342" s="199">
        <f>ROUND(I342*H342,2)</f>
        <v>0</v>
      </c>
      <c r="K342" s="200"/>
      <c r="L342" s="40"/>
      <c r="M342" s="201" t="s">
        <v>1</v>
      </c>
      <c r="N342" s="202" t="s">
        <v>45</v>
      </c>
      <c r="O342" s="72"/>
      <c r="P342" s="203">
        <f>O342*H342</f>
        <v>0</v>
      </c>
      <c r="Q342" s="203">
        <v>6E-05</v>
      </c>
      <c r="R342" s="203">
        <f>Q342*H342</f>
        <v>0.00073542</v>
      </c>
      <c r="S342" s="203">
        <v>0</v>
      </c>
      <c r="T342" s="20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5" t="s">
        <v>199</v>
      </c>
      <c r="AT342" s="205" t="s">
        <v>195</v>
      </c>
      <c r="AU342" s="205" t="s">
        <v>87</v>
      </c>
      <c r="AY342" s="18" t="s">
        <v>193</v>
      </c>
      <c r="BE342" s="206">
        <f>IF(N342="základní",J342,0)</f>
        <v>0</v>
      </c>
      <c r="BF342" s="206">
        <f>IF(N342="snížená",J342,0)</f>
        <v>0</v>
      </c>
      <c r="BG342" s="206">
        <f>IF(N342="zákl. přenesená",J342,0)</f>
        <v>0</v>
      </c>
      <c r="BH342" s="206">
        <f>IF(N342="sníž. přenesená",J342,0)</f>
        <v>0</v>
      </c>
      <c r="BI342" s="206">
        <f>IF(N342="nulová",J342,0)</f>
        <v>0</v>
      </c>
      <c r="BJ342" s="18" t="s">
        <v>87</v>
      </c>
      <c r="BK342" s="206">
        <f>ROUND(I342*H342,2)</f>
        <v>0</v>
      </c>
      <c r="BL342" s="18" t="s">
        <v>199</v>
      </c>
      <c r="BM342" s="205" t="s">
        <v>1410</v>
      </c>
    </row>
    <row r="343" spans="2:51" s="13" customFormat="1" ht="12">
      <c r="B343" s="207"/>
      <c r="C343" s="208"/>
      <c r="D343" s="209" t="s">
        <v>201</v>
      </c>
      <c r="E343" s="210" t="s">
        <v>1</v>
      </c>
      <c r="F343" s="211" t="s">
        <v>1411</v>
      </c>
      <c r="G343" s="208"/>
      <c r="H343" s="212">
        <v>12.257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201</v>
      </c>
      <c r="AU343" s="218" t="s">
        <v>87</v>
      </c>
      <c r="AV343" s="13" t="s">
        <v>89</v>
      </c>
      <c r="AW343" s="13" t="s">
        <v>36</v>
      </c>
      <c r="AX343" s="13" t="s">
        <v>80</v>
      </c>
      <c r="AY343" s="218" t="s">
        <v>193</v>
      </c>
    </row>
    <row r="344" spans="2:51" s="14" customFormat="1" ht="12">
      <c r="B344" s="219"/>
      <c r="C344" s="220"/>
      <c r="D344" s="209" t="s">
        <v>201</v>
      </c>
      <c r="E344" s="221" t="s">
        <v>1</v>
      </c>
      <c r="F344" s="222" t="s">
        <v>203</v>
      </c>
      <c r="G344" s="220"/>
      <c r="H344" s="223">
        <v>12.257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201</v>
      </c>
      <c r="AU344" s="229" t="s">
        <v>87</v>
      </c>
      <c r="AV344" s="14" t="s">
        <v>199</v>
      </c>
      <c r="AW344" s="14" t="s">
        <v>36</v>
      </c>
      <c r="AX344" s="14" t="s">
        <v>87</v>
      </c>
      <c r="AY344" s="229" t="s">
        <v>193</v>
      </c>
    </row>
    <row r="345" spans="1:65" s="2" customFormat="1" ht="21.75" customHeight="1">
      <c r="A345" s="35"/>
      <c r="B345" s="36"/>
      <c r="C345" s="193" t="s">
        <v>917</v>
      </c>
      <c r="D345" s="193" t="s">
        <v>195</v>
      </c>
      <c r="E345" s="194" t="s">
        <v>1412</v>
      </c>
      <c r="F345" s="195" t="s">
        <v>1413</v>
      </c>
      <c r="G345" s="196" t="s">
        <v>216</v>
      </c>
      <c r="H345" s="197">
        <v>0.006</v>
      </c>
      <c r="I345" s="198"/>
      <c r="J345" s="199">
        <f>ROUND(I345*H345,2)</f>
        <v>0</v>
      </c>
      <c r="K345" s="200"/>
      <c r="L345" s="40"/>
      <c r="M345" s="201" t="s">
        <v>1</v>
      </c>
      <c r="N345" s="202" t="s">
        <v>45</v>
      </c>
      <c r="O345" s="72"/>
      <c r="P345" s="203">
        <f>O345*H345</f>
        <v>0</v>
      </c>
      <c r="Q345" s="203">
        <v>0</v>
      </c>
      <c r="R345" s="203">
        <f>Q345*H345</f>
        <v>0</v>
      </c>
      <c r="S345" s="203">
        <v>0</v>
      </c>
      <c r="T345" s="20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5" t="s">
        <v>199</v>
      </c>
      <c r="AT345" s="205" t="s">
        <v>195</v>
      </c>
      <c r="AU345" s="205" t="s">
        <v>87</v>
      </c>
      <c r="AY345" s="18" t="s">
        <v>193</v>
      </c>
      <c r="BE345" s="206">
        <f>IF(N345="základní",J345,0)</f>
        <v>0</v>
      </c>
      <c r="BF345" s="206">
        <f>IF(N345="snížená",J345,0)</f>
        <v>0</v>
      </c>
      <c r="BG345" s="206">
        <f>IF(N345="zákl. přenesená",J345,0)</f>
        <v>0</v>
      </c>
      <c r="BH345" s="206">
        <f>IF(N345="sníž. přenesená",J345,0)</f>
        <v>0</v>
      </c>
      <c r="BI345" s="206">
        <f>IF(N345="nulová",J345,0)</f>
        <v>0</v>
      </c>
      <c r="BJ345" s="18" t="s">
        <v>87</v>
      </c>
      <c r="BK345" s="206">
        <f>ROUND(I345*H345,2)</f>
        <v>0</v>
      </c>
      <c r="BL345" s="18" t="s">
        <v>199</v>
      </c>
      <c r="BM345" s="205" t="s">
        <v>1414</v>
      </c>
    </row>
    <row r="346" spans="2:63" s="12" customFormat="1" ht="25.9" customHeight="1">
      <c r="B346" s="177"/>
      <c r="C346" s="178"/>
      <c r="D346" s="179" t="s">
        <v>79</v>
      </c>
      <c r="E346" s="180" t="s">
        <v>1415</v>
      </c>
      <c r="F346" s="180" t="s">
        <v>1416</v>
      </c>
      <c r="G346" s="178"/>
      <c r="H346" s="178"/>
      <c r="I346" s="181"/>
      <c r="J346" s="182">
        <f>BK346</f>
        <v>0</v>
      </c>
      <c r="K346" s="178"/>
      <c r="L346" s="183"/>
      <c r="M346" s="184"/>
      <c r="N346" s="185"/>
      <c r="O346" s="185"/>
      <c r="P346" s="186">
        <f>SUM(P347:P356)</f>
        <v>0</v>
      </c>
      <c r="Q346" s="185"/>
      <c r="R346" s="186">
        <f>SUM(R347:R356)</f>
        <v>0.02695</v>
      </c>
      <c r="S346" s="185"/>
      <c r="T346" s="187">
        <f>SUM(T347:T356)</f>
        <v>7.17448</v>
      </c>
      <c r="AR346" s="188" t="s">
        <v>87</v>
      </c>
      <c r="AT346" s="189" t="s">
        <v>79</v>
      </c>
      <c r="AU346" s="189" t="s">
        <v>80</v>
      </c>
      <c r="AY346" s="188" t="s">
        <v>193</v>
      </c>
      <c r="BK346" s="190">
        <f>SUM(BK347:BK356)</f>
        <v>0</v>
      </c>
    </row>
    <row r="347" spans="1:65" s="2" customFormat="1" ht="24.2" customHeight="1">
      <c r="A347" s="35"/>
      <c r="B347" s="36"/>
      <c r="C347" s="193" t="s">
        <v>923</v>
      </c>
      <c r="D347" s="193" t="s">
        <v>195</v>
      </c>
      <c r="E347" s="194" t="s">
        <v>1417</v>
      </c>
      <c r="F347" s="195" t="s">
        <v>1418</v>
      </c>
      <c r="G347" s="196" t="s">
        <v>496</v>
      </c>
      <c r="H347" s="197">
        <v>21</v>
      </c>
      <c r="I347" s="198"/>
      <c r="J347" s="199">
        <f>ROUND(I347*H347,2)</f>
        <v>0</v>
      </c>
      <c r="K347" s="200"/>
      <c r="L347" s="40"/>
      <c r="M347" s="201" t="s">
        <v>1</v>
      </c>
      <c r="N347" s="202" t="s">
        <v>45</v>
      </c>
      <c r="O347" s="72"/>
      <c r="P347" s="203">
        <f>O347*H347</f>
        <v>0</v>
      </c>
      <c r="Q347" s="203">
        <v>0.00049</v>
      </c>
      <c r="R347" s="203">
        <f>Q347*H347</f>
        <v>0.01029</v>
      </c>
      <c r="S347" s="203">
        <v>0.09678</v>
      </c>
      <c r="T347" s="204">
        <f>S347*H347</f>
        <v>2.0323800000000003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5" t="s">
        <v>199</v>
      </c>
      <c r="AT347" s="205" t="s">
        <v>195</v>
      </c>
      <c r="AU347" s="205" t="s">
        <v>87</v>
      </c>
      <c r="AY347" s="18" t="s">
        <v>193</v>
      </c>
      <c r="BE347" s="206">
        <f>IF(N347="základní",J347,0)</f>
        <v>0</v>
      </c>
      <c r="BF347" s="206">
        <f>IF(N347="snížená",J347,0)</f>
        <v>0</v>
      </c>
      <c r="BG347" s="206">
        <f>IF(N347="zákl. přenesená",J347,0)</f>
        <v>0</v>
      </c>
      <c r="BH347" s="206">
        <f>IF(N347="sníž. přenesená",J347,0)</f>
        <v>0</v>
      </c>
      <c r="BI347" s="206">
        <f>IF(N347="nulová",J347,0)</f>
        <v>0</v>
      </c>
      <c r="BJ347" s="18" t="s">
        <v>87</v>
      </c>
      <c r="BK347" s="206">
        <f>ROUND(I347*H347,2)</f>
        <v>0</v>
      </c>
      <c r="BL347" s="18" t="s">
        <v>199</v>
      </c>
      <c r="BM347" s="205" t="s">
        <v>1419</v>
      </c>
    </row>
    <row r="348" spans="1:65" s="2" customFormat="1" ht="16.5" customHeight="1">
      <c r="A348" s="35"/>
      <c r="B348" s="36"/>
      <c r="C348" s="193" t="s">
        <v>927</v>
      </c>
      <c r="D348" s="193" t="s">
        <v>195</v>
      </c>
      <c r="E348" s="194" t="s">
        <v>1420</v>
      </c>
      <c r="F348" s="195" t="s">
        <v>1421</v>
      </c>
      <c r="G348" s="196" t="s">
        <v>496</v>
      </c>
      <c r="H348" s="197">
        <v>34</v>
      </c>
      <c r="I348" s="198"/>
      <c r="J348" s="199">
        <f>ROUND(I348*H348,2)</f>
        <v>0</v>
      </c>
      <c r="K348" s="200"/>
      <c r="L348" s="40"/>
      <c r="M348" s="201" t="s">
        <v>1</v>
      </c>
      <c r="N348" s="202" t="s">
        <v>45</v>
      </c>
      <c r="O348" s="72"/>
      <c r="P348" s="203">
        <f>O348*H348</f>
        <v>0</v>
      </c>
      <c r="Q348" s="203">
        <v>0.00049</v>
      </c>
      <c r="R348" s="203">
        <f>Q348*H348</f>
        <v>0.01666</v>
      </c>
      <c r="S348" s="203">
        <v>0.12545</v>
      </c>
      <c r="T348" s="204">
        <f>S348*H348</f>
        <v>4.2653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5" t="s">
        <v>199</v>
      </c>
      <c r="AT348" s="205" t="s">
        <v>195</v>
      </c>
      <c r="AU348" s="205" t="s">
        <v>87</v>
      </c>
      <c r="AY348" s="18" t="s">
        <v>193</v>
      </c>
      <c r="BE348" s="206">
        <f>IF(N348="základní",J348,0)</f>
        <v>0</v>
      </c>
      <c r="BF348" s="206">
        <f>IF(N348="snížená",J348,0)</f>
        <v>0</v>
      </c>
      <c r="BG348" s="206">
        <f>IF(N348="zákl. přenesená",J348,0)</f>
        <v>0</v>
      </c>
      <c r="BH348" s="206">
        <f>IF(N348="sníž. přenesená",J348,0)</f>
        <v>0</v>
      </c>
      <c r="BI348" s="206">
        <f>IF(N348="nulová",J348,0)</f>
        <v>0</v>
      </c>
      <c r="BJ348" s="18" t="s">
        <v>87</v>
      </c>
      <c r="BK348" s="206">
        <f>ROUND(I348*H348,2)</f>
        <v>0</v>
      </c>
      <c r="BL348" s="18" t="s">
        <v>199</v>
      </c>
      <c r="BM348" s="205" t="s">
        <v>1422</v>
      </c>
    </row>
    <row r="349" spans="1:65" s="2" customFormat="1" ht="16.5" customHeight="1">
      <c r="A349" s="35"/>
      <c r="B349" s="36"/>
      <c r="C349" s="193" t="s">
        <v>931</v>
      </c>
      <c r="D349" s="193" t="s">
        <v>195</v>
      </c>
      <c r="E349" s="194" t="s">
        <v>1423</v>
      </c>
      <c r="F349" s="195" t="s">
        <v>1424</v>
      </c>
      <c r="G349" s="196" t="s">
        <v>496</v>
      </c>
      <c r="H349" s="197">
        <v>5</v>
      </c>
      <c r="I349" s="198"/>
      <c r="J349" s="199">
        <f>ROUND(I349*H349,2)</f>
        <v>0</v>
      </c>
      <c r="K349" s="200"/>
      <c r="L349" s="40"/>
      <c r="M349" s="201" t="s">
        <v>1</v>
      </c>
      <c r="N349" s="202" t="s">
        <v>45</v>
      </c>
      <c r="O349" s="72"/>
      <c r="P349" s="203">
        <f>O349*H349</f>
        <v>0</v>
      </c>
      <c r="Q349" s="203">
        <v>0</v>
      </c>
      <c r="R349" s="203">
        <f>Q349*H349</f>
        <v>0</v>
      </c>
      <c r="S349" s="203">
        <v>0.00982</v>
      </c>
      <c r="T349" s="204">
        <f>S349*H349</f>
        <v>0.049100000000000005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5" t="s">
        <v>199</v>
      </c>
      <c r="AT349" s="205" t="s">
        <v>195</v>
      </c>
      <c r="AU349" s="205" t="s">
        <v>87</v>
      </c>
      <c r="AY349" s="18" t="s">
        <v>193</v>
      </c>
      <c r="BE349" s="206">
        <f>IF(N349="základní",J349,0)</f>
        <v>0</v>
      </c>
      <c r="BF349" s="206">
        <f>IF(N349="snížená",J349,0)</f>
        <v>0</v>
      </c>
      <c r="BG349" s="206">
        <f>IF(N349="zákl. přenesená",J349,0)</f>
        <v>0</v>
      </c>
      <c r="BH349" s="206">
        <f>IF(N349="sníž. přenesená",J349,0)</f>
        <v>0</v>
      </c>
      <c r="BI349" s="206">
        <f>IF(N349="nulová",J349,0)</f>
        <v>0</v>
      </c>
      <c r="BJ349" s="18" t="s">
        <v>87</v>
      </c>
      <c r="BK349" s="206">
        <f>ROUND(I349*H349,2)</f>
        <v>0</v>
      </c>
      <c r="BL349" s="18" t="s">
        <v>199</v>
      </c>
      <c r="BM349" s="205" t="s">
        <v>1425</v>
      </c>
    </row>
    <row r="350" spans="1:65" s="2" customFormat="1" ht="16.5" customHeight="1">
      <c r="A350" s="35"/>
      <c r="B350" s="36"/>
      <c r="C350" s="193" t="s">
        <v>935</v>
      </c>
      <c r="D350" s="193" t="s">
        <v>195</v>
      </c>
      <c r="E350" s="194" t="s">
        <v>1426</v>
      </c>
      <c r="F350" s="195" t="s">
        <v>1427</v>
      </c>
      <c r="G350" s="196" t="s">
        <v>496</v>
      </c>
      <c r="H350" s="197">
        <v>31</v>
      </c>
      <c r="I350" s="198"/>
      <c r="J350" s="199">
        <f>ROUND(I350*H350,2)</f>
        <v>0</v>
      </c>
      <c r="K350" s="200"/>
      <c r="L350" s="40"/>
      <c r="M350" s="201" t="s">
        <v>1</v>
      </c>
      <c r="N350" s="202" t="s">
        <v>45</v>
      </c>
      <c r="O350" s="72"/>
      <c r="P350" s="203">
        <f>O350*H350</f>
        <v>0</v>
      </c>
      <c r="Q350" s="203">
        <v>0</v>
      </c>
      <c r="R350" s="203">
        <f>Q350*H350</f>
        <v>0</v>
      </c>
      <c r="S350" s="203">
        <v>0.0267</v>
      </c>
      <c r="T350" s="204">
        <f>S350*H350</f>
        <v>0.8277000000000001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5" t="s">
        <v>199</v>
      </c>
      <c r="AT350" s="205" t="s">
        <v>195</v>
      </c>
      <c r="AU350" s="205" t="s">
        <v>87</v>
      </c>
      <c r="AY350" s="18" t="s">
        <v>193</v>
      </c>
      <c r="BE350" s="206">
        <f>IF(N350="základní",J350,0)</f>
        <v>0</v>
      </c>
      <c r="BF350" s="206">
        <f>IF(N350="snížená",J350,0)</f>
        <v>0</v>
      </c>
      <c r="BG350" s="206">
        <f>IF(N350="zákl. přenesená",J350,0)</f>
        <v>0</v>
      </c>
      <c r="BH350" s="206">
        <f>IF(N350="sníž. přenesená",J350,0)</f>
        <v>0</v>
      </c>
      <c r="BI350" s="206">
        <f>IF(N350="nulová",J350,0)</f>
        <v>0</v>
      </c>
      <c r="BJ350" s="18" t="s">
        <v>87</v>
      </c>
      <c r="BK350" s="206">
        <f>ROUND(I350*H350,2)</f>
        <v>0</v>
      </c>
      <c r="BL350" s="18" t="s">
        <v>199</v>
      </c>
      <c r="BM350" s="205" t="s">
        <v>1428</v>
      </c>
    </row>
    <row r="351" spans="1:65" s="2" customFormat="1" ht="21.75" customHeight="1">
      <c r="A351" s="35"/>
      <c r="B351" s="36"/>
      <c r="C351" s="193" t="s">
        <v>942</v>
      </c>
      <c r="D351" s="193" t="s">
        <v>195</v>
      </c>
      <c r="E351" s="194" t="s">
        <v>1429</v>
      </c>
      <c r="F351" s="195" t="s">
        <v>1430</v>
      </c>
      <c r="G351" s="196" t="s">
        <v>216</v>
      </c>
      <c r="H351" s="197">
        <v>0.877</v>
      </c>
      <c r="I351" s="198"/>
      <c r="J351" s="199">
        <f>ROUND(I351*H351,2)</f>
        <v>0</v>
      </c>
      <c r="K351" s="200"/>
      <c r="L351" s="40"/>
      <c r="M351" s="201" t="s">
        <v>1</v>
      </c>
      <c r="N351" s="202" t="s">
        <v>45</v>
      </c>
      <c r="O351" s="72"/>
      <c r="P351" s="203">
        <f>O351*H351</f>
        <v>0</v>
      </c>
      <c r="Q351" s="203">
        <v>0</v>
      </c>
      <c r="R351" s="203">
        <f>Q351*H351</f>
        <v>0</v>
      </c>
      <c r="S351" s="203">
        <v>0</v>
      </c>
      <c r="T351" s="20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5" t="s">
        <v>199</v>
      </c>
      <c r="AT351" s="205" t="s">
        <v>195</v>
      </c>
      <c r="AU351" s="205" t="s">
        <v>87</v>
      </c>
      <c r="AY351" s="18" t="s">
        <v>193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18" t="s">
        <v>87</v>
      </c>
      <c r="BK351" s="206">
        <f>ROUND(I351*H351,2)</f>
        <v>0</v>
      </c>
      <c r="BL351" s="18" t="s">
        <v>199</v>
      </c>
      <c r="BM351" s="205" t="s">
        <v>1431</v>
      </c>
    </row>
    <row r="352" spans="2:51" s="13" customFormat="1" ht="12">
      <c r="B352" s="207"/>
      <c r="C352" s="208"/>
      <c r="D352" s="209" t="s">
        <v>201</v>
      </c>
      <c r="E352" s="210" t="s">
        <v>1</v>
      </c>
      <c r="F352" s="211" t="s">
        <v>1432</v>
      </c>
      <c r="G352" s="208"/>
      <c r="H352" s="212">
        <v>0.877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201</v>
      </c>
      <c r="AU352" s="218" t="s">
        <v>87</v>
      </c>
      <c r="AV352" s="13" t="s">
        <v>89</v>
      </c>
      <c r="AW352" s="13" t="s">
        <v>36</v>
      </c>
      <c r="AX352" s="13" t="s">
        <v>80</v>
      </c>
      <c r="AY352" s="218" t="s">
        <v>193</v>
      </c>
    </row>
    <row r="353" spans="2:51" s="14" customFormat="1" ht="12">
      <c r="B353" s="219"/>
      <c r="C353" s="220"/>
      <c r="D353" s="209" t="s">
        <v>201</v>
      </c>
      <c r="E353" s="221" t="s">
        <v>1</v>
      </c>
      <c r="F353" s="222" t="s">
        <v>203</v>
      </c>
      <c r="G353" s="220"/>
      <c r="H353" s="223">
        <v>0.877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201</v>
      </c>
      <c r="AU353" s="229" t="s">
        <v>87</v>
      </c>
      <c r="AV353" s="14" t="s">
        <v>199</v>
      </c>
      <c r="AW353" s="14" t="s">
        <v>36</v>
      </c>
      <c r="AX353" s="14" t="s">
        <v>87</v>
      </c>
      <c r="AY353" s="229" t="s">
        <v>193</v>
      </c>
    </row>
    <row r="354" spans="1:65" s="2" customFormat="1" ht="21.75" customHeight="1">
      <c r="A354" s="35"/>
      <c r="B354" s="36"/>
      <c r="C354" s="193" t="s">
        <v>947</v>
      </c>
      <c r="D354" s="193" t="s">
        <v>195</v>
      </c>
      <c r="E354" s="194" t="s">
        <v>1433</v>
      </c>
      <c r="F354" s="195" t="s">
        <v>1434</v>
      </c>
      <c r="G354" s="196" t="s">
        <v>216</v>
      </c>
      <c r="H354" s="197">
        <v>6.298</v>
      </c>
      <c r="I354" s="198"/>
      <c r="J354" s="199">
        <f>ROUND(I354*H354,2)</f>
        <v>0</v>
      </c>
      <c r="K354" s="200"/>
      <c r="L354" s="40"/>
      <c r="M354" s="201" t="s">
        <v>1</v>
      </c>
      <c r="N354" s="202" t="s">
        <v>45</v>
      </c>
      <c r="O354" s="72"/>
      <c r="P354" s="203">
        <f>O354*H354</f>
        <v>0</v>
      </c>
      <c r="Q354" s="203">
        <v>0</v>
      </c>
      <c r="R354" s="203">
        <f>Q354*H354</f>
        <v>0</v>
      </c>
      <c r="S354" s="203">
        <v>0</v>
      </c>
      <c r="T354" s="20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5" t="s">
        <v>199</v>
      </c>
      <c r="AT354" s="205" t="s">
        <v>195</v>
      </c>
      <c r="AU354" s="205" t="s">
        <v>87</v>
      </c>
      <c r="AY354" s="18" t="s">
        <v>193</v>
      </c>
      <c r="BE354" s="206">
        <f>IF(N354="základní",J354,0)</f>
        <v>0</v>
      </c>
      <c r="BF354" s="206">
        <f>IF(N354="snížená",J354,0)</f>
        <v>0</v>
      </c>
      <c r="BG354" s="206">
        <f>IF(N354="zákl. přenesená",J354,0)</f>
        <v>0</v>
      </c>
      <c r="BH354" s="206">
        <f>IF(N354="sníž. přenesená",J354,0)</f>
        <v>0</v>
      </c>
      <c r="BI354" s="206">
        <f>IF(N354="nulová",J354,0)</f>
        <v>0</v>
      </c>
      <c r="BJ354" s="18" t="s">
        <v>87</v>
      </c>
      <c r="BK354" s="206">
        <f>ROUND(I354*H354,2)</f>
        <v>0</v>
      </c>
      <c r="BL354" s="18" t="s">
        <v>199</v>
      </c>
      <c r="BM354" s="205" t="s">
        <v>1435</v>
      </c>
    </row>
    <row r="355" spans="2:51" s="13" customFormat="1" ht="12">
      <c r="B355" s="207"/>
      <c r="C355" s="208"/>
      <c r="D355" s="209" t="s">
        <v>201</v>
      </c>
      <c r="E355" s="210" t="s">
        <v>1</v>
      </c>
      <c r="F355" s="211" t="s">
        <v>1436</v>
      </c>
      <c r="G355" s="208"/>
      <c r="H355" s="212">
        <v>6.298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201</v>
      </c>
      <c r="AU355" s="218" t="s">
        <v>87</v>
      </c>
      <c r="AV355" s="13" t="s">
        <v>89</v>
      </c>
      <c r="AW355" s="13" t="s">
        <v>36</v>
      </c>
      <c r="AX355" s="13" t="s">
        <v>80</v>
      </c>
      <c r="AY355" s="218" t="s">
        <v>193</v>
      </c>
    </row>
    <row r="356" spans="2:51" s="14" customFormat="1" ht="12">
      <c r="B356" s="219"/>
      <c r="C356" s="220"/>
      <c r="D356" s="209" t="s">
        <v>201</v>
      </c>
      <c r="E356" s="221" t="s">
        <v>1</v>
      </c>
      <c r="F356" s="222" t="s">
        <v>203</v>
      </c>
      <c r="G356" s="220"/>
      <c r="H356" s="223">
        <v>6.298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201</v>
      </c>
      <c r="AU356" s="229" t="s">
        <v>87</v>
      </c>
      <c r="AV356" s="14" t="s">
        <v>199</v>
      </c>
      <c r="AW356" s="14" t="s">
        <v>36</v>
      </c>
      <c r="AX356" s="14" t="s">
        <v>87</v>
      </c>
      <c r="AY356" s="229" t="s">
        <v>193</v>
      </c>
    </row>
    <row r="357" spans="2:63" s="12" customFormat="1" ht="25.9" customHeight="1">
      <c r="B357" s="177"/>
      <c r="C357" s="178"/>
      <c r="D357" s="179" t="s">
        <v>79</v>
      </c>
      <c r="E357" s="180" t="s">
        <v>1437</v>
      </c>
      <c r="F357" s="180" t="s">
        <v>1438</v>
      </c>
      <c r="G357" s="178"/>
      <c r="H357" s="178"/>
      <c r="I357" s="181"/>
      <c r="J357" s="182">
        <f>BK357</f>
        <v>0</v>
      </c>
      <c r="K357" s="178"/>
      <c r="L357" s="183"/>
      <c r="M357" s="184"/>
      <c r="N357" s="185"/>
      <c r="O357" s="185"/>
      <c r="P357" s="186">
        <f>SUM(P358:P359)</f>
        <v>0</v>
      </c>
      <c r="Q357" s="185"/>
      <c r="R357" s="186">
        <f>SUM(R358:R359)</f>
        <v>0.05243</v>
      </c>
      <c r="S357" s="185"/>
      <c r="T357" s="187">
        <f>SUM(T358:T359)</f>
        <v>4.60956</v>
      </c>
      <c r="AR357" s="188" t="s">
        <v>87</v>
      </c>
      <c r="AT357" s="189" t="s">
        <v>79</v>
      </c>
      <c r="AU357" s="189" t="s">
        <v>80</v>
      </c>
      <c r="AY357" s="188" t="s">
        <v>193</v>
      </c>
      <c r="BK357" s="190">
        <f>SUM(BK358:BK359)</f>
        <v>0</v>
      </c>
    </row>
    <row r="358" spans="1:65" s="2" customFormat="1" ht="24.2" customHeight="1">
      <c r="A358" s="35"/>
      <c r="B358" s="36"/>
      <c r="C358" s="193" t="s">
        <v>959</v>
      </c>
      <c r="D358" s="193" t="s">
        <v>195</v>
      </c>
      <c r="E358" s="194" t="s">
        <v>1439</v>
      </c>
      <c r="F358" s="195" t="s">
        <v>1440</v>
      </c>
      <c r="G358" s="196" t="s">
        <v>496</v>
      </c>
      <c r="H358" s="197">
        <v>107</v>
      </c>
      <c r="I358" s="198"/>
      <c r="J358" s="199">
        <f>ROUND(I358*H358,2)</f>
        <v>0</v>
      </c>
      <c r="K358" s="200"/>
      <c r="L358" s="40"/>
      <c r="M358" s="201" t="s">
        <v>1</v>
      </c>
      <c r="N358" s="202" t="s">
        <v>45</v>
      </c>
      <c r="O358" s="72"/>
      <c r="P358" s="203">
        <f>O358*H358</f>
        <v>0</v>
      </c>
      <c r="Q358" s="203">
        <v>0.00049</v>
      </c>
      <c r="R358" s="203">
        <f>Q358*H358</f>
        <v>0.05243</v>
      </c>
      <c r="S358" s="203">
        <v>0.04308</v>
      </c>
      <c r="T358" s="204">
        <f>S358*H358</f>
        <v>4.60956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5" t="s">
        <v>199</v>
      </c>
      <c r="AT358" s="205" t="s">
        <v>195</v>
      </c>
      <c r="AU358" s="205" t="s">
        <v>87</v>
      </c>
      <c r="AY358" s="18" t="s">
        <v>193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18" t="s">
        <v>87</v>
      </c>
      <c r="BK358" s="206">
        <f>ROUND(I358*H358,2)</f>
        <v>0</v>
      </c>
      <c r="BL358" s="18" t="s">
        <v>199</v>
      </c>
      <c r="BM358" s="205" t="s">
        <v>1441</v>
      </c>
    </row>
    <row r="359" spans="1:65" s="2" customFormat="1" ht="21.75" customHeight="1">
      <c r="A359" s="35"/>
      <c r="B359" s="36"/>
      <c r="C359" s="193" t="s">
        <v>963</v>
      </c>
      <c r="D359" s="193" t="s">
        <v>195</v>
      </c>
      <c r="E359" s="194" t="s">
        <v>1442</v>
      </c>
      <c r="F359" s="195" t="s">
        <v>1443</v>
      </c>
      <c r="G359" s="196" t="s">
        <v>216</v>
      </c>
      <c r="H359" s="197">
        <v>4.61</v>
      </c>
      <c r="I359" s="198"/>
      <c r="J359" s="199">
        <f>ROUND(I359*H359,2)</f>
        <v>0</v>
      </c>
      <c r="K359" s="200"/>
      <c r="L359" s="40"/>
      <c r="M359" s="201" t="s">
        <v>1</v>
      </c>
      <c r="N359" s="202" t="s">
        <v>45</v>
      </c>
      <c r="O359" s="72"/>
      <c r="P359" s="203">
        <f>O359*H359</f>
        <v>0</v>
      </c>
      <c r="Q359" s="203">
        <v>0</v>
      </c>
      <c r="R359" s="203">
        <f>Q359*H359</f>
        <v>0</v>
      </c>
      <c r="S359" s="203">
        <v>0</v>
      </c>
      <c r="T359" s="20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5" t="s">
        <v>199</v>
      </c>
      <c r="AT359" s="205" t="s">
        <v>195</v>
      </c>
      <c r="AU359" s="205" t="s">
        <v>87</v>
      </c>
      <c r="AY359" s="18" t="s">
        <v>193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18" t="s">
        <v>87</v>
      </c>
      <c r="BK359" s="206">
        <f>ROUND(I359*H359,2)</f>
        <v>0</v>
      </c>
      <c r="BL359" s="18" t="s">
        <v>199</v>
      </c>
      <c r="BM359" s="205" t="s">
        <v>1444</v>
      </c>
    </row>
    <row r="360" spans="2:63" s="12" customFormat="1" ht="25.9" customHeight="1">
      <c r="B360" s="177"/>
      <c r="C360" s="178"/>
      <c r="D360" s="179" t="s">
        <v>79</v>
      </c>
      <c r="E360" s="180" t="s">
        <v>1445</v>
      </c>
      <c r="F360" s="180" t="s">
        <v>1446</v>
      </c>
      <c r="G360" s="178"/>
      <c r="H360" s="178"/>
      <c r="I360" s="181"/>
      <c r="J360" s="182">
        <f>BK360</f>
        <v>0</v>
      </c>
      <c r="K360" s="178"/>
      <c r="L360" s="183"/>
      <c r="M360" s="184"/>
      <c r="N360" s="185"/>
      <c r="O360" s="185"/>
      <c r="P360" s="186">
        <f>SUM(P361:P369)</f>
        <v>0</v>
      </c>
      <c r="Q360" s="185"/>
      <c r="R360" s="186">
        <f>SUM(R361:R369)</f>
        <v>0</v>
      </c>
      <c r="S360" s="185"/>
      <c r="T360" s="187">
        <f>SUM(T361:T369)</f>
        <v>0.76298</v>
      </c>
      <c r="AR360" s="188" t="s">
        <v>87</v>
      </c>
      <c r="AT360" s="189" t="s">
        <v>79</v>
      </c>
      <c r="AU360" s="189" t="s">
        <v>80</v>
      </c>
      <c r="AY360" s="188" t="s">
        <v>193</v>
      </c>
      <c r="BK360" s="190">
        <f>SUM(BK361:BK369)</f>
        <v>0</v>
      </c>
    </row>
    <row r="361" spans="1:65" s="2" customFormat="1" ht="16.5" customHeight="1">
      <c r="A361" s="35"/>
      <c r="B361" s="36"/>
      <c r="C361" s="193" t="s">
        <v>969</v>
      </c>
      <c r="D361" s="193" t="s">
        <v>195</v>
      </c>
      <c r="E361" s="194" t="s">
        <v>1447</v>
      </c>
      <c r="F361" s="195" t="s">
        <v>1448</v>
      </c>
      <c r="G361" s="196" t="s">
        <v>1317</v>
      </c>
      <c r="H361" s="197">
        <v>12</v>
      </c>
      <c r="I361" s="198"/>
      <c r="J361" s="199">
        <f aca="true" t="shared" si="30" ref="J361:J369">ROUND(I361*H361,2)</f>
        <v>0</v>
      </c>
      <c r="K361" s="200"/>
      <c r="L361" s="40"/>
      <c r="M361" s="201" t="s">
        <v>1</v>
      </c>
      <c r="N361" s="202" t="s">
        <v>45</v>
      </c>
      <c r="O361" s="72"/>
      <c r="P361" s="203">
        <f aca="true" t="shared" si="31" ref="P361:P369">O361*H361</f>
        <v>0</v>
      </c>
      <c r="Q361" s="203">
        <v>0</v>
      </c>
      <c r="R361" s="203">
        <f aca="true" t="shared" si="32" ref="R361:R369">Q361*H361</f>
        <v>0</v>
      </c>
      <c r="S361" s="203">
        <v>0.01933</v>
      </c>
      <c r="T361" s="204">
        <f aca="true" t="shared" si="33" ref="T361:T369">S361*H361</f>
        <v>0.23196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5" t="s">
        <v>199</v>
      </c>
      <c r="AT361" s="205" t="s">
        <v>195</v>
      </c>
      <c r="AU361" s="205" t="s">
        <v>87</v>
      </c>
      <c r="AY361" s="18" t="s">
        <v>193</v>
      </c>
      <c r="BE361" s="206">
        <f aca="true" t="shared" si="34" ref="BE361:BE369">IF(N361="základní",J361,0)</f>
        <v>0</v>
      </c>
      <c r="BF361" s="206">
        <f aca="true" t="shared" si="35" ref="BF361:BF369">IF(N361="snížená",J361,0)</f>
        <v>0</v>
      </c>
      <c r="BG361" s="206">
        <f aca="true" t="shared" si="36" ref="BG361:BG369">IF(N361="zákl. přenesená",J361,0)</f>
        <v>0</v>
      </c>
      <c r="BH361" s="206">
        <f aca="true" t="shared" si="37" ref="BH361:BH369">IF(N361="sníž. přenesená",J361,0)</f>
        <v>0</v>
      </c>
      <c r="BI361" s="206">
        <f aca="true" t="shared" si="38" ref="BI361:BI369">IF(N361="nulová",J361,0)</f>
        <v>0</v>
      </c>
      <c r="BJ361" s="18" t="s">
        <v>87</v>
      </c>
      <c r="BK361" s="206">
        <f aca="true" t="shared" si="39" ref="BK361:BK369">ROUND(I361*H361,2)</f>
        <v>0</v>
      </c>
      <c r="BL361" s="18" t="s">
        <v>199</v>
      </c>
      <c r="BM361" s="205" t="s">
        <v>1449</v>
      </c>
    </row>
    <row r="362" spans="1:65" s="2" customFormat="1" ht="16.5" customHeight="1">
      <c r="A362" s="35"/>
      <c r="B362" s="36"/>
      <c r="C362" s="193" t="s">
        <v>973</v>
      </c>
      <c r="D362" s="193" t="s">
        <v>195</v>
      </c>
      <c r="E362" s="194" t="s">
        <v>1450</v>
      </c>
      <c r="F362" s="195" t="s">
        <v>1451</v>
      </c>
      <c r="G362" s="196" t="s">
        <v>1317</v>
      </c>
      <c r="H362" s="197">
        <v>1</v>
      </c>
      <c r="I362" s="198"/>
      <c r="J362" s="199">
        <f t="shared" si="30"/>
        <v>0</v>
      </c>
      <c r="K362" s="200"/>
      <c r="L362" s="40"/>
      <c r="M362" s="201" t="s">
        <v>1</v>
      </c>
      <c r="N362" s="202" t="s">
        <v>45</v>
      </c>
      <c r="O362" s="72"/>
      <c r="P362" s="203">
        <f t="shared" si="31"/>
        <v>0</v>
      </c>
      <c r="Q362" s="203">
        <v>0</v>
      </c>
      <c r="R362" s="203">
        <f t="shared" si="32"/>
        <v>0</v>
      </c>
      <c r="S362" s="203">
        <v>0.0188</v>
      </c>
      <c r="T362" s="204">
        <f t="shared" si="33"/>
        <v>0.0188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5" t="s">
        <v>199</v>
      </c>
      <c r="AT362" s="205" t="s">
        <v>195</v>
      </c>
      <c r="AU362" s="205" t="s">
        <v>87</v>
      </c>
      <c r="AY362" s="18" t="s">
        <v>193</v>
      </c>
      <c r="BE362" s="206">
        <f t="shared" si="34"/>
        <v>0</v>
      </c>
      <c r="BF362" s="206">
        <f t="shared" si="35"/>
        <v>0</v>
      </c>
      <c r="BG362" s="206">
        <f t="shared" si="36"/>
        <v>0</v>
      </c>
      <c r="BH362" s="206">
        <f t="shared" si="37"/>
        <v>0</v>
      </c>
      <c r="BI362" s="206">
        <f t="shared" si="38"/>
        <v>0</v>
      </c>
      <c r="BJ362" s="18" t="s">
        <v>87</v>
      </c>
      <c r="BK362" s="206">
        <f t="shared" si="39"/>
        <v>0</v>
      </c>
      <c r="BL362" s="18" t="s">
        <v>199</v>
      </c>
      <c r="BM362" s="205" t="s">
        <v>1452</v>
      </c>
    </row>
    <row r="363" spans="1:65" s="2" customFormat="1" ht="16.5" customHeight="1">
      <c r="A363" s="35"/>
      <c r="B363" s="36"/>
      <c r="C363" s="193" t="s">
        <v>977</v>
      </c>
      <c r="D363" s="193" t="s">
        <v>195</v>
      </c>
      <c r="E363" s="194" t="s">
        <v>1453</v>
      </c>
      <c r="F363" s="195" t="s">
        <v>1454</v>
      </c>
      <c r="G363" s="196" t="s">
        <v>1317</v>
      </c>
      <c r="H363" s="197">
        <v>13</v>
      </c>
      <c r="I363" s="198"/>
      <c r="J363" s="199">
        <f t="shared" si="30"/>
        <v>0</v>
      </c>
      <c r="K363" s="200"/>
      <c r="L363" s="40"/>
      <c r="M363" s="201" t="s">
        <v>1</v>
      </c>
      <c r="N363" s="202" t="s">
        <v>45</v>
      </c>
      <c r="O363" s="72"/>
      <c r="P363" s="203">
        <f t="shared" si="31"/>
        <v>0</v>
      </c>
      <c r="Q363" s="203">
        <v>0</v>
      </c>
      <c r="R363" s="203">
        <f t="shared" si="32"/>
        <v>0</v>
      </c>
      <c r="S363" s="203">
        <v>0.00653</v>
      </c>
      <c r="T363" s="204">
        <f t="shared" si="33"/>
        <v>0.08489000000000001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5" t="s">
        <v>199</v>
      </c>
      <c r="AT363" s="205" t="s">
        <v>195</v>
      </c>
      <c r="AU363" s="205" t="s">
        <v>87</v>
      </c>
      <c r="AY363" s="18" t="s">
        <v>193</v>
      </c>
      <c r="BE363" s="206">
        <f t="shared" si="34"/>
        <v>0</v>
      </c>
      <c r="BF363" s="206">
        <f t="shared" si="35"/>
        <v>0</v>
      </c>
      <c r="BG363" s="206">
        <f t="shared" si="36"/>
        <v>0</v>
      </c>
      <c r="BH363" s="206">
        <f t="shared" si="37"/>
        <v>0</v>
      </c>
      <c r="BI363" s="206">
        <f t="shared" si="38"/>
        <v>0</v>
      </c>
      <c r="BJ363" s="18" t="s">
        <v>87</v>
      </c>
      <c r="BK363" s="206">
        <f t="shared" si="39"/>
        <v>0</v>
      </c>
      <c r="BL363" s="18" t="s">
        <v>199</v>
      </c>
      <c r="BM363" s="205" t="s">
        <v>1455</v>
      </c>
    </row>
    <row r="364" spans="1:65" s="2" customFormat="1" ht="16.5" customHeight="1">
      <c r="A364" s="35"/>
      <c r="B364" s="36"/>
      <c r="C364" s="193" t="s">
        <v>983</v>
      </c>
      <c r="D364" s="193" t="s">
        <v>195</v>
      </c>
      <c r="E364" s="194" t="s">
        <v>1456</v>
      </c>
      <c r="F364" s="195" t="s">
        <v>1457</v>
      </c>
      <c r="G364" s="196" t="s">
        <v>367</v>
      </c>
      <c r="H364" s="197">
        <v>17</v>
      </c>
      <c r="I364" s="198"/>
      <c r="J364" s="199">
        <f t="shared" si="30"/>
        <v>0</v>
      </c>
      <c r="K364" s="200"/>
      <c r="L364" s="40"/>
      <c r="M364" s="201" t="s">
        <v>1</v>
      </c>
      <c r="N364" s="202" t="s">
        <v>45</v>
      </c>
      <c r="O364" s="72"/>
      <c r="P364" s="203">
        <f t="shared" si="31"/>
        <v>0</v>
      </c>
      <c r="Q364" s="203">
        <v>0</v>
      </c>
      <c r="R364" s="203">
        <f t="shared" si="32"/>
        <v>0</v>
      </c>
      <c r="S364" s="203">
        <v>0.00049</v>
      </c>
      <c r="T364" s="204">
        <f t="shared" si="33"/>
        <v>0.00833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5" t="s">
        <v>199</v>
      </c>
      <c r="AT364" s="205" t="s">
        <v>195</v>
      </c>
      <c r="AU364" s="205" t="s">
        <v>87</v>
      </c>
      <c r="AY364" s="18" t="s">
        <v>193</v>
      </c>
      <c r="BE364" s="206">
        <f t="shared" si="34"/>
        <v>0</v>
      </c>
      <c r="BF364" s="206">
        <f t="shared" si="35"/>
        <v>0</v>
      </c>
      <c r="BG364" s="206">
        <f t="shared" si="36"/>
        <v>0</v>
      </c>
      <c r="BH364" s="206">
        <f t="shared" si="37"/>
        <v>0</v>
      </c>
      <c r="BI364" s="206">
        <f t="shared" si="38"/>
        <v>0</v>
      </c>
      <c r="BJ364" s="18" t="s">
        <v>87</v>
      </c>
      <c r="BK364" s="206">
        <f t="shared" si="39"/>
        <v>0</v>
      </c>
      <c r="BL364" s="18" t="s">
        <v>199</v>
      </c>
      <c r="BM364" s="205" t="s">
        <v>1458</v>
      </c>
    </row>
    <row r="365" spans="1:65" s="2" customFormat="1" ht="16.5" customHeight="1">
      <c r="A365" s="35"/>
      <c r="B365" s="36"/>
      <c r="C365" s="193" t="s">
        <v>993</v>
      </c>
      <c r="D365" s="193" t="s">
        <v>195</v>
      </c>
      <c r="E365" s="194" t="s">
        <v>1459</v>
      </c>
      <c r="F365" s="195" t="s">
        <v>1460</v>
      </c>
      <c r="G365" s="196" t="s">
        <v>1317</v>
      </c>
      <c r="H365" s="197">
        <v>12</v>
      </c>
      <c r="I365" s="198"/>
      <c r="J365" s="199">
        <f t="shared" si="30"/>
        <v>0</v>
      </c>
      <c r="K365" s="200"/>
      <c r="L365" s="40"/>
      <c r="M365" s="201" t="s">
        <v>1</v>
      </c>
      <c r="N365" s="202" t="s">
        <v>45</v>
      </c>
      <c r="O365" s="72"/>
      <c r="P365" s="203">
        <f t="shared" si="31"/>
        <v>0</v>
      </c>
      <c r="Q365" s="203">
        <v>0</v>
      </c>
      <c r="R365" s="203">
        <f t="shared" si="32"/>
        <v>0</v>
      </c>
      <c r="S365" s="203">
        <v>0.01946</v>
      </c>
      <c r="T365" s="204">
        <f t="shared" si="33"/>
        <v>0.23352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5" t="s">
        <v>199</v>
      </c>
      <c r="AT365" s="205" t="s">
        <v>195</v>
      </c>
      <c r="AU365" s="205" t="s">
        <v>87</v>
      </c>
      <c r="AY365" s="18" t="s">
        <v>193</v>
      </c>
      <c r="BE365" s="206">
        <f t="shared" si="34"/>
        <v>0</v>
      </c>
      <c r="BF365" s="206">
        <f t="shared" si="35"/>
        <v>0</v>
      </c>
      <c r="BG365" s="206">
        <f t="shared" si="36"/>
        <v>0</v>
      </c>
      <c r="BH365" s="206">
        <f t="shared" si="37"/>
        <v>0</v>
      </c>
      <c r="BI365" s="206">
        <f t="shared" si="38"/>
        <v>0</v>
      </c>
      <c r="BJ365" s="18" t="s">
        <v>87</v>
      </c>
      <c r="BK365" s="206">
        <f t="shared" si="39"/>
        <v>0</v>
      </c>
      <c r="BL365" s="18" t="s">
        <v>199</v>
      </c>
      <c r="BM365" s="205" t="s">
        <v>1461</v>
      </c>
    </row>
    <row r="366" spans="1:65" s="2" customFormat="1" ht="16.5" customHeight="1">
      <c r="A366" s="35"/>
      <c r="B366" s="36"/>
      <c r="C366" s="193" t="s">
        <v>999</v>
      </c>
      <c r="D366" s="193" t="s">
        <v>195</v>
      </c>
      <c r="E366" s="194" t="s">
        <v>1462</v>
      </c>
      <c r="F366" s="195" t="s">
        <v>1463</v>
      </c>
      <c r="G366" s="196" t="s">
        <v>1317</v>
      </c>
      <c r="H366" s="197">
        <v>13</v>
      </c>
      <c r="I366" s="198"/>
      <c r="J366" s="199">
        <f t="shared" si="30"/>
        <v>0</v>
      </c>
      <c r="K366" s="200"/>
      <c r="L366" s="40"/>
      <c r="M366" s="201" t="s">
        <v>1</v>
      </c>
      <c r="N366" s="202" t="s">
        <v>45</v>
      </c>
      <c r="O366" s="72"/>
      <c r="P366" s="203">
        <f t="shared" si="31"/>
        <v>0</v>
      </c>
      <c r="Q366" s="203">
        <v>0</v>
      </c>
      <c r="R366" s="203">
        <f t="shared" si="32"/>
        <v>0</v>
      </c>
      <c r="S366" s="203">
        <v>0.00156</v>
      </c>
      <c r="T366" s="204">
        <f t="shared" si="33"/>
        <v>0.02028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5" t="s">
        <v>199</v>
      </c>
      <c r="AT366" s="205" t="s">
        <v>195</v>
      </c>
      <c r="AU366" s="205" t="s">
        <v>87</v>
      </c>
      <c r="AY366" s="18" t="s">
        <v>193</v>
      </c>
      <c r="BE366" s="206">
        <f t="shared" si="34"/>
        <v>0</v>
      </c>
      <c r="BF366" s="206">
        <f t="shared" si="35"/>
        <v>0</v>
      </c>
      <c r="BG366" s="206">
        <f t="shared" si="36"/>
        <v>0</v>
      </c>
      <c r="BH366" s="206">
        <f t="shared" si="37"/>
        <v>0</v>
      </c>
      <c r="BI366" s="206">
        <f t="shared" si="38"/>
        <v>0</v>
      </c>
      <c r="BJ366" s="18" t="s">
        <v>87</v>
      </c>
      <c r="BK366" s="206">
        <f t="shared" si="39"/>
        <v>0</v>
      </c>
      <c r="BL366" s="18" t="s">
        <v>199</v>
      </c>
      <c r="BM366" s="205" t="s">
        <v>1464</v>
      </c>
    </row>
    <row r="367" spans="1:65" s="2" customFormat="1" ht="16.5" customHeight="1">
      <c r="A367" s="35"/>
      <c r="B367" s="36"/>
      <c r="C367" s="193" t="s">
        <v>1003</v>
      </c>
      <c r="D367" s="193" t="s">
        <v>195</v>
      </c>
      <c r="E367" s="194" t="s">
        <v>1465</v>
      </c>
      <c r="F367" s="195" t="s">
        <v>1466</v>
      </c>
      <c r="G367" s="196" t="s">
        <v>367</v>
      </c>
      <c r="H367" s="197">
        <v>12</v>
      </c>
      <c r="I367" s="198"/>
      <c r="J367" s="199">
        <f t="shared" si="30"/>
        <v>0</v>
      </c>
      <c r="K367" s="200"/>
      <c r="L367" s="40"/>
      <c r="M367" s="201" t="s">
        <v>1</v>
      </c>
      <c r="N367" s="202" t="s">
        <v>45</v>
      </c>
      <c r="O367" s="72"/>
      <c r="P367" s="203">
        <f t="shared" si="31"/>
        <v>0</v>
      </c>
      <c r="Q367" s="203">
        <v>0</v>
      </c>
      <c r="R367" s="203">
        <f t="shared" si="32"/>
        <v>0</v>
      </c>
      <c r="S367" s="203">
        <v>0.00085</v>
      </c>
      <c r="T367" s="204">
        <f t="shared" si="33"/>
        <v>0.010199999999999999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5" t="s">
        <v>199</v>
      </c>
      <c r="AT367" s="205" t="s">
        <v>195</v>
      </c>
      <c r="AU367" s="205" t="s">
        <v>87</v>
      </c>
      <c r="AY367" s="18" t="s">
        <v>193</v>
      </c>
      <c r="BE367" s="206">
        <f t="shared" si="34"/>
        <v>0</v>
      </c>
      <c r="BF367" s="206">
        <f t="shared" si="35"/>
        <v>0</v>
      </c>
      <c r="BG367" s="206">
        <f t="shared" si="36"/>
        <v>0</v>
      </c>
      <c r="BH367" s="206">
        <f t="shared" si="37"/>
        <v>0</v>
      </c>
      <c r="BI367" s="206">
        <f t="shared" si="38"/>
        <v>0</v>
      </c>
      <c r="BJ367" s="18" t="s">
        <v>87</v>
      </c>
      <c r="BK367" s="206">
        <f t="shared" si="39"/>
        <v>0</v>
      </c>
      <c r="BL367" s="18" t="s">
        <v>199</v>
      </c>
      <c r="BM367" s="205" t="s">
        <v>1467</v>
      </c>
    </row>
    <row r="368" spans="1:65" s="2" customFormat="1" ht="16.5" customHeight="1">
      <c r="A368" s="35"/>
      <c r="B368" s="36"/>
      <c r="C368" s="193" t="s">
        <v>1018</v>
      </c>
      <c r="D368" s="193" t="s">
        <v>195</v>
      </c>
      <c r="E368" s="194" t="s">
        <v>1468</v>
      </c>
      <c r="F368" s="195" t="s">
        <v>1469</v>
      </c>
      <c r="G368" s="196" t="s">
        <v>1317</v>
      </c>
      <c r="H368" s="197">
        <v>1</v>
      </c>
      <c r="I368" s="198"/>
      <c r="J368" s="199">
        <f t="shared" si="30"/>
        <v>0</v>
      </c>
      <c r="K368" s="200"/>
      <c r="L368" s="40"/>
      <c r="M368" s="201" t="s">
        <v>1</v>
      </c>
      <c r="N368" s="202" t="s">
        <v>45</v>
      </c>
      <c r="O368" s="72"/>
      <c r="P368" s="203">
        <f t="shared" si="31"/>
        <v>0</v>
      </c>
      <c r="Q368" s="203">
        <v>0</v>
      </c>
      <c r="R368" s="203">
        <f t="shared" si="32"/>
        <v>0</v>
      </c>
      <c r="S368" s="203">
        <v>0.155</v>
      </c>
      <c r="T368" s="204">
        <f t="shared" si="33"/>
        <v>0.155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5" t="s">
        <v>199</v>
      </c>
      <c r="AT368" s="205" t="s">
        <v>195</v>
      </c>
      <c r="AU368" s="205" t="s">
        <v>87</v>
      </c>
      <c r="AY368" s="18" t="s">
        <v>193</v>
      </c>
      <c r="BE368" s="206">
        <f t="shared" si="34"/>
        <v>0</v>
      </c>
      <c r="BF368" s="206">
        <f t="shared" si="35"/>
        <v>0</v>
      </c>
      <c r="BG368" s="206">
        <f t="shared" si="36"/>
        <v>0</v>
      </c>
      <c r="BH368" s="206">
        <f t="shared" si="37"/>
        <v>0</v>
      </c>
      <c r="BI368" s="206">
        <f t="shared" si="38"/>
        <v>0</v>
      </c>
      <c r="BJ368" s="18" t="s">
        <v>87</v>
      </c>
      <c r="BK368" s="206">
        <f t="shared" si="39"/>
        <v>0</v>
      </c>
      <c r="BL368" s="18" t="s">
        <v>199</v>
      </c>
      <c r="BM368" s="205" t="s">
        <v>1470</v>
      </c>
    </row>
    <row r="369" spans="1:65" s="2" customFormat="1" ht="16.5" customHeight="1">
      <c r="A369" s="35"/>
      <c r="B369" s="36"/>
      <c r="C369" s="193" t="s">
        <v>1022</v>
      </c>
      <c r="D369" s="193" t="s">
        <v>195</v>
      </c>
      <c r="E369" s="194" t="s">
        <v>1471</v>
      </c>
      <c r="F369" s="195" t="s">
        <v>1472</v>
      </c>
      <c r="G369" s="196" t="s">
        <v>216</v>
      </c>
      <c r="H369" s="197">
        <v>0.763</v>
      </c>
      <c r="I369" s="198"/>
      <c r="J369" s="199">
        <f t="shared" si="30"/>
        <v>0</v>
      </c>
      <c r="K369" s="200"/>
      <c r="L369" s="40"/>
      <c r="M369" s="267" t="s">
        <v>1</v>
      </c>
      <c r="N369" s="268" t="s">
        <v>45</v>
      </c>
      <c r="O369" s="269"/>
      <c r="P369" s="270">
        <f t="shared" si="31"/>
        <v>0</v>
      </c>
      <c r="Q369" s="270">
        <v>0</v>
      </c>
      <c r="R369" s="270">
        <f t="shared" si="32"/>
        <v>0</v>
      </c>
      <c r="S369" s="270">
        <v>0</v>
      </c>
      <c r="T369" s="271">
        <f t="shared" si="3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5" t="s">
        <v>199</v>
      </c>
      <c r="AT369" s="205" t="s">
        <v>195</v>
      </c>
      <c r="AU369" s="205" t="s">
        <v>87</v>
      </c>
      <c r="AY369" s="18" t="s">
        <v>193</v>
      </c>
      <c r="BE369" s="206">
        <f t="shared" si="34"/>
        <v>0</v>
      </c>
      <c r="BF369" s="206">
        <f t="shared" si="35"/>
        <v>0</v>
      </c>
      <c r="BG369" s="206">
        <f t="shared" si="36"/>
        <v>0</v>
      </c>
      <c r="BH369" s="206">
        <f t="shared" si="37"/>
        <v>0</v>
      </c>
      <c r="BI369" s="206">
        <f t="shared" si="38"/>
        <v>0</v>
      </c>
      <c r="BJ369" s="18" t="s">
        <v>87</v>
      </c>
      <c r="BK369" s="206">
        <f t="shared" si="39"/>
        <v>0</v>
      </c>
      <c r="BL369" s="18" t="s">
        <v>199</v>
      </c>
      <c r="BM369" s="205" t="s">
        <v>1473</v>
      </c>
    </row>
    <row r="370" spans="1:31" s="2" customFormat="1" ht="6.95" customHeight="1">
      <c r="A370" s="35"/>
      <c r="B370" s="55"/>
      <c r="C370" s="56"/>
      <c r="D370" s="56"/>
      <c r="E370" s="56"/>
      <c r="F370" s="56"/>
      <c r="G370" s="56"/>
      <c r="H370" s="56"/>
      <c r="I370" s="56"/>
      <c r="J370" s="56"/>
      <c r="K370" s="56"/>
      <c r="L370" s="40"/>
      <c r="M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</row>
  </sheetData>
  <sheetProtection algorithmName="SHA-512" hashValue="5hGDBonKblaWB2P8ujafoVETdosLnDFCnEt5sPgojkWkqVLP9ZpHp/Er9xZ68MKi8G5d7tWNE93hxAz+3KJWrw==" saltValue="y2PpEflGXFn0utiID5JQIPAFNmft/lkqcYWCrTtW93dnHzQO4M+N0ghZjEpF5475yNQ7vQiSvEEJ70kniGuTdw==" spinCount="100000" sheet="1" objects="1" scenarios="1" formatColumns="0" formatRows="0" autoFilter="0"/>
  <autoFilter ref="C133:K369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104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149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1090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9" t="s">
        <v>1474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26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27</v>
      </c>
      <c r="F19" s="35"/>
      <c r="G19" s="35"/>
      <c r="H19" s="35"/>
      <c r="I19" s="120" t="s">
        <v>28</v>
      </c>
      <c r="J19" s="111" t="s">
        <v>29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">
        <v>33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34</v>
      </c>
      <c r="F25" s="35"/>
      <c r="G25" s="35"/>
      <c r="H25" s="35"/>
      <c r="I25" s="120" t="s">
        <v>28</v>
      </c>
      <c r="J25" s="111" t="s">
        <v>35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38</v>
      </c>
      <c r="F28" s="35"/>
      <c r="G28" s="35"/>
      <c r="H28" s="35"/>
      <c r="I28" s="120" t="s">
        <v>28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ROUND(J128,2)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ROUND((SUM(BE128:BE185)),2)</f>
        <v>0</v>
      </c>
      <c r="G37" s="35"/>
      <c r="H37" s="35"/>
      <c r="I37" s="131">
        <v>0.21</v>
      </c>
      <c r="J37" s="130">
        <f>ROUND(((SUM(BE128:BE185))*I37),2)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ROUND((SUM(BF128:BF185)),2)</f>
        <v>0</v>
      </c>
      <c r="G38" s="35"/>
      <c r="H38" s="35"/>
      <c r="I38" s="131">
        <v>0.15</v>
      </c>
      <c r="J38" s="130">
        <f>ROUND(((SUM(BF128:BF185))*I38),2)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ROUND((SUM(BG128:BG185)),2)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ROUND((SUM(BH128:BH185)),2)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ROUND((SUM(BI128:BI185)),2)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149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1090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16" t="str">
        <f>E13</f>
        <v>SO 01-D.1.4.2 - Zařízení vzduchotechniky 2. etapa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J128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1094</v>
      </c>
      <c r="E101" s="157"/>
      <c r="F101" s="157"/>
      <c r="G101" s="157"/>
      <c r="H101" s="157"/>
      <c r="I101" s="157"/>
      <c r="J101" s="158">
        <f>J129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1475</v>
      </c>
      <c r="E102" s="157"/>
      <c r="F102" s="157"/>
      <c r="G102" s="157"/>
      <c r="H102" s="157"/>
      <c r="I102" s="157"/>
      <c r="J102" s="158">
        <f>J150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1098</v>
      </c>
      <c r="E103" s="157"/>
      <c r="F103" s="157"/>
      <c r="G103" s="157"/>
      <c r="H103" s="157"/>
      <c r="I103" s="157"/>
      <c r="J103" s="158">
        <f>J179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1476</v>
      </c>
      <c r="E104" s="157"/>
      <c r="F104" s="157"/>
      <c r="G104" s="157"/>
      <c r="H104" s="157"/>
      <c r="I104" s="157"/>
      <c r="J104" s="158">
        <f>J184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178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24" t="str">
        <f>E7</f>
        <v>REKONSTRUKCE HYGIENICKÉHO ZAŘÍZENÍ ZŠ-ÚSTECKÁ Č.P. 500 A 598 - II. etapa</v>
      </c>
      <c r="F114" s="325"/>
      <c r="G114" s="325"/>
      <c r="H114" s="32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148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2:12" s="1" customFormat="1" ht="16.5" customHeight="1">
      <c r="B116" s="22"/>
      <c r="C116" s="23"/>
      <c r="D116" s="23"/>
      <c r="E116" s="324" t="s">
        <v>149</v>
      </c>
      <c r="F116" s="304"/>
      <c r="G116" s="304"/>
      <c r="H116" s="304"/>
      <c r="I116" s="23"/>
      <c r="J116" s="23"/>
      <c r="K116" s="23"/>
      <c r="L116" s="21"/>
    </row>
    <row r="117" spans="2:12" s="1" customFormat="1" ht="12" customHeight="1">
      <c r="B117" s="22"/>
      <c r="C117" s="30" t="s">
        <v>150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5"/>
      <c r="B118" s="36"/>
      <c r="C118" s="37"/>
      <c r="D118" s="37"/>
      <c r="E118" s="333" t="s">
        <v>1090</v>
      </c>
      <c r="F118" s="323"/>
      <c r="G118" s="323"/>
      <c r="H118" s="323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1091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16" t="str">
        <f>E13</f>
        <v>SO 01-D.1.4.2 - Zařízení vzduchotechniky 2. etapa</v>
      </c>
      <c r="F120" s="323"/>
      <c r="G120" s="323"/>
      <c r="H120" s="323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F16</f>
        <v xml:space="preserve"> </v>
      </c>
      <c r="G122" s="37"/>
      <c r="H122" s="37"/>
      <c r="I122" s="30" t="s">
        <v>22</v>
      </c>
      <c r="J122" s="67" t="str">
        <f>IF(J16="","",J16)</f>
        <v>7. 7. 2022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E19</f>
        <v>MĚSTO ČESKÁ TŘEBOVÁ</v>
      </c>
      <c r="G124" s="37"/>
      <c r="H124" s="37"/>
      <c r="I124" s="30" t="s">
        <v>32</v>
      </c>
      <c r="J124" s="33" t="str">
        <f>E25</f>
        <v>K I P spol. s r. 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30</v>
      </c>
      <c r="D125" s="37"/>
      <c r="E125" s="37"/>
      <c r="F125" s="28" t="str">
        <f>IF(E22="","",E22)</f>
        <v>Vyplň údaj</v>
      </c>
      <c r="G125" s="37"/>
      <c r="H125" s="37"/>
      <c r="I125" s="30" t="s">
        <v>37</v>
      </c>
      <c r="J125" s="33" t="str">
        <f>E28</f>
        <v>Pavel Rinn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5"/>
      <c r="B127" s="166"/>
      <c r="C127" s="167" t="s">
        <v>179</v>
      </c>
      <c r="D127" s="168" t="s">
        <v>65</v>
      </c>
      <c r="E127" s="168" t="s">
        <v>61</v>
      </c>
      <c r="F127" s="168" t="s">
        <v>62</v>
      </c>
      <c r="G127" s="168" t="s">
        <v>180</v>
      </c>
      <c r="H127" s="168" t="s">
        <v>181</v>
      </c>
      <c r="I127" s="168" t="s">
        <v>182</v>
      </c>
      <c r="J127" s="169" t="s">
        <v>154</v>
      </c>
      <c r="K127" s="170" t="s">
        <v>183</v>
      </c>
      <c r="L127" s="171"/>
      <c r="M127" s="76" t="s">
        <v>1</v>
      </c>
      <c r="N127" s="77" t="s">
        <v>44</v>
      </c>
      <c r="O127" s="77" t="s">
        <v>184</v>
      </c>
      <c r="P127" s="77" t="s">
        <v>185</v>
      </c>
      <c r="Q127" s="77" t="s">
        <v>186</v>
      </c>
      <c r="R127" s="77" t="s">
        <v>187</v>
      </c>
      <c r="S127" s="77" t="s">
        <v>188</v>
      </c>
      <c r="T127" s="78" t="s">
        <v>189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9" customHeight="1">
      <c r="A128" s="35"/>
      <c r="B128" s="36"/>
      <c r="C128" s="83" t="s">
        <v>190</v>
      </c>
      <c r="D128" s="37"/>
      <c r="E128" s="37"/>
      <c r="F128" s="37"/>
      <c r="G128" s="37"/>
      <c r="H128" s="37"/>
      <c r="I128" s="37"/>
      <c r="J128" s="172">
        <f>BK128</f>
        <v>0</v>
      </c>
      <c r="K128" s="37"/>
      <c r="L128" s="40"/>
      <c r="M128" s="79"/>
      <c r="N128" s="173"/>
      <c r="O128" s="80"/>
      <c r="P128" s="174">
        <f>P129+P150+P179+P184</f>
        <v>0</v>
      </c>
      <c r="Q128" s="80"/>
      <c r="R128" s="174">
        <f>R129+R150+R179+R184</f>
        <v>0.443502</v>
      </c>
      <c r="S128" s="80"/>
      <c r="T128" s="175">
        <f>T129+T150+T179+T184</f>
        <v>0.24540800000000002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79</v>
      </c>
      <c r="AU128" s="18" t="s">
        <v>156</v>
      </c>
      <c r="BK128" s="176">
        <f>BK129+BK150+BK179+BK184</f>
        <v>0</v>
      </c>
    </row>
    <row r="129" spans="2:63" s="12" customFormat="1" ht="25.9" customHeight="1">
      <c r="B129" s="177"/>
      <c r="C129" s="178"/>
      <c r="D129" s="179" t="s">
        <v>79</v>
      </c>
      <c r="E129" s="180" t="s">
        <v>888</v>
      </c>
      <c r="F129" s="180" t="s">
        <v>1138</v>
      </c>
      <c r="G129" s="178"/>
      <c r="H129" s="178"/>
      <c r="I129" s="181"/>
      <c r="J129" s="182">
        <f>BK129</f>
        <v>0</v>
      </c>
      <c r="K129" s="178"/>
      <c r="L129" s="183"/>
      <c r="M129" s="184"/>
      <c r="N129" s="185"/>
      <c r="O129" s="185"/>
      <c r="P129" s="186">
        <f>SUM(P130:P149)</f>
        <v>0</v>
      </c>
      <c r="Q129" s="185"/>
      <c r="R129" s="186">
        <f>SUM(R130:R149)</f>
        <v>0.00238</v>
      </c>
      <c r="S129" s="185"/>
      <c r="T129" s="187">
        <f>SUM(T130:T149)</f>
        <v>0.24540800000000002</v>
      </c>
      <c r="AR129" s="188" t="s">
        <v>87</v>
      </c>
      <c r="AT129" s="189" t="s">
        <v>79</v>
      </c>
      <c r="AU129" s="189" t="s">
        <v>80</v>
      </c>
      <c r="AY129" s="188" t="s">
        <v>193</v>
      </c>
      <c r="BK129" s="190">
        <f>SUM(BK130:BK149)</f>
        <v>0</v>
      </c>
    </row>
    <row r="130" spans="1:65" s="2" customFormat="1" ht="21.75" customHeight="1">
      <c r="A130" s="35"/>
      <c r="B130" s="36"/>
      <c r="C130" s="193" t="s">
        <v>87</v>
      </c>
      <c r="D130" s="193" t="s">
        <v>195</v>
      </c>
      <c r="E130" s="194" t="s">
        <v>1477</v>
      </c>
      <c r="F130" s="195" t="s">
        <v>1478</v>
      </c>
      <c r="G130" s="196" t="s">
        <v>496</v>
      </c>
      <c r="H130" s="197">
        <v>2</v>
      </c>
      <c r="I130" s="198"/>
      <c r="J130" s="199">
        <f>ROUND(I130*H130,2)</f>
        <v>0</v>
      </c>
      <c r="K130" s="200"/>
      <c r="L130" s="40"/>
      <c r="M130" s="201" t="s">
        <v>1</v>
      </c>
      <c r="N130" s="202" t="s">
        <v>45</v>
      </c>
      <c r="O130" s="72"/>
      <c r="P130" s="203">
        <f>O130*H130</f>
        <v>0</v>
      </c>
      <c r="Q130" s="203">
        <v>0</v>
      </c>
      <c r="R130" s="203">
        <f>Q130*H130</f>
        <v>0</v>
      </c>
      <c r="S130" s="203">
        <v>0.0239</v>
      </c>
      <c r="T130" s="204">
        <f>S130*H130</f>
        <v>0.0478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5" t="s">
        <v>199</v>
      </c>
      <c r="AT130" s="205" t="s">
        <v>195</v>
      </c>
      <c r="AU130" s="205" t="s">
        <v>87</v>
      </c>
      <c r="AY130" s="18" t="s">
        <v>193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8" t="s">
        <v>87</v>
      </c>
      <c r="BK130" s="206">
        <f>ROUND(I130*H130,2)</f>
        <v>0</v>
      </c>
      <c r="BL130" s="18" t="s">
        <v>199</v>
      </c>
      <c r="BM130" s="205" t="s">
        <v>89</v>
      </c>
    </row>
    <row r="131" spans="2:51" s="13" customFormat="1" ht="12">
      <c r="B131" s="207"/>
      <c r="C131" s="208"/>
      <c r="D131" s="209" t="s">
        <v>201</v>
      </c>
      <c r="E131" s="210" t="s">
        <v>1</v>
      </c>
      <c r="F131" s="211" t="s">
        <v>1479</v>
      </c>
      <c r="G131" s="208"/>
      <c r="H131" s="212">
        <v>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201</v>
      </c>
      <c r="AU131" s="218" t="s">
        <v>87</v>
      </c>
      <c r="AV131" s="13" t="s">
        <v>89</v>
      </c>
      <c r="AW131" s="13" t="s">
        <v>36</v>
      </c>
      <c r="AX131" s="13" t="s">
        <v>80</v>
      </c>
      <c r="AY131" s="218" t="s">
        <v>193</v>
      </c>
    </row>
    <row r="132" spans="2:51" s="14" customFormat="1" ht="12">
      <c r="B132" s="219"/>
      <c r="C132" s="220"/>
      <c r="D132" s="209" t="s">
        <v>201</v>
      </c>
      <c r="E132" s="221" t="s">
        <v>1</v>
      </c>
      <c r="F132" s="222" t="s">
        <v>203</v>
      </c>
      <c r="G132" s="220"/>
      <c r="H132" s="223">
        <v>2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201</v>
      </c>
      <c r="AU132" s="229" t="s">
        <v>87</v>
      </c>
      <c r="AV132" s="14" t="s">
        <v>199</v>
      </c>
      <c r="AW132" s="14" t="s">
        <v>36</v>
      </c>
      <c r="AX132" s="14" t="s">
        <v>87</v>
      </c>
      <c r="AY132" s="229" t="s">
        <v>193</v>
      </c>
    </row>
    <row r="133" spans="1:65" s="2" customFormat="1" ht="21.75" customHeight="1">
      <c r="A133" s="35"/>
      <c r="B133" s="36"/>
      <c r="C133" s="193" t="s">
        <v>89</v>
      </c>
      <c r="D133" s="193" t="s">
        <v>195</v>
      </c>
      <c r="E133" s="194" t="s">
        <v>1480</v>
      </c>
      <c r="F133" s="195" t="s">
        <v>1481</v>
      </c>
      <c r="G133" s="196" t="s">
        <v>496</v>
      </c>
      <c r="H133" s="197">
        <v>0.4</v>
      </c>
      <c r="I133" s="198"/>
      <c r="J133" s="199">
        <f>ROUND(I133*H133,2)</f>
        <v>0</v>
      </c>
      <c r="K133" s="200"/>
      <c r="L133" s="40"/>
      <c r="M133" s="201" t="s">
        <v>1</v>
      </c>
      <c r="N133" s="202" t="s">
        <v>45</v>
      </c>
      <c r="O133" s="72"/>
      <c r="P133" s="203">
        <f>O133*H133</f>
        <v>0</v>
      </c>
      <c r="Q133" s="203">
        <v>0</v>
      </c>
      <c r="R133" s="203">
        <f>Q133*H133</f>
        <v>0</v>
      </c>
      <c r="S133" s="203">
        <v>0.05652</v>
      </c>
      <c r="T133" s="204">
        <f>S133*H133</f>
        <v>0.022608000000000003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5" t="s">
        <v>199</v>
      </c>
      <c r="AT133" s="205" t="s">
        <v>195</v>
      </c>
      <c r="AU133" s="205" t="s">
        <v>87</v>
      </c>
      <c r="AY133" s="18" t="s">
        <v>193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87</v>
      </c>
      <c r="BK133" s="206">
        <f>ROUND(I133*H133,2)</f>
        <v>0</v>
      </c>
      <c r="BL133" s="18" t="s">
        <v>199</v>
      </c>
      <c r="BM133" s="205" t="s">
        <v>199</v>
      </c>
    </row>
    <row r="134" spans="2:51" s="13" customFormat="1" ht="12">
      <c r="B134" s="207"/>
      <c r="C134" s="208"/>
      <c r="D134" s="209" t="s">
        <v>201</v>
      </c>
      <c r="E134" s="210" t="s">
        <v>1</v>
      </c>
      <c r="F134" s="211" t="s">
        <v>1482</v>
      </c>
      <c r="G134" s="208"/>
      <c r="H134" s="212">
        <v>0.4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201</v>
      </c>
      <c r="AU134" s="218" t="s">
        <v>87</v>
      </c>
      <c r="AV134" s="13" t="s">
        <v>89</v>
      </c>
      <c r="AW134" s="13" t="s">
        <v>36</v>
      </c>
      <c r="AX134" s="13" t="s">
        <v>80</v>
      </c>
      <c r="AY134" s="218" t="s">
        <v>193</v>
      </c>
    </row>
    <row r="135" spans="2:51" s="14" customFormat="1" ht="12">
      <c r="B135" s="219"/>
      <c r="C135" s="220"/>
      <c r="D135" s="209" t="s">
        <v>201</v>
      </c>
      <c r="E135" s="221" t="s">
        <v>1</v>
      </c>
      <c r="F135" s="222" t="s">
        <v>203</v>
      </c>
      <c r="G135" s="220"/>
      <c r="H135" s="223">
        <v>0.4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201</v>
      </c>
      <c r="AU135" s="229" t="s">
        <v>87</v>
      </c>
      <c r="AV135" s="14" t="s">
        <v>199</v>
      </c>
      <c r="AW135" s="14" t="s">
        <v>36</v>
      </c>
      <c r="AX135" s="14" t="s">
        <v>87</v>
      </c>
      <c r="AY135" s="229" t="s">
        <v>193</v>
      </c>
    </row>
    <row r="136" spans="1:65" s="2" customFormat="1" ht="21.75" customHeight="1">
      <c r="A136" s="35"/>
      <c r="B136" s="36"/>
      <c r="C136" s="193" t="s">
        <v>100</v>
      </c>
      <c r="D136" s="193" t="s">
        <v>195</v>
      </c>
      <c r="E136" s="194" t="s">
        <v>1483</v>
      </c>
      <c r="F136" s="195" t="s">
        <v>1484</v>
      </c>
      <c r="G136" s="196" t="s">
        <v>367</v>
      </c>
      <c r="H136" s="197">
        <v>7</v>
      </c>
      <c r="I136" s="198"/>
      <c r="J136" s="199">
        <f>ROUND(I136*H136,2)</f>
        <v>0</v>
      </c>
      <c r="K136" s="200"/>
      <c r="L136" s="40"/>
      <c r="M136" s="201" t="s">
        <v>1</v>
      </c>
      <c r="N136" s="202" t="s">
        <v>45</v>
      </c>
      <c r="O136" s="72"/>
      <c r="P136" s="203">
        <f>O136*H136</f>
        <v>0</v>
      </c>
      <c r="Q136" s="203">
        <v>0.00034</v>
      </c>
      <c r="R136" s="203">
        <f>Q136*H136</f>
        <v>0.00238</v>
      </c>
      <c r="S136" s="203">
        <v>0.025</v>
      </c>
      <c r="T136" s="204">
        <f>S136*H136</f>
        <v>0.17500000000000002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87</v>
      </c>
      <c r="BK136" s="206">
        <f>ROUND(I136*H136,2)</f>
        <v>0</v>
      </c>
      <c r="BL136" s="18" t="s">
        <v>199</v>
      </c>
      <c r="BM136" s="205" t="s">
        <v>228</v>
      </c>
    </row>
    <row r="137" spans="2:51" s="13" customFormat="1" ht="12">
      <c r="B137" s="207"/>
      <c r="C137" s="208"/>
      <c r="D137" s="209" t="s">
        <v>201</v>
      </c>
      <c r="E137" s="210" t="s">
        <v>1</v>
      </c>
      <c r="F137" s="211" t="s">
        <v>1485</v>
      </c>
      <c r="G137" s="208"/>
      <c r="H137" s="212">
        <v>7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201</v>
      </c>
      <c r="AU137" s="218" t="s">
        <v>87</v>
      </c>
      <c r="AV137" s="13" t="s">
        <v>89</v>
      </c>
      <c r="AW137" s="13" t="s">
        <v>36</v>
      </c>
      <c r="AX137" s="13" t="s">
        <v>80</v>
      </c>
      <c r="AY137" s="218" t="s">
        <v>193</v>
      </c>
    </row>
    <row r="138" spans="2:51" s="14" customFormat="1" ht="12">
      <c r="B138" s="219"/>
      <c r="C138" s="220"/>
      <c r="D138" s="209" t="s">
        <v>201</v>
      </c>
      <c r="E138" s="221" t="s">
        <v>1</v>
      </c>
      <c r="F138" s="222" t="s">
        <v>203</v>
      </c>
      <c r="G138" s="220"/>
      <c r="H138" s="223">
        <v>7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201</v>
      </c>
      <c r="AU138" s="229" t="s">
        <v>87</v>
      </c>
      <c r="AV138" s="14" t="s">
        <v>199</v>
      </c>
      <c r="AW138" s="14" t="s">
        <v>36</v>
      </c>
      <c r="AX138" s="14" t="s">
        <v>87</v>
      </c>
      <c r="AY138" s="229" t="s">
        <v>193</v>
      </c>
    </row>
    <row r="139" spans="1:65" s="2" customFormat="1" ht="16.5" customHeight="1">
      <c r="A139" s="35"/>
      <c r="B139" s="36"/>
      <c r="C139" s="193" t="s">
        <v>199</v>
      </c>
      <c r="D139" s="193" t="s">
        <v>195</v>
      </c>
      <c r="E139" s="194" t="s">
        <v>1161</v>
      </c>
      <c r="F139" s="195" t="s">
        <v>1162</v>
      </c>
      <c r="G139" s="196" t="s">
        <v>216</v>
      </c>
      <c r="H139" s="197">
        <v>0.245</v>
      </c>
      <c r="I139" s="198"/>
      <c r="J139" s="199">
        <f>ROUND(I139*H139,2)</f>
        <v>0</v>
      </c>
      <c r="K139" s="200"/>
      <c r="L139" s="40"/>
      <c r="M139" s="201" t="s">
        <v>1</v>
      </c>
      <c r="N139" s="202" t="s">
        <v>45</v>
      </c>
      <c r="O139" s="72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5" t="s">
        <v>199</v>
      </c>
      <c r="AT139" s="205" t="s">
        <v>195</v>
      </c>
      <c r="AU139" s="205" t="s">
        <v>87</v>
      </c>
      <c r="AY139" s="18" t="s">
        <v>193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87</v>
      </c>
      <c r="BK139" s="206">
        <f>ROUND(I139*H139,2)</f>
        <v>0</v>
      </c>
      <c r="BL139" s="18" t="s">
        <v>199</v>
      </c>
      <c r="BM139" s="205" t="s">
        <v>259</v>
      </c>
    </row>
    <row r="140" spans="1:65" s="2" customFormat="1" ht="16.5" customHeight="1">
      <c r="A140" s="35"/>
      <c r="B140" s="36"/>
      <c r="C140" s="193" t="s">
        <v>221</v>
      </c>
      <c r="D140" s="193" t="s">
        <v>195</v>
      </c>
      <c r="E140" s="194" t="s">
        <v>1165</v>
      </c>
      <c r="F140" s="195" t="s">
        <v>1166</v>
      </c>
      <c r="G140" s="196" t="s">
        <v>216</v>
      </c>
      <c r="H140" s="197">
        <v>1.227</v>
      </c>
      <c r="I140" s="198"/>
      <c r="J140" s="199">
        <f>ROUND(I140*H140,2)</f>
        <v>0</v>
      </c>
      <c r="K140" s="200"/>
      <c r="L140" s="40"/>
      <c r="M140" s="201" t="s">
        <v>1</v>
      </c>
      <c r="N140" s="202" t="s">
        <v>45</v>
      </c>
      <c r="O140" s="7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87</v>
      </c>
      <c r="BK140" s="206">
        <f>ROUND(I140*H140,2)</f>
        <v>0</v>
      </c>
      <c r="BL140" s="18" t="s">
        <v>199</v>
      </c>
      <c r="BM140" s="205" t="s">
        <v>276</v>
      </c>
    </row>
    <row r="141" spans="2:51" s="13" customFormat="1" ht="12">
      <c r="B141" s="207"/>
      <c r="C141" s="208"/>
      <c r="D141" s="209" t="s">
        <v>201</v>
      </c>
      <c r="E141" s="210" t="s">
        <v>1</v>
      </c>
      <c r="F141" s="211" t="s">
        <v>1486</v>
      </c>
      <c r="G141" s="208"/>
      <c r="H141" s="212">
        <v>1.227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201</v>
      </c>
      <c r="AU141" s="218" t="s">
        <v>87</v>
      </c>
      <c r="AV141" s="13" t="s">
        <v>89</v>
      </c>
      <c r="AW141" s="13" t="s">
        <v>36</v>
      </c>
      <c r="AX141" s="13" t="s">
        <v>80</v>
      </c>
      <c r="AY141" s="218" t="s">
        <v>193</v>
      </c>
    </row>
    <row r="142" spans="2:51" s="14" customFormat="1" ht="12">
      <c r="B142" s="219"/>
      <c r="C142" s="220"/>
      <c r="D142" s="209" t="s">
        <v>201</v>
      </c>
      <c r="E142" s="221" t="s">
        <v>1</v>
      </c>
      <c r="F142" s="222" t="s">
        <v>203</v>
      </c>
      <c r="G142" s="220"/>
      <c r="H142" s="223">
        <v>1.227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201</v>
      </c>
      <c r="AU142" s="229" t="s">
        <v>87</v>
      </c>
      <c r="AV142" s="14" t="s">
        <v>199</v>
      </c>
      <c r="AW142" s="14" t="s">
        <v>36</v>
      </c>
      <c r="AX142" s="14" t="s">
        <v>87</v>
      </c>
      <c r="AY142" s="229" t="s">
        <v>193</v>
      </c>
    </row>
    <row r="143" spans="1:65" s="2" customFormat="1" ht="16.5" customHeight="1">
      <c r="A143" s="35"/>
      <c r="B143" s="36"/>
      <c r="C143" s="193" t="s">
        <v>228</v>
      </c>
      <c r="D143" s="193" t="s">
        <v>195</v>
      </c>
      <c r="E143" s="194" t="s">
        <v>1168</v>
      </c>
      <c r="F143" s="195" t="s">
        <v>1169</v>
      </c>
      <c r="G143" s="196" t="s">
        <v>216</v>
      </c>
      <c r="H143" s="197">
        <v>0.245</v>
      </c>
      <c r="I143" s="198"/>
      <c r="J143" s="199">
        <f>ROUND(I143*H143,2)</f>
        <v>0</v>
      </c>
      <c r="K143" s="200"/>
      <c r="L143" s="40"/>
      <c r="M143" s="201" t="s">
        <v>1</v>
      </c>
      <c r="N143" s="202" t="s">
        <v>45</v>
      </c>
      <c r="O143" s="7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87</v>
      </c>
      <c r="BK143" s="206">
        <f>ROUND(I143*H143,2)</f>
        <v>0</v>
      </c>
      <c r="BL143" s="18" t="s">
        <v>199</v>
      </c>
      <c r="BM143" s="205" t="s">
        <v>312</v>
      </c>
    </row>
    <row r="144" spans="1:65" s="2" customFormat="1" ht="21.75" customHeight="1">
      <c r="A144" s="35"/>
      <c r="B144" s="36"/>
      <c r="C144" s="193" t="s">
        <v>241</v>
      </c>
      <c r="D144" s="193" t="s">
        <v>195</v>
      </c>
      <c r="E144" s="194" t="s">
        <v>1170</v>
      </c>
      <c r="F144" s="195" t="s">
        <v>1171</v>
      </c>
      <c r="G144" s="196" t="s">
        <v>216</v>
      </c>
      <c r="H144" s="197">
        <v>0.245</v>
      </c>
      <c r="I144" s="198"/>
      <c r="J144" s="199">
        <f>ROUND(I144*H144,2)</f>
        <v>0</v>
      </c>
      <c r="K144" s="200"/>
      <c r="L144" s="40"/>
      <c r="M144" s="201" t="s">
        <v>1</v>
      </c>
      <c r="N144" s="202" t="s">
        <v>45</v>
      </c>
      <c r="O144" s="72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87</v>
      </c>
      <c r="AY144" s="18" t="s">
        <v>193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87</v>
      </c>
      <c r="BK144" s="206">
        <f>ROUND(I144*H144,2)</f>
        <v>0</v>
      </c>
      <c r="BL144" s="18" t="s">
        <v>199</v>
      </c>
      <c r="BM144" s="205" t="s">
        <v>333</v>
      </c>
    </row>
    <row r="145" spans="1:65" s="2" customFormat="1" ht="16.5" customHeight="1">
      <c r="A145" s="35"/>
      <c r="B145" s="36"/>
      <c r="C145" s="193" t="s">
        <v>259</v>
      </c>
      <c r="D145" s="193" t="s">
        <v>195</v>
      </c>
      <c r="E145" s="194" t="s">
        <v>1172</v>
      </c>
      <c r="F145" s="195" t="s">
        <v>1173</v>
      </c>
      <c r="G145" s="196" t="s">
        <v>216</v>
      </c>
      <c r="H145" s="197">
        <v>4.663</v>
      </c>
      <c r="I145" s="198"/>
      <c r="J145" s="199">
        <f>ROUND(I145*H145,2)</f>
        <v>0</v>
      </c>
      <c r="K145" s="200"/>
      <c r="L145" s="40"/>
      <c r="M145" s="201" t="s">
        <v>1</v>
      </c>
      <c r="N145" s="202" t="s">
        <v>45</v>
      </c>
      <c r="O145" s="72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5" t="s">
        <v>199</v>
      </c>
      <c r="AT145" s="205" t="s">
        <v>195</v>
      </c>
      <c r="AU145" s="205" t="s">
        <v>87</v>
      </c>
      <c r="AY145" s="18" t="s">
        <v>193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87</v>
      </c>
      <c r="BK145" s="206">
        <f>ROUND(I145*H145,2)</f>
        <v>0</v>
      </c>
      <c r="BL145" s="18" t="s">
        <v>199</v>
      </c>
      <c r="BM145" s="205" t="s">
        <v>348</v>
      </c>
    </row>
    <row r="146" spans="2:51" s="13" customFormat="1" ht="12">
      <c r="B146" s="207"/>
      <c r="C146" s="208"/>
      <c r="D146" s="209" t="s">
        <v>201</v>
      </c>
      <c r="E146" s="210" t="s">
        <v>1</v>
      </c>
      <c r="F146" s="211" t="s">
        <v>1487</v>
      </c>
      <c r="G146" s="208"/>
      <c r="H146" s="212">
        <v>4.663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201</v>
      </c>
      <c r="AU146" s="218" t="s">
        <v>87</v>
      </c>
      <c r="AV146" s="13" t="s">
        <v>89</v>
      </c>
      <c r="AW146" s="13" t="s">
        <v>36</v>
      </c>
      <c r="AX146" s="13" t="s">
        <v>80</v>
      </c>
      <c r="AY146" s="218" t="s">
        <v>193</v>
      </c>
    </row>
    <row r="147" spans="2:51" s="14" customFormat="1" ht="12">
      <c r="B147" s="219"/>
      <c r="C147" s="220"/>
      <c r="D147" s="209" t="s">
        <v>201</v>
      </c>
      <c r="E147" s="221" t="s">
        <v>1</v>
      </c>
      <c r="F147" s="222" t="s">
        <v>203</v>
      </c>
      <c r="G147" s="220"/>
      <c r="H147" s="223">
        <v>4.663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201</v>
      </c>
      <c r="AU147" s="229" t="s">
        <v>87</v>
      </c>
      <c r="AV147" s="14" t="s">
        <v>199</v>
      </c>
      <c r="AW147" s="14" t="s">
        <v>36</v>
      </c>
      <c r="AX147" s="14" t="s">
        <v>87</v>
      </c>
      <c r="AY147" s="229" t="s">
        <v>193</v>
      </c>
    </row>
    <row r="148" spans="1:65" s="2" customFormat="1" ht="16.5" customHeight="1">
      <c r="A148" s="35"/>
      <c r="B148" s="36"/>
      <c r="C148" s="193" t="s">
        <v>265</v>
      </c>
      <c r="D148" s="193" t="s">
        <v>195</v>
      </c>
      <c r="E148" s="194" t="s">
        <v>1175</v>
      </c>
      <c r="F148" s="195" t="s">
        <v>1176</v>
      </c>
      <c r="G148" s="196" t="s">
        <v>216</v>
      </c>
      <c r="H148" s="197">
        <v>0.245</v>
      </c>
      <c r="I148" s="198"/>
      <c r="J148" s="199">
        <f>ROUND(I148*H148,2)</f>
        <v>0</v>
      </c>
      <c r="K148" s="200"/>
      <c r="L148" s="40"/>
      <c r="M148" s="201" t="s">
        <v>1</v>
      </c>
      <c r="N148" s="202" t="s">
        <v>45</v>
      </c>
      <c r="O148" s="72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5" t="s">
        <v>199</v>
      </c>
      <c r="AT148" s="205" t="s">
        <v>195</v>
      </c>
      <c r="AU148" s="205" t="s">
        <v>87</v>
      </c>
      <c r="AY148" s="18" t="s">
        <v>193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87</v>
      </c>
      <c r="BK148" s="206">
        <f>ROUND(I148*H148,2)</f>
        <v>0</v>
      </c>
      <c r="BL148" s="18" t="s">
        <v>199</v>
      </c>
      <c r="BM148" s="205" t="s">
        <v>364</v>
      </c>
    </row>
    <row r="149" spans="1:65" s="2" customFormat="1" ht="21.75" customHeight="1">
      <c r="A149" s="35"/>
      <c r="B149" s="36"/>
      <c r="C149" s="193" t="s">
        <v>276</v>
      </c>
      <c r="D149" s="193" t="s">
        <v>195</v>
      </c>
      <c r="E149" s="194" t="s">
        <v>1177</v>
      </c>
      <c r="F149" s="195" t="s">
        <v>1178</v>
      </c>
      <c r="G149" s="196" t="s">
        <v>216</v>
      </c>
      <c r="H149" s="197">
        <v>0.245</v>
      </c>
      <c r="I149" s="198"/>
      <c r="J149" s="199">
        <f>ROUND(I149*H149,2)</f>
        <v>0</v>
      </c>
      <c r="K149" s="200"/>
      <c r="L149" s="40"/>
      <c r="M149" s="201" t="s">
        <v>1</v>
      </c>
      <c r="N149" s="202" t="s">
        <v>45</v>
      </c>
      <c r="O149" s="72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199</v>
      </c>
      <c r="AT149" s="205" t="s">
        <v>195</v>
      </c>
      <c r="AU149" s="205" t="s">
        <v>87</v>
      </c>
      <c r="AY149" s="18" t="s">
        <v>193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87</v>
      </c>
      <c r="BK149" s="206">
        <f>ROUND(I149*H149,2)</f>
        <v>0</v>
      </c>
      <c r="BL149" s="18" t="s">
        <v>199</v>
      </c>
      <c r="BM149" s="205" t="s">
        <v>378</v>
      </c>
    </row>
    <row r="150" spans="2:63" s="12" customFormat="1" ht="25.9" customHeight="1">
      <c r="B150" s="177"/>
      <c r="C150" s="178"/>
      <c r="D150" s="179" t="s">
        <v>79</v>
      </c>
      <c r="E150" s="180" t="s">
        <v>1488</v>
      </c>
      <c r="F150" s="180" t="s">
        <v>1489</v>
      </c>
      <c r="G150" s="178"/>
      <c r="H150" s="178"/>
      <c r="I150" s="181"/>
      <c r="J150" s="182">
        <f>BK150</f>
        <v>0</v>
      </c>
      <c r="K150" s="178"/>
      <c r="L150" s="183"/>
      <c r="M150" s="184"/>
      <c r="N150" s="185"/>
      <c r="O150" s="185"/>
      <c r="P150" s="186">
        <f>SUM(P151:P178)</f>
        <v>0</v>
      </c>
      <c r="Q150" s="185"/>
      <c r="R150" s="186">
        <f>SUM(R151:R178)</f>
        <v>0.441122</v>
      </c>
      <c r="S150" s="185"/>
      <c r="T150" s="187">
        <f>SUM(T151:T178)</f>
        <v>0</v>
      </c>
      <c r="AR150" s="188" t="s">
        <v>87</v>
      </c>
      <c r="AT150" s="189" t="s">
        <v>79</v>
      </c>
      <c r="AU150" s="189" t="s">
        <v>80</v>
      </c>
      <c r="AY150" s="188" t="s">
        <v>193</v>
      </c>
      <c r="BK150" s="190">
        <f>SUM(BK151:BK178)</f>
        <v>0</v>
      </c>
    </row>
    <row r="151" spans="1:65" s="2" customFormat="1" ht="21.75" customHeight="1">
      <c r="A151" s="35"/>
      <c r="B151" s="36"/>
      <c r="C151" s="193" t="s">
        <v>294</v>
      </c>
      <c r="D151" s="193" t="s">
        <v>195</v>
      </c>
      <c r="E151" s="194" t="s">
        <v>1490</v>
      </c>
      <c r="F151" s="195" t="s">
        <v>1491</v>
      </c>
      <c r="G151" s="196" t="s">
        <v>496</v>
      </c>
      <c r="H151" s="197">
        <v>12.4</v>
      </c>
      <c r="I151" s="198"/>
      <c r="J151" s="199">
        <f>ROUND(I151*H151,2)</f>
        <v>0</v>
      </c>
      <c r="K151" s="200"/>
      <c r="L151" s="40"/>
      <c r="M151" s="201" t="s">
        <v>1</v>
      </c>
      <c r="N151" s="202" t="s">
        <v>45</v>
      </c>
      <c r="O151" s="72"/>
      <c r="P151" s="203">
        <f>O151*H151</f>
        <v>0</v>
      </c>
      <c r="Q151" s="203">
        <v>0.00381</v>
      </c>
      <c r="R151" s="203">
        <f>Q151*H151</f>
        <v>0.047244</v>
      </c>
      <c r="S151" s="203">
        <v>0</v>
      </c>
      <c r="T151" s="20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5" t="s">
        <v>199</v>
      </c>
      <c r="AT151" s="205" t="s">
        <v>195</v>
      </c>
      <c r="AU151" s="205" t="s">
        <v>87</v>
      </c>
      <c r="AY151" s="18" t="s">
        <v>193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87</v>
      </c>
      <c r="BK151" s="206">
        <f>ROUND(I151*H151,2)</f>
        <v>0</v>
      </c>
      <c r="BL151" s="18" t="s">
        <v>199</v>
      </c>
      <c r="BM151" s="205" t="s">
        <v>389</v>
      </c>
    </row>
    <row r="152" spans="2:51" s="13" customFormat="1" ht="12">
      <c r="B152" s="207"/>
      <c r="C152" s="208"/>
      <c r="D152" s="209" t="s">
        <v>201</v>
      </c>
      <c r="E152" s="210" t="s">
        <v>1</v>
      </c>
      <c r="F152" s="211" t="s">
        <v>1492</v>
      </c>
      <c r="G152" s="208"/>
      <c r="H152" s="212">
        <v>12.4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201</v>
      </c>
      <c r="AU152" s="218" t="s">
        <v>87</v>
      </c>
      <c r="AV152" s="13" t="s">
        <v>89</v>
      </c>
      <c r="AW152" s="13" t="s">
        <v>36</v>
      </c>
      <c r="AX152" s="13" t="s">
        <v>80</v>
      </c>
      <c r="AY152" s="218" t="s">
        <v>193</v>
      </c>
    </row>
    <row r="153" spans="2:51" s="14" customFormat="1" ht="12">
      <c r="B153" s="219"/>
      <c r="C153" s="220"/>
      <c r="D153" s="209" t="s">
        <v>201</v>
      </c>
      <c r="E153" s="221" t="s">
        <v>1</v>
      </c>
      <c r="F153" s="222" t="s">
        <v>203</v>
      </c>
      <c r="G153" s="220"/>
      <c r="H153" s="223">
        <v>12.4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201</v>
      </c>
      <c r="AU153" s="229" t="s">
        <v>87</v>
      </c>
      <c r="AV153" s="14" t="s">
        <v>199</v>
      </c>
      <c r="AW153" s="14" t="s">
        <v>36</v>
      </c>
      <c r="AX153" s="14" t="s">
        <v>87</v>
      </c>
      <c r="AY153" s="229" t="s">
        <v>193</v>
      </c>
    </row>
    <row r="154" spans="1:65" s="2" customFormat="1" ht="21.75" customHeight="1">
      <c r="A154" s="35"/>
      <c r="B154" s="36"/>
      <c r="C154" s="193" t="s">
        <v>312</v>
      </c>
      <c r="D154" s="193" t="s">
        <v>195</v>
      </c>
      <c r="E154" s="194" t="s">
        <v>1493</v>
      </c>
      <c r="F154" s="195" t="s">
        <v>1494</v>
      </c>
      <c r="G154" s="196" t="s">
        <v>496</v>
      </c>
      <c r="H154" s="197">
        <v>12.8</v>
      </c>
      <c r="I154" s="198"/>
      <c r="J154" s="199">
        <f>ROUND(I154*H154,2)</f>
        <v>0</v>
      </c>
      <c r="K154" s="200"/>
      <c r="L154" s="40"/>
      <c r="M154" s="201" t="s">
        <v>1</v>
      </c>
      <c r="N154" s="202" t="s">
        <v>45</v>
      </c>
      <c r="O154" s="72"/>
      <c r="P154" s="203">
        <f>O154*H154</f>
        <v>0</v>
      </c>
      <c r="Q154" s="203">
        <v>0.00471</v>
      </c>
      <c r="R154" s="203">
        <f>Q154*H154</f>
        <v>0.060288</v>
      </c>
      <c r="S154" s="203">
        <v>0</v>
      </c>
      <c r="T154" s="20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5" t="s">
        <v>199</v>
      </c>
      <c r="AT154" s="205" t="s">
        <v>195</v>
      </c>
      <c r="AU154" s="205" t="s">
        <v>87</v>
      </c>
      <c r="AY154" s="18" t="s">
        <v>193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8" t="s">
        <v>87</v>
      </c>
      <c r="BK154" s="206">
        <f>ROUND(I154*H154,2)</f>
        <v>0</v>
      </c>
      <c r="BL154" s="18" t="s">
        <v>199</v>
      </c>
      <c r="BM154" s="205" t="s">
        <v>399</v>
      </c>
    </row>
    <row r="155" spans="2:51" s="13" customFormat="1" ht="12">
      <c r="B155" s="207"/>
      <c r="C155" s="208"/>
      <c r="D155" s="209" t="s">
        <v>201</v>
      </c>
      <c r="E155" s="210" t="s">
        <v>1</v>
      </c>
      <c r="F155" s="211" t="s">
        <v>1495</v>
      </c>
      <c r="G155" s="208"/>
      <c r="H155" s="212">
        <v>12.8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201</v>
      </c>
      <c r="AU155" s="218" t="s">
        <v>87</v>
      </c>
      <c r="AV155" s="13" t="s">
        <v>89</v>
      </c>
      <c r="AW155" s="13" t="s">
        <v>36</v>
      </c>
      <c r="AX155" s="13" t="s">
        <v>80</v>
      </c>
      <c r="AY155" s="218" t="s">
        <v>193</v>
      </c>
    </row>
    <row r="156" spans="2:51" s="14" customFormat="1" ht="12">
      <c r="B156" s="219"/>
      <c r="C156" s="220"/>
      <c r="D156" s="209" t="s">
        <v>201</v>
      </c>
      <c r="E156" s="221" t="s">
        <v>1</v>
      </c>
      <c r="F156" s="222" t="s">
        <v>203</v>
      </c>
      <c r="G156" s="220"/>
      <c r="H156" s="223">
        <v>12.8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201</v>
      </c>
      <c r="AU156" s="229" t="s">
        <v>87</v>
      </c>
      <c r="AV156" s="14" t="s">
        <v>199</v>
      </c>
      <c r="AW156" s="14" t="s">
        <v>36</v>
      </c>
      <c r="AX156" s="14" t="s">
        <v>87</v>
      </c>
      <c r="AY156" s="229" t="s">
        <v>193</v>
      </c>
    </row>
    <row r="157" spans="1:65" s="2" customFormat="1" ht="21.75" customHeight="1">
      <c r="A157" s="35"/>
      <c r="B157" s="36"/>
      <c r="C157" s="193" t="s">
        <v>316</v>
      </c>
      <c r="D157" s="193" t="s">
        <v>195</v>
      </c>
      <c r="E157" s="194" t="s">
        <v>1496</v>
      </c>
      <c r="F157" s="195" t="s">
        <v>1497</v>
      </c>
      <c r="G157" s="196" t="s">
        <v>496</v>
      </c>
      <c r="H157" s="197">
        <v>6.5</v>
      </c>
      <c r="I157" s="198"/>
      <c r="J157" s="199">
        <f>ROUND(I157*H157,2)</f>
        <v>0</v>
      </c>
      <c r="K157" s="200"/>
      <c r="L157" s="40"/>
      <c r="M157" s="201" t="s">
        <v>1</v>
      </c>
      <c r="N157" s="202" t="s">
        <v>45</v>
      </c>
      <c r="O157" s="72"/>
      <c r="P157" s="203">
        <f>O157*H157</f>
        <v>0</v>
      </c>
      <c r="Q157" s="203">
        <v>0.00606</v>
      </c>
      <c r="R157" s="203">
        <f>Q157*H157</f>
        <v>0.03939</v>
      </c>
      <c r="S157" s="203">
        <v>0</v>
      </c>
      <c r="T157" s="20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5" t="s">
        <v>199</v>
      </c>
      <c r="AT157" s="205" t="s">
        <v>195</v>
      </c>
      <c r="AU157" s="205" t="s">
        <v>87</v>
      </c>
      <c r="AY157" s="18" t="s">
        <v>193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87</v>
      </c>
      <c r="BK157" s="206">
        <f>ROUND(I157*H157,2)</f>
        <v>0</v>
      </c>
      <c r="BL157" s="18" t="s">
        <v>199</v>
      </c>
      <c r="BM157" s="205" t="s">
        <v>408</v>
      </c>
    </row>
    <row r="158" spans="1:65" s="2" customFormat="1" ht="24.2" customHeight="1">
      <c r="A158" s="35"/>
      <c r="B158" s="36"/>
      <c r="C158" s="193" t="s">
        <v>333</v>
      </c>
      <c r="D158" s="193" t="s">
        <v>195</v>
      </c>
      <c r="E158" s="194" t="s">
        <v>1498</v>
      </c>
      <c r="F158" s="195" t="s">
        <v>1499</v>
      </c>
      <c r="G158" s="196" t="s">
        <v>367</v>
      </c>
      <c r="H158" s="197">
        <v>0.25</v>
      </c>
      <c r="I158" s="198"/>
      <c r="J158" s="199">
        <f>ROUND(I158*H158,2)</f>
        <v>0</v>
      </c>
      <c r="K158" s="200"/>
      <c r="L158" s="40"/>
      <c r="M158" s="201" t="s">
        <v>1</v>
      </c>
      <c r="N158" s="202" t="s">
        <v>45</v>
      </c>
      <c r="O158" s="72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5" t="s">
        <v>199</v>
      </c>
      <c r="AT158" s="205" t="s">
        <v>195</v>
      </c>
      <c r="AU158" s="205" t="s">
        <v>87</v>
      </c>
      <c r="AY158" s="18" t="s">
        <v>193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87</v>
      </c>
      <c r="BK158" s="206">
        <f>ROUND(I158*H158,2)</f>
        <v>0</v>
      </c>
      <c r="BL158" s="18" t="s">
        <v>199</v>
      </c>
      <c r="BM158" s="205" t="s">
        <v>417</v>
      </c>
    </row>
    <row r="159" spans="2:51" s="13" customFormat="1" ht="12">
      <c r="B159" s="207"/>
      <c r="C159" s="208"/>
      <c r="D159" s="209" t="s">
        <v>201</v>
      </c>
      <c r="E159" s="210" t="s">
        <v>1</v>
      </c>
      <c r="F159" s="211" t="s">
        <v>1500</v>
      </c>
      <c r="G159" s="208"/>
      <c r="H159" s="212">
        <v>0.25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201</v>
      </c>
      <c r="AU159" s="218" t="s">
        <v>87</v>
      </c>
      <c r="AV159" s="13" t="s">
        <v>89</v>
      </c>
      <c r="AW159" s="13" t="s">
        <v>36</v>
      </c>
      <c r="AX159" s="13" t="s">
        <v>80</v>
      </c>
      <c r="AY159" s="218" t="s">
        <v>193</v>
      </c>
    </row>
    <row r="160" spans="2:51" s="14" customFormat="1" ht="12">
      <c r="B160" s="219"/>
      <c r="C160" s="220"/>
      <c r="D160" s="209" t="s">
        <v>201</v>
      </c>
      <c r="E160" s="221" t="s">
        <v>1</v>
      </c>
      <c r="F160" s="222" t="s">
        <v>203</v>
      </c>
      <c r="G160" s="220"/>
      <c r="H160" s="223">
        <v>0.25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201</v>
      </c>
      <c r="AU160" s="229" t="s">
        <v>87</v>
      </c>
      <c r="AV160" s="14" t="s">
        <v>199</v>
      </c>
      <c r="AW160" s="14" t="s">
        <v>36</v>
      </c>
      <c r="AX160" s="14" t="s">
        <v>87</v>
      </c>
      <c r="AY160" s="229" t="s">
        <v>193</v>
      </c>
    </row>
    <row r="161" spans="1:65" s="2" customFormat="1" ht="24.2" customHeight="1">
      <c r="A161" s="35"/>
      <c r="B161" s="36"/>
      <c r="C161" s="193" t="s">
        <v>8</v>
      </c>
      <c r="D161" s="193" t="s">
        <v>195</v>
      </c>
      <c r="E161" s="194" t="s">
        <v>1501</v>
      </c>
      <c r="F161" s="195" t="s">
        <v>1502</v>
      </c>
      <c r="G161" s="196" t="s">
        <v>367</v>
      </c>
      <c r="H161" s="197">
        <v>0.45</v>
      </c>
      <c r="I161" s="198"/>
      <c r="J161" s="199">
        <f>ROUND(I161*H161,2)</f>
        <v>0</v>
      </c>
      <c r="K161" s="200"/>
      <c r="L161" s="40"/>
      <c r="M161" s="201" t="s">
        <v>1</v>
      </c>
      <c r="N161" s="202" t="s">
        <v>45</v>
      </c>
      <c r="O161" s="7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199</v>
      </c>
      <c r="AT161" s="205" t="s">
        <v>195</v>
      </c>
      <c r="AU161" s="205" t="s">
        <v>87</v>
      </c>
      <c r="AY161" s="18" t="s">
        <v>193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87</v>
      </c>
      <c r="BK161" s="206">
        <f>ROUND(I161*H161,2)</f>
        <v>0</v>
      </c>
      <c r="BL161" s="18" t="s">
        <v>199</v>
      </c>
      <c r="BM161" s="205" t="s">
        <v>425</v>
      </c>
    </row>
    <row r="162" spans="2:51" s="13" customFormat="1" ht="12">
      <c r="B162" s="207"/>
      <c r="C162" s="208"/>
      <c r="D162" s="209" t="s">
        <v>201</v>
      </c>
      <c r="E162" s="210" t="s">
        <v>1</v>
      </c>
      <c r="F162" s="211" t="s">
        <v>1503</v>
      </c>
      <c r="G162" s="208"/>
      <c r="H162" s="212">
        <v>0.45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201</v>
      </c>
      <c r="AU162" s="218" t="s">
        <v>87</v>
      </c>
      <c r="AV162" s="13" t="s">
        <v>89</v>
      </c>
      <c r="AW162" s="13" t="s">
        <v>36</v>
      </c>
      <c r="AX162" s="13" t="s">
        <v>80</v>
      </c>
      <c r="AY162" s="218" t="s">
        <v>193</v>
      </c>
    </row>
    <row r="163" spans="2:51" s="14" customFormat="1" ht="12">
      <c r="B163" s="219"/>
      <c r="C163" s="220"/>
      <c r="D163" s="209" t="s">
        <v>201</v>
      </c>
      <c r="E163" s="221" t="s">
        <v>1</v>
      </c>
      <c r="F163" s="222" t="s">
        <v>203</v>
      </c>
      <c r="G163" s="220"/>
      <c r="H163" s="223">
        <v>0.45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201</v>
      </c>
      <c r="AU163" s="229" t="s">
        <v>87</v>
      </c>
      <c r="AV163" s="14" t="s">
        <v>199</v>
      </c>
      <c r="AW163" s="14" t="s">
        <v>36</v>
      </c>
      <c r="AX163" s="14" t="s">
        <v>87</v>
      </c>
      <c r="AY163" s="229" t="s">
        <v>193</v>
      </c>
    </row>
    <row r="164" spans="1:65" s="2" customFormat="1" ht="24.2" customHeight="1">
      <c r="A164" s="35"/>
      <c r="B164" s="36"/>
      <c r="C164" s="193" t="s">
        <v>348</v>
      </c>
      <c r="D164" s="193" t="s">
        <v>195</v>
      </c>
      <c r="E164" s="194" t="s">
        <v>1504</v>
      </c>
      <c r="F164" s="195" t="s">
        <v>1505</v>
      </c>
      <c r="G164" s="196" t="s">
        <v>367</v>
      </c>
      <c r="H164" s="197">
        <v>0.05</v>
      </c>
      <c r="I164" s="198"/>
      <c r="J164" s="199">
        <f>ROUND(I164*H164,2)</f>
        <v>0</v>
      </c>
      <c r="K164" s="200"/>
      <c r="L164" s="40"/>
      <c r="M164" s="201" t="s">
        <v>1</v>
      </c>
      <c r="N164" s="202" t="s">
        <v>45</v>
      </c>
      <c r="O164" s="72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5" t="s">
        <v>199</v>
      </c>
      <c r="AT164" s="205" t="s">
        <v>195</v>
      </c>
      <c r="AU164" s="205" t="s">
        <v>87</v>
      </c>
      <c r="AY164" s="18" t="s">
        <v>193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87</v>
      </c>
      <c r="BK164" s="206">
        <f>ROUND(I164*H164,2)</f>
        <v>0</v>
      </c>
      <c r="BL164" s="18" t="s">
        <v>199</v>
      </c>
      <c r="BM164" s="205" t="s">
        <v>457</v>
      </c>
    </row>
    <row r="165" spans="2:51" s="13" customFormat="1" ht="12">
      <c r="B165" s="207"/>
      <c r="C165" s="208"/>
      <c r="D165" s="209" t="s">
        <v>201</v>
      </c>
      <c r="E165" s="210" t="s">
        <v>1</v>
      </c>
      <c r="F165" s="211" t="s">
        <v>1506</v>
      </c>
      <c r="G165" s="208"/>
      <c r="H165" s="212">
        <v>0.05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201</v>
      </c>
      <c r="AU165" s="218" t="s">
        <v>87</v>
      </c>
      <c r="AV165" s="13" t="s">
        <v>89</v>
      </c>
      <c r="AW165" s="13" t="s">
        <v>36</v>
      </c>
      <c r="AX165" s="13" t="s">
        <v>80</v>
      </c>
      <c r="AY165" s="218" t="s">
        <v>193</v>
      </c>
    </row>
    <row r="166" spans="2:51" s="14" customFormat="1" ht="12">
      <c r="B166" s="219"/>
      <c r="C166" s="220"/>
      <c r="D166" s="209" t="s">
        <v>201</v>
      </c>
      <c r="E166" s="221" t="s">
        <v>1</v>
      </c>
      <c r="F166" s="222" t="s">
        <v>203</v>
      </c>
      <c r="G166" s="220"/>
      <c r="H166" s="223">
        <v>0.05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201</v>
      </c>
      <c r="AU166" s="229" t="s">
        <v>87</v>
      </c>
      <c r="AV166" s="14" t="s">
        <v>199</v>
      </c>
      <c r="AW166" s="14" t="s">
        <v>36</v>
      </c>
      <c r="AX166" s="14" t="s">
        <v>87</v>
      </c>
      <c r="AY166" s="229" t="s">
        <v>193</v>
      </c>
    </row>
    <row r="167" spans="1:65" s="2" customFormat="1" ht="21.75" customHeight="1">
      <c r="A167" s="35"/>
      <c r="B167" s="36"/>
      <c r="C167" s="193" t="s">
        <v>353</v>
      </c>
      <c r="D167" s="193" t="s">
        <v>195</v>
      </c>
      <c r="E167" s="194" t="s">
        <v>1507</v>
      </c>
      <c r="F167" s="195" t="s">
        <v>1508</v>
      </c>
      <c r="G167" s="196" t="s">
        <v>367</v>
      </c>
      <c r="H167" s="197">
        <v>8</v>
      </c>
      <c r="I167" s="198"/>
      <c r="J167" s="199">
        <f aca="true" t="shared" si="0" ref="J167:J178">ROUND(I167*H167,2)</f>
        <v>0</v>
      </c>
      <c r="K167" s="200"/>
      <c r="L167" s="40"/>
      <c r="M167" s="201" t="s">
        <v>1</v>
      </c>
      <c r="N167" s="202" t="s">
        <v>45</v>
      </c>
      <c r="O167" s="72"/>
      <c r="P167" s="203">
        <f aca="true" t="shared" si="1" ref="P167:P178">O167*H167</f>
        <v>0</v>
      </c>
      <c r="Q167" s="203">
        <v>0</v>
      </c>
      <c r="R167" s="203">
        <f aca="true" t="shared" si="2" ref="R167:R178">Q167*H167</f>
        <v>0</v>
      </c>
      <c r="S167" s="203">
        <v>0</v>
      </c>
      <c r="T167" s="204">
        <f aca="true" t="shared" si="3" ref="T167:T178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199</v>
      </c>
      <c r="AT167" s="205" t="s">
        <v>195</v>
      </c>
      <c r="AU167" s="205" t="s">
        <v>87</v>
      </c>
      <c r="AY167" s="18" t="s">
        <v>193</v>
      </c>
      <c r="BE167" s="206">
        <f aca="true" t="shared" si="4" ref="BE167:BE178">IF(N167="základní",J167,0)</f>
        <v>0</v>
      </c>
      <c r="BF167" s="206">
        <f aca="true" t="shared" si="5" ref="BF167:BF178">IF(N167="snížená",J167,0)</f>
        <v>0</v>
      </c>
      <c r="BG167" s="206">
        <f aca="true" t="shared" si="6" ref="BG167:BG178">IF(N167="zákl. přenesená",J167,0)</f>
        <v>0</v>
      </c>
      <c r="BH167" s="206">
        <f aca="true" t="shared" si="7" ref="BH167:BH178">IF(N167="sníž. přenesená",J167,0)</f>
        <v>0</v>
      </c>
      <c r="BI167" s="206">
        <f aca="true" t="shared" si="8" ref="BI167:BI178">IF(N167="nulová",J167,0)</f>
        <v>0</v>
      </c>
      <c r="BJ167" s="18" t="s">
        <v>87</v>
      </c>
      <c r="BK167" s="206">
        <f aca="true" t="shared" si="9" ref="BK167:BK178">ROUND(I167*H167,2)</f>
        <v>0</v>
      </c>
      <c r="BL167" s="18" t="s">
        <v>199</v>
      </c>
      <c r="BM167" s="205" t="s">
        <v>478</v>
      </c>
    </row>
    <row r="168" spans="1:65" s="2" customFormat="1" ht="16.5" customHeight="1">
      <c r="A168" s="35"/>
      <c r="B168" s="36"/>
      <c r="C168" s="193" t="s">
        <v>364</v>
      </c>
      <c r="D168" s="193" t="s">
        <v>195</v>
      </c>
      <c r="E168" s="194" t="s">
        <v>1509</v>
      </c>
      <c r="F168" s="195" t="s">
        <v>1510</v>
      </c>
      <c r="G168" s="196" t="s">
        <v>1348</v>
      </c>
      <c r="H168" s="197">
        <v>8</v>
      </c>
      <c r="I168" s="198"/>
      <c r="J168" s="199">
        <f t="shared" si="0"/>
        <v>0</v>
      </c>
      <c r="K168" s="200"/>
      <c r="L168" s="40"/>
      <c r="M168" s="201" t="s">
        <v>1</v>
      </c>
      <c r="N168" s="202" t="s">
        <v>45</v>
      </c>
      <c r="O168" s="72"/>
      <c r="P168" s="203">
        <f t="shared" si="1"/>
        <v>0</v>
      </c>
      <c r="Q168" s="203">
        <v>0.003</v>
      </c>
      <c r="R168" s="203">
        <f t="shared" si="2"/>
        <v>0.024</v>
      </c>
      <c r="S168" s="203">
        <v>0</v>
      </c>
      <c r="T168" s="20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199</v>
      </c>
      <c r="AT168" s="205" t="s">
        <v>195</v>
      </c>
      <c r="AU168" s="205" t="s">
        <v>87</v>
      </c>
      <c r="AY168" s="18" t="s">
        <v>193</v>
      </c>
      <c r="BE168" s="206">
        <f t="shared" si="4"/>
        <v>0</v>
      </c>
      <c r="BF168" s="206">
        <f t="shared" si="5"/>
        <v>0</v>
      </c>
      <c r="BG168" s="206">
        <f t="shared" si="6"/>
        <v>0</v>
      </c>
      <c r="BH168" s="206">
        <f t="shared" si="7"/>
        <v>0</v>
      </c>
      <c r="BI168" s="206">
        <f t="shared" si="8"/>
        <v>0</v>
      </c>
      <c r="BJ168" s="18" t="s">
        <v>87</v>
      </c>
      <c r="BK168" s="206">
        <f t="shared" si="9"/>
        <v>0</v>
      </c>
      <c r="BL168" s="18" t="s">
        <v>199</v>
      </c>
      <c r="BM168" s="205" t="s">
        <v>493</v>
      </c>
    </row>
    <row r="169" spans="1:65" s="2" customFormat="1" ht="24.2" customHeight="1">
      <c r="A169" s="35"/>
      <c r="B169" s="36"/>
      <c r="C169" s="193" t="s">
        <v>369</v>
      </c>
      <c r="D169" s="193" t="s">
        <v>195</v>
      </c>
      <c r="E169" s="194" t="s">
        <v>1511</v>
      </c>
      <c r="F169" s="195" t="s">
        <v>1512</v>
      </c>
      <c r="G169" s="196" t="s">
        <v>367</v>
      </c>
      <c r="H169" s="197">
        <v>4</v>
      </c>
      <c r="I169" s="198"/>
      <c r="J169" s="199">
        <f t="shared" si="0"/>
        <v>0</v>
      </c>
      <c r="K169" s="200"/>
      <c r="L169" s="40"/>
      <c r="M169" s="201" t="s">
        <v>1</v>
      </c>
      <c r="N169" s="202" t="s">
        <v>45</v>
      </c>
      <c r="O169" s="72"/>
      <c r="P169" s="203">
        <f t="shared" si="1"/>
        <v>0</v>
      </c>
      <c r="Q169" s="203">
        <v>5E-05</v>
      </c>
      <c r="R169" s="203">
        <f t="shared" si="2"/>
        <v>0.0002</v>
      </c>
      <c r="S169" s="203">
        <v>0</v>
      </c>
      <c r="T169" s="20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199</v>
      </c>
      <c r="AT169" s="205" t="s">
        <v>195</v>
      </c>
      <c r="AU169" s="205" t="s">
        <v>87</v>
      </c>
      <c r="AY169" s="18" t="s">
        <v>193</v>
      </c>
      <c r="BE169" s="206">
        <f t="shared" si="4"/>
        <v>0</v>
      </c>
      <c r="BF169" s="206">
        <f t="shared" si="5"/>
        <v>0</v>
      </c>
      <c r="BG169" s="206">
        <f t="shared" si="6"/>
        <v>0</v>
      </c>
      <c r="BH169" s="206">
        <f t="shared" si="7"/>
        <v>0</v>
      </c>
      <c r="BI169" s="206">
        <f t="shared" si="8"/>
        <v>0</v>
      </c>
      <c r="BJ169" s="18" t="s">
        <v>87</v>
      </c>
      <c r="BK169" s="206">
        <f t="shared" si="9"/>
        <v>0</v>
      </c>
      <c r="BL169" s="18" t="s">
        <v>199</v>
      </c>
      <c r="BM169" s="205" t="s">
        <v>511</v>
      </c>
    </row>
    <row r="170" spans="1:65" s="2" customFormat="1" ht="21.75" customHeight="1">
      <c r="A170" s="35"/>
      <c r="B170" s="36"/>
      <c r="C170" s="193" t="s">
        <v>378</v>
      </c>
      <c r="D170" s="193" t="s">
        <v>195</v>
      </c>
      <c r="E170" s="194" t="s">
        <v>1513</v>
      </c>
      <c r="F170" s="195" t="s">
        <v>1514</v>
      </c>
      <c r="G170" s="196" t="s">
        <v>367</v>
      </c>
      <c r="H170" s="197">
        <v>7</v>
      </c>
      <c r="I170" s="198"/>
      <c r="J170" s="199">
        <f t="shared" si="0"/>
        <v>0</v>
      </c>
      <c r="K170" s="200"/>
      <c r="L170" s="40"/>
      <c r="M170" s="201" t="s">
        <v>1</v>
      </c>
      <c r="N170" s="202" t="s">
        <v>45</v>
      </c>
      <c r="O170" s="72"/>
      <c r="P170" s="203">
        <f t="shared" si="1"/>
        <v>0</v>
      </c>
      <c r="Q170" s="203">
        <v>0</v>
      </c>
      <c r="R170" s="203">
        <f t="shared" si="2"/>
        <v>0</v>
      </c>
      <c r="S170" s="203">
        <v>0</v>
      </c>
      <c r="T170" s="20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5" t="s">
        <v>199</v>
      </c>
      <c r="AT170" s="205" t="s">
        <v>195</v>
      </c>
      <c r="AU170" s="205" t="s">
        <v>87</v>
      </c>
      <c r="AY170" s="18" t="s">
        <v>193</v>
      </c>
      <c r="BE170" s="206">
        <f t="shared" si="4"/>
        <v>0</v>
      </c>
      <c r="BF170" s="206">
        <f t="shared" si="5"/>
        <v>0</v>
      </c>
      <c r="BG170" s="206">
        <f t="shared" si="6"/>
        <v>0</v>
      </c>
      <c r="BH170" s="206">
        <f t="shared" si="7"/>
        <v>0</v>
      </c>
      <c r="BI170" s="206">
        <f t="shared" si="8"/>
        <v>0</v>
      </c>
      <c r="BJ170" s="18" t="s">
        <v>87</v>
      </c>
      <c r="BK170" s="206">
        <f t="shared" si="9"/>
        <v>0</v>
      </c>
      <c r="BL170" s="18" t="s">
        <v>199</v>
      </c>
      <c r="BM170" s="205" t="s">
        <v>523</v>
      </c>
    </row>
    <row r="171" spans="1:65" s="2" customFormat="1" ht="16.5" customHeight="1">
      <c r="A171" s="35"/>
      <c r="B171" s="36"/>
      <c r="C171" s="193" t="s">
        <v>7</v>
      </c>
      <c r="D171" s="193" t="s">
        <v>195</v>
      </c>
      <c r="E171" s="194" t="s">
        <v>1515</v>
      </c>
      <c r="F171" s="195" t="s">
        <v>1516</v>
      </c>
      <c r="G171" s="196" t="s">
        <v>367</v>
      </c>
      <c r="H171" s="197">
        <v>2</v>
      </c>
      <c r="I171" s="198"/>
      <c r="J171" s="199">
        <f t="shared" si="0"/>
        <v>0</v>
      </c>
      <c r="K171" s="200"/>
      <c r="L171" s="40"/>
      <c r="M171" s="201" t="s">
        <v>1</v>
      </c>
      <c r="N171" s="202" t="s">
        <v>45</v>
      </c>
      <c r="O171" s="72"/>
      <c r="P171" s="203">
        <f t="shared" si="1"/>
        <v>0</v>
      </c>
      <c r="Q171" s="203">
        <v>0</v>
      </c>
      <c r="R171" s="203">
        <f t="shared" si="2"/>
        <v>0</v>
      </c>
      <c r="S171" s="203">
        <v>0</v>
      </c>
      <c r="T171" s="20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 t="shared" si="4"/>
        <v>0</v>
      </c>
      <c r="BF171" s="206">
        <f t="shared" si="5"/>
        <v>0</v>
      </c>
      <c r="BG171" s="206">
        <f t="shared" si="6"/>
        <v>0</v>
      </c>
      <c r="BH171" s="206">
        <f t="shared" si="7"/>
        <v>0</v>
      </c>
      <c r="BI171" s="206">
        <f t="shared" si="8"/>
        <v>0</v>
      </c>
      <c r="BJ171" s="18" t="s">
        <v>87</v>
      </c>
      <c r="BK171" s="206">
        <f t="shared" si="9"/>
        <v>0</v>
      </c>
      <c r="BL171" s="18" t="s">
        <v>199</v>
      </c>
      <c r="BM171" s="205" t="s">
        <v>544</v>
      </c>
    </row>
    <row r="172" spans="1:65" s="2" customFormat="1" ht="33" customHeight="1">
      <c r="A172" s="35"/>
      <c r="B172" s="36"/>
      <c r="C172" s="193" t="s">
        <v>389</v>
      </c>
      <c r="D172" s="193" t="s">
        <v>195</v>
      </c>
      <c r="E172" s="194" t="s">
        <v>1517</v>
      </c>
      <c r="F172" s="195" t="s">
        <v>1518</v>
      </c>
      <c r="G172" s="196" t="s">
        <v>1348</v>
      </c>
      <c r="H172" s="197">
        <v>2</v>
      </c>
      <c r="I172" s="198"/>
      <c r="J172" s="199">
        <f t="shared" si="0"/>
        <v>0</v>
      </c>
      <c r="K172" s="200"/>
      <c r="L172" s="40"/>
      <c r="M172" s="201" t="s">
        <v>1</v>
      </c>
      <c r="N172" s="202" t="s">
        <v>45</v>
      </c>
      <c r="O172" s="72"/>
      <c r="P172" s="203">
        <f t="shared" si="1"/>
        <v>0</v>
      </c>
      <c r="Q172" s="203">
        <v>0.03</v>
      </c>
      <c r="R172" s="203">
        <f t="shared" si="2"/>
        <v>0.06</v>
      </c>
      <c r="S172" s="203">
        <v>0</v>
      </c>
      <c r="T172" s="20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199</v>
      </c>
      <c r="AT172" s="205" t="s">
        <v>195</v>
      </c>
      <c r="AU172" s="205" t="s">
        <v>87</v>
      </c>
      <c r="AY172" s="18" t="s">
        <v>193</v>
      </c>
      <c r="BE172" s="206">
        <f t="shared" si="4"/>
        <v>0</v>
      </c>
      <c r="BF172" s="206">
        <f t="shared" si="5"/>
        <v>0</v>
      </c>
      <c r="BG172" s="206">
        <f t="shared" si="6"/>
        <v>0</v>
      </c>
      <c r="BH172" s="206">
        <f t="shared" si="7"/>
        <v>0</v>
      </c>
      <c r="BI172" s="206">
        <f t="shared" si="8"/>
        <v>0</v>
      </c>
      <c r="BJ172" s="18" t="s">
        <v>87</v>
      </c>
      <c r="BK172" s="206">
        <f t="shared" si="9"/>
        <v>0</v>
      </c>
      <c r="BL172" s="18" t="s">
        <v>199</v>
      </c>
      <c r="BM172" s="205" t="s">
        <v>552</v>
      </c>
    </row>
    <row r="173" spans="1:65" s="2" customFormat="1" ht="33" customHeight="1">
      <c r="A173" s="35"/>
      <c r="B173" s="36"/>
      <c r="C173" s="193" t="s">
        <v>394</v>
      </c>
      <c r="D173" s="193" t="s">
        <v>195</v>
      </c>
      <c r="E173" s="194" t="s">
        <v>1519</v>
      </c>
      <c r="F173" s="195" t="s">
        <v>1520</v>
      </c>
      <c r="G173" s="196" t="s">
        <v>1348</v>
      </c>
      <c r="H173" s="197">
        <v>5</v>
      </c>
      <c r="I173" s="198"/>
      <c r="J173" s="199">
        <f t="shared" si="0"/>
        <v>0</v>
      </c>
      <c r="K173" s="200"/>
      <c r="L173" s="40"/>
      <c r="M173" s="201" t="s">
        <v>1</v>
      </c>
      <c r="N173" s="202" t="s">
        <v>45</v>
      </c>
      <c r="O173" s="72"/>
      <c r="P173" s="203">
        <f t="shared" si="1"/>
        <v>0</v>
      </c>
      <c r="Q173" s="203">
        <v>0.03</v>
      </c>
      <c r="R173" s="203">
        <f t="shared" si="2"/>
        <v>0.15</v>
      </c>
      <c r="S173" s="203">
        <v>0</v>
      </c>
      <c r="T173" s="20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5" t="s">
        <v>199</v>
      </c>
      <c r="AT173" s="205" t="s">
        <v>195</v>
      </c>
      <c r="AU173" s="205" t="s">
        <v>87</v>
      </c>
      <c r="AY173" s="18" t="s">
        <v>193</v>
      </c>
      <c r="BE173" s="206">
        <f t="shared" si="4"/>
        <v>0</v>
      </c>
      <c r="BF173" s="206">
        <f t="shared" si="5"/>
        <v>0</v>
      </c>
      <c r="BG173" s="206">
        <f t="shared" si="6"/>
        <v>0</v>
      </c>
      <c r="BH173" s="206">
        <f t="shared" si="7"/>
        <v>0</v>
      </c>
      <c r="BI173" s="206">
        <f t="shared" si="8"/>
        <v>0</v>
      </c>
      <c r="BJ173" s="18" t="s">
        <v>87</v>
      </c>
      <c r="BK173" s="206">
        <f t="shared" si="9"/>
        <v>0</v>
      </c>
      <c r="BL173" s="18" t="s">
        <v>199</v>
      </c>
      <c r="BM173" s="205" t="s">
        <v>561</v>
      </c>
    </row>
    <row r="174" spans="1:65" s="2" customFormat="1" ht="33" customHeight="1">
      <c r="A174" s="35"/>
      <c r="B174" s="36"/>
      <c r="C174" s="193" t="s">
        <v>399</v>
      </c>
      <c r="D174" s="193" t="s">
        <v>195</v>
      </c>
      <c r="E174" s="194" t="s">
        <v>1521</v>
      </c>
      <c r="F174" s="195" t="s">
        <v>1522</v>
      </c>
      <c r="G174" s="196" t="s">
        <v>1348</v>
      </c>
      <c r="H174" s="197">
        <v>1</v>
      </c>
      <c r="I174" s="198"/>
      <c r="J174" s="199">
        <f t="shared" si="0"/>
        <v>0</v>
      </c>
      <c r="K174" s="200"/>
      <c r="L174" s="40"/>
      <c r="M174" s="201" t="s">
        <v>1</v>
      </c>
      <c r="N174" s="202" t="s">
        <v>45</v>
      </c>
      <c r="O174" s="72"/>
      <c r="P174" s="203">
        <f t="shared" si="1"/>
        <v>0</v>
      </c>
      <c r="Q174" s="203">
        <v>0.03</v>
      </c>
      <c r="R174" s="203">
        <f t="shared" si="2"/>
        <v>0.03</v>
      </c>
      <c r="S174" s="203">
        <v>0</v>
      </c>
      <c r="T174" s="20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199</v>
      </c>
      <c r="AT174" s="205" t="s">
        <v>195</v>
      </c>
      <c r="AU174" s="205" t="s">
        <v>87</v>
      </c>
      <c r="AY174" s="18" t="s">
        <v>193</v>
      </c>
      <c r="BE174" s="206">
        <f t="shared" si="4"/>
        <v>0</v>
      </c>
      <c r="BF174" s="206">
        <f t="shared" si="5"/>
        <v>0</v>
      </c>
      <c r="BG174" s="206">
        <f t="shared" si="6"/>
        <v>0</v>
      </c>
      <c r="BH174" s="206">
        <f t="shared" si="7"/>
        <v>0</v>
      </c>
      <c r="BI174" s="206">
        <f t="shared" si="8"/>
        <v>0</v>
      </c>
      <c r="BJ174" s="18" t="s">
        <v>87</v>
      </c>
      <c r="BK174" s="206">
        <f t="shared" si="9"/>
        <v>0</v>
      </c>
      <c r="BL174" s="18" t="s">
        <v>199</v>
      </c>
      <c r="BM174" s="205" t="s">
        <v>570</v>
      </c>
    </row>
    <row r="175" spans="1:65" s="2" customFormat="1" ht="33" customHeight="1">
      <c r="A175" s="35"/>
      <c r="B175" s="36"/>
      <c r="C175" s="193" t="s">
        <v>403</v>
      </c>
      <c r="D175" s="193" t="s">
        <v>195</v>
      </c>
      <c r="E175" s="194" t="s">
        <v>1523</v>
      </c>
      <c r="F175" s="195" t="s">
        <v>1524</v>
      </c>
      <c r="G175" s="196" t="s">
        <v>1348</v>
      </c>
      <c r="H175" s="197">
        <v>1</v>
      </c>
      <c r="I175" s="198"/>
      <c r="J175" s="199">
        <f t="shared" si="0"/>
        <v>0</v>
      </c>
      <c r="K175" s="200"/>
      <c r="L175" s="40"/>
      <c r="M175" s="201" t="s">
        <v>1</v>
      </c>
      <c r="N175" s="202" t="s">
        <v>45</v>
      </c>
      <c r="O175" s="72"/>
      <c r="P175" s="203">
        <f t="shared" si="1"/>
        <v>0</v>
      </c>
      <c r="Q175" s="203">
        <v>0.03</v>
      </c>
      <c r="R175" s="203">
        <f t="shared" si="2"/>
        <v>0.03</v>
      </c>
      <c r="S175" s="203">
        <v>0</v>
      </c>
      <c r="T175" s="20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 t="shared" si="4"/>
        <v>0</v>
      </c>
      <c r="BF175" s="206">
        <f t="shared" si="5"/>
        <v>0</v>
      </c>
      <c r="BG175" s="206">
        <f t="shared" si="6"/>
        <v>0</v>
      </c>
      <c r="BH175" s="206">
        <f t="shared" si="7"/>
        <v>0</v>
      </c>
      <c r="BI175" s="206">
        <f t="shared" si="8"/>
        <v>0</v>
      </c>
      <c r="BJ175" s="18" t="s">
        <v>87</v>
      </c>
      <c r="BK175" s="206">
        <f t="shared" si="9"/>
        <v>0</v>
      </c>
      <c r="BL175" s="18" t="s">
        <v>199</v>
      </c>
      <c r="BM175" s="205" t="s">
        <v>584</v>
      </c>
    </row>
    <row r="176" spans="1:65" s="2" customFormat="1" ht="16.5" customHeight="1">
      <c r="A176" s="35"/>
      <c r="B176" s="36"/>
      <c r="C176" s="193" t="s">
        <v>408</v>
      </c>
      <c r="D176" s="193" t="s">
        <v>195</v>
      </c>
      <c r="E176" s="194" t="s">
        <v>1525</v>
      </c>
      <c r="F176" s="195" t="s">
        <v>1526</v>
      </c>
      <c r="G176" s="196" t="s">
        <v>367</v>
      </c>
      <c r="H176" s="197">
        <v>6</v>
      </c>
      <c r="I176" s="198"/>
      <c r="J176" s="199">
        <f t="shared" si="0"/>
        <v>0</v>
      </c>
      <c r="K176" s="200"/>
      <c r="L176" s="40"/>
      <c r="M176" s="201" t="s">
        <v>1</v>
      </c>
      <c r="N176" s="202" t="s">
        <v>45</v>
      </c>
      <c r="O176" s="72"/>
      <c r="P176" s="203">
        <f t="shared" si="1"/>
        <v>0</v>
      </c>
      <c r="Q176" s="203">
        <v>0</v>
      </c>
      <c r="R176" s="203">
        <f t="shared" si="2"/>
        <v>0</v>
      </c>
      <c r="S176" s="203">
        <v>0</v>
      </c>
      <c r="T176" s="20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5" t="s">
        <v>199</v>
      </c>
      <c r="AT176" s="205" t="s">
        <v>195</v>
      </c>
      <c r="AU176" s="205" t="s">
        <v>87</v>
      </c>
      <c r="AY176" s="18" t="s">
        <v>193</v>
      </c>
      <c r="BE176" s="206">
        <f t="shared" si="4"/>
        <v>0</v>
      </c>
      <c r="BF176" s="206">
        <f t="shared" si="5"/>
        <v>0</v>
      </c>
      <c r="BG176" s="206">
        <f t="shared" si="6"/>
        <v>0</v>
      </c>
      <c r="BH176" s="206">
        <f t="shared" si="7"/>
        <v>0</v>
      </c>
      <c r="BI176" s="206">
        <f t="shared" si="8"/>
        <v>0</v>
      </c>
      <c r="BJ176" s="18" t="s">
        <v>87</v>
      </c>
      <c r="BK176" s="206">
        <f t="shared" si="9"/>
        <v>0</v>
      </c>
      <c r="BL176" s="18" t="s">
        <v>199</v>
      </c>
      <c r="BM176" s="205" t="s">
        <v>594</v>
      </c>
    </row>
    <row r="177" spans="1:65" s="2" customFormat="1" ht="24.2" customHeight="1">
      <c r="A177" s="35"/>
      <c r="B177" s="36"/>
      <c r="C177" s="193" t="s">
        <v>413</v>
      </c>
      <c r="D177" s="193" t="s">
        <v>195</v>
      </c>
      <c r="E177" s="194" t="s">
        <v>1527</v>
      </c>
      <c r="F177" s="195" t="s">
        <v>1528</v>
      </c>
      <c r="G177" s="196" t="s">
        <v>1529</v>
      </c>
      <c r="H177" s="197">
        <v>6</v>
      </c>
      <c r="I177" s="198"/>
      <c r="J177" s="199">
        <f t="shared" si="0"/>
        <v>0</v>
      </c>
      <c r="K177" s="200"/>
      <c r="L177" s="40"/>
      <c r="M177" s="201" t="s">
        <v>1</v>
      </c>
      <c r="N177" s="202" t="s">
        <v>45</v>
      </c>
      <c r="O177" s="72"/>
      <c r="P177" s="203">
        <f t="shared" si="1"/>
        <v>0</v>
      </c>
      <c r="Q177" s="203">
        <v>0</v>
      </c>
      <c r="R177" s="203">
        <f t="shared" si="2"/>
        <v>0</v>
      </c>
      <c r="S177" s="203">
        <v>0</v>
      </c>
      <c r="T177" s="20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199</v>
      </c>
      <c r="AT177" s="205" t="s">
        <v>195</v>
      </c>
      <c r="AU177" s="205" t="s">
        <v>87</v>
      </c>
      <c r="AY177" s="18" t="s">
        <v>193</v>
      </c>
      <c r="BE177" s="206">
        <f t="shared" si="4"/>
        <v>0</v>
      </c>
      <c r="BF177" s="206">
        <f t="shared" si="5"/>
        <v>0</v>
      </c>
      <c r="BG177" s="206">
        <f t="shared" si="6"/>
        <v>0</v>
      </c>
      <c r="BH177" s="206">
        <f t="shared" si="7"/>
        <v>0</v>
      </c>
      <c r="BI177" s="206">
        <f t="shared" si="8"/>
        <v>0</v>
      </c>
      <c r="BJ177" s="18" t="s">
        <v>87</v>
      </c>
      <c r="BK177" s="206">
        <f t="shared" si="9"/>
        <v>0</v>
      </c>
      <c r="BL177" s="18" t="s">
        <v>199</v>
      </c>
      <c r="BM177" s="205" t="s">
        <v>604</v>
      </c>
    </row>
    <row r="178" spans="1:65" s="2" customFormat="1" ht="21.75" customHeight="1">
      <c r="A178" s="35"/>
      <c r="B178" s="36"/>
      <c r="C178" s="193" t="s">
        <v>417</v>
      </c>
      <c r="D178" s="193" t="s">
        <v>195</v>
      </c>
      <c r="E178" s="194" t="s">
        <v>1530</v>
      </c>
      <c r="F178" s="195" t="s">
        <v>1531</v>
      </c>
      <c r="G178" s="196" t="s">
        <v>216</v>
      </c>
      <c r="H178" s="197">
        <v>0.441</v>
      </c>
      <c r="I178" s="198"/>
      <c r="J178" s="199">
        <f t="shared" si="0"/>
        <v>0</v>
      </c>
      <c r="K178" s="200"/>
      <c r="L178" s="40"/>
      <c r="M178" s="201" t="s">
        <v>1</v>
      </c>
      <c r="N178" s="202" t="s">
        <v>45</v>
      </c>
      <c r="O178" s="72"/>
      <c r="P178" s="203">
        <f t="shared" si="1"/>
        <v>0</v>
      </c>
      <c r="Q178" s="203">
        <v>0</v>
      </c>
      <c r="R178" s="203">
        <f t="shared" si="2"/>
        <v>0</v>
      </c>
      <c r="S178" s="203">
        <v>0</v>
      </c>
      <c r="T178" s="20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199</v>
      </c>
      <c r="AT178" s="205" t="s">
        <v>195</v>
      </c>
      <c r="AU178" s="205" t="s">
        <v>87</v>
      </c>
      <c r="AY178" s="18" t="s">
        <v>193</v>
      </c>
      <c r="BE178" s="206">
        <f t="shared" si="4"/>
        <v>0</v>
      </c>
      <c r="BF178" s="206">
        <f t="shared" si="5"/>
        <v>0</v>
      </c>
      <c r="BG178" s="206">
        <f t="shared" si="6"/>
        <v>0</v>
      </c>
      <c r="BH178" s="206">
        <f t="shared" si="7"/>
        <v>0</v>
      </c>
      <c r="BI178" s="206">
        <f t="shared" si="8"/>
        <v>0</v>
      </c>
      <c r="BJ178" s="18" t="s">
        <v>87</v>
      </c>
      <c r="BK178" s="206">
        <f t="shared" si="9"/>
        <v>0</v>
      </c>
      <c r="BL178" s="18" t="s">
        <v>199</v>
      </c>
      <c r="BM178" s="205" t="s">
        <v>618</v>
      </c>
    </row>
    <row r="179" spans="2:63" s="12" customFormat="1" ht="25.9" customHeight="1">
      <c r="B179" s="177"/>
      <c r="C179" s="178"/>
      <c r="D179" s="179" t="s">
        <v>79</v>
      </c>
      <c r="E179" s="180" t="s">
        <v>1362</v>
      </c>
      <c r="F179" s="180" t="s">
        <v>1363</v>
      </c>
      <c r="G179" s="178"/>
      <c r="H179" s="178"/>
      <c r="I179" s="181"/>
      <c r="J179" s="182">
        <f>BK179</f>
        <v>0</v>
      </c>
      <c r="K179" s="178"/>
      <c r="L179" s="183"/>
      <c r="M179" s="184"/>
      <c r="N179" s="185"/>
      <c r="O179" s="185"/>
      <c r="P179" s="186">
        <f>SUM(P180:P183)</f>
        <v>0</v>
      </c>
      <c r="Q179" s="185"/>
      <c r="R179" s="186">
        <f>SUM(R180:R183)</f>
        <v>0</v>
      </c>
      <c r="S179" s="185"/>
      <c r="T179" s="187">
        <f>SUM(T180:T183)</f>
        <v>0</v>
      </c>
      <c r="AR179" s="188" t="s">
        <v>87</v>
      </c>
      <c r="AT179" s="189" t="s">
        <v>79</v>
      </c>
      <c r="AU179" s="189" t="s">
        <v>80</v>
      </c>
      <c r="AY179" s="188" t="s">
        <v>193</v>
      </c>
      <c r="BK179" s="190">
        <f>SUM(BK180:BK183)</f>
        <v>0</v>
      </c>
    </row>
    <row r="180" spans="1:65" s="2" customFormat="1" ht="16.5" customHeight="1">
      <c r="A180" s="35"/>
      <c r="B180" s="36"/>
      <c r="C180" s="193" t="s">
        <v>421</v>
      </c>
      <c r="D180" s="193" t="s">
        <v>195</v>
      </c>
      <c r="E180" s="194" t="s">
        <v>1364</v>
      </c>
      <c r="F180" s="195" t="s">
        <v>1365</v>
      </c>
      <c r="G180" s="196" t="s">
        <v>1366</v>
      </c>
      <c r="H180" s="197">
        <v>1</v>
      </c>
      <c r="I180" s="198"/>
      <c r="J180" s="199">
        <f>ROUND(I180*H180,2)</f>
        <v>0</v>
      </c>
      <c r="K180" s="200"/>
      <c r="L180" s="40"/>
      <c r="M180" s="201" t="s">
        <v>1</v>
      </c>
      <c r="N180" s="202" t="s">
        <v>45</v>
      </c>
      <c r="O180" s="72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5" t="s">
        <v>199</v>
      </c>
      <c r="AT180" s="205" t="s">
        <v>195</v>
      </c>
      <c r="AU180" s="205" t="s">
        <v>87</v>
      </c>
      <c r="AY180" s="18" t="s">
        <v>193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8" t="s">
        <v>87</v>
      </c>
      <c r="BK180" s="206">
        <f>ROUND(I180*H180,2)</f>
        <v>0</v>
      </c>
      <c r="BL180" s="18" t="s">
        <v>199</v>
      </c>
      <c r="BM180" s="205" t="s">
        <v>629</v>
      </c>
    </row>
    <row r="181" spans="1:65" s="2" customFormat="1" ht="16.5" customHeight="1">
      <c r="A181" s="35"/>
      <c r="B181" s="36"/>
      <c r="C181" s="193" t="s">
        <v>425</v>
      </c>
      <c r="D181" s="193" t="s">
        <v>195</v>
      </c>
      <c r="E181" s="194" t="s">
        <v>1372</v>
      </c>
      <c r="F181" s="195" t="s">
        <v>1373</v>
      </c>
      <c r="G181" s="196" t="s">
        <v>1370</v>
      </c>
      <c r="H181" s="197">
        <v>1</v>
      </c>
      <c r="I181" s="198"/>
      <c r="J181" s="199">
        <f>ROUND(I181*H181,2)</f>
        <v>0</v>
      </c>
      <c r="K181" s="200"/>
      <c r="L181" s="40"/>
      <c r="M181" s="201" t="s">
        <v>1</v>
      </c>
      <c r="N181" s="202" t="s">
        <v>45</v>
      </c>
      <c r="O181" s="72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5" t="s">
        <v>199</v>
      </c>
      <c r="AT181" s="205" t="s">
        <v>195</v>
      </c>
      <c r="AU181" s="205" t="s">
        <v>87</v>
      </c>
      <c r="AY181" s="18" t="s">
        <v>193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87</v>
      </c>
      <c r="BK181" s="206">
        <f>ROUND(I181*H181,2)</f>
        <v>0</v>
      </c>
      <c r="BL181" s="18" t="s">
        <v>199</v>
      </c>
      <c r="BM181" s="205" t="s">
        <v>640</v>
      </c>
    </row>
    <row r="182" spans="1:65" s="2" customFormat="1" ht="24.2" customHeight="1">
      <c r="A182" s="35"/>
      <c r="B182" s="36"/>
      <c r="C182" s="193" t="s">
        <v>442</v>
      </c>
      <c r="D182" s="193" t="s">
        <v>195</v>
      </c>
      <c r="E182" s="194" t="s">
        <v>1375</v>
      </c>
      <c r="F182" s="195" t="s">
        <v>1376</v>
      </c>
      <c r="G182" s="196" t="s">
        <v>1377</v>
      </c>
      <c r="H182" s="197">
        <v>1</v>
      </c>
      <c r="I182" s="198"/>
      <c r="J182" s="199">
        <f>ROUND(I182*H182,2)</f>
        <v>0</v>
      </c>
      <c r="K182" s="200"/>
      <c r="L182" s="40"/>
      <c r="M182" s="201" t="s">
        <v>1</v>
      </c>
      <c r="N182" s="202" t="s">
        <v>45</v>
      </c>
      <c r="O182" s="72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5" t="s">
        <v>199</v>
      </c>
      <c r="AT182" s="205" t="s">
        <v>195</v>
      </c>
      <c r="AU182" s="205" t="s">
        <v>87</v>
      </c>
      <c r="AY182" s="18" t="s">
        <v>193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8" t="s">
        <v>87</v>
      </c>
      <c r="BK182" s="206">
        <f>ROUND(I182*H182,2)</f>
        <v>0</v>
      </c>
      <c r="BL182" s="18" t="s">
        <v>199</v>
      </c>
      <c r="BM182" s="205" t="s">
        <v>651</v>
      </c>
    </row>
    <row r="183" spans="1:65" s="2" customFormat="1" ht="16.5" customHeight="1">
      <c r="A183" s="35"/>
      <c r="B183" s="36"/>
      <c r="C183" s="193" t="s">
        <v>457</v>
      </c>
      <c r="D183" s="193" t="s">
        <v>195</v>
      </c>
      <c r="E183" s="194" t="s">
        <v>1379</v>
      </c>
      <c r="F183" s="195" t="s">
        <v>1380</v>
      </c>
      <c r="G183" s="196" t="s">
        <v>1366</v>
      </c>
      <c r="H183" s="197">
        <v>1</v>
      </c>
      <c r="I183" s="198"/>
      <c r="J183" s="199">
        <f>ROUND(I183*H183,2)</f>
        <v>0</v>
      </c>
      <c r="K183" s="200"/>
      <c r="L183" s="40"/>
      <c r="M183" s="201" t="s">
        <v>1</v>
      </c>
      <c r="N183" s="202" t="s">
        <v>45</v>
      </c>
      <c r="O183" s="72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5" t="s">
        <v>199</v>
      </c>
      <c r="AT183" s="205" t="s">
        <v>195</v>
      </c>
      <c r="AU183" s="205" t="s">
        <v>87</v>
      </c>
      <c r="AY183" s="18" t="s">
        <v>193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8" t="s">
        <v>87</v>
      </c>
      <c r="BK183" s="206">
        <f>ROUND(I183*H183,2)</f>
        <v>0</v>
      </c>
      <c r="BL183" s="18" t="s">
        <v>199</v>
      </c>
      <c r="BM183" s="205" t="s">
        <v>661</v>
      </c>
    </row>
    <row r="184" spans="2:63" s="12" customFormat="1" ht="25.9" customHeight="1">
      <c r="B184" s="177"/>
      <c r="C184" s="178"/>
      <c r="D184" s="179" t="s">
        <v>79</v>
      </c>
      <c r="E184" s="180" t="s">
        <v>1532</v>
      </c>
      <c r="F184" s="180" t="s">
        <v>1533</v>
      </c>
      <c r="G184" s="178"/>
      <c r="H184" s="178"/>
      <c r="I184" s="181"/>
      <c r="J184" s="182">
        <f>BK184</f>
        <v>0</v>
      </c>
      <c r="K184" s="178"/>
      <c r="L184" s="183"/>
      <c r="M184" s="184"/>
      <c r="N184" s="185"/>
      <c r="O184" s="185"/>
      <c r="P184" s="186">
        <f>P185</f>
        <v>0</v>
      </c>
      <c r="Q184" s="185"/>
      <c r="R184" s="186">
        <f>R185</f>
        <v>0</v>
      </c>
      <c r="S184" s="185"/>
      <c r="T184" s="187">
        <f>T185</f>
        <v>0</v>
      </c>
      <c r="AR184" s="188" t="s">
        <v>87</v>
      </c>
      <c r="AT184" s="189" t="s">
        <v>79</v>
      </c>
      <c r="AU184" s="189" t="s">
        <v>80</v>
      </c>
      <c r="AY184" s="188" t="s">
        <v>193</v>
      </c>
      <c r="BK184" s="190">
        <f>BK185</f>
        <v>0</v>
      </c>
    </row>
    <row r="185" spans="1:65" s="2" customFormat="1" ht="24.2" customHeight="1">
      <c r="A185" s="35"/>
      <c r="B185" s="36"/>
      <c r="C185" s="193" t="s">
        <v>467</v>
      </c>
      <c r="D185" s="193" t="s">
        <v>195</v>
      </c>
      <c r="E185" s="194" t="s">
        <v>1534</v>
      </c>
      <c r="F185" s="195" t="s">
        <v>1535</v>
      </c>
      <c r="G185" s="196" t="s">
        <v>1370</v>
      </c>
      <c r="H185" s="197">
        <v>32</v>
      </c>
      <c r="I185" s="198"/>
      <c r="J185" s="199">
        <f>ROUND(I185*H185,2)</f>
        <v>0</v>
      </c>
      <c r="K185" s="200"/>
      <c r="L185" s="40"/>
      <c r="M185" s="267" t="s">
        <v>1</v>
      </c>
      <c r="N185" s="268" t="s">
        <v>45</v>
      </c>
      <c r="O185" s="269"/>
      <c r="P185" s="270">
        <f>O185*H185</f>
        <v>0</v>
      </c>
      <c r="Q185" s="270">
        <v>0</v>
      </c>
      <c r="R185" s="270">
        <f>Q185*H185</f>
        <v>0</v>
      </c>
      <c r="S185" s="270">
        <v>0</v>
      </c>
      <c r="T185" s="27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5" t="s">
        <v>199</v>
      </c>
      <c r="AT185" s="205" t="s">
        <v>195</v>
      </c>
      <c r="AU185" s="205" t="s">
        <v>87</v>
      </c>
      <c r="AY185" s="18" t="s">
        <v>193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8" t="s">
        <v>87</v>
      </c>
      <c r="BK185" s="206">
        <f>ROUND(I185*H185,2)</f>
        <v>0</v>
      </c>
      <c r="BL185" s="18" t="s">
        <v>199</v>
      </c>
      <c r="BM185" s="205" t="s">
        <v>671</v>
      </c>
    </row>
    <row r="186" spans="1:31" s="2" customFormat="1" ht="6.95" customHeight="1">
      <c r="A186" s="35"/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40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algorithmName="SHA-512" hashValue="E/dhR1+0MZ57i5kGWAbLBbmlRBnkExU5ZNop3ikx+SyMYVDmOvxbvaM0nRNCs8/NGZ8kyWKdvQjY02vj0JZv4A==" saltValue="rD1EuCEMAw76Kjv53yUk/Z5mr1vFTZnMc5mmsVGJfQhTxacaD5/Bw83jl0GErPKsEWKmL7orR6Uv/StI5xQR9w==" spinCount="100000" sheet="1" objects="1" scenarios="1" formatColumns="0" formatRows="0" autoFilter="0"/>
  <autoFilter ref="C127:K185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107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149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1090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9" t="s">
        <v>1536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26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27</v>
      </c>
      <c r="F19" s="35"/>
      <c r="G19" s="35"/>
      <c r="H19" s="35"/>
      <c r="I19" s="120" t="s">
        <v>28</v>
      </c>
      <c r="J19" s="111" t="s">
        <v>29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">
        <v>33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34</v>
      </c>
      <c r="F25" s="35"/>
      <c r="G25" s="35"/>
      <c r="H25" s="35"/>
      <c r="I25" s="120" t="s">
        <v>28</v>
      </c>
      <c r="J25" s="111" t="s">
        <v>35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38</v>
      </c>
      <c r="F28" s="35"/>
      <c r="G28" s="35"/>
      <c r="H28" s="35"/>
      <c r="I28" s="120" t="s">
        <v>28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ROUND(J134,2)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ROUND((SUM(BE134:BE255)),2)</f>
        <v>0</v>
      </c>
      <c r="G37" s="35"/>
      <c r="H37" s="35"/>
      <c r="I37" s="131">
        <v>0.21</v>
      </c>
      <c r="J37" s="130">
        <f>ROUND(((SUM(BE134:BE255))*I37),2)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ROUND((SUM(BF134:BF255)),2)</f>
        <v>0</v>
      </c>
      <c r="G38" s="35"/>
      <c r="H38" s="35"/>
      <c r="I38" s="131">
        <v>0.15</v>
      </c>
      <c r="J38" s="130">
        <f>ROUND(((SUM(BF134:BF255))*I38),2)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ROUND((SUM(BG134:BG255)),2)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ROUND((SUM(BH134:BH255)),2)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ROUND((SUM(BI134:BI255)),2)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149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1090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16" t="str">
        <f>E13</f>
        <v>SO 01-D.1.4.3 - Zařízení silnoproudé elektrotechniky 2. etapa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J134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1537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1538</v>
      </c>
      <c r="E102" s="157"/>
      <c r="F102" s="157"/>
      <c r="G102" s="157"/>
      <c r="H102" s="157"/>
      <c r="I102" s="157"/>
      <c r="J102" s="158">
        <f>J158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1539</v>
      </c>
      <c r="E103" s="157"/>
      <c r="F103" s="157"/>
      <c r="G103" s="157"/>
      <c r="H103" s="157"/>
      <c r="I103" s="157"/>
      <c r="J103" s="158">
        <f>J164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1540</v>
      </c>
      <c r="E104" s="157"/>
      <c r="F104" s="157"/>
      <c r="G104" s="157"/>
      <c r="H104" s="157"/>
      <c r="I104" s="157"/>
      <c r="J104" s="158">
        <f>J183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1541</v>
      </c>
      <c r="E105" s="157"/>
      <c r="F105" s="157"/>
      <c r="G105" s="157"/>
      <c r="H105" s="157"/>
      <c r="I105" s="157"/>
      <c r="J105" s="158">
        <f>J194</f>
        <v>0</v>
      </c>
      <c r="K105" s="155"/>
      <c r="L105" s="159"/>
    </row>
    <row r="106" spans="2:12" s="9" customFormat="1" ht="24.95" customHeight="1">
      <c r="B106" s="154"/>
      <c r="C106" s="155"/>
      <c r="D106" s="156" t="s">
        <v>1542</v>
      </c>
      <c r="E106" s="157"/>
      <c r="F106" s="157"/>
      <c r="G106" s="157"/>
      <c r="H106" s="157"/>
      <c r="I106" s="157"/>
      <c r="J106" s="158">
        <f>J205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1543</v>
      </c>
      <c r="E107" s="157"/>
      <c r="F107" s="157"/>
      <c r="G107" s="157"/>
      <c r="H107" s="157"/>
      <c r="I107" s="157"/>
      <c r="J107" s="158">
        <f>J218</f>
        <v>0</v>
      </c>
      <c r="K107" s="155"/>
      <c r="L107" s="159"/>
    </row>
    <row r="108" spans="2:12" s="9" customFormat="1" ht="24.95" customHeight="1">
      <c r="B108" s="154"/>
      <c r="C108" s="155"/>
      <c r="D108" s="156" t="s">
        <v>1544</v>
      </c>
      <c r="E108" s="157"/>
      <c r="F108" s="157"/>
      <c r="G108" s="157"/>
      <c r="H108" s="157"/>
      <c r="I108" s="157"/>
      <c r="J108" s="158">
        <f>J231</f>
        <v>0</v>
      </c>
      <c r="K108" s="155"/>
      <c r="L108" s="159"/>
    </row>
    <row r="109" spans="2:12" s="9" customFormat="1" ht="24.95" customHeight="1">
      <c r="B109" s="154"/>
      <c r="C109" s="155"/>
      <c r="D109" s="156" t="s">
        <v>1545</v>
      </c>
      <c r="E109" s="157"/>
      <c r="F109" s="157"/>
      <c r="G109" s="157"/>
      <c r="H109" s="157"/>
      <c r="I109" s="157"/>
      <c r="J109" s="158">
        <f>J242</f>
        <v>0</v>
      </c>
      <c r="K109" s="155"/>
      <c r="L109" s="159"/>
    </row>
    <row r="110" spans="2:12" s="9" customFormat="1" ht="24.95" customHeight="1">
      <c r="B110" s="154"/>
      <c r="C110" s="155"/>
      <c r="D110" s="156" t="s">
        <v>1546</v>
      </c>
      <c r="E110" s="157"/>
      <c r="F110" s="157"/>
      <c r="G110" s="157"/>
      <c r="H110" s="157"/>
      <c r="I110" s="157"/>
      <c r="J110" s="158">
        <f>J253</f>
        <v>0</v>
      </c>
      <c r="K110" s="155"/>
      <c r="L110" s="159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178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6.25" customHeight="1">
      <c r="A120" s="35"/>
      <c r="B120" s="36"/>
      <c r="C120" s="37"/>
      <c r="D120" s="37"/>
      <c r="E120" s="324" t="str">
        <f>E7</f>
        <v>REKONSTRUKCE HYGIENICKÉHO ZAŘÍZENÍ ZŠ-ÚSTECKÁ Č.P. 500 A 598 - II. etapa</v>
      </c>
      <c r="F120" s="325"/>
      <c r="G120" s="325"/>
      <c r="H120" s="325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2:12" s="1" customFormat="1" ht="12" customHeight="1">
      <c r="B121" s="22"/>
      <c r="C121" s="30" t="s">
        <v>148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2:12" s="1" customFormat="1" ht="16.5" customHeight="1">
      <c r="B122" s="22"/>
      <c r="C122" s="23"/>
      <c r="D122" s="23"/>
      <c r="E122" s="324" t="s">
        <v>149</v>
      </c>
      <c r="F122" s="304"/>
      <c r="G122" s="304"/>
      <c r="H122" s="304"/>
      <c r="I122" s="23"/>
      <c r="J122" s="23"/>
      <c r="K122" s="23"/>
      <c r="L122" s="21"/>
    </row>
    <row r="123" spans="2:12" s="1" customFormat="1" ht="12" customHeight="1">
      <c r="B123" s="22"/>
      <c r="C123" s="30" t="s">
        <v>150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5"/>
      <c r="B124" s="36"/>
      <c r="C124" s="37"/>
      <c r="D124" s="37"/>
      <c r="E124" s="333" t="s">
        <v>1090</v>
      </c>
      <c r="F124" s="323"/>
      <c r="G124" s="323"/>
      <c r="H124" s="323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1091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316" t="str">
        <f>E13</f>
        <v>SO 01-D.1.4.3 - Zařízení silnoproudé elektrotechniky 2. etapa</v>
      </c>
      <c r="F126" s="323"/>
      <c r="G126" s="323"/>
      <c r="H126" s="323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F16</f>
        <v xml:space="preserve"> </v>
      </c>
      <c r="G128" s="37"/>
      <c r="H128" s="37"/>
      <c r="I128" s="30" t="s">
        <v>22</v>
      </c>
      <c r="J128" s="67" t="str">
        <f>IF(J16="","",J16)</f>
        <v>7. 7. 2022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24</v>
      </c>
      <c r="D130" s="37"/>
      <c r="E130" s="37"/>
      <c r="F130" s="28" t="str">
        <f>E19</f>
        <v>MĚSTO ČESKÁ TŘEBOVÁ</v>
      </c>
      <c r="G130" s="37"/>
      <c r="H130" s="37"/>
      <c r="I130" s="30" t="s">
        <v>32</v>
      </c>
      <c r="J130" s="33" t="str">
        <f>E25</f>
        <v>K I P spol. s r. o.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2" customHeight="1">
      <c r="A131" s="35"/>
      <c r="B131" s="36"/>
      <c r="C131" s="30" t="s">
        <v>30</v>
      </c>
      <c r="D131" s="37"/>
      <c r="E131" s="37"/>
      <c r="F131" s="28" t="str">
        <f>IF(E22="","",E22)</f>
        <v>Vyplň údaj</v>
      </c>
      <c r="G131" s="37"/>
      <c r="H131" s="37"/>
      <c r="I131" s="30" t="s">
        <v>37</v>
      </c>
      <c r="J131" s="33" t="str">
        <f>E28</f>
        <v>Pavel Rinn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65"/>
      <c r="B133" s="166"/>
      <c r="C133" s="167" t="s">
        <v>179</v>
      </c>
      <c r="D133" s="168" t="s">
        <v>65</v>
      </c>
      <c r="E133" s="168" t="s">
        <v>61</v>
      </c>
      <c r="F133" s="168" t="s">
        <v>62</v>
      </c>
      <c r="G133" s="168" t="s">
        <v>180</v>
      </c>
      <c r="H133" s="168" t="s">
        <v>181</v>
      </c>
      <c r="I133" s="168" t="s">
        <v>182</v>
      </c>
      <c r="J133" s="169" t="s">
        <v>154</v>
      </c>
      <c r="K133" s="170" t="s">
        <v>183</v>
      </c>
      <c r="L133" s="171"/>
      <c r="M133" s="76" t="s">
        <v>1</v>
      </c>
      <c r="N133" s="77" t="s">
        <v>44</v>
      </c>
      <c r="O133" s="77" t="s">
        <v>184</v>
      </c>
      <c r="P133" s="77" t="s">
        <v>185</v>
      </c>
      <c r="Q133" s="77" t="s">
        <v>186</v>
      </c>
      <c r="R133" s="77" t="s">
        <v>187</v>
      </c>
      <c r="S133" s="77" t="s">
        <v>188</v>
      </c>
      <c r="T133" s="78" t="s">
        <v>189</v>
      </c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</row>
    <row r="134" spans="1:63" s="2" customFormat="1" ht="22.9" customHeight="1">
      <c r="A134" s="35"/>
      <c r="B134" s="36"/>
      <c r="C134" s="83" t="s">
        <v>190</v>
      </c>
      <c r="D134" s="37"/>
      <c r="E134" s="37"/>
      <c r="F134" s="37"/>
      <c r="G134" s="37"/>
      <c r="H134" s="37"/>
      <c r="I134" s="37"/>
      <c r="J134" s="172">
        <f>BK134</f>
        <v>0</v>
      </c>
      <c r="K134" s="37"/>
      <c r="L134" s="40"/>
      <c r="M134" s="79"/>
      <c r="N134" s="173"/>
      <c r="O134" s="80"/>
      <c r="P134" s="174">
        <f>P135+P158+P164+P183+P194+P205+P218+P231+P242+P253</f>
        <v>0</v>
      </c>
      <c r="Q134" s="80"/>
      <c r="R134" s="174">
        <f>R135+R158+R164+R183+R194+R205+R218+R231+R242+R253</f>
        <v>0</v>
      </c>
      <c r="S134" s="80"/>
      <c r="T134" s="175">
        <f>T135+T158+T164+T183+T194+T205+T218+T231+T242+T253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79</v>
      </c>
      <c r="AU134" s="18" t="s">
        <v>156</v>
      </c>
      <c r="BK134" s="176">
        <f>BK135+BK158+BK164+BK183+BK194+BK205+BK218+BK231+BK242+BK253</f>
        <v>0</v>
      </c>
    </row>
    <row r="135" spans="2:63" s="12" customFormat="1" ht="25.9" customHeight="1">
      <c r="B135" s="177"/>
      <c r="C135" s="178"/>
      <c r="D135" s="179" t="s">
        <v>79</v>
      </c>
      <c r="E135" s="180" t="s">
        <v>1547</v>
      </c>
      <c r="F135" s="180" t="s">
        <v>1548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SUM(P136:P157)</f>
        <v>0</v>
      </c>
      <c r="Q135" s="185"/>
      <c r="R135" s="186">
        <f>SUM(R136:R157)</f>
        <v>0</v>
      </c>
      <c r="S135" s="185"/>
      <c r="T135" s="187">
        <f>SUM(T136:T157)</f>
        <v>0</v>
      </c>
      <c r="AR135" s="188" t="s">
        <v>87</v>
      </c>
      <c r="AT135" s="189" t="s">
        <v>79</v>
      </c>
      <c r="AU135" s="189" t="s">
        <v>80</v>
      </c>
      <c r="AY135" s="188" t="s">
        <v>193</v>
      </c>
      <c r="BK135" s="190">
        <f>SUM(BK136:BK157)</f>
        <v>0</v>
      </c>
    </row>
    <row r="136" spans="1:65" s="2" customFormat="1" ht="24.2" customHeight="1">
      <c r="A136" s="35"/>
      <c r="B136" s="36"/>
      <c r="C136" s="193" t="s">
        <v>87</v>
      </c>
      <c r="D136" s="193" t="s">
        <v>195</v>
      </c>
      <c r="E136" s="194" t="s">
        <v>1549</v>
      </c>
      <c r="F136" s="195" t="s">
        <v>1550</v>
      </c>
      <c r="G136" s="196" t="s">
        <v>1370</v>
      </c>
      <c r="H136" s="197">
        <v>12</v>
      </c>
      <c r="I136" s="198"/>
      <c r="J136" s="199">
        <f aca="true" t="shared" si="0" ref="J136:J157">ROUND(I136*H136,2)</f>
        <v>0</v>
      </c>
      <c r="K136" s="200"/>
      <c r="L136" s="40"/>
      <c r="M136" s="201" t="s">
        <v>1</v>
      </c>
      <c r="N136" s="202" t="s">
        <v>45</v>
      </c>
      <c r="O136" s="72"/>
      <c r="P136" s="203">
        <f aca="true" t="shared" si="1" ref="P136:P157">O136*H136</f>
        <v>0</v>
      </c>
      <c r="Q136" s="203">
        <v>0</v>
      </c>
      <c r="R136" s="203">
        <f aca="true" t="shared" si="2" ref="R136:R157">Q136*H136</f>
        <v>0</v>
      </c>
      <c r="S136" s="203">
        <v>0</v>
      </c>
      <c r="T136" s="204">
        <f aca="true" t="shared" si="3" ref="T136:T157"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 aca="true" t="shared" si="4" ref="BE136:BE157">IF(N136="základní",J136,0)</f>
        <v>0</v>
      </c>
      <c r="BF136" s="206">
        <f aca="true" t="shared" si="5" ref="BF136:BF157">IF(N136="snížená",J136,0)</f>
        <v>0</v>
      </c>
      <c r="BG136" s="206">
        <f aca="true" t="shared" si="6" ref="BG136:BG157">IF(N136="zákl. přenesená",J136,0)</f>
        <v>0</v>
      </c>
      <c r="BH136" s="206">
        <f aca="true" t="shared" si="7" ref="BH136:BH157">IF(N136="sníž. přenesená",J136,0)</f>
        <v>0</v>
      </c>
      <c r="BI136" s="206">
        <f aca="true" t="shared" si="8" ref="BI136:BI157">IF(N136="nulová",J136,0)</f>
        <v>0</v>
      </c>
      <c r="BJ136" s="18" t="s">
        <v>87</v>
      </c>
      <c r="BK136" s="206">
        <f aca="true" t="shared" si="9" ref="BK136:BK157">ROUND(I136*H136,2)</f>
        <v>0</v>
      </c>
      <c r="BL136" s="18" t="s">
        <v>199</v>
      </c>
      <c r="BM136" s="205" t="s">
        <v>89</v>
      </c>
    </row>
    <row r="137" spans="1:65" s="2" customFormat="1" ht="21.75" customHeight="1">
      <c r="A137" s="35"/>
      <c r="B137" s="36"/>
      <c r="C137" s="193" t="s">
        <v>89</v>
      </c>
      <c r="D137" s="193" t="s">
        <v>195</v>
      </c>
      <c r="E137" s="194" t="s">
        <v>1551</v>
      </c>
      <c r="F137" s="195" t="s">
        <v>1552</v>
      </c>
      <c r="G137" s="196" t="s">
        <v>1370</v>
      </c>
      <c r="H137" s="197">
        <v>12</v>
      </c>
      <c r="I137" s="198"/>
      <c r="J137" s="199">
        <f t="shared" si="0"/>
        <v>0</v>
      </c>
      <c r="K137" s="200"/>
      <c r="L137" s="40"/>
      <c r="M137" s="201" t="s">
        <v>1</v>
      </c>
      <c r="N137" s="202" t="s">
        <v>45</v>
      </c>
      <c r="O137" s="72"/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5" t="s">
        <v>199</v>
      </c>
      <c r="AT137" s="205" t="s">
        <v>195</v>
      </c>
      <c r="AU137" s="205" t="s">
        <v>87</v>
      </c>
      <c r="AY137" s="18" t="s">
        <v>193</v>
      </c>
      <c r="BE137" s="206">
        <f t="shared" si="4"/>
        <v>0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8" t="s">
        <v>87</v>
      </c>
      <c r="BK137" s="206">
        <f t="shared" si="9"/>
        <v>0</v>
      </c>
      <c r="BL137" s="18" t="s">
        <v>199</v>
      </c>
      <c r="BM137" s="205" t="s">
        <v>199</v>
      </c>
    </row>
    <row r="138" spans="1:65" s="2" customFormat="1" ht="37.9" customHeight="1">
      <c r="A138" s="35"/>
      <c r="B138" s="36"/>
      <c r="C138" s="193" t="s">
        <v>100</v>
      </c>
      <c r="D138" s="193" t="s">
        <v>195</v>
      </c>
      <c r="E138" s="194" t="s">
        <v>1553</v>
      </c>
      <c r="F138" s="195" t="s">
        <v>1554</v>
      </c>
      <c r="G138" s="196" t="s">
        <v>1555</v>
      </c>
      <c r="H138" s="197">
        <v>3</v>
      </c>
      <c r="I138" s="198"/>
      <c r="J138" s="199">
        <f t="shared" si="0"/>
        <v>0</v>
      </c>
      <c r="K138" s="200"/>
      <c r="L138" s="40"/>
      <c r="M138" s="201" t="s">
        <v>1</v>
      </c>
      <c r="N138" s="202" t="s">
        <v>45</v>
      </c>
      <c r="O138" s="72"/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5" t="s">
        <v>199</v>
      </c>
      <c r="AT138" s="205" t="s">
        <v>195</v>
      </c>
      <c r="AU138" s="205" t="s">
        <v>87</v>
      </c>
      <c r="AY138" s="18" t="s">
        <v>193</v>
      </c>
      <c r="BE138" s="206">
        <f t="shared" si="4"/>
        <v>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8" t="s">
        <v>87</v>
      </c>
      <c r="BK138" s="206">
        <f t="shared" si="9"/>
        <v>0</v>
      </c>
      <c r="BL138" s="18" t="s">
        <v>199</v>
      </c>
      <c r="BM138" s="205" t="s">
        <v>228</v>
      </c>
    </row>
    <row r="139" spans="1:65" s="2" customFormat="1" ht="16.5" customHeight="1">
      <c r="A139" s="35"/>
      <c r="B139" s="36"/>
      <c r="C139" s="193" t="s">
        <v>199</v>
      </c>
      <c r="D139" s="193" t="s">
        <v>195</v>
      </c>
      <c r="E139" s="194" t="s">
        <v>1556</v>
      </c>
      <c r="F139" s="195" t="s">
        <v>1557</v>
      </c>
      <c r="G139" s="196" t="s">
        <v>1348</v>
      </c>
      <c r="H139" s="197">
        <v>15</v>
      </c>
      <c r="I139" s="198"/>
      <c r="J139" s="199">
        <f t="shared" si="0"/>
        <v>0</v>
      </c>
      <c r="K139" s="200"/>
      <c r="L139" s="40"/>
      <c r="M139" s="201" t="s">
        <v>1</v>
      </c>
      <c r="N139" s="202" t="s">
        <v>45</v>
      </c>
      <c r="O139" s="72"/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5" t="s">
        <v>199</v>
      </c>
      <c r="AT139" s="205" t="s">
        <v>195</v>
      </c>
      <c r="AU139" s="205" t="s">
        <v>87</v>
      </c>
      <c r="AY139" s="18" t="s">
        <v>193</v>
      </c>
      <c r="BE139" s="206">
        <f t="shared" si="4"/>
        <v>0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8" t="s">
        <v>87</v>
      </c>
      <c r="BK139" s="206">
        <f t="shared" si="9"/>
        <v>0</v>
      </c>
      <c r="BL139" s="18" t="s">
        <v>199</v>
      </c>
      <c r="BM139" s="205" t="s">
        <v>259</v>
      </c>
    </row>
    <row r="140" spans="1:65" s="2" customFormat="1" ht="21.75" customHeight="1">
      <c r="A140" s="35"/>
      <c r="B140" s="36"/>
      <c r="C140" s="193" t="s">
        <v>221</v>
      </c>
      <c r="D140" s="193" t="s">
        <v>195</v>
      </c>
      <c r="E140" s="194" t="s">
        <v>1558</v>
      </c>
      <c r="F140" s="195" t="s">
        <v>1559</v>
      </c>
      <c r="G140" s="196" t="s">
        <v>1348</v>
      </c>
      <c r="H140" s="197">
        <v>1</v>
      </c>
      <c r="I140" s="198"/>
      <c r="J140" s="199">
        <f t="shared" si="0"/>
        <v>0</v>
      </c>
      <c r="K140" s="200"/>
      <c r="L140" s="40"/>
      <c r="M140" s="201" t="s">
        <v>1</v>
      </c>
      <c r="N140" s="202" t="s">
        <v>45</v>
      </c>
      <c r="O140" s="72"/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 t="shared" si="4"/>
        <v>0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8" t="s">
        <v>87</v>
      </c>
      <c r="BK140" s="206">
        <f t="shared" si="9"/>
        <v>0</v>
      </c>
      <c r="BL140" s="18" t="s">
        <v>199</v>
      </c>
      <c r="BM140" s="205" t="s">
        <v>276</v>
      </c>
    </row>
    <row r="141" spans="1:65" s="2" customFormat="1" ht="24.2" customHeight="1">
      <c r="A141" s="35"/>
      <c r="B141" s="36"/>
      <c r="C141" s="193" t="s">
        <v>228</v>
      </c>
      <c r="D141" s="193" t="s">
        <v>195</v>
      </c>
      <c r="E141" s="194" t="s">
        <v>1560</v>
      </c>
      <c r="F141" s="195" t="s">
        <v>1561</v>
      </c>
      <c r="G141" s="196" t="s">
        <v>1348</v>
      </c>
      <c r="H141" s="197">
        <v>2</v>
      </c>
      <c r="I141" s="198"/>
      <c r="J141" s="199">
        <f t="shared" si="0"/>
        <v>0</v>
      </c>
      <c r="K141" s="200"/>
      <c r="L141" s="40"/>
      <c r="M141" s="201" t="s">
        <v>1</v>
      </c>
      <c r="N141" s="202" t="s">
        <v>45</v>
      </c>
      <c r="O141" s="72"/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199</v>
      </c>
      <c r="AT141" s="205" t="s">
        <v>195</v>
      </c>
      <c r="AU141" s="205" t="s">
        <v>87</v>
      </c>
      <c r="AY141" s="18" t="s">
        <v>193</v>
      </c>
      <c r="BE141" s="206">
        <f t="shared" si="4"/>
        <v>0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8" t="s">
        <v>87</v>
      </c>
      <c r="BK141" s="206">
        <f t="shared" si="9"/>
        <v>0</v>
      </c>
      <c r="BL141" s="18" t="s">
        <v>199</v>
      </c>
      <c r="BM141" s="205" t="s">
        <v>312</v>
      </c>
    </row>
    <row r="142" spans="1:65" s="2" customFormat="1" ht="24.2" customHeight="1">
      <c r="A142" s="35"/>
      <c r="B142" s="36"/>
      <c r="C142" s="193" t="s">
        <v>241</v>
      </c>
      <c r="D142" s="193" t="s">
        <v>195</v>
      </c>
      <c r="E142" s="194" t="s">
        <v>1562</v>
      </c>
      <c r="F142" s="195" t="s">
        <v>1563</v>
      </c>
      <c r="G142" s="196" t="s">
        <v>1348</v>
      </c>
      <c r="H142" s="197">
        <v>3</v>
      </c>
      <c r="I142" s="198"/>
      <c r="J142" s="199">
        <f t="shared" si="0"/>
        <v>0</v>
      </c>
      <c r="K142" s="200"/>
      <c r="L142" s="40"/>
      <c r="M142" s="201" t="s">
        <v>1</v>
      </c>
      <c r="N142" s="202" t="s">
        <v>45</v>
      </c>
      <c r="O142" s="72"/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5" t="s">
        <v>199</v>
      </c>
      <c r="AT142" s="205" t="s">
        <v>195</v>
      </c>
      <c r="AU142" s="205" t="s">
        <v>87</v>
      </c>
      <c r="AY142" s="18" t="s">
        <v>193</v>
      </c>
      <c r="BE142" s="206">
        <f t="shared" si="4"/>
        <v>0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8" t="s">
        <v>87</v>
      </c>
      <c r="BK142" s="206">
        <f t="shared" si="9"/>
        <v>0</v>
      </c>
      <c r="BL142" s="18" t="s">
        <v>199</v>
      </c>
      <c r="BM142" s="205" t="s">
        <v>333</v>
      </c>
    </row>
    <row r="143" spans="1:65" s="2" customFormat="1" ht="24.2" customHeight="1">
      <c r="A143" s="35"/>
      <c r="B143" s="36"/>
      <c r="C143" s="193" t="s">
        <v>259</v>
      </c>
      <c r="D143" s="193" t="s">
        <v>195</v>
      </c>
      <c r="E143" s="194" t="s">
        <v>1564</v>
      </c>
      <c r="F143" s="195" t="s">
        <v>1565</v>
      </c>
      <c r="G143" s="196" t="s">
        <v>1348</v>
      </c>
      <c r="H143" s="197">
        <v>17</v>
      </c>
      <c r="I143" s="198"/>
      <c r="J143" s="199">
        <f t="shared" si="0"/>
        <v>0</v>
      </c>
      <c r="K143" s="200"/>
      <c r="L143" s="40"/>
      <c r="M143" s="201" t="s">
        <v>1</v>
      </c>
      <c r="N143" s="202" t="s">
        <v>45</v>
      </c>
      <c r="O143" s="72"/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 t="shared" si="4"/>
        <v>0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8" t="s">
        <v>87</v>
      </c>
      <c r="BK143" s="206">
        <f t="shared" si="9"/>
        <v>0</v>
      </c>
      <c r="BL143" s="18" t="s">
        <v>199</v>
      </c>
      <c r="BM143" s="205" t="s">
        <v>348</v>
      </c>
    </row>
    <row r="144" spans="1:65" s="2" customFormat="1" ht="24.2" customHeight="1">
      <c r="A144" s="35"/>
      <c r="B144" s="36"/>
      <c r="C144" s="193" t="s">
        <v>265</v>
      </c>
      <c r="D144" s="193" t="s">
        <v>195</v>
      </c>
      <c r="E144" s="194" t="s">
        <v>1566</v>
      </c>
      <c r="F144" s="195" t="s">
        <v>1567</v>
      </c>
      <c r="G144" s="196" t="s">
        <v>1348</v>
      </c>
      <c r="H144" s="197">
        <v>7</v>
      </c>
      <c r="I144" s="198"/>
      <c r="J144" s="199">
        <f t="shared" si="0"/>
        <v>0</v>
      </c>
      <c r="K144" s="200"/>
      <c r="L144" s="40"/>
      <c r="M144" s="201" t="s">
        <v>1</v>
      </c>
      <c r="N144" s="202" t="s">
        <v>45</v>
      </c>
      <c r="O144" s="72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87</v>
      </c>
      <c r="AY144" s="18" t="s">
        <v>193</v>
      </c>
      <c r="BE144" s="206">
        <f t="shared" si="4"/>
        <v>0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8" t="s">
        <v>87</v>
      </c>
      <c r="BK144" s="206">
        <f t="shared" si="9"/>
        <v>0</v>
      </c>
      <c r="BL144" s="18" t="s">
        <v>199</v>
      </c>
      <c r="BM144" s="205" t="s">
        <v>364</v>
      </c>
    </row>
    <row r="145" spans="1:65" s="2" customFormat="1" ht="16.5" customHeight="1">
      <c r="A145" s="35"/>
      <c r="B145" s="36"/>
      <c r="C145" s="193" t="s">
        <v>276</v>
      </c>
      <c r="D145" s="193" t="s">
        <v>195</v>
      </c>
      <c r="E145" s="194" t="s">
        <v>1568</v>
      </c>
      <c r="F145" s="195" t="s">
        <v>1569</v>
      </c>
      <c r="G145" s="196" t="s">
        <v>1348</v>
      </c>
      <c r="H145" s="197">
        <v>5</v>
      </c>
      <c r="I145" s="198"/>
      <c r="J145" s="199">
        <f t="shared" si="0"/>
        <v>0</v>
      </c>
      <c r="K145" s="200"/>
      <c r="L145" s="40"/>
      <c r="M145" s="201" t="s">
        <v>1</v>
      </c>
      <c r="N145" s="202" t="s">
        <v>45</v>
      </c>
      <c r="O145" s="72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5" t="s">
        <v>199</v>
      </c>
      <c r="AT145" s="205" t="s">
        <v>195</v>
      </c>
      <c r="AU145" s="205" t="s">
        <v>87</v>
      </c>
      <c r="AY145" s="18" t="s">
        <v>193</v>
      </c>
      <c r="BE145" s="206">
        <f t="shared" si="4"/>
        <v>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8" t="s">
        <v>87</v>
      </c>
      <c r="BK145" s="206">
        <f t="shared" si="9"/>
        <v>0</v>
      </c>
      <c r="BL145" s="18" t="s">
        <v>199</v>
      </c>
      <c r="BM145" s="205" t="s">
        <v>378</v>
      </c>
    </row>
    <row r="146" spans="1:65" s="2" customFormat="1" ht="16.5" customHeight="1">
      <c r="A146" s="35"/>
      <c r="B146" s="36"/>
      <c r="C146" s="193" t="s">
        <v>294</v>
      </c>
      <c r="D146" s="193" t="s">
        <v>195</v>
      </c>
      <c r="E146" s="194" t="s">
        <v>1570</v>
      </c>
      <c r="F146" s="195" t="s">
        <v>1571</v>
      </c>
      <c r="G146" s="196" t="s">
        <v>496</v>
      </c>
      <c r="H146" s="197">
        <v>190</v>
      </c>
      <c r="I146" s="198"/>
      <c r="J146" s="199">
        <f t="shared" si="0"/>
        <v>0</v>
      </c>
      <c r="K146" s="200"/>
      <c r="L146" s="40"/>
      <c r="M146" s="201" t="s">
        <v>1</v>
      </c>
      <c r="N146" s="202" t="s">
        <v>45</v>
      </c>
      <c r="O146" s="72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199</v>
      </c>
      <c r="AT146" s="205" t="s">
        <v>195</v>
      </c>
      <c r="AU146" s="205" t="s">
        <v>87</v>
      </c>
      <c r="AY146" s="18" t="s">
        <v>193</v>
      </c>
      <c r="BE146" s="206">
        <f t="shared" si="4"/>
        <v>0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8" t="s">
        <v>87</v>
      </c>
      <c r="BK146" s="206">
        <f t="shared" si="9"/>
        <v>0</v>
      </c>
      <c r="BL146" s="18" t="s">
        <v>199</v>
      </c>
      <c r="BM146" s="205" t="s">
        <v>389</v>
      </c>
    </row>
    <row r="147" spans="1:65" s="2" customFormat="1" ht="16.5" customHeight="1">
      <c r="A147" s="35"/>
      <c r="B147" s="36"/>
      <c r="C147" s="193" t="s">
        <v>312</v>
      </c>
      <c r="D147" s="193" t="s">
        <v>195</v>
      </c>
      <c r="E147" s="194" t="s">
        <v>1572</v>
      </c>
      <c r="F147" s="195" t="s">
        <v>1573</v>
      </c>
      <c r="G147" s="196" t="s">
        <v>496</v>
      </c>
      <c r="H147" s="197">
        <v>70</v>
      </c>
      <c r="I147" s="198"/>
      <c r="J147" s="199">
        <f t="shared" si="0"/>
        <v>0</v>
      </c>
      <c r="K147" s="200"/>
      <c r="L147" s="40"/>
      <c r="M147" s="201" t="s">
        <v>1</v>
      </c>
      <c r="N147" s="202" t="s">
        <v>45</v>
      </c>
      <c r="O147" s="72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199</v>
      </c>
      <c r="AT147" s="205" t="s">
        <v>195</v>
      </c>
      <c r="AU147" s="205" t="s">
        <v>87</v>
      </c>
      <c r="AY147" s="18" t="s">
        <v>193</v>
      </c>
      <c r="BE147" s="206">
        <f t="shared" si="4"/>
        <v>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8" t="s">
        <v>87</v>
      </c>
      <c r="BK147" s="206">
        <f t="shared" si="9"/>
        <v>0</v>
      </c>
      <c r="BL147" s="18" t="s">
        <v>199</v>
      </c>
      <c r="BM147" s="205" t="s">
        <v>399</v>
      </c>
    </row>
    <row r="148" spans="1:65" s="2" customFormat="1" ht="16.5" customHeight="1">
      <c r="A148" s="35"/>
      <c r="B148" s="36"/>
      <c r="C148" s="193" t="s">
        <v>316</v>
      </c>
      <c r="D148" s="193" t="s">
        <v>195</v>
      </c>
      <c r="E148" s="194" t="s">
        <v>1574</v>
      </c>
      <c r="F148" s="195" t="s">
        <v>1575</v>
      </c>
      <c r="G148" s="196" t="s">
        <v>496</v>
      </c>
      <c r="H148" s="197">
        <v>50</v>
      </c>
      <c r="I148" s="198"/>
      <c r="J148" s="199">
        <f t="shared" si="0"/>
        <v>0</v>
      </c>
      <c r="K148" s="200"/>
      <c r="L148" s="40"/>
      <c r="M148" s="201" t="s">
        <v>1</v>
      </c>
      <c r="N148" s="202" t="s">
        <v>45</v>
      </c>
      <c r="O148" s="72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5" t="s">
        <v>199</v>
      </c>
      <c r="AT148" s="205" t="s">
        <v>195</v>
      </c>
      <c r="AU148" s="205" t="s">
        <v>87</v>
      </c>
      <c r="AY148" s="18" t="s">
        <v>193</v>
      </c>
      <c r="BE148" s="206">
        <f t="shared" si="4"/>
        <v>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8" t="s">
        <v>87</v>
      </c>
      <c r="BK148" s="206">
        <f t="shared" si="9"/>
        <v>0</v>
      </c>
      <c r="BL148" s="18" t="s">
        <v>199</v>
      </c>
      <c r="BM148" s="205" t="s">
        <v>408</v>
      </c>
    </row>
    <row r="149" spans="1:65" s="2" customFormat="1" ht="16.5" customHeight="1">
      <c r="A149" s="35"/>
      <c r="B149" s="36"/>
      <c r="C149" s="193" t="s">
        <v>333</v>
      </c>
      <c r="D149" s="193" t="s">
        <v>195</v>
      </c>
      <c r="E149" s="194" t="s">
        <v>1576</v>
      </c>
      <c r="F149" s="195" t="s">
        <v>1577</v>
      </c>
      <c r="G149" s="196" t="s">
        <v>496</v>
      </c>
      <c r="H149" s="197">
        <v>230</v>
      </c>
      <c r="I149" s="198"/>
      <c r="J149" s="199">
        <f t="shared" si="0"/>
        <v>0</v>
      </c>
      <c r="K149" s="200"/>
      <c r="L149" s="40"/>
      <c r="M149" s="201" t="s">
        <v>1</v>
      </c>
      <c r="N149" s="202" t="s">
        <v>45</v>
      </c>
      <c r="O149" s="72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199</v>
      </c>
      <c r="AT149" s="205" t="s">
        <v>195</v>
      </c>
      <c r="AU149" s="205" t="s">
        <v>87</v>
      </c>
      <c r="AY149" s="18" t="s">
        <v>193</v>
      </c>
      <c r="BE149" s="206">
        <f t="shared" si="4"/>
        <v>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8" t="s">
        <v>87</v>
      </c>
      <c r="BK149" s="206">
        <f t="shared" si="9"/>
        <v>0</v>
      </c>
      <c r="BL149" s="18" t="s">
        <v>199</v>
      </c>
      <c r="BM149" s="205" t="s">
        <v>417</v>
      </c>
    </row>
    <row r="150" spans="1:65" s="2" customFormat="1" ht="16.5" customHeight="1">
      <c r="A150" s="35"/>
      <c r="B150" s="36"/>
      <c r="C150" s="193" t="s">
        <v>8</v>
      </c>
      <c r="D150" s="193" t="s">
        <v>195</v>
      </c>
      <c r="E150" s="194" t="s">
        <v>1578</v>
      </c>
      <c r="F150" s="195" t="s">
        <v>1579</v>
      </c>
      <c r="G150" s="196" t="s">
        <v>496</v>
      </c>
      <c r="H150" s="197">
        <v>25</v>
      </c>
      <c r="I150" s="198"/>
      <c r="J150" s="199">
        <f t="shared" si="0"/>
        <v>0</v>
      </c>
      <c r="K150" s="200"/>
      <c r="L150" s="40"/>
      <c r="M150" s="201" t="s">
        <v>1</v>
      </c>
      <c r="N150" s="202" t="s">
        <v>45</v>
      </c>
      <c r="O150" s="72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5" t="s">
        <v>199</v>
      </c>
      <c r="AT150" s="205" t="s">
        <v>195</v>
      </c>
      <c r="AU150" s="205" t="s">
        <v>87</v>
      </c>
      <c r="AY150" s="18" t="s">
        <v>193</v>
      </c>
      <c r="BE150" s="206">
        <f t="shared" si="4"/>
        <v>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8" t="s">
        <v>87</v>
      </c>
      <c r="BK150" s="206">
        <f t="shared" si="9"/>
        <v>0</v>
      </c>
      <c r="BL150" s="18" t="s">
        <v>199</v>
      </c>
      <c r="BM150" s="205" t="s">
        <v>425</v>
      </c>
    </row>
    <row r="151" spans="1:65" s="2" customFormat="1" ht="16.5" customHeight="1">
      <c r="A151" s="35"/>
      <c r="B151" s="36"/>
      <c r="C151" s="193" t="s">
        <v>348</v>
      </c>
      <c r="D151" s="193" t="s">
        <v>195</v>
      </c>
      <c r="E151" s="194" t="s">
        <v>1580</v>
      </c>
      <c r="F151" s="195" t="s">
        <v>1581</v>
      </c>
      <c r="G151" s="196" t="s">
        <v>496</v>
      </c>
      <c r="H151" s="197">
        <v>85</v>
      </c>
      <c r="I151" s="198"/>
      <c r="J151" s="199">
        <f t="shared" si="0"/>
        <v>0</v>
      </c>
      <c r="K151" s="200"/>
      <c r="L151" s="40"/>
      <c r="M151" s="201" t="s">
        <v>1</v>
      </c>
      <c r="N151" s="202" t="s">
        <v>45</v>
      </c>
      <c r="O151" s="72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5" t="s">
        <v>199</v>
      </c>
      <c r="AT151" s="205" t="s">
        <v>195</v>
      </c>
      <c r="AU151" s="205" t="s">
        <v>87</v>
      </c>
      <c r="AY151" s="18" t="s">
        <v>193</v>
      </c>
      <c r="BE151" s="206">
        <f t="shared" si="4"/>
        <v>0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8" t="s">
        <v>87</v>
      </c>
      <c r="BK151" s="206">
        <f t="shared" si="9"/>
        <v>0</v>
      </c>
      <c r="BL151" s="18" t="s">
        <v>199</v>
      </c>
      <c r="BM151" s="205" t="s">
        <v>457</v>
      </c>
    </row>
    <row r="152" spans="1:65" s="2" customFormat="1" ht="16.5" customHeight="1">
      <c r="A152" s="35"/>
      <c r="B152" s="36"/>
      <c r="C152" s="193" t="s">
        <v>353</v>
      </c>
      <c r="D152" s="193" t="s">
        <v>195</v>
      </c>
      <c r="E152" s="194" t="s">
        <v>1582</v>
      </c>
      <c r="F152" s="195" t="s">
        <v>1583</v>
      </c>
      <c r="G152" s="196" t="s">
        <v>1348</v>
      </c>
      <c r="H152" s="197">
        <v>12</v>
      </c>
      <c r="I152" s="198"/>
      <c r="J152" s="199">
        <f t="shared" si="0"/>
        <v>0</v>
      </c>
      <c r="K152" s="200"/>
      <c r="L152" s="40"/>
      <c r="M152" s="201" t="s">
        <v>1</v>
      </c>
      <c r="N152" s="202" t="s">
        <v>45</v>
      </c>
      <c r="O152" s="72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5" t="s">
        <v>199</v>
      </c>
      <c r="AT152" s="205" t="s">
        <v>195</v>
      </c>
      <c r="AU152" s="205" t="s">
        <v>87</v>
      </c>
      <c r="AY152" s="18" t="s">
        <v>193</v>
      </c>
      <c r="BE152" s="206">
        <f t="shared" si="4"/>
        <v>0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8" t="s">
        <v>87</v>
      </c>
      <c r="BK152" s="206">
        <f t="shared" si="9"/>
        <v>0</v>
      </c>
      <c r="BL152" s="18" t="s">
        <v>199</v>
      </c>
      <c r="BM152" s="205" t="s">
        <v>478</v>
      </c>
    </row>
    <row r="153" spans="1:65" s="2" customFormat="1" ht="16.5" customHeight="1">
      <c r="A153" s="35"/>
      <c r="B153" s="36"/>
      <c r="C153" s="193" t="s">
        <v>364</v>
      </c>
      <c r="D153" s="193" t="s">
        <v>195</v>
      </c>
      <c r="E153" s="194" t="s">
        <v>1584</v>
      </c>
      <c r="F153" s="195" t="s">
        <v>1585</v>
      </c>
      <c r="G153" s="196" t="s">
        <v>1348</v>
      </c>
      <c r="H153" s="197">
        <v>6</v>
      </c>
      <c r="I153" s="198"/>
      <c r="J153" s="199">
        <f t="shared" si="0"/>
        <v>0</v>
      </c>
      <c r="K153" s="200"/>
      <c r="L153" s="40"/>
      <c r="M153" s="201" t="s">
        <v>1</v>
      </c>
      <c r="N153" s="202" t="s">
        <v>45</v>
      </c>
      <c r="O153" s="72"/>
      <c r="P153" s="203">
        <f t="shared" si="1"/>
        <v>0</v>
      </c>
      <c r="Q153" s="203">
        <v>0</v>
      </c>
      <c r="R153" s="203">
        <f t="shared" si="2"/>
        <v>0</v>
      </c>
      <c r="S153" s="203">
        <v>0</v>
      </c>
      <c r="T153" s="204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87</v>
      </c>
      <c r="AY153" s="18" t="s">
        <v>193</v>
      </c>
      <c r="BE153" s="206">
        <f t="shared" si="4"/>
        <v>0</v>
      </c>
      <c r="BF153" s="206">
        <f t="shared" si="5"/>
        <v>0</v>
      </c>
      <c r="BG153" s="206">
        <f t="shared" si="6"/>
        <v>0</v>
      </c>
      <c r="BH153" s="206">
        <f t="shared" si="7"/>
        <v>0</v>
      </c>
      <c r="BI153" s="206">
        <f t="shared" si="8"/>
        <v>0</v>
      </c>
      <c r="BJ153" s="18" t="s">
        <v>87</v>
      </c>
      <c r="BK153" s="206">
        <f t="shared" si="9"/>
        <v>0</v>
      </c>
      <c r="BL153" s="18" t="s">
        <v>199</v>
      </c>
      <c r="BM153" s="205" t="s">
        <v>493</v>
      </c>
    </row>
    <row r="154" spans="1:65" s="2" customFormat="1" ht="24.2" customHeight="1">
      <c r="A154" s="35"/>
      <c r="B154" s="36"/>
      <c r="C154" s="193" t="s">
        <v>369</v>
      </c>
      <c r="D154" s="193" t="s">
        <v>195</v>
      </c>
      <c r="E154" s="194" t="s">
        <v>1586</v>
      </c>
      <c r="F154" s="195" t="s">
        <v>1587</v>
      </c>
      <c r="G154" s="196" t="s">
        <v>1348</v>
      </c>
      <c r="H154" s="197">
        <v>19</v>
      </c>
      <c r="I154" s="198"/>
      <c r="J154" s="199">
        <f t="shared" si="0"/>
        <v>0</v>
      </c>
      <c r="K154" s="200"/>
      <c r="L154" s="40"/>
      <c r="M154" s="201" t="s">
        <v>1</v>
      </c>
      <c r="N154" s="202" t="s">
        <v>45</v>
      </c>
      <c r="O154" s="72"/>
      <c r="P154" s="203">
        <f t="shared" si="1"/>
        <v>0</v>
      </c>
      <c r="Q154" s="203">
        <v>0</v>
      </c>
      <c r="R154" s="203">
        <f t="shared" si="2"/>
        <v>0</v>
      </c>
      <c r="S154" s="203">
        <v>0</v>
      </c>
      <c r="T154" s="20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5" t="s">
        <v>199</v>
      </c>
      <c r="AT154" s="205" t="s">
        <v>195</v>
      </c>
      <c r="AU154" s="205" t="s">
        <v>87</v>
      </c>
      <c r="AY154" s="18" t="s">
        <v>193</v>
      </c>
      <c r="BE154" s="206">
        <f t="shared" si="4"/>
        <v>0</v>
      </c>
      <c r="BF154" s="206">
        <f t="shared" si="5"/>
        <v>0</v>
      </c>
      <c r="BG154" s="206">
        <f t="shared" si="6"/>
        <v>0</v>
      </c>
      <c r="BH154" s="206">
        <f t="shared" si="7"/>
        <v>0</v>
      </c>
      <c r="BI154" s="206">
        <f t="shared" si="8"/>
        <v>0</v>
      </c>
      <c r="BJ154" s="18" t="s">
        <v>87</v>
      </c>
      <c r="BK154" s="206">
        <f t="shared" si="9"/>
        <v>0</v>
      </c>
      <c r="BL154" s="18" t="s">
        <v>199</v>
      </c>
      <c r="BM154" s="205" t="s">
        <v>511</v>
      </c>
    </row>
    <row r="155" spans="1:65" s="2" customFormat="1" ht="24.2" customHeight="1">
      <c r="A155" s="35"/>
      <c r="B155" s="36"/>
      <c r="C155" s="193" t="s">
        <v>378</v>
      </c>
      <c r="D155" s="193" t="s">
        <v>195</v>
      </c>
      <c r="E155" s="194" t="s">
        <v>1588</v>
      </c>
      <c r="F155" s="195" t="s">
        <v>1589</v>
      </c>
      <c r="G155" s="196" t="s">
        <v>1348</v>
      </c>
      <c r="H155" s="197">
        <v>19</v>
      </c>
      <c r="I155" s="198"/>
      <c r="J155" s="199">
        <f t="shared" si="0"/>
        <v>0</v>
      </c>
      <c r="K155" s="200"/>
      <c r="L155" s="40"/>
      <c r="M155" s="201" t="s">
        <v>1</v>
      </c>
      <c r="N155" s="202" t="s">
        <v>45</v>
      </c>
      <c r="O155" s="72"/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199</v>
      </c>
      <c r="AT155" s="205" t="s">
        <v>195</v>
      </c>
      <c r="AU155" s="205" t="s">
        <v>87</v>
      </c>
      <c r="AY155" s="18" t="s">
        <v>193</v>
      </c>
      <c r="BE155" s="206">
        <f t="shared" si="4"/>
        <v>0</v>
      </c>
      <c r="BF155" s="206">
        <f t="shared" si="5"/>
        <v>0</v>
      </c>
      <c r="BG155" s="206">
        <f t="shared" si="6"/>
        <v>0</v>
      </c>
      <c r="BH155" s="206">
        <f t="shared" si="7"/>
        <v>0</v>
      </c>
      <c r="BI155" s="206">
        <f t="shared" si="8"/>
        <v>0</v>
      </c>
      <c r="BJ155" s="18" t="s">
        <v>87</v>
      </c>
      <c r="BK155" s="206">
        <f t="shared" si="9"/>
        <v>0</v>
      </c>
      <c r="BL155" s="18" t="s">
        <v>199</v>
      </c>
      <c r="BM155" s="205" t="s">
        <v>523</v>
      </c>
    </row>
    <row r="156" spans="1:65" s="2" customFormat="1" ht="16.5" customHeight="1">
      <c r="A156" s="35"/>
      <c r="B156" s="36"/>
      <c r="C156" s="193" t="s">
        <v>7</v>
      </c>
      <c r="D156" s="193" t="s">
        <v>195</v>
      </c>
      <c r="E156" s="194" t="s">
        <v>1590</v>
      </c>
      <c r="F156" s="195" t="s">
        <v>1591</v>
      </c>
      <c r="G156" s="196" t="s">
        <v>1348</v>
      </c>
      <c r="H156" s="197">
        <v>30</v>
      </c>
      <c r="I156" s="198"/>
      <c r="J156" s="199">
        <f t="shared" si="0"/>
        <v>0</v>
      </c>
      <c r="K156" s="200"/>
      <c r="L156" s="40"/>
      <c r="M156" s="201" t="s">
        <v>1</v>
      </c>
      <c r="N156" s="202" t="s">
        <v>45</v>
      </c>
      <c r="O156" s="72"/>
      <c r="P156" s="203">
        <f t="shared" si="1"/>
        <v>0</v>
      </c>
      <c r="Q156" s="203">
        <v>0</v>
      </c>
      <c r="R156" s="203">
        <f t="shared" si="2"/>
        <v>0</v>
      </c>
      <c r="S156" s="203">
        <v>0</v>
      </c>
      <c r="T156" s="20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5" t="s">
        <v>199</v>
      </c>
      <c r="AT156" s="205" t="s">
        <v>195</v>
      </c>
      <c r="AU156" s="205" t="s">
        <v>87</v>
      </c>
      <c r="AY156" s="18" t="s">
        <v>193</v>
      </c>
      <c r="BE156" s="206">
        <f t="shared" si="4"/>
        <v>0</v>
      </c>
      <c r="BF156" s="206">
        <f t="shared" si="5"/>
        <v>0</v>
      </c>
      <c r="BG156" s="206">
        <f t="shared" si="6"/>
        <v>0</v>
      </c>
      <c r="BH156" s="206">
        <f t="shared" si="7"/>
        <v>0</v>
      </c>
      <c r="BI156" s="206">
        <f t="shared" si="8"/>
        <v>0</v>
      </c>
      <c r="BJ156" s="18" t="s">
        <v>87</v>
      </c>
      <c r="BK156" s="206">
        <f t="shared" si="9"/>
        <v>0</v>
      </c>
      <c r="BL156" s="18" t="s">
        <v>199</v>
      </c>
      <c r="BM156" s="205" t="s">
        <v>544</v>
      </c>
    </row>
    <row r="157" spans="1:65" s="2" customFormat="1" ht="16.5" customHeight="1">
      <c r="A157" s="35"/>
      <c r="B157" s="36"/>
      <c r="C157" s="193" t="s">
        <v>389</v>
      </c>
      <c r="D157" s="193" t="s">
        <v>195</v>
      </c>
      <c r="E157" s="194" t="s">
        <v>1592</v>
      </c>
      <c r="F157" s="195" t="s">
        <v>1593</v>
      </c>
      <c r="G157" s="196" t="s">
        <v>1348</v>
      </c>
      <c r="H157" s="197">
        <v>90</v>
      </c>
      <c r="I157" s="198"/>
      <c r="J157" s="199">
        <f t="shared" si="0"/>
        <v>0</v>
      </c>
      <c r="K157" s="200"/>
      <c r="L157" s="40"/>
      <c r="M157" s="201" t="s">
        <v>1</v>
      </c>
      <c r="N157" s="202" t="s">
        <v>45</v>
      </c>
      <c r="O157" s="72"/>
      <c r="P157" s="203">
        <f t="shared" si="1"/>
        <v>0</v>
      </c>
      <c r="Q157" s="203">
        <v>0</v>
      </c>
      <c r="R157" s="203">
        <f t="shared" si="2"/>
        <v>0</v>
      </c>
      <c r="S157" s="203">
        <v>0</v>
      </c>
      <c r="T157" s="20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5" t="s">
        <v>199</v>
      </c>
      <c r="AT157" s="205" t="s">
        <v>195</v>
      </c>
      <c r="AU157" s="205" t="s">
        <v>87</v>
      </c>
      <c r="AY157" s="18" t="s">
        <v>193</v>
      </c>
      <c r="BE157" s="206">
        <f t="shared" si="4"/>
        <v>0</v>
      </c>
      <c r="BF157" s="206">
        <f t="shared" si="5"/>
        <v>0</v>
      </c>
      <c r="BG157" s="206">
        <f t="shared" si="6"/>
        <v>0</v>
      </c>
      <c r="BH157" s="206">
        <f t="shared" si="7"/>
        <v>0</v>
      </c>
      <c r="BI157" s="206">
        <f t="shared" si="8"/>
        <v>0</v>
      </c>
      <c r="BJ157" s="18" t="s">
        <v>87</v>
      </c>
      <c r="BK157" s="206">
        <f t="shared" si="9"/>
        <v>0</v>
      </c>
      <c r="BL157" s="18" t="s">
        <v>199</v>
      </c>
      <c r="BM157" s="205" t="s">
        <v>552</v>
      </c>
    </row>
    <row r="158" spans="2:63" s="12" customFormat="1" ht="25.9" customHeight="1">
      <c r="B158" s="177"/>
      <c r="C158" s="178"/>
      <c r="D158" s="179" t="s">
        <v>79</v>
      </c>
      <c r="E158" s="180" t="s">
        <v>1594</v>
      </c>
      <c r="F158" s="180" t="s">
        <v>1595</v>
      </c>
      <c r="G158" s="178"/>
      <c r="H158" s="178"/>
      <c r="I158" s="181"/>
      <c r="J158" s="182">
        <f>BK158</f>
        <v>0</v>
      </c>
      <c r="K158" s="178"/>
      <c r="L158" s="183"/>
      <c r="M158" s="184"/>
      <c r="N158" s="185"/>
      <c r="O158" s="185"/>
      <c r="P158" s="186">
        <f>SUM(P159:P163)</f>
        <v>0</v>
      </c>
      <c r="Q158" s="185"/>
      <c r="R158" s="186">
        <f>SUM(R159:R163)</f>
        <v>0</v>
      </c>
      <c r="S158" s="185"/>
      <c r="T158" s="187">
        <f>SUM(T159:T163)</f>
        <v>0</v>
      </c>
      <c r="AR158" s="188" t="s">
        <v>87</v>
      </c>
      <c r="AT158" s="189" t="s">
        <v>79</v>
      </c>
      <c r="AU158" s="189" t="s">
        <v>80</v>
      </c>
      <c r="AY158" s="188" t="s">
        <v>193</v>
      </c>
      <c r="BK158" s="190">
        <f>SUM(BK159:BK163)</f>
        <v>0</v>
      </c>
    </row>
    <row r="159" spans="1:65" s="2" customFormat="1" ht="21.75" customHeight="1">
      <c r="A159" s="35"/>
      <c r="B159" s="36"/>
      <c r="C159" s="193" t="s">
        <v>394</v>
      </c>
      <c r="D159" s="193" t="s">
        <v>195</v>
      </c>
      <c r="E159" s="194" t="s">
        <v>1596</v>
      </c>
      <c r="F159" s="195" t="s">
        <v>1597</v>
      </c>
      <c r="G159" s="196" t="s">
        <v>1348</v>
      </c>
      <c r="H159" s="197">
        <v>13</v>
      </c>
      <c r="I159" s="198"/>
      <c r="J159" s="199">
        <f>ROUND(I159*H159,2)</f>
        <v>0</v>
      </c>
      <c r="K159" s="200"/>
      <c r="L159" s="40"/>
      <c r="M159" s="201" t="s">
        <v>1</v>
      </c>
      <c r="N159" s="202" t="s">
        <v>45</v>
      </c>
      <c r="O159" s="7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199</v>
      </c>
      <c r="AT159" s="205" t="s">
        <v>195</v>
      </c>
      <c r="AU159" s="205" t="s">
        <v>87</v>
      </c>
      <c r="AY159" s="18" t="s">
        <v>193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87</v>
      </c>
      <c r="BK159" s="206">
        <f>ROUND(I159*H159,2)</f>
        <v>0</v>
      </c>
      <c r="BL159" s="18" t="s">
        <v>199</v>
      </c>
      <c r="BM159" s="205" t="s">
        <v>561</v>
      </c>
    </row>
    <row r="160" spans="1:65" s="2" customFormat="1" ht="21.75" customHeight="1">
      <c r="A160" s="35"/>
      <c r="B160" s="36"/>
      <c r="C160" s="193" t="s">
        <v>399</v>
      </c>
      <c r="D160" s="193" t="s">
        <v>195</v>
      </c>
      <c r="E160" s="194" t="s">
        <v>1598</v>
      </c>
      <c r="F160" s="195" t="s">
        <v>1599</v>
      </c>
      <c r="G160" s="196" t="s">
        <v>496</v>
      </c>
      <c r="H160" s="197">
        <v>60</v>
      </c>
      <c r="I160" s="198"/>
      <c r="J160" s="199">
        <f>ROUND(I160*H160,2)</f>
        <v>0</v>
      </c>
      <c r="K160" s="200"/>
      <c r="L160" s="40"/>
      <c r="M160" s="201" t="s">
        <v>1</v>
      </c>
      <c r="N160" s="202" t="s">
        <v>45</v>
      </c>
      <c r="O160" s="72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199</v>
      </c>
      <c r="AT160" s="205" t="s">
        <v>195</v>
      </c>
      <c r="AU160" s="205" t="s">
        <v>87</v>
      </c>
      <c r="AY160" s="18" t="s">
        <v>193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8" t="s">
        <v>87</v>
      </c>
      <c r="BK160" s="206">
        <f>ROUND(I160*H160,2)</f>
        <v>0</v>
      </c>
      <c r="BL160" s="18" t="s">
        <v>199</v>
      </c>
      <c r="BM160" s="205" t="s">
        <v>570</v>
      </c>
    </row>
    <row r="161" spans="1:65" s="2" customFormat="1" ht="24.2" customHeight="1">
      <c r="A161" s="35"/>
      <c r="B161" s="36"/>
      <c r="C161" s="193" t="s">
        <v>403</v>
      </c>
      <c r="D161" s="193" t="s">
        <v>195</v>
      </c>
      <c r="E161" s="194" t="s">
        <v>1600</v>
      </c>
      <c r="F161" s="195" t="s">
        <v>1601</v>
      </c>
      <c r="G161" s="196" t="s">
        <v>496</v>
      </c>
      <c r="H161" s="197">
        <v>60</v>
      </c>
      <c r="I161" s="198"/>
      <c r="J161" s="199">
        <f>ROUND(I161*H161,2)</f>
        <v>0</v>
      </c>
      <c r="K161" s="200"/>
      <c r="L161" s="40"/>
      <c r="M161" s="201" t="s">
        <v>1</v>
      </c>
      <c r="N161" s="202" t="s">
        <v>45</v>
      </c>
      <c r="O161" s="7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199</v>
      </c>
      <c r="AT161" s="205" t="s">
        <v>195</v>
      </c>
      <c r="AU161" s="205" t="s">
        <v>87</v>
      </c>
      <c r="AY161" s="18" t="s">
        <v>193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87</v>
      </c>
      <c r="BK161" s="206">
        <f>ROUND(I161*H161,2)</f>
        <v>0</v>
      </c>
      <c r="BL161" s="18" t="s">
        <v>199</v>
      </c>
      <c r="BM161" s="205" t="s">
        <v>584</v>
      </c>
    </row>
    <row r="162" spans="1:65" s="2" customFormat="1" ht="21.75" customHeight="1">
      <c r="A162" s="35"/>
      <c r="B162" s="36"/>
      <c r="C162" s="193" t="s">
        <v>408</v>
      </c>
      <c r="D162" s="193" t="s">
        <v>195</v>
      </c>
      <c r="E162" s="194" t="s">
        <v>1602</v>
      </c>
      <c r="F162" s="195" t="s">
        <v>1603</v>
      </c>
      <c r="G162" s="196" t="s">
        <v>496</v>
      </c>
      <c r="H162" s="197">
        <v>15</v>
      </c>
      <c r="I162" s="198"/>
      <c r="J162" s="199">
        <f>ROUND(I162*H162,2)</f>
        <v>0</v>
      </c>
      <c r="K162" s="200"/>
      <c r="L162" s="40"/>
      <c r="M162" s="201" t="s">
        <v>1</v>
      </c>
      <c r="N162" s="202" t="s">
        <v>45</v>
      </c>
      <c r="O162" s="72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5" t="s">
        <v>199</v>
      </c>
      <c r="AT162" s="205" t="s">
        <v>195</v>
      </c>
      <c r="AU162" s="205" t="s">
        <v>87</v>
      </c>
      <c r="AY162" s="18" t="s">
        <v>193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87</v>
      </c>
      <c r="BK162" s="206">
        <f>ROUND(I162*H162,2)</f>
        <v>0</v>
      </c>
      <c r="BL162" s="18" t="s">
        <v>199</v>
      </c>
      <c r="BM162" s="205" t="s">
        <v>594</v>
      </c>
    </row>
    <row r="163" spans="1:65" s="2" customFormat="1" ht="24.2" customHeight="1">
      <c r="A163" s="35"/>
      <c r="B163" s="36"/>
      <c r="C163" s="193" t="s">
        <v>413</v>
      </c>
      <c r="D163" s="193" t="s">
        <v>195</v>
      </c>
      <c r="E163" s="194" t="s">
        <v>1604</v>
      </c>
      <c r="F163" s="195" t="s">
        <v>1605</v>
      </c>
      <c r="G163" s="196" t="s">
        <v>496</v>
      </c>
      <c r="H163" s="197">
        <v>15</v>
      </c>
      <c r="I163" s="198"/>
      <c r="J163" s="199">
        <f>ROUND(I163*H163,2)</f>
        <v>0</v>
      </c>
      <c r="K163" s="200"/>
      <c r="L163" s="40"/>
      <c r="M163" s="201" t="s">
        <v>1</v>
      </c>
      <c r="N163" s="202" t="s">
        <v>45</v>
      </c>
      <c r="O163" s="72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87</v>
      </c>
      <c r="AY163" s="18" t="s">
        <v>193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87</v>
      </c>
      <c r="BK163" s="206">
        <f>ROUND(I163*H163,2)</f>
        <v>0</v>
      </c>
      <c r="BL163" s="18" t="s">
        <v>199</v>
      </c>
      <c r="BM163" s="205" t="s">
        <v>604</v>
      </c>
    </row>
    <row r="164" spans="2:63" s="12" customFormat="1" ht="25.9" customHeight="1">
      <c r="B164" s="177"/>
      <c r="C164" s="178"/>
      <c r="D164" s="179" t="s">
        <v>79</v>
      </c>
      <c r="E164" s="180" t="s">
        <v>1606</v>
      </c>
      <c r="F164" s="180" t="s">
        <v>1607</v>
      </c>
      <c r="G164" s="178"/>
      <c r="H164" s="178"/>
      <c r="I164" s="181"/>
      <c r="J164" s="182">
        <f>BK164</f>
        <v>0</v>
      </c>
      <c r="K164" s="178"/>
      <c r="L164" s="183"/>
      <c r="M164" s="184"/>
      <c r="N164" s="185"/>
      <c r="O164" s="185"/>
      <c r="P164" s="186">
        <f>SUM(P165:P182)</f>
        <v>0</v>
      </c>
      <c r="Q164" s="185"/>
      <c r="R164" s="186">
        <f>SUM(R165:R182)</f>
        <v>0</v>
      </c>
      <c r="S164" s="185"/>
      <c r="T164" s="187">
        <f>SUM(T165:T182)</f>
        <v>0</v>
      </c>
      <c r="AR164" s="188" t="s">
        <v>87</v>
      </c>
      <c r="AT164" s="189" t="s">
        <v>79</v>
      </c>
      <c r="AU164" s="189" t="s">
        <v>80</v>
      </c>
      <c r="AY164" s="188" t="s">
        <v>193</v>
      </c>
      <c r="BK164" s="190">
        <f>SUM(BK165:BK182)</f>
        <v>0</v>
      </c>
    </row>
    <row r="165" spans="1:65" s="2" customFormat="1" ht="37.9" customHeight="1">
      <c r="A165" s="35"/>
      <c r="B165" s="36"/>
      <c r="C165" s="193" t="s">
        <v>417</v>
      </c>
      <c r="D165" s="193" t="s">
        <v>195</v>
      </c>
      <c r="E165" s="194" t="s">
        <v>1608</v>
      </c>
      <c r="F165" s="195" t="s">
        <v>1609</v>
      </c>
      <c r="G165" s="196" t="s">
        <v>1348</v>
      </c>
      <c r="H165" s="197">
        <v>4</v>
      </c>
      <c r="I165" s="198"/>
      <c r="J165" s="199">
        <f aca="true" t="shared" si="10" ref="J165:J182">ROUND(I165*H165,2)</f>
        <v>0</v>
      </c>
      <c r="K165" s="200"/>
      <c r="L165" s="40"/>
      <c r="M165" s="201" t="s">
        <v>1</v>
      </c>
      <c r="N165" s="202" t="s">
        <v>45</v>
      </c>
      <c r="O165" s="72"/>
      <c r="P165" s="203">
        <f aca="true" t="shared" si="11" ref="P165:P182">O165*H165</f>
        <v>0</v>
      </c>
      <c r="Q165" s="203">
        <v>0</v>
      </c>
      <c r="R165" s="203">
        <f aca="true" t="shared" si="12" ref="R165:R182">Q165*H165</f>
        <v>0</v>
      </c>
      <c r="S165" s="203">
        <v>0</v>
      </c>
      <c r="T165" s="204">
        <f aca="true" t="shared" si="13" ref="T165:T182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5" t="s">
        <v>199</v>
      </c>
      <c r="AT165" s="205" t="s">
        <v>195</v>
      </c>
      <c r="AU165" s="205" t="s">
        <v>87</v>
      </c>
      <c r="AY165" s="18" t="s">
        <v>193</v>
      </c>
      <c r="BE165" s="206">
        <f aca="true" t="shared" si="14" ref="BE165:BE182">IF(N165="základní",J165,0)</f>
        <v>0</v>
      </c>
      <c r="BF165" s="206">
        <f aca="true" t="shared" si="15" ref="BF165:BF182">IF(N165="snížená",J165,0)</f>
        <v>0</v>
      </c>
      <c r="BG165" s="206">
        <f aca="true" t="shared" si="16" ref="BG165:BG182">IF(N165="zákl. přenesená",J165,0)</f>
        <v>0</v>
      </c>
      <c r="BH165" s="206">
        <f aca="true" t="shared" si="17" ref="BH165:BH182">IF(N165="sníž. přenesená",J165,0)</f>
        <v>0</v>
      </c>
      <c r="BI165" s="206">
        <f aca="true" t="shared" si="18" ref="BI165:BI182">IF(N165="nulová",J165,0)</f>
        <v>0</v>
      </c>
      <c r="BJ165" s="18" t="s">
        <v>87</v>
      </c>
      <c r="BK165" s="206">
        <f aca="true" t="shared" si="19" ref="BK165:BK182">ROUND(I165*H165,2)</f>
        <v>0</v>
      </c>
      <c r="BL165" s="18" t="s">
        <v>199</v>
      </c>
      <c r="BM165" s="205" t="s">
        <v>618</v>
      </c>
    </row>
    <row r="166" spans="1:65" s="2" customFormat="1" ht="16.5" customHeight="1">
      <c r="A166" s="35"/>
      <c r="B166" s="36"/>
      <c r="C166" s="193" t="s">
        <v>421</v>
      </c>
      <c r="D166" s="193" t="s">
        <v>195</v>
      </c>
      <c r="E166" s="194" t="s">
        <v>1610</v>
      </c>
      <c r="F166" s="195" t="s">
        <v>1557</v>
      </c>
      <c r="G166" s="196" t="s">
        <v>1348</v>
      </c>
      <c r="H166" s="197">
        <v>15</v>
      </c>
      <c r="I166" s="198"/>
      <c r="J166" s="199">
        <f t="shared" si="10"/>
        <v>0</v>
      </c>
      <c r="K166" s="200"/>
      <c r="L166" s="40"/>
      <c r="M166" s="201" t="s">
        <v>1</v>
      </c>
      <c r="N166" s="202" t="s">
        <v>45</v>
      </c>
      <c r="O166" s="72"/>
      <c r="P166" s="203">
        <f t="shared" si="11"/>
        <v>0</v>
      </c>
      <c r="Q166" s="203">
        <v>0</v>
      </c>
      <c r="R166" s="203">
        <f t="shared" si="12"/>
        <v>0</v>
      </c>
      <c r="S166" s="203">
        <v>0</v>
      </c>
      <c r="T166" s="204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87</v>
      </c>
      <c r="AY166" s="18" t="s">
        <v>193</v>
      </c>
      <c r="BE166" s="206">
        <f t="shared" si="14"/>
        <v>0</v>
      </c>
      <c r="BF166" s="206">
        <f t="shared" si="15"/>
        <v>0</v>
      </c>
      <c r="BG166" s="206">
        <f t="shared" si="16"/>
        <v>0</v>
      </c>
      <c r="BH166" s="206">
        <f t="shared" si="17"/>
        <v>0</v>
      </c>
      <c r="BI166" s="206">
        <f t="shared" si="18"/>
        <v>0</v>
      </c>
      <c r="BJ166" s="18" t="s">
        <v>87</v>
      </c>
      <c r="BK166" s="206">
        <f t="shared" si="19"/>
        <v>0</v>
      </c>
      <c r="BL166" s="18" t="s">
        <v>199</v>
      </c>
      <c r="BM166" s="205" t="s">
        <v>629</v>
      </c>
    </row>
    <row r="167" spans="1:65" s="2" customFormat="1" ht="21.75" customHeight="1">
      <c r="A167" s="35"/>
      <c r="B167" s="36"/>
      <c r="C167" s="193" t="s">
        <v>425</v>
      </c>
      <c r="D167" s="193" t="s">
        <v>195</v>
      </c>
      <c r="E167" s="194" t="s">
        <v>1611</v>
      </c>
      <c r="F167" s="195" t="s">
        <v>1559</v>
      </c>
      <c r="G167" s="196" t="s">
        <v>1348</v>
      </c>
      <c r="H167" s="197">
        <v>1</v>
      </c>
      <c r="I167" s="198"/>
      <c r="J167" s="199">
        <f t="shared" si="10"/>
        <v>0</v>
      </c>
      <c r="K167" s="200"/>
      <c r="L167" s="40"/>
      <c r="M167" s="201" t="s">
        <v>1</v>
      </c>
      <c r="N167" s="202" t="s">
        <v>45</v>
      </c>
      <c r="O167" s="72"/>
      <c r="P167" s="203">
        <f t="shared" si="11"/>
        <v>0</v>
      </c>
      <c r="Q167" s="203">
        <v>0</v>
      </c>
      <c r="R167" s="203">
        <f t="shared" si="12"/>
        <v>0</v>
      </c>
      <c r="S167" s="203">
        <v>0</v>
      </c>
      <c r="T167" s="204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199</v>
      </c>
      <c r="AT167" s="205" t="s">
        <v>195</v>
      </c>
      <c r="AU167" s="205" t="s">
        <v>87</v>
      </c>
      <c r="AY167" s="18" t="s">
        <v>193</v>
      </c>
      <c r="BE167" s="206">
        <f t="shared" si="14"/>
        <v>0</v>
      </c>
      <c r="BF167" s="206">
        <f t="shared" si="15"/>
        <v>0</v>
      </c>
      <c r="BG167" s="206">
        <f t="shared" si="16"/>
        <v>0</v>
      </c>
      <c r="BH167" s="206">
        <f t="shared" si="17"/>
        <v>0</v>
      </c>
      <c r="BI167" s="206">
        <f t="shared" si="18"/>
        <v>0</v>
      </c>
      <c r="BJ167" s="18" t="s">
        <v>87</v>
      </c>
      <c r="BK167" s="206">
        <f t="shared" si="19"/>
        <v>0</v>
      </c>
      <c r="BL167" s="18" t="s">
        <v>199</v>
      </c>
      <c r="BM167" s="205" t="s">
        <v>640</v>
      </c>
    </row>
    <row r="168" spans="1:65" s="2" customFormat="1" ht="24.2" customHeight="1">
      <c r="A168" s="35"/>
      <c r="B168" s="36"/>
      <c r="C168" s="193" t="s">
        <v>442</v>
      </c>
      <c r="D168" s="193" t="s">
        <v>195</v>
      </c>
      <c r="E168" s="194" t="s">
        <v>1612</v>
      </c>
      <c r="F168" s="195" t="s">
        <v>1561</v>
      </c>
      <c r="G168" s="196" t="s">
        <v>1348</v>
      </c>
      <c r="H168" s="197">
        <v>2</v>
      </c>
      <c r="I168" s="198"/>
      <c r="J168" s="199">
        <f t="shared" si="10"/>
        <v>0</v>
      </c>
      <c r="K168" s="200"/>
      <c r="L168" s="40"/>
      <c r="M168" s="201" t="s">
        <v>1</v>
      </c>
      <c r="N168" s="202" t="s">
        <v>45</v>
      </c>
      <c r="O168" s="72"/>
      <c r="P168" s="203">
        <f t="shared" si="11"/>
        <v>0</v>
      </c>
      <c r="Q168" s="203">
        <v>0</v>
      </c>
      <c r="R168" s="203">
        <f t="shared" si="12"/>
        <v>0</v>
      </c>
      <c r="S168" s="203">
        <v>0</v>
      </c>
      <c r="T168" s="204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199</v>
      </c>
      <c r="AT168" s="205" t="s">
        <v>195</v>
      </c>
      <c r="AU168" s="205" t="s">
        <v>87</v>
      </c>
      <c r="AY168" s="18" t="s">
        <v>193</v>
      </c>
      <c r="BE168" s="206">
        <f t="shared" si="14"/>
        <v>0</v>
      </c>
      <c r="BF168" s="206">
        <f t="shared" si="15"/>
        <v>0</v>
      </c>
      <c r="BG168" s="206">
        <f t="shared" si="16"/>
        <v>0</v>
      </c>
      <c r="BH168" s="206">
        <f t="shared" si="17"/>
        <v>0</v>
      </c>
      <c r="BI168" s="206">
        <f t="shared" si="18"/>
        <v>0</v>
      </c>
      <c r="BJ168" s="18" t="s">
        <v>87</v>
      </c>
      <c r="BK168" s="206">
        <f t="shared" si="19"/>
        <v>0</v>
      </c>
      <c r="BL168" s="18" t="s">
        <v>199</v>
      </c>
      <c r="BM168" s="205" t="s">
        <v>651</v>
      </c>
    </row>
    <row r="169" spans="1:65" s="2" customFormat="1" ht="24.2" customHeight="1">
      <c r="A169" s="35"/>
      <c r="B169" s="36"/>
      <c r="C169" s="193" t="s">
        <v>457</v>
      </c>
      <c r="D169" s="193" t="s">
        <v>195</v>
      </c>
      <c r="E169" s="194" t="s">
        <v>1613</v>
      </c>
      <c r="F169" s="195" t="s">
        <v>1563</v>
      </c>
      <c r="G169" s="196" t="s">
        <v>1348</v>
      </c>
      <c r="H169" s="197">
        <v>3</v>
      </c>
      <c r="I169" s="198"/>
      <c r="J169" s="199">
        <f t="shared" si="10"/>
        <v>0</v>
      </c>
      <c r="K169" s="200"/>
      <c r="L169" s="40"/>
      <c r="M169" s="201" t="s">
        <v>1</v>
      </c>
      <c r="N169" s="202" t="s">
        <v>45</v>
      </c>
      <c r="O169" s="72"/>
      <c r="P169" s="203">
        <f t="shared" si="11"/>
        <v>0</v>
      </c>
      <c r="Q169" s="203">
        <v>0</v>
      </c>
      <c r="R169" s="203">
        <f t="shared" si="12"/>
        <v>0</v>
      </c>
      <c r="S169" s="203">
        <v>0</v>
      </c>
      <c r="T169" s="204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199</v>
      </c>
      <c r="AT169" s="205" t="s">
        <v>195</v>
      </c>
      <c r="AU169" s="205" t="s">
        <v>87</v>
      </c>
      <c r="AY169" s="18" t="s">
        <v>193</v>
      </c>
      <c r="BE169" s="206">
        <f t="shared" si="14"/>
        <v>0</v>
      </c>
      <c r="BF169" s="206">
        <f t="shared" si="15"/>
        <v>0</v>
      </c>
      <c r="BG169" s="206">
        <f t="shared" si="16"/>
        <v>0</v>
      </c>
      <c r="BH169" s="206">
        <f t="shared" si="17"/>
        <v>0</v>
      </c>
      <c r="BI169" s="206">
        <f t="shared" si="18"/>
        <v>0</v>
      </c>
      <c r="BJ169" s="18" t="s">
        <v>87</v>
      </c>
      <c r="BK169" s="206">
        <f t="shared" si="19"/>
        <v>0</v>
      </c>
      <c r="BL169" s="18" t="s">
        <v>199</v>
      </c>
      <c r="BM169" s="205" t="s">
        <v>661</v>
      </c>
    </row>
    <row r="170" spans="1:65" s="2" customFormat="1" ht="24.2" customHeight="1">
      <c r="A170" s="35"/>
      <c r="B170" s="36"/>
      <c r="C170" s="193" t="s">
        <v>467</v>
      </c>
      <c r="D170" s="193" t="s">
        <v>195</v>
      </c>
      <c r="E170" s="194" t="s">
        <v>1614</v>
      </c>
      <c r="F170" s="195" t="s">
        <v>1565</v>
      </c>
      <c r="G170" s="196" t="s">
        <v>1348</v>
      </c>
      <c r="H170" s="197">
        <v>17</v>
      </c>
      <c r="I170" s="198"/>
      <c r="J170" s="199">
        <f t="shared" si="10"/>
        <v>0</v>
      </c>
      <c r="K170" s="200"/>
      <c r="L170" s="40"/>
      <c r="M170" s="201" t="s">
        <v>1</v>
      </c>
      <c r="N170" s="202" t="s">
        <v>45</v>
      </c>
      <c r="O170" s="72"/>
      <c r="P170" s="203">
        <f t="shared" si="11"/>
        <v>0</v>
      </c>
      <c r="Q170" s="203">
        <v>0</v>
      </c>
      <c r="R170" s="203">
        <f t="shared" si="12"/>
        <v>0</v>
      </c>
      <c r="S170" s="203">
        <v>0</v>
      </c>
      <c r="T170" s="204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5" t="s">
        <v>199</v>
      </c>
      <c r="AT170" s="205" t="s">
        <v>195</v>
      </c>
      <c r="AU170" s="205" t="s">
        <v>87</v>
      </c>
      <c r="AY170" s="18" t="s">
        <v>193</v>
      </c>
      <c r="BE170" s="206">
        <f t="shared" si="14"/>
        <v>0</v>
      </c>
      <c r="BF170" s="206">
        <f t="shared" si="15"/>
        <v>0</v>
      </c>
      <c r="BG170" s="206">
        <f t="shared" si="16"/>
        <v>0</v>
      </c>
      <c r="BH170" s="206">
        <f t="shared" si="17"/>
        <v>0</v>
      </c>
      <c r="BI170" s="206">
        <f t="shared" si="18"/>
        <v>0</v>
      </c>
      <c r="BJ170" s="18" t="s">
        <v>87</v>
      </c>
      <c r="BK170" s="206">
        <f t="shared" si="19"/>
        <v>0</v>
      </c>
      <c r="BL170" s="18" t="s">
        <v>199</v>
      </c>
      <c r="BM170" s="205" t="s">
        <v>671</v>
      </c>
    </row>
    <row r="171" spans="1:65" s="2" customFormat="1" ht="24.2" customHeight="1">
      <c r="A171" s="35"/>
      <c r="B171" s="36"/>
      <c r="C171" s="193" t="s">
        <v>478</v>
      </c>
      <c r="D171" s="193" t="s">
        <v>195</v>
      </c>
      <c r="E171" s="194" t="s">
        <v>1615</v>
      </c>
      <c r="F171" s="195" t="s">
        <v>1567</v>
      </c>
      <c r="G171" s="196" t="s">
        <v>1348</v>
      </c>
      <c r="H171" s="197">
        <v>7</v>
      </c>
      <c r="I171" s="198"/>
      <c r="J171" s="199">
        <f t="shared" si="10"/>
        <v>0</v>
      </c>
      <c r="K171" s="200"/>
      <c r="L171" s="40"/>
      <c r="M171" s="201" t="s">
        <v>1</v>
      </c>
      <c r="N171" s="202" t="s">
        <v>45</v>
      </c>
      <c r="O171" s="72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 t="shared" si="14"/>
        <v>0</v>
      </c>
      <c r="BF171" s="206">
        <f t="shared" si="15"/>
        <v>0</v>
      </c>
      <c r="BG171" s="206">
        <f t="shared" si="16"/>
        <v>0</v>
      </c>
      <c r="BH171" s="206">
        <f t="shared" si="17"/>
        <v>0</v>
      </c>
      <c r="BI171" s="206">
        <f t="shared" si="18"/>
        <v>0</v>
      </c>
      <c r="BJ171" s="18" t="s">
        <v>87</v>
      </c>
      <c r="BK171" s="206">
        <f t="shared" si="19"/>
        <v>0</v>
      </c>
      <c r="BL171" s="18" t="s">
        <v>199</v>
      </c>
      <c r="BM171" s="205" t="s">
        <v>680</v>
      </c>
    </row>
    <row r="172" spans="1:65" s="2" customFormat="1" ht="16.5" customHeight="1">
      <c r="A172" s="35"/>
      <c r="B172" s="36"/>
      <c r="C172" s="193" t="s">
        <v>483</v>
      </c>
      <c r="D172" s="193" t="s">
        <v>195</v>
      </c>
      <c r="E172" s="194" t="s">
        <v>1616</v>
      </c>
      <c r="F172" s="195" t="s">
        <v>1569</v>
      </c>
      <c r="G172" s="196" t="s">
        <v>1348</v>
      </c>
      <c r="H172" s="197">
        <v>5</v>
      </c>
      <c r="I172" s="198"/>
      <c r="J172" s="199">
        <f t="shared" si="10"/>
        <v>0</v>
      </c>
      <c r="K172" s="200"/>
      <c r="L172" s="40"/>
      <c r="M172" s="201" t="s">
        <v>1</v>
      </c>
      <c r="N172" s="202" t="s">
        <v>45</v>
      </c>
      <c r="O172" s="72"/>
      <c r="P172" s="203">
        <f t="shared" si="11"/>
        <v>0</v>
      </c>
      <c r="Q172" s="203">
        <v>0</v>
      </c>
      <c r="R172" s="203">
        <f t="shared" si="12"/>
        <v>0</v>
      </c>
      <c r="S172" s="203">
        <v>0</v>
      </c>
      <c r="T172" s="204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199</v>
      </c>
      <c r="AT172" s="205" t="s">
        <v>195</v>
      </c>
      <c r="AU172" s="205" t="s">
        <v>87</v>
      </c>
      <c r="AY172" s="18" t="s">
        <v>193</v>
      </c>
      <c r="BE172" s="206">
        <f t="shared" si="14"/>
        <v>0</v>
      </c>
      <c r="BF172" s="206">
        <f t="shared" si="15"/>
        <v>0</v>
      </c>
      <c r="BG172" s="206">
        <f t="shared" si="16"/>
        <v>0</v>
      </c>
      <c r="BH172" s="206">
        <f t="shared" si="17"/>
        <v>0</v>
      </c>
      <c r="BI172" s="206">
        <f t="shared" si="18"/>
        <v>0</v>
      </c>
      <c r="BJ172" s="18" t="s">
        <v>87</v>
      </c>
      <c r="BK172" s="206">
        <f t="shared" si="19"/>
        <v>0</v>
      </c>
      <c r="BL172" s="18" t="s">
        <v>199</v>
      </c>
      <c r="BM172" s="205" t="s">
        <v>688</v>
      </c>
    </row>
    <row r="173" spans="1:65" s="2" customFormat="1" ht="16.5" customHeight="1">
      <c r="A173" s="35"/>
      <c r="B173" s="36"/>
      <c r="C173" s="193" t="s">
        <v>493</v>
      </c>
      <c r="D173" s="193" t="s">
        <v>195</v>
      </c>
      <c r="E173" s="194" t="s">
        <v>1617</v>
      </c>
      <c r="F173" s="195" t="s">
        <v>1618</v>
      </c>
      <c r="G173" s="196" t="s">
        <v>496</v>
      </c>
      <c r="H173" s="197">
        <v>190</v>
      </c>
      <c r="I173" s="198"/>
      <c r="J173" s="199">
        <f t="shared" si="10"/>
        <v>0</v>
      </c>
      <c r="K173" s="200"/>
      <c r="L173" s="40"/>
      <c r="M173" s="201" t="s">
        <v>1</v>
      </c>
      <c r="N173" s="202" t="s">
        <v>45</v>
      </c>
      <c r="O173" s="72"/>
      <c r="P173" s="203">
        <f t="shared" si="11"/>
        <v>0</v>
      </c>
      <c r="Q173" s="203">
        <v>0</v>
      </c>
      <c r="R173" s="203">
        <f t="shared" si="12"/>
        <v>0</v>
      </c>
      <c r="S173" s="203">
        <v>0</v>
      </c>
      <c r="T173" s="204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5" t="s">
        <v>199</v>
      </c>
      <c r="AT173" s="205" t="s">
        <v>195</v>
      </c>
      <c r="AU173" s="205" t="s">
        <v>87</v>
      </c>
      <c r="AY173" s="18" t="s">
        <v>193</v>
      </c>
      <c r="BE173" s="206">
        <f t="shared" si="14"/>
        <v>0</v>
      </c>
      <c r="BF173" s="206">
        <f t="shared" si="15"/>
        <v>0</v>
      </c>
      <c r="BG173" s="206">
        <f t="shared" si="16"/>
        <v>0</v>
      </c>
      <c r="BH173" s="206">
        <f t="shared" si="17"/>
        <v>0</v>
      </c>
      <c r="BI173" s="206">
        <f t="shared" si="18"/>
        <v>0</v>
      </c>
      <c r="BJ173" s="18" t="s">
        <v>87</v>
      </c>
      <c r="BK173" s="206">
        <f t="shared" si="19"/>
        <v>0</v>
      </c>
      <c r="BL173" s="18" t="s">
        <v>199</v>
      </c>
      <c r="BM173" s="205" t="s">
        <v>698</v>
      </c>
    </row>
    <row r="174" spans="1:65" s="2" customFormat="1" ht="16.5" customHeight="1">
      <c r="A174" s="35"/>
      <c r="B174" s="36"/>
      <c r="C174" s="193" t="s">
        <v>499</v>
      </c>
      <c r="D174" s="193" t="s">
        <v>195</v>
      </c>
      <c r="E174" s="194" t="s">
        <v>1619</v>
      </c>
      <c r="F174" s="195" t="s">
        <v>1620</v>
      </c>
      <c r="G174" s="196" t="s">
        <v>496</v>
      </c>
      <c r="H174" s="197">
        <v>70</v>
      </c>
      <c r="I174" s="198"/>
      <c r="J174" s="199">
        <f t="shared" si="10"/>
        <v>0</v>
      </c>
      <c r="K174" s="200"/>
      <c r="L174" s="40"/>
      <c r="M174" s="201" t="s">
        <v>1</v>
      </c>
      <c r="N174" s="202" t="s">
        <v>45</v>
      </c>
      <c r="O174" s="72"/>
      <c r="P174" s="203">
        <f t="shared" si="11"/>
        <v>0</v>
      </c>
      <c r="Q174" s="203">
        <v>0</v>
      </c>
      <c r="R174" s="203">
        <f t="shared" si="12"/>
        <v>0</v>
      </c>
      <c r="S174" s="203">
        <v>0</v>
      </c>
      <c r="T174" s="204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199</v>
      </c>
      <c r="AT174" s="205" t="s">
        <v>195</v>
      </c>
      <c r="AU174" s="205" t="s">
        <v>87</v>
      </c>
      <c r="AY174" s="18" t="s">
        <v>193</v>
      </c>
      <c r="BE174" s="206">
        <f t="shared" si="14"/>
        <v>0</v>
      </c>
      <c r="BF174" s="206">
        <f t="shared" si="15"/>
        <v>0</v>
      </c>
      <c r="BG174" s="206">
        <f t="shared" si="16"/>
        <v>0</v>
      </c>
      <c r="BH174" s="206">
        <f t="shared" si="17"/>
        <v>0</v>
      </c>
      <c r="BI174" s="206">
        <f t="shared" si="18"/>
        <v>0</v>
      </c>
      <c r="BJ174" s="18" t="s">
        <v>87</v>
      </c>
      <c r="BK174" s="206">
        <f t="shared" si="19"/>
        <v>0</v>
      </c>
      <c r="BL174" s="18" t="s">
        <v>199</v>
      </c>
      <c r="BM174" s="205" t="s">
        <v>708</v>
      </c>
    </row>
    <row r="175" spans="1:65" s="2" customFormat="1" ht="16.5" customHeight="1">
      <c r="A175" s="35"/>
      <c r="B175" s="36"/>
      <c r="C175" s="193" t="s">
        <v>511</v>
      </c>
      <c r="D175" s="193" t="s">
        <v>195</v>
      </c>
      <c r="E175" s="194" t="s">
        <v>1621</v>
      </c>
      <c r="F175" s="195" t="s">
        <v>1622</v>
      </c>
      <c r="G175" s="196" t="s">
        <v>496</v>
      </c>
      <c r="H175" s="197">
        <v>50</v>
      </c>
      <c r="I175" s="198"/>
      <c r="J175" s="199">
        <f t="shared" si="10"/>
        <v>0</v>
      </c>
      <c r="K175" s="200"/>
      <c r="L175" s="40"/>
      <c r="M175" s="201" t="s">
        <v>1</v>
      </c>
      <c r="N175" s="202" t="s">
        <v>45</v>
      </c>
      <c r="O175" s="72"/>
      <c r="P175" s="203">
        <f t="shared" si="11"/>
        <v>0</v>
      </c>
      <c r="Q175" s="203">
        <v>0</v>
      </c>
      <c r="R175" s="203">
        <f t="shared" si="12"/>
        <v>0</v>
      </c>
      <c r="S175" s="203">
        <v>0</v>
      </c>
      <c r="T175" s="204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 t="shared" si="14"/>
        <v>0</v>
      </c>
      <c r="BF175" s="206">
        <f t="shared" si="15"/>
        <v>0</v>
      </c>
      <c r="BG175" s="206">
        <f t="shared" si="16"/>
        <v>0</v>
      </c>
      <c r="BH175" s="206">
        <f t="shared" si="17"/>
        <v>0</v>
      </c>
      <c r="BI175" s="206">
        <f t="shared" si="18"/>
        <v>0</v>
      </c>
      <c r="BJ175" s="18" t="s">
        <v>87</v>
      </c>
      <c r="BK175" s="206">
        <f t="shared" si="19"/>
        <v>0</v>
      </c>
      <c r="BL175" s="18" t="s">
        <v>199</v>
      </c>
      <c r="BM175" s="205" t="s">
        <v>721</v>
      </c>
    </row>
    <row r="176" spans="1:65" s="2" customFormat="1" ht="16.5" customHeight="1">
      <c r="A176" s="35"/>
      <c r="B176" s="36"/>
      <c r="C176" s="193" t="s">
        <v>515</v>
      </c>
      <c r="D176" s="193" t="s">
        <v>195</v>
      </c>
      <c r="E176" s="194" t="s">
        <v>1623</v>
      </c>
      <c r="F176" s="195" t="s">
        <v>1624</v>
      </c>
      <c r="G176" s="196" t="s">
        <v>496</v>
      </c>
      <c r="H176" s="197">
        <v>230</v>
      </c>
      <c r="I176" s="198"/>
      <c r="J176" s="199">
        <f t="shared" si="10"/>
        <v>0</v>
      </c>
      <c r="K176" s="200"/>
      <c r="L176" s="40"/>
      <c r="M176" s="201" t="s">
        <v>1</v>
      </c>
      <c r="N176" s="202" t="s">
        <v>45</v>
      </c>
      <c r="O176" s="72"/>
      <c r="P176" s="203">
        <f t="shared" si="11"/>
        <v>0</v>
      </c>
      <c r="Q176" s="203">
        <v>0</v>
      </c>
      <c r="R176" s="203">
        <f t="shared" si="12"/>
        <v>0</v>
      </c>
      <c r="S176" s="203">
        <v>0</v>
      </c>
      <c r="T176" s="204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5" t="s">
        <v>199</v>
      </c>
      <c r="AT176" s="205" t="s">
        <v>195</v>
      </c>
      <c r="AU176" s="205" t="s">
        <v>87</v>
      </c>
      <c r="AY176" s="18" t="s">
        <v>193</v>
      </c>
      <c r="BE176" s="206">
        <f t="shared" si="14"/>
        <v>0</v>
      </c>
      <c r="BF176" s="206">
        <f t="shared" si="15"/>
        <v>0</v>
      </c>
      <c r="BG176" s="206">
        <f t="shared" si="16"/>
        <v>0</v>
      </c>
      <c r="BH176" s="206">
        <f t="shared" si="17"/>
        <v>0</v>
      </c>
      <c r="BI176" s="206">
        <f t="shared" si="18"/>
        <v>0</v>
      </c>
      <c r="BJ176" s="18" t="s">
        <v>87</v>
      </c>
      <c r="BK176" s="206">
        <f t="shared" si="19"/>
        <v>0</v>
      </c>
      <c r="BL176" s="18" t="s">
        <v>199</v>
      </c>
      <c r="BM176" s="205" t="s">
        <v>738</v>
      </c>
    </row>
    <row r="177" spans="1:65" s="2" customFormat="1" ht="16.5" customHeight="1">
      <c r="A177" s="35"/>
      <c r="B177" s="36"/>
      <c r="C177" s="193" t="s">
        <v>523</v>
      </c>
      <c r="D177" s="193" t="s">
        <v>195</v>
      </c>
      <c r="E177" s="194" t="s">
        <v>1625</v>
      </c>
      <c r="F177" s="195" t="s">
        <v>1626</v>
      </c>
      <c r="G177" s="196" t="s">
        <v>496</v>
      </c>
      <c r="H177" s="197">
        <v>25</v>
      </c>
      <c r="I177" s="198"/>
      <c r="J177" s="199">
        <f t="shared" si="10"/>
        <v>0</v>
      </c>
      <c r="K177" s="200"/>
      <c r="L177" s="40"/>
      <c r="M177" s="201" t="s">
        <v>1</v>
      </c>
      <c r="N177" s="202" t="s">
        <v>45</v>
      </c>
      <c r="O177" s="72"/>
      <c r="P177" s="203">
        <f t="shared" si="11"/>
        <v>0</v>
      </c>
      <c r="Q177" s="203">
        <v>0</v>
      </c>
      <c r="R177" s="203">
        <f t="shared" si="12"/>
        <v>0</v>
      </c>
      <c r="S177" s="203">
        <v>0</v>
      </c>
      <c r="T177" s="204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199</v>
      </c>
      <c r="AT177" s="205" t="s">
        <v>195</v>
      </c>
      <c r="AU177" s="205" t="s">
        <v>87</v>
      </c>
      <c r="AY177" s="18" t="s">
        <v>193</v>
      </c>
      <c r="BE177" s="206">
        <f t="shared" si="14"/>
        <v>0</v>
      </c>
      <c r="BF177" s="206">
        <f t="shared" si="15"/>
        <v>0</v>
      </c>
      <c r="BG177" s="206">
        <f t="shared" si="16"/>
        <v>0</v>
      </c>
      <c r="BH177" s="206">
        <f t="shared" si="17"/>
        <v>0</v>
      </c>
      <c r="BI177" s="206">
        <f t="shared" si="18"/>
        <v>0</v>
      </c>
      <c r="BJ177" s="18" t="s">
        <v>87</v>
      </c>
      <c r="BK177" s="206">
        <f t="shared" si="19"/>
        <v>0</v>
      </c>
      <c r="BL177" s="18" t="s">
        <v>199</v>
      </c>
      <c r="BM177" s="205" t="s">
        <v>754</v>
      </c>
    </row>
    <row r="178" spans="1:65" s="2" customFormat="1" ht="16.5" customHeight="1">
      <c r="A178" s="35"/>
      <c r="B178" s="36"/>
      <c r="C178" s="193" t="s">
        <v>529</v>
      </c>
      <c r="D178" s="193" t="s">
        <v>195</v>
      </c>
      <c r="E178" s="194" t="s">
        <v>1627</v>
      </c>
      <c r="F178" s="195" t="s">
        <v>1628</v>
      </c>
      <c r="G178" s="196" t="s">
        <v>496</v>
      </c>
      <c r="H178" s="197">
        <v>85</v>
      </c>
      <c r="I178" s="198"/>
      <c r="J178" s="199">
        <f t="shared" si="10"/>
        <v>0</v>
      </c>
      <c r="K178" s="200"/>
      <c r="L178" s="40"/>
      <c r="M178" s="201" t="s">
        <v>1</v>
      </c>
      <c r="N178" s="202" t="s">
        <v>45</v>
      </c>
      <c r="O178" s="72"/>
      <c r="P178" s="203">
        <f t="shared" si="11"/>
        <v>0</v>
      </c>
      <c r="Q178" s="203">
        <v>0</v>
      </c>
      <c r="R178" s="203">
        <f t="shared" si="12"/>
        <v>0</v>
      </c>
      <c r="S178" s="203">
        <v>0</v>
      </c>
      <c r="T178" s="204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199</v>
      </c>
      <c r="AT178" s="205" t="s">
        <v>195</v>
      </c>
      <c r="AU178" s="205" t="s">
        <v>87</v>
      </c>
      <c r="AY178" s="18" t="s">
        <v>193</v>
      </c>
      <c r="BE178" s="206">
        <f t="shared" si="14"/>
        <v>0</v>
      </c>
      <c r="BF178" s="206">
        <f t="shared" si="15"/>
        <v>0</v>
      </c>
      <c r="BG178" s="206">
        <f t="shared" si="16"/>
        <v>0</v>
      </c>
      <c r="BH178" s="206">
        <f t="shared" si="17"/>
        <v>0</v>
      </c>
      <c r="BI178" s="206">
        <f t="shared" si="18"/>
        <v>0</v>
      </c>
      <c r="BJ178" s="18" t="s">
        <v>87</v>
      </c>
      <c r="BK178" s="206">
        <f t="shared" si="19"/>
        <v>0</v>
      </c>
      <c r="BL178" s="18" t="s">
        <v>199</v>
      </c>
      <c r="BM178" s="205" t="s">
        <v>763</v>
      </c>
    </row>
    <row r="179" spans="1:65" s="2" customFormat="1" ht="24.2" customHeight="1">
      <c r="A179" s="35"/>
      <c r="B179" s="36"/>
      <c r="C179" s="193" t="s">
        <v>544</v>
      </c>
      <c r="D179" s="193" t="s">
        <v>195</v>
      </c>
      <c r="E179" s="194" t="s">
        <v>1629</v>
      </c>
      <c r="F179" s="195" t="s">
        <v>1587</v>
      </c>
      <c r="G179" s="196" t="s">
        <v>1348</v>
      </c>
      <c r="H179" s="197">
        <v>19</v>
      </c>
      <c r="I179" s="198"/>
      <c r="J179" s="199">
        <f t="shared" si="10"/>
        <v>0</v>
      </c>
      <c r="K179" s="200"/>
      <c r="L179" s="40"/>
      <c r="M179" s="201" t="s">
        <v>1</v>
      </c>
      <c r="N179" s="202" t="s">
        <v>45</v>
      </c>
      <c r="O179" s="72"/>
      <c r="P179" s="203">
        <f t="shared" si="11"/>
        <v>0</v>
      </c>
      <c r="Q179" s="203">
        <v>0</v>
      </c>
      <c r="R179" s="203">
        <f t="shared" si="12"/>
        <v>0</v>
      </c>
      <c r="S179" s="203">
        <v>0</v>
      </c>
      <c r="T179" s="204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5" t="s">
        <v>199</v>
      </c>
      <c r="AT179" s="205" t="s">
        <v>195</v>
      </c>
      <c r="AU179" s="205" t="s">
        <v>87</v>
      </c>
      <c r="AY179" s="18" t="s">
        <v>193</v>
      </c>
      <c r="BE179" s="206">
        <f t="shared" si="14"/>
        <v>0</v>
      </c>
      <c r="BF179" s="206">
        <f t="shared" si="15"/>
        <v>0</v>
      </c>
      <c r="BG179" s="206">
        <f t="shared" si="16"/>
        <v>0</v>
      </c>
      <c r="BH179" s="206">
        <f t="shared" si="17"/>
        <v>0</v>
      </c>
      <c r="BI179" s="206">
        <f t="shared" si="18"/>
        <v>0</v>
      </c>
      <c r="BJ179" s="18" t="s">
        <v>87</v>
      </c>
      <c r="BK179" s="206">
        <f t="shared" si="19"/>
        <v>0</v>
      </c>
      <c r="BL179" s="18" t="s">
        <v>199</v>
      </c>
      <c r="BM179" s="205" t="s">
        <v>783</v>
      </c>
    </row>
    <row r="180" spans="1:65" s="2" customFormat="1" ht="24.2" customHeight="1">
      <c r="A180" s="35"/>
      <c r="B180" s="36"/>
      <c r="C180" s="193" t="s">
        <v>548</v>
      </c>
      <c r="D180" s="193" t="s">
        <v>195</v>
      </c>
      <c r="E180" s="194" t="s">
        <v>1630</v>
      </c>
      <c r="F180" s="195" t="s">
        <v>1589</v>
      </c>
      <c r="G180" s="196" t="s">
        <v>1348</v>
      </c>
      <c r="H180" s="197">
        <v>19</v>
      </c>
      <c r="I180" s="198"/>
      <c r="J180" s="199">
        <f t="shared" si="10"/>
        <v>0</v>
      </c>
      <c r="K180" s="200"/>
      <c r="L180" s="40"/>
      <c r="M180" s="201" t="s">
        <v>1</v>
      </c>
      <c r="N180" s="202" t="s">
        <v>45</v>
      </c>
      <c r="O180" s="72"/>
      <c r="P180" s="203">
        <f t="shared" si="11"/>
        <v>0</v>
      </c>
      <c r="Q180" s="203">
        <v>0</v>
      </c>
      <c r="R180" s="203">
        <f t="shared" si="12"/>
        <v>0</v>
      </c>
      <c r="S180" s="203">
        <v>0</v>
      </c>
      <c r="T180" s="204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5" t="s">
        <v>199</v>
      </c>
      <c r="AT180" s="205" t="s">
        <v>195</v>
      </c>
      <c r="AU180" s="205" t="s">
        <v>87</v>
      </c>
      <c r="AY180" s="18" t="s">
        <v>193</v>
      </c>
      <c r="BE180" s="206">
        <f t="shared" si="14"/>
        <v>0</v>
      </c>
      <c r="BF180" s="206">
        <f t="shared" si="15"/>
        <v>0</v>
      </c>
      <c r="BG180" s="206">
        <f t="shared" si="16"/>
        <v>0</v>
      </c>
      <c r="BH180" s="206">
        <f t="shared" si="17"/>
        <v>0</v>
      </c>
      <c r="BI180" s="206">
        <f t="shared" si="18"/>
        <v>0</v>
      </c>
      <c r="BJ180" s="18" t="s">
        <v>87</v>
      </c>
      <c r="BK180" s="206">
        <f t="shared" si="19"/>
        <v>0</v>
      </c>
      <c r="BL180" s="18" t="s">
        <v>199</v>
      </c>
      <c r="BM180" s="205" t="s">
        <v>801</v>
      </c>
    </row>
    <row r="181" spans="1:65" s="2" customFormat="1" ht="16.5" customHeight="1">
      <c r="A181" s="35"/>
      <c r="B181" s="36"/>
      <c r="C181" s="193" t="s">
        <v>552</v>
      </c>
      <c r="D181" s="193" t="s">
        <v>195</v>
      </c>
      <c r="E181" s="194" t="s">
        <v>1631</v>
      </c>
      <c r="F181" s="195" t="s">
        <v>1591</v>
      </c>
      <c r="G181" s="196" t="s">
        <v>1348</v>
      </c>
      <c r="H181" s="197">
        <v>30</v>
      </c>
      <c r="I181" s="198"/>
      <c r="J181" s="199">
        <f t="shared" si="10"/>
        <v>0</v>
      </c>
      <c r="K181" s="200"/>
      <c r="L181" s="40"/>
      <c r="M181" s="201" t="s">
        <v>1</v>
      </c>
      <c r="N181" s="202" t="s">
        <v>45</v>
      </c>
      <c r="O181" s="72"/>
      <c r="P181" s="203">
        <f t="shared" si="11"/>
        <v>0</v>
      </c>
      <c r="Q181" s="203">
        <v>0</v>
      </c>
      <c r="R181" s="203">
        <f t="shared" si="12"/>
        <v>0</v>
      </c>
      <c r="S181" s="203">
        <v>0</v>
      </c>
      <c r="T181" s="204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5" t="s">
        <v>199</v>
      </c>
      <c r="AT181" s="205" t="s">
        <v>195</v>
      </c>
      <c r="AU181" s="205" t="s">
        <v>87</v>
      </c>
      <c r="AY181" s="18" t="s">
        <v>193</v>
      </c>
      <c r="BE181" s="206">
        <f t="shared" si="14"/>
        <v>0</v>
      </c>
      <c r="BF181" s="206">
        <f t="shared" si="15"/>
        <v>0</v>
      </c>
      <c r="BG181" s="206">
        <f t="shared" si="16"/>
        <v>0</v>
      </c>
      <c r="BH181" s="206">
        <f t="shared" si="17"/>
        <v>0</v>
      </c>
      <c r="BI181" s="206">
        <f t="shared" si="18"/>
        <v>0</v>
      </c>
      <c r="BJ181" s="18" t="s">
        <v>87</v>
      </c>
      <c r="BK181" s="206">
        <f t="shared" si="19"/>
        <v>0</v>
      </c>
      <c r="BL181" s="18" t="s">
        <v>199</v>
      </c>
      <c r="BM181" s="205" t="s">
        <v>816</v>
      </c>
    </row>
    <row r="182" spans="1:65" s="2" customFormat="1" ht="16.5" customHeight="1">
      <c r="A182" s="35"/>
      <c r="B182" s="36"/>
      <c r="C182" s="193" t="s">
        <v>557</v>
      </c>
      <c r="D182" s="193" t="s">
        <v>195</v>
      </c>
      <c r="E182" s="194" t="s">
        <v>1632</v>
      </c>
      <c r="F182" s="195" t="s">
        <v>1593</v>
      </c>
      <c r="G182" s="196" t="s">
        <v>1348</v>
      </c>
      <c r="H182" s="197">
        <v>90</v>
      </c>
      <c r="I182" s="198"/>
      <c r="J182" s="199">
        <f t="shared" si="10"/>
        <v>0</v>
      </c>
      <c r="K182" s="200"/>
      <c r="L182" s="40"/>
      <c r="M182" s="201" t="s">
        <v>1</v>
      </c>
      <c r="N182" s="202" t="s">
        <v>45</v>
      </c>
      <c r="O182" s="72"/>
      <c r="P182" s="203">
        <f t="shared" si="11"/>
        <v>0</v>
      </c>
      <c r="Q182" s="203">
        <v>0</v>
      </c>
      <c r="R182" s="203">
        <f t="shared" si="12"/>
        <v>0</v>
      </c>
      <c r="S182" s="203">
        <v>0</v>
      </c>
      <c r="T182" s="204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5" t="s">
        <v>199</v>
      </c>
      <c r="AT182" s="205" t="s">
        <v>195</v>
      </c>
      <c r="AU182" s="205" t="s">
        <v>87</v>
      </c>
      <c r="AY182" s="18" t="s">
        <v>193</v>
      </c>
      <c r="BE182" s="206">
        <f t="shared" si="14"/>
        <v>0</v>
      </c>
      <c r="BF182" s="206">
        <f t="shared" si="15"/>
        <v>0</v>
      </c>
      <c r="BG182" s="206">
        <f t="shared" si="16"/>
        <v>0</v>
      </c>
      <c r="BH182" s="206">
        <f t="shared" si="17"/>
        <v>0</v>
      </c>
      <c r="BI182" s="206">
        <f t="shared" si="18"/>
        <v>0</v>
      </c>
      <c r="BJ182" s="18" t="s">
        <v>87</v>
      </c>
      <c r="BK182" s="206">
        <f t="shared" si="19"/>
        <v>0</v>
      </c>
      <c r="BL182" s="18" t="s">
        <v>199</v>
      </c>
      <c r="BM182" s="205" t="s">
        <v>830</v>
      </c>
    </row>
    <row r="183" spans="2:63" s="12" customFormat="1" ht="25.9" customHeight="1">
      <c r="B183" s="177"/>
      <c r="C183" s="178"/>
      <c r="D183" s="179" t="s">
        <v>79</v>
      </c>
      <c r="E183" s="180" t="s">
        <v>1633</v>
      </c>
      <c r="F183" s="180" t="s">
        <v>1634</v>
      </c>
      <c r="G183" s="178"/>
      <c r="H183" s="178"/>
      <c r="I183" s="181"/>
      <c r="J183" s="182">
        <f>BK183</f>
        <v>0</v>
      </c>
      <c r="K183" s="178"/>
      <c r="L183" s="183"/>
      <c r="M183" s="184"/>
      <c r="N183" s="185"/>
      <c r="O183" s="185"/>
      <c r="P183" s="186">
        <f>SUM(P184:P193)</f>
        <v>0</v>
      </c>
      <c r="Q183" s="185"/>
      <c r="R183" s="186">
        <f>SUM(R184:R193)</f>
        <v>0</v>
      </c>
      <c r="S183" s="185"/>
      <c r="T183" s="187">
        <f>SUM(T184:T193)</f>
        <v>0</v>
      </c>
      <c r="AR183" s="188" t="s">
        <v>87</v>
      </c>
      <c r="AT183" s="189" t="s">
        <v>79</v>
      </c>
      <c r="AU183" s="189" t="s">
        <v>80</v>
      </c>
      <c r="AY183" s="188" t="s">
        <v>193</v>
      </c>
      <c r="BK183" s="190">
        <f>SUM(BK184:BK193)</f>
        <v>0</v>
      </c>
    </row>
    <row r="184" spans="1:65" s="2" customFormat="1" ht="24.2" customHeight="1">
      <c r="A184" s="35"/>
      <c r="B184" s="36"/>
      <c r="C184" s="193" t="s">
        <v>561</v>
      </c>
      <c r="D184" s="193" t="s">
        <v>195</v>
      </c>
      <c r="E184" s="194" t="s">
        <v>1635</v>
      </c>
      <c r="F184" s="195" t="s">
        <v>1636</v>
      </c>
      <c r="G184" s="196" t="s">
        <v>1348</v>
      </c>
      <c r="H184" s="197">
        <v>1</v>
      </c>
      <c r="I184" s="198"/>
      <c r="J184" s="199">
        <f aca="true" t="shared" si="20" ref="J184:J193">ROUND(I184*H184,2)</f>
        <v>0</v>
      </c>
      <c r="K184" s="200"/>
      <c r="L184" s="40"/>
      <c r="M184" s="201" t="s">
        <v>1</v>
      </c>
      <c r="N184" s="202" t="s">
        <v>45</v>
      </c>
      <c r="O184" s="72"/>
      <c r="P184" s="203">
        <f aca="true" t="shared" si="21" ref="P184:P193">O184*H184</f>
        <v>0</v>
      </c>
      <c r="Q184" s="203">
        <v>0</v>
      </c>
      <c r="R184" s="203">
        <f aca="true" t="shared" si="22" ref="R184:R193">Q184*H184</f>
        <v>0</v>
      </c>
      <c r="S184" s="203">
        <v>0</v>
      </c>
      <c r="T184" s="204">
        <f aca="true" t="shared" si="23" ref="T184:T193"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5" t="s">
        <v>199</v>
      </c>
      <c r="AT184" s="205" t="s">
        <v>195</v>
      </c>
      <c r="AU184" s="205" t="s">
        <v>87</v>
      </c>
      <c r="AY184" s="18" t="s">
        <v>193</v>
      </c>
      <c r="BE184" s="206">
        <f aca="true" t="shared" si="24" ref="BE184:BE193">IF(N184="základní",J184,0)</f>
        <v>0</v>
      </c>
      <c r="BF184" s="206">
        <f aca="true" t="shared" si="25" ref="BF184:BF193">IF(N184="snížená",J184,0)</f>
        <v>0</v>
      </c>
      <c r="BG184" s="206">
        <f aca="true" t="shared" si="26" ref="BG184:BG193">IF(N184="zákl. přenesená",J184,0)</f>
        <v>0</v>
      </c>
      <c r="BH184" s="206">
        <f aca="true" t="shared" si="27" ref="BH184:BH193">IF(N184="sníž. přenesená",J184,0)</f>
        <v>0</v>
      </c>
      <c r="BI184" s="206">
        <f aca="true" t="shared" si="28" ref="BI184:BI193">IF(N184="nulová",J184,0)</f>
        <v>0</v>
      </c>
      <c r="BJ184" s="18" t="s">
        <v>87</v>
      </c>
      <c r="BK184" s="206">
        <f aca="true" t="shared" si="29" ref="BK184:BK193">ROUND(I184*H184,2)</f>
        <v>0</v>
      </c>
      <c r="BL184" s="18" t="s">
        <v>199</v>
      </c>
      <c r="BM184" s="205" t="s">
        <v>861</v>
      </c>
    </row>
    <row r="185" spans="1:65" s="2" customFormat="1" ht="16.5" customHeight="1">
      <c r="A185" s="35"/>
      <c r="B185" s="36"/>
      <c r="C185" s="193" t="s">
        <v>566</v>
      </c>
      <c r="D185" s="193" t="s">
        <v>195</v>
      </c>
      <c r="E185" s="194" t="s">
        <v>1637</v>
      </c>
      <c r="F185" s="195" t="s">
        <v>1638</v>
      </c>
      <c r="G185" s="196" t="s">
        <v>1348</v>
      </c>
      <c r="H185" s="197">
        <v>0.2</v>
      </c>
      <c r="I185" s="198"/>
      <c r="J185" s="199">
        <f t="shared" si="20"/>
        <v>0</v>
      </c>
      <c r="K185" s="200"/>
      <c r="L185" s="40"/>
      <c r="M185" s="201" t="s">
        <v>1</v>
      </c>
      <c r="N185" s="202" t="s">
        <v>45</v>
      </c>
      <c r="O185" s="72"/>
      <c r="P185" s="203">
        <f t="shared" si="21"/>
        <v>0</v>
      </c>
      <c r="Q185" s="203">
        <v>0</v>
      </c>
      <c r="R185" s="203">
        <f t="shared" si="22"/>
        <v>0</v>
      </c>
      <c r="S185" s="203">
        <v>0</v>
      </c>
      <c r="T185" s="204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5" t="s">
        <v>199</v>
      </c>
      <c r="AT185" s="205" t="s">
        <v>195</v>
      </c>
      <c r="AU185" s="205" t="s">
        <v>87</v>
      </c>
      <c r="AY185" s="18" t="s">
        <v>193</v>
      </c>
      <c r="BE185" s="206">
        <f t="shared" si="24"/>
        <v>0</v>
      </c>
      <c r="BF185" s="206">
        <f t="shared" si="25"/>
        <v>0</v>
      </c>
      <c r="BG185" s="206">
        <f t="shared" si="26"/>
        <v>0</v>
      </c>
      <c r="BH185" s="206">
        <f t="shared" si="27"/>
        <v>0</v>
      </c>
      <c r="BI185" s="206">
        <f t="shared" si="28"/>
        <v>0</v>
      </c>
      <c r="BJ185" s="18" t="s">
        <v>87</v>
      </c>
      <c r="BK185" s="206">
        <f t="shared" si="29"/>
        <v>0</v>
      </c>
      <c r="BL185" s="18" t="s">
        <v>199</v>
      </c>
      <c r="BM185" s="205" t="s">
        <v>873</v>
      </c>
    </row>
    <row r="186" spans="1:65" s="2" customFormat="1" ht="16.5" customHeight="1">
      <c r="A186" s="35"/>
      <c r="B186" s="36"/>
      <c r="C186" s="193" t="s">
        <v>570</v>
      </c>
      <c r="D186" s="193" t="s">
        <v>195</v>
      </c>
      <c r="E186" s="194" t="s">
        <v>1639</v>
      </c>
      <c r="F186" s="195" t="s">
        <v>1640</v>
      </c>
      <c r="G186" s="196" t="s">
        <v>1348</v>
      </c>
      <c r="H186" s="197">
        <v>0.6</v>
      </c>
      <c r="I186" s="198"/>
      <c r="J186" s="199">
        <f t="shared" si="20"/>
        <v>0</v>
      </c>
      <c r="K186" s="200"/>
      <c r="L186" s="40"/>
      <c r="M186" s="201" t="s">
        <v>1</v>
      </c>
      <c r="N186" s="202" t="s">
        <v>45</v>
      </c>
      <c r="O186" s="72"/>
      <c r="P186" s="203">
        <f t="shared" si="21"/>
        <v>0</v>
      </c>
      <c r="Q186" s="203">
        <v>0</v>
      </c>
      <c r="R186" s="203">
        <f t="shared" si="22"/>
        <v>0</v>
      </c>
      <c r="S186" s="203">
        <v>0</v>
      </c>
      <c r="T186" s="204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5" t="s">
        <v>199</v>
      </c>
      <c r="AT186" s="205" t="s">
        <v>195</v>
      </c>
      <c r="AU186" s="205" t="s">
        <v>87</v>
      </c>
      <c r="AY186" s="18" t="s">
        <v>193</v>
      </c>
      <c r="BE186" s="206">
        <f t="shared" si="24"/>
        <v>0</v>
      </c>
      <c r="BF186" s="206">
        <f t="shared" si="25"/>
        <v>0</v>
      </c>
      <c r="BG186" s="206">
        <f t="shared" si="26"/>
        <v>0</v>
      </c>
      <c r="BH186" s="206">
        <f t="shared" si="27"/>
        <v>0</v>
      </c>
      <c r="BI186" s="206">
        <f t="shared" si="28"/>
        <v>0</v>
      </c>
      <c r="BJ186" s="18" t="s">
        <v>87</v>
      </c>
      <c r="BK186" s="206">
        <f t="shared" si="29"/>
        <v>0</v>
      </c>
      <c r="BL186" s="18" t="s">
        <v>199</v>
      </c>
      <c r="BM186" s="205" t="s">
        <v>883</v>
      </c>
    </row>
    <row r="187" spans="1:65" s="2" customFormat="1" ht="16.5" customHeight="1">
      <c r="A187" s="35"/>
      <c r="B187" s="36"/>
      <c r="C187" s="193" t="s">
        <v>576</v>
      </c>
      <c r="D187" s="193" t="s">
        <v>195</v>
      </c>
      <c r="E187" s="194" t="s">
        <v>1641</v>
      </c>
      <c r="F187" s="195" t="s">
        <v>1642</v>
      </c>
      <c r="G187" s="196" t="s">
        <v>1348</v>
      </c>
      <c r="H187" s="197">
        <v>1</v>
      </c>
      <c r="I187" s="198"/>
      <c r="J187" s="199">
        <f t="shared" si="20"/>
        <v>0</v>
      </c>
      <c r="K187" s="200"/>
      <c r="L187" s="40"/>
      <c r="M187" s="201" t="s">
        <v>1</v>
      </c>
      <c r="N187" s="202" t="s">
        <v>45</v>
      </c>
      <c r="O187" s="72"/>
      <c r="P187" s="203">
        <f t="shared" si="21"/>
        <v>0</v>
      </c>
      <c r="Q187" s="203">
        <v>0</v>
      </c>
      <c r="R187" s="203">
        <f t="shared" si="22"/>
        <v>0</v>
      </c>
      <c r="S187" s="203">
        <v>0</v>
      </c>
      <c r="T187" s="204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5" t="s">
        <v>199</v>
      </c>
      <c r="AT187" s="205" t="s">
        <v>195</v>
      </c>
      <c r="AU187" s="205" t="s">
        <v>87</v>
      </c>
      <c r="AY187" s="18" t="s">
        <v>193</v>
      </c>
      <c r="BE187" s="206">
        <f t="shared" si="24"/>
        <v>0</v>
      </c>
      <c r="BF187" s="206">
        <f t="shared" si="25"/>
        <v>0</v>
      </c>
      <c r="BG187" s="206">
        <f t="shared" si="26"/>
        <v>0</v>
      </c>
      <c r="BH187" s="206">
        <f t="shared" si="27"/>
        <v>0</v>
      </c>
      <c r="BI187" s="206">
        <f t="shared" si="28"/>
        <v>0</v>
      </c>
      <c r="BJ187" s="18" t="s">
        <v>87</v>
      </c>
      <c r="BK187" s="206">
        <f t="shared" si="29"/>
        <v>0</v>
      </c>
      <c r="BL187" s="18" t="s">
        <v>199</v>
      </c>
      <c r="BM187" s="205" t="s">
        <v>893</v>
      </c>
    </row>
    <row r="188" spans="1:65" s="2" customFormat="1" ht="16.5" customHeight="1">
      <c r="A188" s="35"/>
      <c r="B188" s="36"/>
      <c r="C188" s="193" t="s">
        <v>584</v>
      </c>
      <c r="D188" s="193" t="s">
        <v>195</v>
      </c>
      <c r="E188" s="194" t="s">
        <v>1643</v>
      </c>
      <c r="F188" s="195" t="s">
        <v>1644</v>
      </c>
      <c r="G188" s="196" t="s">
        <v>1348</v>
      </c>
      <c r="H188" s="197">
        <v>1</v>
      </c>
      <c r="I188" s="198"/>
      <c r="J188" s="199">
        <f t="shared" si="20"/>
        <v>0</v>
      </c>
      <c r="K188" s="200"/>
      <c r="L188" s="40"/>
      <c r="M188" s="201" t="s">
        <v>1</v>
      </c>
      <c r="N188" s="202" t="s">
        <v>45</v>
      </c>
      <c r="O188" s="72"/>
      <c r="P188" s="203">
        <f t="shared" si="21"/>
        <v>0</v>
      </c>
      <c r="Q188" s="203">
        <v>0</v>
      </c>
      <c r="R188" s="203">
        <f t="shared" si="22"/>
        <v>0</v>
      </c>
      <c r="S188" s="203">
        <v>0</v>
      </c>
      <c r="T188" s="204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5" t="s">
        <v>199</v>
      </c>
      <c r="AT188" s="205" t="s">
        <v>195</v>
      </c>
      <c r="AU188" s="205" t="s">
        <v>87</v>
      </c>
      <c r="AY188" s="18" t="s">
        <v>193</v>
      </c>
      <c r="BE188" s="206">
        <f t="shared" si="24"/>
        <v>0</v>
      </c>
      <c r="BF188" s="206">
        <f t="shared" si="25"/>
        <v>0</v>
      </c>
      <c r="BG188" s="206">
        <f t="shared" si="26"/>
        <v>0</v>
      </c>
      <c r="BH188" s="206">
        <f t="shared" si="27"/>
        <v>0</v>
      </c>
      <c r="BI188" s="206">
        <f t="shared" si="28"/>
        <v>0</v>
      </c>
      <c r="BJ188" s="18" t="s">
        <v>87</v>
      </c>
      <c r="BK188" s="206">
        <f t="shared" si="29"/>
        <v>0</v>
      </c>
      <c r="BL188" s="18" t="s">
        <v>199</v>
      </c>
      <c r="BM188" s="205" t="s">
        <v>901</v>
      </c>
    </row>
    <row r="189" spans="1:65" s="2" customFormat="1" ht="16.5" customHeight="1">
      <c r="A189" s="35"/>
      <c r="B189" s="36"/>
      <c r="C189" s="193" t="s">
        <v>588</v>
      </c>
      <c r="D189" s="193" t="s">
        <v>195</v>
      </c>
      <c r="E189" s="194" t="s">
        <v>1645</v>
      </c>
      <c r="F189" s="195" t="s">
        <v>1646</v>
      </c>
      <c r="G189" s="196" t="s">
        <v>1348</v>
      </c>
      <c r="H189" s="197">
        <v>5</v>
      </c>
      <c r="I189" s="198"/>
      <c r="J189" s="199">
        <f t="shared" si="20"/>
        <v>0</v>
      </c>
      <c r="K189" s="200"/>
      <c r="L189" s="40"/>
      <c r="M189" s="201" t="s">
        <v>1</v>
      </c>
      <c r="N189" s="202" t="s">
        <v>45</v>
      </c>
      <c r="O189" s="72"/>
      <c r="P189" s="203">
        <f t="shared" si="21"/>
        <v>0</v>
      </c>
      <c r="Q189" s="203">
        <v>0</v>
      </c>
      <c r="R189" s="203">
        <f t="shared" si="22"/>
        <v>0</v>
      </c>
      <c r="S189" s="203">
        <v>0</v>
      </c>
      <c r="T189" s="204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5" t="s">
        <v>199</v>
      </c>
      <c r="AT189" s="205" t="s">
        <v>195</v>
      </c>
      <c r="AU189" s="205" t="s">
        <v>87</v>
      </c>
      <c r="AY189" s="18" t="s">
        <v>193</v>
      </c>
      <c r="BE189" s="206">
        <f t="shared" si="24"/>
        <v>0</v>
      </c>
      <c r="BF189" s="206">
        <f t="shared" si="25"/>
        <v>0</v>
      </c>
      <c r="BG189" s="206">
        <f t="shared" si="26"/>
        <v>0</v>
      </c>
      <c r="BH189" s="206">
        <f t="shared" si="27"/>
        <v>0</v>
      </c>
      <c r="BI189" s="206">
        <f t="shared" si="28"/>
        <v>0</v>
      </c>
      <c r="BJ189" s="18" t="s">
        <v>87</v>
      </c>
      <c r="BK189" s="206">
        <f t="shared" si="29"/>
        <v>0</v>
      </c>
      <c r="BL189" s="18" t="s">
        <v>199</v>
      </c>
      <c r="BM189" s="205" t="s">
        <v>909</v>
      </c>
    </row>
    <row r="190" spans="1:65" s="2" customFormat="1" ht="16.5" customHeight="1">
      <c r="A190" s="35"/>
      <c r="B190" s="36"/>
      <c r="C190" s="193" t="s">
        <v>594</v>
      </c>
      <c r="D190" s="193" t="s">
        <v>195</v>
      </c>
      <c r="E190" s="194" t="s">
        <v>1647</v>
      </c>
      <c r="F190" s="195" t="s">
        <v>1648</v>
      </c>
      <c r="G190" s="196" t="s">
        <v>1348</v>
      </c>
      <c r="H190" s="197">
        <v>2</v>
      </c>
      <c r="I190" s="198"/>
      <c r="J190" s="199">
        <f t="shared" si="20"/>
        <v>0</v>
      </c>
      <c r="K190" s="200"/>
      <c r="L190" s="40"/>
      <c r="M190" s="201" t="s">
        <v>1</v>
      </c>
      <c r="N190" s="202" t="s">
        <v>45</v>
      </c>
      <c r="O190" s="72"/>
      <c r="P190" s="203">
        <f t="shared" si="21"/>
        <v>0</v>
      </c>
      <c r="Q190" s="203">
        <v>0</v>
      </c>
      <c r="R190" s="203">
        <f t="shared" si="22"/>
        <v>0</v>
      </c>
      <c r="S190" s="203">
        <v>0</v>
      </c>
      <c r="T190" s="204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5" t="s">
        <v>199</v>
      </c>
      <c r="AT190" s="205" t="s">
        <v>195</v>
      </c>
      <c r="AU190" s="205" t="s">
        <v>87</v>
      </c>
      <c r="AY190" s="18" t="s">
        <v>193</v>
      </c>
      <c r="BE190" s="206">
        <f t="shared" si="24"/>
        <v>0</v>
      </c>
      <c r="BF190" s="206">
        <f t="shared" si="25"/>
        <v>0</v>
      </c>
      <c r="BG190" s="206">
        <f t="shared" si="26"/>
        <v>0</v>
      </c>
      <c r="BH190" s="206">
        <f t="shared" si="27"/>
        <v>0</v>
      </c>
      <c r="BI190" s="206">
        <f t="shared" si="28"/>
        <v>0</v>
      </c>
      <c r="BJ190" s="18" t="s">
        <v>87</v>
      </c>
      <c r="BK190" s="206">
        <f t="shared" si="29"/>
        <v>0</v>
      </c>
      <c r="BL190" s="18" t="s">
        <v>199</v>
      </c>
      <c r="BM190" s="205" t="s">
        <v>917</v>
      </c>
    </row>
    <row r="191" spans="1:65" s="2" customFormat="1" ht="16.5" customHeight="1">
      <c r="A191" s="35"/>
      <c r="B191" s="36"/>
      <c r="C191" s="193" t="s">
        <v>599</v>
      </c>
      <c r="D191" s="193" t="s">
        <v>195</v>
      </c>
      <c r="E191" s="194" t="s">
        <v>1649</v>
      </c>
      <c r="F191" s="195" t="s">
        <v>1650</v>
      </c>
      <c r="G191" s="196" t="s">
        <v>1348</v>
      </c>
      <c r="H191" s="197">
        <v>1</v>
      </c>
      <c r="I191" s="198"/>
      <c r="J191" s="199">
        <f t="shared" si="20"/>
        <v>0</v>
      </c>
      <c r="K191" s="200"/>
      <c r="L191" s="40"/>
      <c r="M191" s="201" t="s">
        <v>1</v>
      </c>
      <c r="N191" s="202" t="s">
        <v>45</v>
      </c>
      <c r="O191" s="72"/>
      <c r="P191" s="203">
        <f t="shared" si="21"/>
        <v>0</v>
      </c>
      <c r="Q191" s="203">
        <v>0</v>
      </c>
      <c r="R191" s="203">
        <f t="shared" si="22"/>
        <v>0</v>
      </c>
      <c r="S191" s="203">
        <v>0</v>
      </c>
      <c r="T191" s="204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5" t="s">
        <v>199</v>
      </c>
      <c r="AT191" s="205" t="s">
        <v>195</v>
      </c>
      <c r="AU191" s="205" t="s">
        <v>87</v>
      </c>
      <c r="AY191" s="18" t="s">
        <v>193</v>
      </c>
      <c r="BE191" s="206">
        <f t="shared" si="24"/>
        <v>0</v>
      </c>
      <c r="BF191" s="206">
        <f t="shared" si="25"/>
        <v>0</v>
      </c>
      <c r="BG191" s="206">
        <f t="shared" si="26"/>
        <v>0</v>
      </c>
      <c r="BH191" s="206">
        <f t="shared" si="27"/>
        <v>0</v>
      </c>
      <c r="BI191" s="206">
        <f t="shared" si="28"/>
        <v>0</v>
      </c>
      <c r="BJ191" s="18" t="s">
        <v>87</v>
      </c>
      <c r="BK191" s="206">
        <f t="shared" si="29"/>
        <v>0</v>
      </c>
      <c r="BL191" s="18" t="s">
        <v>199</v>
      </c>
      <c r="BM191" s="205" t="s">
        <v>927</v>
      </c>
    </row>
    <row r="192" spans="1:65" s="2" customFormat="1" ht="16.5" customHeight="1">
      <c r="A192" s="35"/>
      <c r="B192" s="36"/>
      <c r="C192" s="193" t="s">
        <v>604</v>
      </c>
      <c r="D192" s="193" t="s">
        <v>195</v>
      </c>
      <c r="E192" s="194" t="s">
        <v>1651</v>
      </c>
      <c r="F192" s="195" t="s">
        <v>1652</v>
      </c>
      <c r="G192" s="196" t="s">
        <v>1348</v>
      </c>
      <c r="H192" s="197">
        <v>1</v>
      </c>
      <c r="I192" s="198"/>
      <c r="J192" s="199">
        <f t="shared" si="20"/>
        <v>0</v>
      </c>
      <c r="K192" s="200"/>
      <c r="L192" s="40"/>
      <c r="M192" s="201" t="s">
        <v>1</v>
      </c>
      <c r="N192" s="202" t="s">
        <v>45</v>
      </c>
      <c r="O192" s="72"/>
      <c r="P192" s="203">
        <f t="shared" si="21"/>
        <v>0</v>
      </c>
      <c r="Q192" s="203">
        <v>0</v>
      </c>
      <c r="R192" s="203">
        <f t="shared" si="22"/>
        <v>0</v>
      </c>
      <c r="S192" s="203">
        <v>0</v>
      </c>
      <c r="T192" s="204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5" t="s">
        <v>199</v>
      </c>
      <c r="AT192" s="205" t="s">
        <v>195</v>
      </c>
      <c r="AU192" s="205" t="s">
        <v>87</v>
      </c>
      <c r="AY192" s="18" t="s">
        <v>193</v>
      </c>
      <c r="BE192" s="206">
        <f t="shared" si="24"/>
        <v>0</v>
      </c>
      <c r="BF192" s="206">
        <f t="shared" si="25"/>
        <v>0</v>
      </c>
      <c r="BG192" s="206">
        <f t="shared" si="26"/>
        <v>0</v>
      </c>
      <c r="BH192" s="206">
        <f t="shared" si="27"/>
        <v>0</v>
      </c>
      <c r="BI192" s="206">
        <f t="shared" si="28"/>
        <v>0</v>
      </c>
      <c r="BJ192" s="18" t="s">
        <v>87</v>
      </c>
      <c r="BK192" s="206">
        <f t="shared" si="29"/>
        <v>0</v>
      </c>
      <c r="BL192" s="18" t="s">
        <v>199</v>
      </c>
      <c r="BM192" s="205" t="s">
        <v>935</v>
      </c>
    </row>
    <row r="193" spans="1:65" s="2" customFormat="1" ht="16.5" customHeight="1">
      <c r="A193" s="35"/>
      <c r="B193" s="36"/>
      <c r="C193" s="193" t="s">
        <v>611</v>
      </c>
      <c r="D193" s="193" t="s">
        <v>195</v>
      </c>
      <c r="E193" s="194" t="s">
        <v>1653</v>
      </c>
      <c r="F193" s="195" t="s">
        <v>1654</v>
      </c>
      <c r="G193" s="196" t="s">
        <v>1348</v>
      </c>
      <c r="H193" s="197">
        <v>1</v>
      </c>
      <c r="I193" s="198"/>
      <c r="J193" s="199">
        <f t="shared" si="20"/>
        <v>0</v>
      </c>
      <c r="K193" s="200"/>
      <c r="L193" s="40"/>
      <c r="M193" s="201" t="s">
        <v>1</v>
      </c>
      <c r="N193" s="202" t="s">
        <v>45</v>
      </c>
      <c r="O193" s="72"/>
      <c r="P193" s="203">
        <f t="shared" si="21"/>
        <v>0</v>
      </c>
      <c r="Q193" s="203">
        <v>0</v>
      </c>
      <c r="R193" s="203">
        <f t="shared" si="22"/>
        <v>0</v>
      </c>
      <c r="S193" s="203">
        <v>0</v>
      </c>
      <c r="T193" s="204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5" t="s">
        <v>199</v>
      </c>
      <c r="AT193" s="205" t="s">
        <v>195</v>
      </c>
      <c r="AU193" s="205" t="s">
        <v>87</v>
      </c>
      <c r="AY193" s="18" t="s">
        <v>193</v>
      </c>
      <c r="BE193" s="206">
        <f t="shared" si="24"/>
        <v>0</v>
      </c>
      <c r="BF193" s="206">
        <f t="shared" si="25"/>
        <v>0</v>
      </c>
      <c r="BG193" s="206">
        <f t="shared" si="26"/>
        <v>0</v>
      </c>
      <c r="BH193" s="206">
        <f t="shared" si="27"/>
        <v>0</v>
      </c>
      <c r="BI193" s="206">
        <f t="shared" si="28"/>
        <v>0</v>
      </c>
      <c r="BJ193" s="18" t="s">
        <v>87</v>
      </c>
      <c r="BK193" s="206">
        <f t="shared" si="29"/>
        <v>0</v>
      </c>
      <c r="BL193" s="18" t="s">
        <v>199</v>
      </c>
      <c r="BM193" s="205" t="s">
        <v>947</v>
      </c>
    </row>
    <row r="194" spans="2:63" s="12" customFormat="1" ht="25.9" customHeight="1">
      <c r="B194" s="177"/>
      <c r="C194" s="178"/>
      <c r="D194" s="179" t="s">
        <v>79</v>
      </c>
      <c r="E194" s="180" t="s">
        <v>1655</v>
      </c>
      <c r="F194" s="180" t="s">
        <v>1656</v>
      </c>
      <c r="G194" s="178"/>
      <c r="H194" s="178"/>
      <c r="I194" s="181"/>
      <c r="J194" s="182">
        <f>BK194</f>
        <v>0</v>
      </c>
      <c r="K194" s="178"/>
      <c r="L194" s="183"/>
      <c r="M194" s="184"/>
      <c r="N194" s="185"/>
      <c r="O194" s="185"/>
      <c r="P194" s="186">
        <f>SUM(P195:P204)</f>
        <v>0</v>
      </c>
      <c r="Q194" s="185"/>
      <c r="R194" s="186">
        <f>SUM(R195:R204)</f>
        <v>0</v>
      </c>
      <c r="S194" s="185"/>
      <c r="T194" s="187">
        <f>SUM(T195:T204)</f>
        <v>0</v>
      </c>
      <c r="AR194" s="188" t="s">
        <v>87</v>
      </c>
      <c r="AT194" s="189" t="s">
        <v>79</v>
      </c>
      <c r="AU194" s="189" t="s">
        <v>80</v>
      </c>
      <c r="AY194" s="188" t="s">
        <v>193</v>
      </c>
      <c r="BK194" s="190">
        <f>SUM(BK195:BK204)</f>
        <v>0</v>
      </c>
    </row>
    <row r="195" spans="1:65" s="2" customFormat="1" ht="24.2" customHeight="1">
      <c r="A195" s="35"/>
      <c r="B195" s="36"/>
      <c r="C195" s="193" t="s">
        <v>618</v>
      </c>
      <c r="D195" s="193" t="s">
        <v>195</v>
      </c>
      <c r="E195" s="194" t="s">
        <v>1635</v>
      </c>
      <c r="F195" s="195" t="s">
        <v>1636</v>
      </c>
      <c r="G195" s="196" t="s">
        <v>1348</v>
      </c>
      <c r="H195" s="197">
        <v>1</v>
      </c>
      <c r="I195" s="198"/>
      <c r="J195" s="199">
        <f aca="true" t="shared" si="30" ref="J195:J204">ROUND(I195*H195,2)</f>
        <v>0</v>
      </c>
      <c r="K195" s="200"/>
      <c r="L195" s="40"/>
      <c r="M195" s="201" t="s">
        <v>1</v>
      </c>
      <c r="N195" s="202" t="s">
        <v>45</v>
      </c>
      <c r="O195" s="72"/>
      <c r="P195" s="203">
        <f aca="true" t="shared" si="31" ref="P195:P204">O195*H195</f>
        <v>0</v>
      </c>
      <c r="Q195" s="203">
        <v>0</v>
      </c>
      <c r="R195" s="203">
        <f aca="true" t="shared" si="32" ref="R195:R204">Q195*H195</f>
        <v>0</v>
      </c>
      <c r="S195" s="203">
        <v>0</v>
      </c>
      <c r="T195" s="204">
        <f aca="true" t="shared" si="33" ref="T195:T204"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5" t="s">
        <v>199</v>
      </c>
      <c r="AT195" s="205" t="s">
        <v>195</v>
      </c>
      <c r="AU195" s="205" t="s">
        <v>87</v>
      </c>
      <c r="AY195" s="18" t="s">
        <v>193</v>
      </c>
      <c r="BE195" s="206">
        <f aca="true" t="shared" si="34" ref="BE195:BE204">IF(N195="základní",J195,0)</f>
        <v>0</v>
      </c>
      <c r="BF195" s="206">
        <f aca="true" t="shared" si="35" ref="BF195:BF204">IF(N195="snížená",J195,0)</f>
        <v>0</v>
      </c>
      <c r="BG195" s="206">
        <f aca="true" t="shared" si="36" ref="BG195:BG204">IF(N195="zákl. přenesená",J195,0)</f>
        <v>0</v>
      </c>
      <c r="BH195" s="206">
        <f aca="true" t="shared" si="37" ref="BH195:BH204">IF(N195="sníž. přenesená",J195,0)</f>
        <v>0</v>
      </c>
      <c r="BI195" s="206">
        <f aca="true" t="shared" si="38" ref="BI195:BI204">IF(N195="nulová",J195,0)</f>
        <v>0</v>
      </c>
      <c r="BJ195" s="18" t="s">
        <v>87</v>
      </c>
      <c r="BK195" s="206">
        <f aca="true" t="shared" si="39" ref="BK195:BK204">ROUND(I195*H195,2)</f>
        <v>0</v>
      </c>
      <c r="BL195" s="18" t="s">
        <v>199</v>
      </c>
      <c r="BM195" s="205" t="s">
        <v>963</v>
      </c>
    </row>
    <row r="196" spans="1:65" s="2" customFormat="1" ht="16.5" customHeight="1">
      <c r="A196" s="35"/>
      <c r="B196" s="36"/>
      <c r="C196" s="193" t="s">
        <v>624</v>
      </c>
      <c r="D196" s="193" t="s">
        <v>195</v>
      </c>
      <c r="E196" s="194" t="s">
        <v>1657</v>
      </c>
      <c r="F196" s="195" t="s">
        <v>1638</v>
      </c>
      <c r="G196" s="196" t="s">
        <v>1348</v>
      </c>
      <c r="H196" s="197">
        <v>0.2</v>
      </c>
      <c r="I196" s="198"/>
      <c r="J196" s="199">
        <f t="shared" si="30"/>
        <v>0</v>
      </c>
      <c r="K196" s="200"/>
      <c r="L196" s="40"/>
      <c r="M196" s="201" t="s">
        <v>1</v>
      </c>
      <c r="N196" s="202" t="s">
        <v>45</v>
      </c>
      <c r="O196" s="72"/>
      <c r="P196" s="203">
        <f t="shared" si="31"/>
        <v>0</v>
      </c>
      <c r="Q196" s="203">
        <v>0</v>
      </c>
      <c r="R196" s="203">
        <f t="shared" si="32"/>
        <v>0</v>
      </c>
      <c r="S196" s="203">
        <v>0</v>
      </c>
      <c r="T196" s="204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5" t="s">
        <v>199</v>
      </c>
      <c r="AT196" s="205" t="s">
        <v>195</v>
      </c>
      <c r="AU196" s="205" t="s">
        <v>87</v>
      </c>
      <c r="AY196" s="18" t="s">
        <v>193</v>
      </c>
      <c r="BE196" s="206">
        <f t="shared" si="34"/>
        <v>0</v>
      </c>
      <c r="BF196" s="206">
        <f t="shared" si="35"/>
        <v>0</v>
      </c>
      <c r="BG196" s="206">
        <f t="shared" si="36"/>
        <v>0</v>
      </c>
      <c r="BH196" s="206">
        <f t="shared" si="37"/>
        <v>0</v>
      </c>
      <c r="BI196" s="206">
        <f t="shared" si="38"/>
        <v>0</v>
      </c>
      <c r="BJ196" s="18" t="s">
        <v>87</v>
      </c>
      <c r="BK196" s="206">
        <f t="shared" si="39"/>
        <v>0</v>
      </c>
      <c r="BL196" s="18" t="s">
        <v>199</v>
      </c>
      <c r="BM196" s="205" t="s">
        <v>973</v>
      </c>
    </row>
    <row r="197" spans="1:65" s="2" customFormat="1" ht="16.5" customHeight="1">
      <c r="A197" s="35"/>
      <c r="B197" s="36"/>
      <c r="C197" s="193" t="s">
        <v>629</v>
      </c>
      <c r="D197" s="193" t="s">
        <v>195</v>
      </c>
      <c r="E197" s="194" t="s">
        <v>1658</v>
      </c>
      <c r="F197" s="195" t="s">
        <v>1640</v>
      </c>
      <c r="G197" s="196" t="s">
        <v>496</v>
      </c>
      <c r="H197" s="197">
        <v>0.6</v>
      </c>
      <c r="I197" s="198"/>
      <c r="J197" s="199">
        <f t="shared" si="30"/>
        <v>0</v>
      </c>
      <c r="K197" s="200"/>
      <c r="L197" s="40"/>
      <c r="M197" s="201" t="s">
        <v>1</v>
      </c>
      <c r="N197" s="202" t="s">
        <v>45</v>
      </c>
      <c r="O197" s="72"/>
      <c r="P197" s="203">
        <f t="shared" si="31"/>
        <v>0</v>
      </c>
      <c r="Q197" s="203">
        <v>0</v>
      </c>
      <c r="R197" s="203">
        <f t="shared" si="32"/>
        <v>0</v>
      </c>
      <c r="S197" s="203">
        <v>0</v>
      </c>
      <c r="T197" s="204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5" t="s">
        <v>199</v>
      </c>
      <c r="AT197" s="205" t="s">
        <v>195</v>
      </c>
      <c r="AU197" s="205" t="s">
        <v>87</v>
      </c>
      <c r="AY197" s="18" t="s">
        <v>193</v>
      </c>
      <c r="BE197" s="206">
        <f t="shared" si="34"/>
        <v>0</v>
      </c>
      <c r="BF197" s="206">
        <f t="shared" si="35"/>
        <v>0</v>
      </c>
      <c r="BG197" s="206">
        <f t="shared" si="36"/>
        <v>0</v>
      </c>
      <c r="BH197" s="206">
        <f t="shared" si="37"/>
        <v>0</v>
      </c>
      <c r="BI197" s="206">
        <f t="shared" si="38"/>
        <v>0</v>
      </c>
      <c r="BJ197" s="18" t="s">
        <v>87</v>
      </c>
      <c r="BK197" s="206">
        <f t="shared" si="39"/>
        <v>0</v>
      </c>
      <c r="BL197" s="18" t="s">
        <v>199</v>
      </c>
      <c r="BM197" s="205" t="s">
        <v>983</v>
      </c>
    </row>
    <row r="198" spans="1:65" s="2" customFormat="1" ht="16.5" customHeight="1">
      <c r="A198" s="35"/>
      <c r="B198" s="36"/>
      <c r="C198" s="193" t="s">
        <v>634</v>
      </c>
      <c r="D198" s="193" t="s">
        <v>195</v>
      </c>
      <c r="E198" s="194" t="s">
        <v>1659</v>
      </c>
      <c r="F198" s="195" t="s">
        <v>1642</v>
      </c>
      <c r="G198" s="196" t="s">
        <v>1348</v>
      </c>
      <c r="H198" s="197">
        <v>1</v>
      </c>
      <c r="I198" s="198"/>
      <c r="J198" s="199">
        <f t="shared" si="30"/>
        <v>0</v>
      </c>
      <c r="K198" s="200"/>
      <c r="L198" s="40"/>
      <c r="M198" s="201" t="s">
        <v>1</v>
      </c>
      <c r="N198" s="202" t="s">
        <v>45</v>
      </c>
      <c r="O198" s="72"/>
      <c r="P198" s="203">
        <f t="shared" si="31"/>
        <v>0</v>
      </c>
      <c r="Q198" s="203">
        <v>0</v>
      </c>
      <c r="R198" s="203">
        <f t="shared" si="32"/>
        <v>0</v>
      </c>
      <c r="S198" s="203">
        <v>0</v>
      </c>
      <c r="T198" s="204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5" t="s">
        <v>199</v>
      </c>
      <c r="AT198" s="205" t="s">
        <v>195</v>
      </c>
      <c r="AU198" s="205" t="s">
        <v>87</v>
      </c>
      <c r="AY198" s="18" t="s">
        <v>193</v>
      </c>
      <c r="BE198" s="206">
        <f t="shared" si="34"/>
        <v>0</v>
      </c>
      <c r="BF198" s="206">
        <f t="shared" si="35"/>
        <v>0</v>
      </c>
      <c r="BG198" s="206">
        <f t="shared" si="36"/>
        <v>0</v>
      </c>
      <c r="BH198" s="206">
        <f t="shared" si="37"/>
        <v>0</v>
      </c>
      <c r="BI198" s="206">
        <f t="shared" si="38"/>
        <v>0</v>
      </c>
      <c r="BJ198" s="18" t="s">
        <v>87</v>
      </c>
      <c r="BK198" s="206">
        <f t="shared" si="39"/>
        <v>0</v>
      </c>
      <c r="BL198" s="18" t="s">
        <v>199</v>
      </c>
      <c r="BM198" s="205" t="s">
        <v>999</v>
      </c>
    </row>
    <row r="199" spans="1:65" s="2" customFormat="1" ht="16.5" customHeight="1">
      <c r="A199" s="35"/>
      <c r="B199" s="36"/>
      <c r="C199" s="193" t="s">
        <v>640</v>
      </c>
      <c r="D199" s="193" t="s">
        <v>195</v>
      </c>
      <c r="E199" s="194" t="s">
        <v>1660</v>
      </c>
      <c r="F199" s="195" t="s">
        <v>1644</v>
      </c>
      <c r="G199" s="196" t="s">
        <v>1348</v>
      </c>
      <c r="H199" s="197">
        <v>1</v>
      </c>
      <c r="I199" s="198"/>
      <c r="J199" s="199">
        <f t="shared" si="30"/>
        <v>0</v>
      </c>
      <c r="K199" s="200"/>
      <c r="L199" s="40"/>
      <c r="M199" s="201" t="s">
        <v>1</v>
      </c>
      <c r="N199" s="202" t="s">
        <v>45</v>
      </c>
      <c r="O199" s="72"/>
      <c r="P199" s="203">
        <f t="shared" si="31"/>
        <v>0</v>
      </c>
      <c r="Q199" s="203">
        <v>0</v>
      </c>
      <c r="R199" s="203">
        <f t="shared" si="32"/>
        <v>0</v>
      </c>
      <c r="S199" s="203">
        <v>0</v>
      </c>
      <c r="T199" s="204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5" t="s">
        <v>199</v>
      </c>
      <c r="AT199" s="205" t="s">
        <v>195</v>
      </c>
      <c r="AU199" s="205" t="s">
        <v>87</v>
      </c>
      <c r="AY199" s="18" t="s">
        <v>193</v>
      </c>
      <c r="BE199" s="206">
        <f t="shared" si="34"/>
        <v>0</v>
      </c>
      <c r="BF199" s="206">
        <f t="shared" si="35"/>
        <v>0</v>
      </c>
      <c r="BG199" s="206">
        <f t="shared" si="36"/>
        <v>0</v>
      </c>
      <c r="BH199" s="206">
        <f t="shared" si="37"/>
        <v>0</v>
      </c>
      <c r="BI199" s="206">
        <f t="shared" si="38"/>
        <v>0</v>
      </c>
      <c r="BJ199" s="18" t="s">
        <v>87</v>
      </c>
      <c r="BK199" s="206">
        <f t="shared" si="39"/>
        <v>0</v>
      </c>
      <c r="BL199" s="18" t="s">
        <v>199</v>
      </c>
      <c r="BM199" s="205" t="s">
        <v>1018</v>
      </c>
    </row>
    <row r="200" spans="1:65" s="2" customFormat="1" ht="16.5" customHeight="1">
      <c r="A200" s="35"/>
      <c r="B200" s="36"/>
      <c r="C200" s="193" t="s">
        <v>646</v>
      </c>
      <c r="D200" s="193" t="s">
        <v>195</v>
      </c>
      <c r="E200" s="194" t="s">
        <v>1661</v>
      </c>
      <c r="F200" s="195" t="s">
        <v>1646</v>
      </c>
      <c r="G200" s="196" t="s">
        <v>1348</v>
      </c>
      <c r="H200" s="197">
        <v>5</v>
      </c>
      <c r="I200" s="198"/>
      <c r="J200" s="199">
        <f t="shared" si="30"/>
        <v>0</v>
      </c>
      <c r="K200" s="200"/>
      <c r="L200" s="40"/>
      <c r="M200" s="201" t="s">
        <v>1</v>
      </c>
      <c r="N200" s="202" t="s">
        <v>45</v>
      </c>
      <c r="O200" s="72"/>
      <c r="P200" s="203">
        <f t="shared" si="31"/>
        <v>0</v>
      </c>
      <c r="Q200" s="203">
        <v>0</v>
      </c>
      <c r="R200" s="203">
        <f t="shared" si="32"/>
        <v>0</v>
      </c>
      <c r="S200" s="203">
        <v>0</v>
      </c>
      <c r="T200" s="204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5" t="s">
        <v>199</v>
      </c>
      <c r="AT200" s="205" t="s">
        <v>195</v>
      </c>
      <c r="AU200" s="205" t="s">
        <v>87</v>
      </c>
      <c r="AY200" s="18" t="s">
        <v>193</v>
      </c>
      <c r="BE200" s="206">
        <f t="shared" si="34"/>
        <v>0</v>
      </c>
      <c r="BF200" s="206">
        <f t="shared" si="35"/>
        <v>0</v>
      </c>
      <c r="BG200" s="206">
        <f t="shared" si="36"/>
        <v>0</v>
      </c>
      <c r="BH200" s="206">
        <f t="shared" si="37"/>
        <v>0</v>
      </c>
      <c r="BI200" s="206">
        <f t="shared" si="38"/>
        <v>0</v>
      </c>
      <c r="BJ200" s="18" t="s">
        <v>87</v>
      </c>
      <c r="BK200" s="206">
        <f t="shared" si="39"/>
        <v>0</v>
      </c>
      <c r="BL200" s="18" t="s">
        <v>199</v>
      </c>
      <c r="BM200" s="205" t="s">
        <v>1026</v>
      </c>
    </row>
    <row r="201" spans="1:65" s="2" customFormat="1" ht="16.5" customHeight="1">
      <c r="A201" s="35"/>
      <c r="B201" s="36"/>
      <c r="C201" s="193" t="s">
        <v>651</v>
      </c>
      <c r="D201" s="193" t="s">
        <v>195</v>
      </c>
      <c r="E201" s="194" t="s">
        <v>1662</v>
      </c>
      <c r="F201" s="195" t="s">
        <v>1648</v>
      </c>
      <c r="G201" s="196" t="s">
        <v>1348</v>
      </c>
      <c r="H201" s="197">
        <v>2</v>
      </c>
      <c r="I201" s="198"/>
      <c r="J201" s="199">
        <f t="shared" si="30"/>
        <v>0</v>
      </c>
      <c r="K201" s="200"/>
      <c r="L201" s="40"/>
      <c r="M201" s="201" t="s">
        <v>1</v>
      </c>
      <c r="N201" s="202" t="s">
        <v>45</v>
      </c>
      <c r="O201" s="72"/>
      <c r="P201" s="203">
        <f t="shared" si="31"/>
        <v>0</v>
      </c>
      <c r="Q201" s="203">
        <v>0</v>
      </c>
      <c r="R201" s="203">
        <f t="shared" si="32"/>
        <v>0</v>
      </c>
      <c r="S201" s="203">
        <v>0</v>
      </c>
      <c r="T201" s="204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5" t="s">
        <v>199</v>
      </c>
      <c r="AT201" s="205" t="s">
        <v>195</v>
      </c>
      <c r="AU201" s="205" t="s">
        <v>87</v>
      </c>
      <c r="AY201" s="18" t="s">
        <v>193</v>
      </c>
      <c r="BE201" s="206">
        <f t="shared" si="34"/>
        <v>0</v>
      </c>
      <c r="BF201" s="206">
        <f t="shared" si="35"/>
        <v>0</v>
      </c>
      <c r="BG201" s="206">
        <f t="shared" si="36"/>
        <v>0</v>
      </c>
      <c r="BH201" s="206">
        <f t="shared" si="37"/>
        <v>0</v>
      </c>
      <c r="BI201" s="206">
        <f t="shared" si="38"/>
        <v>0</v>
      </c>
      <c r="BJ201" s="18" t="s">
        <v>87</v>
      </c>
      <c r="BK201" s="206">
        <f t="shared" si="39"/>
        <v>0</v>
      </c>
      <c r="BL201" s="18" t="s">
        <v>199</v>
      </c>
      <c r="BM201" s="205" t="s">
        <v>1036</v>
      </c>
    </row>
    <row r="202" spans="1:65" s="2" customFormat="1" ht="16.5" customHeight="1">
      <c r="A202" s="35"/>
      <c r="B202" s="36"/>
      <c r="C202" s="193" t="s">
        <v>656</v>
      </c>
      <c r="D202" s="193" t="s">
        <v>195</v>
      </c>
      <c r="E202" s="194" t="s">
        <v>1663</v>
      </c>
      <c r="F202" s="195" t="s">
        <v>1650</v>
      </c>
      <c r="G202" s="196" t="s">
        <v>1348</v>
      </c>
      <c r="H202" s="197">
        <v>1</v>
      </c>
      <c r="I202" s="198"/>
      <c r="J202" s="199">
        <f t="shared" si="30"/>
        <v>0</v>
      </c>
      <c r="K202" s="200"/>
      <c r="L202" s="40"/>
      <c r="M202" s="201" t="s">
        <v>1</v>
      </c>
      <c r="N202" s="202" t="s">
        <v>45</v>
      </c>
      <c r="O202" s="72"/>
      <c r="P202" s="203">
        <f t="shared" si="31"/>
        <v>0</v>
      </c>
      <c r="Q202" s="203">
        <v>0</v>
      </c>
      <c r="R202" s="203">
        <f t="shared" si="32"/>
        <v>0</v>
      </c>
      <c r="S202" s="203">
        <v>0</v>
      </c>
      <c r="T202" s="204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5" t="s">
        <v>199</v>
      </c>
      <c r="AT202" s="205" t="s">
        <v>195</v>
      </c>
      <c r="AU202" s="205" t="s">
        <v>87</v>
      </c>
      <c r="AY202" s="18" t="s">
        <v>193</v>
      </c>
      <c r="BE202" s="206">
        <f t="shared" si="34"/>
        <v>0</v>
      </c>
      <c r="BF202" s="206">
        <f t="shared" si="35"/>
        <v>0</v>
      </c>
      <c r="BG202" s="206">
        <f t="shared" si="36"/>
        <v>0</v>
      </c>
      <c r="BH202" s="206">
        <f t="shared" si="37"/>
        <v>0</v>
      </c>
      <c r="BI202" s="206">
        <f t="shared" si="38"/>
        <v>0</v>
      </c>
      <c r="BJ202" s="18" t="s">
        <v>87</v>
      </c>
      <c r="BK202" s="206">
        <f t="shared" si="39"/>
        <v>0</v>
      </c>
      <c r="BL202" s="18" t="s">
        <v>199</v>
      </c>
      <c r="BM202" s="205" t="s">
        <v>1049</v>
      </c>
    </row>
    <row r="203" spans="1:65" s="2" customFormat="1" ht="16.5" customHeight="1">
      <c r="A203" s="35"/>
      <c r="B203" s="36"/>
      <c r="C203" s="193" t="s">
        <v>661</v>
      </c>
      <c r="D203" s="193" t="s">
        <v>195</v>
      </c>
      <c r="E203" s="194" t="s">
        <v>1664</v>
      </c>
      <c r="F203" s="195" t="s">
        <v>1652</v>
      </c>
      <c r="G203" s="196" t="s">
        <v>1348</v>
      </c>
      <c r="H203" s="197">
        <v>1</v>
      </c>
      <c r="I203" s="198"/>
      <c r="J203" s="199">
        <f t="shared" si="30"/>
        <v>0</v>
      </c>
      <c r="K203" s="200"/>
      <c r="L203" s="40"/>
      <c r="M203" s="201" t="s">
        <v>1</v>
      </c>
      <c r="N203" s="202" t="s">
        <v>45</v>
      </c>
      <c r="O203" s="72"/>
      <c r="P203" s="203">
        <f t="shared" si="31"/>
        <v>0</v>
      </c>
      <c r="Q203" s="203">
        <v>0</v>
      </c>
      <c r="R203" s="203">
        <f t="shared" si="32"/>
        <v>0</v>
      </c>
      <c r="S203" s="203">
        <v>0</v>
      </c>
      <c r="T203" s="204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5" t="s">
        <v>199</v>
      </c>
      <c r="AT203" s="205" t="s">
        <v>195</v>
      </c>
      <c r="AU203" s="205" t="s">
        <v>87</v>
      </c>
      <c r="AY203" s="18" t="s">
        <v>193</v>
      </c>
      <c r="BE203" s="206">
        <f t="shared" si="34"/>
        <v>0</v>
      </c>
      <c r="BF203" s="206">
        <f t="shared" si="35"/>
        <v>0</v>
      </c>
      <c r="BG203" s="206">
        <f t="shared" si="36"/>
        <v>0</v>
      </c>
      <c r="BH203" s="206">
        <f t="shared" si="37"/>
        <v>0</v>
      </c>
      <c r="BI203" s="206">
        <f t="shared" si="38"/>
        <v>0</v>
      </c>
      <c r="BJ203" s="18" t="s">
        <v>87</v>
      </c>
      <c r="BK203" s="206">
        <f t="shared" si="39"/>
        <v>0</v>
      </c>
      <c r="BL203" s="18" t="s">
        <v>199</v>
      </c>
      <c r="BM203" s="205" t="s">
        <v>1057</v>
      </c>
    </row>
    <row r="204" spans="1:65" s="2" customFormat="1" ht="16.5" customHeight="1">
      <c r="A204" s="35"/>
      <c r="B204" s="36"/>
      <c r="C204" s="193" t="s">
        <v>666</v>
      </c>
      <c r="D204" s="193" t="s">
        <v>195</v>
      </c>
      <c r="E204" s="194" t="s">
        <v>1665</v>
      </c>
      <c r="F204" s="195" t="s">
        <v>1654</v>
      </c>
      <c r="G204" s="196" t="s">
        <v>1348</v>
      </c>
      <c r="H204" s="197">
        <v>1</v>
      </c>
      <c r="I204" s="198"/>
      <c r="J204" s="199">
        <f t="shared" si="30"/>
        <v>0</v>
      </c>
      <c r="K204" s="200"/>
      <c r="L204" s="40"/>
      <c r="M204" s="201" t="s">
        <v>1</v>
      </c>
      <c r="N204" s="202" t="s">
        <v>45</v>
      </c>
      <c r="O204" s="72"/>
      <c r="P204" s="203">
        <f t="shared" si="31"/>
        <v>0</v>
      </c>
      <c r="Q204" s="203">
        <v>0</v>
      </c>
      <c r="R204" s="203">
        <f t="shared" si="32"/>
        <v>0</v>
      </c>
      <c r="S204" s="203">
        <v>0</v>
      </c>
      <c r="T204" s="204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5" t="s">
        <v>199</v>
      </c>
      <c r="AT204" s="205" t="s">
        <v>195</v>
      </c>
      <c r="AU204" s="205" t="s">
        <v>87</v>
      </c>
      <c r="AY204" s="18" t="s">
        <v>193</v>
      </c>
      <c r="BE204" s="206">
        <f t="shared" si="34"/>
        <v>0</v>
      </c>
      <c r="BF204" s="206">
        <f t="shared" si="35"/>
        <v>0</v>
      </c>
      <c r="BG204" s="206">
        <f t="shared" si="36"/>
        <v>0</v>
      </c>
      <c r="BH204" s="206">
        <f t="shared" si="37"/>
        <v>0</v>
      </c>
      <c r="BI204" s="206">
        <f t="shared" si="38"/>
        <v>0</v>
      </c>
      <c r="BJ204" s="18" t="s">
        <v>87</v>
      </c>
      <c r="BK204" s="206">
        <f t="shared" si="39"/>
        <v>0</v>
      </c>
      <c r="BL204" s="18" t="s">
        <v>199</v>
      </c>
      <c r="BM204" s="205" t="s">
        <v>1068</v>
      </c>
    </row>
    <row r="205" spans="2:63" s="12" customFormat="1" ht="25.9" customHeight="1">
      <c r="B205" s="177"/>
      <c r="C205" s="178"/>
      <c r="D205" s="179" t="s">
        <v>79</v>
      </c>
      <c r="E205" s="180" t="s">
        <v>1666</v>
      </c>
      <c r="F205" s="180" t="s">
        <v>1667</v>
      </c>
      <c r="G205" s="178"/>
      <c r="H205" s="178"/>
      <c r="I205" s="181"/>
      <c r="J205" s="182">
        <f>BK205</f>
        <v>0</v>
      </c>
      <c r="K205" s="178"/>
      <c r="L205" s="183"/>
      <c r="M205" s="184"/>
      <c r="N205" s="185"/>
      <c r="O205" s="185"/>
      <c r="P205" s="186">
        <f>SUM(P206:P217)</f>
        <v>0</v>
      </c>
      <c r="Q205" s="185"/>
      <c r="R205" s="186">
        <f>SUM(R206:R217)</f>
        <v>0</v>
      </c>
      <c r="S205" s="185"/>
      <c r="T205" s="187">
        <f>SUM(T206:T217)</f>
        <v>0</v>
      </c>
      <c r="AR205" s="188" t="s">
        <v>87</v>
      </c>
      <c r="AT205" s="189" t="s">
        <v>79</v>
      </c>
      <c r="AU205" s="189" t="s">
        <v>80</v>
      </c>
      <c r="AY205" s="188" t="s">
        <v>193</v>
      </c>
      <c r="BK205" s="190">
        <f>SUM(BK206:BK217)</f>
        <v>0</v>
      </c>
    </row>
    <row r="206" spans="1:65" s="2" customFormat="1" ht="24.2" customHeight="1">
      <c r="A206" s="35"/>
      <c r="B206" s="36"/>
      <c r="C206" s="193" t="s">
        <v>671</v>
      </c>
      <c r="D206" s="193" t="s">
        <v>195</v>
      </c>
      <c r="E206" s="194" t="s">
        <v>1635</v>
      </c>
      <c r="F206" s="195" t="s">
        <v>1636</v>
      </c>
      <c r="G206" s="196" t="s">
        <v>1348</v>
      </c>
      <c r="H206" s="197">
        <v>1</v>
      </c>
      <c r="I206" s="198"/>
      <c r="J206" s="199">
        <f aca="true" t="shared" si="40" ref="J206:J217">ROUND(I206*H206,2)</f>
        <v>0</v>
      </c>
      <c r="K206" s="200"/>
      <c r="L206" s="40"/>
      <c r="M206" s="201" t="s">
        <v>1</v>
      </c>
      <c r="N206" s="202" t="s">
        <v>45</v>
      </c>
      <c r="O206" s="72"/>
      <c r="P206" s="203">
        <f aca="true" t="shared" si="41" ref="P206:P217">O206*H206</f>
        <v>0</v>
      </c>
      <c r="Q206" s="203">
        <v>0</v>
      </c>
      <c r="R206" s="203">
        <f aca="true" t="shared" si="42" ref="R206:R217">Q206*H206</f>
        <v>0</v>
      </c>
      <c r="S206" s="203">
        <v>0</v>
      </c>
      <c r="T206" s="204">
        <f aca="true" t="shared" si="43" ref="T206:T217"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5" t="s">
        <v>199</v>
      </c>
      <c r="AT206" s="205" t="s">
        <v>195</v>
      </c>
      <c r="AU206" s="205" t="s">
        <v>87</v>
      </c>
      <c r="AY206" s="18" t="s">
        <v>193</v>
      </c>
      <c r="BE206" s="206">
        <f aca="true" t="shared" si="44" ref="BE206:BE217">IF(N206="základní",J206,0)</f>
        <v>0</v>
      </c>
      <c r="BF206" s="206">
        <f aca="true" t="shared" si="45" ref="BF206:BF217">IF(N206="snížená",J206,0)</f>
        <v>0</v>
      </c>
      <c r="BG206" s="206">
        <f aca="true" t="shared" si="46" ref="BG206:BG217">IF(N206="zákl. přenesená",J206,0)</f>
        <v>0</v>
      </c>
      <c r="BH206" s="206">
        <f aca="true" t="shared" si="47" ref="BH206:BH217">IF(N206="sníž. přenesená",J206,0)</f>
        <v>0</v>
      </c>
      <c r="BI206" s="206">
        <f aca="true" t="shared" si="48" ref="BI206:BI217">IF(N206="nulová",J206,0)</f>
        <v>0</v>
      </c>
      <c r="BJ206" s="18" t="s">
        <v>87</v>
      </c>
      <c r="BK206" s="206">
        <f aca="true" t="shared" si="49" ref="BK206:BK217">ROUND(I206*H206,2)</f>
        <v>0</v>
      </c>
      <c r="BL206" s="18" t="s">
        <v>199</v>
      </c>
      <c r="BM206" s="205" t="s">
        <v>1086</v>
      </c>
    </row>
    <row r="207" spans="1:65" s="2" customFormat="1" ht="16.5" customHeight="1">
      <c r="A207" s="35"/>
      <c r="B207" s="36"/>
      <c r="C207" s="193" t="s">
        <v>676</v>
      </c>
      <c r="D207" s="193" t="s">
        <v>195</v>
      </c>
      <c r="E207" s="194" t="s">
        <v>1637</v>
      </c>
      <c r="F207" s="195" t="s">
        <v>1638</v>
      </c>
      <c r="G207" s="196" t="s">
        <v>1348</v>
      </c>
      <c r="H207" s="197">
        <v>0.2</v>
      </c>
      <c r="I207" s="198"/>
      <c r="J207" s="199">
        <f t="shared" si="40"/>
        <v>0</v>
      </c>
      <c r="K207" s="200"/>
      <c r="L207" s="40"/>
      <c r="M207" s="201" t="s">
        <v>1</v>
      </c>
      <c r="N207" s="202" t="s">
        <v>45</v>
      </c>
      <c r="O207" s="72"/>
      <c r="P207" s="203">
        <f t="shared" si="41"/>
        <v>0</v>
      </c>
      <c r="Q207" s="203">
        <v>0</v>
      </c>
      <c r="R207" s="203">
        <f t="shared" si="42"/>
        <v>0</v>
      </c>
      <c r="S207" s="203">
        <v>0</v>
      </c>
      <c r="T207" s="204">
        <f t="shared" si="4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5" t="s">
        <v>199</v>
      </c>
      <c r="AT207" s="205" t="s">
        <v>195</v>
      </c>
      <c r="AU207" s="205" t="s">
        <v>87</v>
      </c>
      <c r="AY207" s="18" t="s">
        <v>193</v>
      </c>
      <c r="BE207" s="206">
        <f t="shared" si="44"/>
        <v>0</v>
      </c>
      <c r="BF207" s="206">
        <f t="shared" si="45"/>
        <v>0</v>
      </c>
      <c r="BG207" s="206">
        <f t="shared" si="46"/>
        <v>0</v>
      </c>
      <c r="BH207" s="206">
        <f t="shared" si="47"/>
        <v>0</v>
      </c>
      <c r="BI207" s="206">
        <f t="shared" si="48"/>
        <v>0</v>
      </c>
      <c r="BJ207" s="18" t="s">
        <v>87</v>
      </c>
      <c r="BK207" s="206">
        <f t="shared" si="49"/>
        <v>0</v>
      </c>
      <c r="BL207" s="18" t="s">
        <v>199</v>
      </c>
      <c r="BM207" s="205" t="s">
        <v>1285</v>
      </c>
    </row>
    <row r="208" spans="1:65" s="2" customFormat="1" ht="16.5" customHeight="1">
      <c r="A208" s="35"/>
      <c r="B208" s="36"/>
      <c r="C208" s="193" t="s">
        <v>680</v>
      </c>
      <c r="D208" s="193" t="s">
        <v>195</v>
      </c>
      <c r="E208" s="194" t="s">
        <v>1639</v>
      </c>
      <c r="F208" s="195" t="s">
        <v>1640</v>
      </c>
      <c r="G208" s="196" t="s">
        <v>1348</v>
      </c>
      <c r="H208" s="197">
        <v>0.4</v>
      </c>
      <c r="I208" s="198"/>
      <c r="J208" s="199">
        <f t="shared" si="40"/>
        <v>0</v>
      </c>
      <c r="K208" s="200"/>
      <c r="L208" s="40"/>
      <c r="M208" s="201" t="s">
        <v>1</v>
      </c>
      <c r="N208" s="202" t="s">
        <v>45</v>
      </c>
      <c r="O208" s="72"/>
      <c r="P208" s="203">
        <f t="shared" si="41"/>
        <v>0</v>
      </c>
      <c r="Q208" s="203">
        <v>0</v>
      </c>
      <c r="R208" s="203">
        <f t="shared" si="42"/>
        <v>0</v>
      </c>
      <c r="S208" s="203">
        <v>0</v>
      </c>
      <c r="T208" s="204">
        <f t="shared" si="4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5" t="s">
        <v>199</v>
      </c>
      <c r="AT208" s="205" t="s">
        <v>195</v>
      </c>
      <c r="AU208" s="205" t="s">
        <v>87</v>
      </c>
      <c r="AY208" s="18" t="s">
        <v>193</v>
      </c>
      <c r="BE208" s="206">
        <f t="shared" si="44"/>
        <v>0</v>
      </c>
      <c r="BF208" s="206">
        <f t="shared" si="45"/>
        <v>0</v>
      </c>
      <c r="BG208" s="206">
        <f t="shared" si="46"/>
        <v>0</v>
      </c>
      <c r="BH208" s="206">
        <f t="shared" si="47"/>
        <v>0</v>
      </c>
      <c r="BI208" s="206">
        <f t="shared" si="48"/>
        <v>0</v>
      </c>
      <c r="BJ208" s="18" t="s">
        <v>87</v>
      </c>
      <c r="BK208" s="206">
        <f t="shared" si="49"/>
        <v>0</v>
      </c>
      <c r="BL208" s="18" t="s">
        <v>199</v>
      </c>
      <c r="BM208" s="205" t="s">
        <v>1288</v>
      </c>
    </row>
    <row r="209" spans="1:65" s="2" customFormat="1" ht="16.5" customHeight="1">
      <c r="A209" s="35"/>
      <c r="B209" s="36"/>
      <c r="C209" s="193" t="s">
        <v>685</v>
      </c>
      <c r="D209" s="193" t="s">
        <v>195</v>
      </c>
      <c r="E209" s="194" t="s">
        <v>1641</v>
      </c>
      <c r="F209" s="195" t="s">
        <v>1642</v>
      </c>
      <c r="G209" s="196" t="s">
        <v>1348</v>
      </c>
      <c r="H209" s="197">
        <v>1</v>
      </c>
      <c r="I209" s="198"/>
      <c r="J209" s="199">
        <f t="shared" si="40"/>
        <v>0</v>
      </c>
      <c r="K209" s="200"/>
      <c r="L209" s="40"/>
      <c r="M209" s="201" t="s">
        <v>1</v>
      </c>
      <c r="N209" s="202" t="s">
        <v>45</v>
      </c>
      <c r="O209" s="72"/>
      <c r="P209" s="203">
        <f t="shared" si="41"/>
        <v>0</v>
      </c>
      <c r="Q209" s="203">
        <v>0</v>
      </c>
      <c r="R209" s="203">
        <f t="shared" si="42"/>
        <v>0</v>
      </c>
      <c r="S209" s="203">
        <v>0</v>
      </c>
      <c r="T209" s="204">
        <f t="shared" si="4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5" t="s">
        <v>199</v>
      </c>
      <c r="AT209" s="205" t="s">
        <v>195</v>
      </c>
      <c r="AU209" s="205" t="s">
        <v>87</v>
      </c>
      <c r="AY209" s="18" t="s">
        <v>193</v>
      </c>
      <c r="BE209" s="206">
        <f t="shared" si="44"/>
        <v>0</v>
      </c>
      <c r="BF209" s="206">
        <f t="shared" si="45"/>
        <v>0</v>
      </c>
      <c r="BG209" s="206">
        <f t="shared" si="46"/>
        <v>0</v>
      </c>
      <c r="BH209" s="206">
        <f t="shared" si="47"/>
        <v>0</v>
      </c>
      <c r="BI209" s="206">
        <f t="shared" si="48"/>
        <v>0</v>
      </c>
      <c r="BJ209" s="18" t="s">
        <v>87</v>
      </c>
      <c r="BK209" s="206">
        <f t="shared" si="49"/>
        <v>0</v>
      </c>
      <c r="BL209" s="18" t="s">
        <v>199</v>
      </c>
      <c r="BM209" s="205" t="s">
        <v>1291</v>
      </c>
    </row>
    <row r="210" spans="1:65" s="2" customFormat="1" ht="16.5" customHeight="1">
      <c r="A210" s="35"/>
      <c r="B210" s="36"/>
      <c r="C210" s="193" t="s">
        <v>688</v>
      </c>
      <c r="D210" s="193" t="s">
        <v>195</v>
      </c>
      <c r="E210" s="194" t="s">
        <v>1643</v>
      </c>
      <c r="F210" s="195" t="s">
        <v>1644</v>
      </c>
      <c r="G210" s="196" t="s">
        <v>1348</v>
      </c>
      <c r="H210" s="197">
        <v>1</v>
      </c>
      <c r="I210" s="198"/>
      <c r="J210" s="199">
        <f t="shared" si="40"/>
        <v>0</v>
      </c>
      <c r="K210" s="200"/>
      <c r="L210" s="40"/>
      <c r="M210" s="201" t="s">
        <v>1</v>
      </c>
      <c r="N210" s="202" t="s">
        <v>45</v>
      </c>
      <c r="O210" s="72"/>
      <c r="P210" s="203">
        <f t="shared" si="41"/>
        <v>0</v>
      </c>
      <c r="Q210" s="203">
        <v>0</v>
      </c>
      <c r="R210" s="203">
        <f t="shared" si="42"/>
        <v>0</v>
      </c>
      <c r="S210" s="203">
        <v>0</v>
      </c>
      <c r="T210" s="204">
        <f t="shared" si="4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5" t="s">
        <v>199</v>
      </c>
      <c r="AT210" s="205" t="s">
        <v>195</v>
      </c>
      <c r="AU210" s="205" t="s">
        <v>87</v>
      </c>
      <c r="AY210" s="18" t="s">
        <v>193</v>
      </c>
      <c r="BE210" s="206">
        <f t="shared" si="44"/>
        <v>0</v>
      </c>
      <c r="BF210" s="206">
        <f t="shared" si="45"/>
        <v>0</v>
      </c>
      <c r="BG210" s="206">
        <f t="shared" si="46"/>
        <v>0</v>
      </c>
      <c r="BH210" s="206">
        <f t="shared" si="47"/>
        <v>0</v>
      </c>
      <c r="BI210" s="206">
        <f t="shared" si="48"/>
        <v>0</v>
      </c>
      <c r="BJ210" s="18" t="s">
        <v>87</v>
      </c>
      <c r="BK210" s="206">
        <f t="shared" si="49"/>
        <v>0</v>
      </c>
      <c r="BL210" s="18" t="s">
        <v>199</v>
      </c>
      <c r="BM210" s="205" t="s">
        <v>1294</v>
      </c>
    </row>
    <row r="211" spans="1:65" s="2" customFormat="1" ht="16.5" customHeight="1">
      <c r="A211" s="35"/>
      <c r="B211" s="36"/>
      <c r="C211" s="193" t="s">
        <v>694</v>
      </c>
      <c r="D211" s="193" t="s">
        <v>195</v>
      </c>
      <c r="E211" s="194" t="s">
        <v>1645</v>
      </c>
      <c r="F211" s="195" t="s">
        <v>1646</v>
      </c>
      <c r="G211" s="196" t="s">
        <v>1348</v>
      </c>
      <c r="H211" s="197">
        <v>4</v>
      </c>
      <c r="I211" s="198"/>
      <c r="J211" s="199">
        <f t="shared" si="40"/>
        <v>0</v>
      </c>
      <c r="K211" s="200"/>
      <c r="L211" s="40"/>
      <c r="M211" s="201" t="s">
        <v>1</v>
      </c>
      <c r="N211" s="202" t="s">
        <v>45</v>
      </c>
      <c r="O211" s="72"/>
      <c r="P211" s="203">
        <f t="shared" si="41"/>
        <v>0</v>
      </c>
      <c r="Q211" s="203">
        <v>0</v>
      </c>
      <c r="R211" s="203">
        <f t="shared" si="42"/>
        <v>0</v>
      </c>
      <c r="S211" s="203">
        <v>0</v>
      </c>
      <c r="T211" s="204">
        <f t="shared" si="4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5" t="s">
        <v>199</v>
      </c>
      <c r="AT211" s="205" t="s">
        <v>195</v>
      </c>
      <c r="AU211" s="205" t="s">
        <v>87</v>
      </c>
      <c r="AY211" s="18" t="s">
        <v>193</v>
      </c>
      <c r="BE211" s="206">
        <f t="shared" si="44"/>
        <v>0</v>
      </c>
      <c r="BF211" s="206">
        <f t="shared" si="45"/>
        <v>0</v>
      </c>
      <c r="BG211" s="206">
        <f t="shared" si="46"/>
        <v>0</v>
      </c>
      <c r="BH211" s="206">
        <f t="shared" si="47"/>
        <v>0</v>
      </c>
      <c r="BI211" s="206">
        <f t="shared" si="48"/>
        <v>0</v>
      </c>
      <c r="BJ211" s="18" t="s">
        <v>87</v>
      </c>
      <c r="BK211" s="206">
        <f t="shared" si="49"/>
        <v>0</v>
      </c>
      <c r="BL211" s="18" t="s">
        <v>199</v>
      </c>
      <c r="BM211" s="205" t="s">
        <v>1297</v>
      </c>
    </row>
    <row r="212" spans="1:65" s="2" customFormat="1" ht="16.5" customHeight="1">
      <c r="A212" s="35"/>
      <c r="B212" s="36"/>
      <c r="C212" s="193" t="s">
        <v>698</v>
      </c>
      <c r="D212" s="193" t="s">
        <v>195</v>
      </c>
      <c r="E212" s="194" t="s">
        <v>1647</v>
      </c>
      <c r="F212" s="195" t="s">
        <v>1648</v>
      </c>
      <c r="G212" s="196" t="s">
        <v>1348</v>
      </c>
      <c r="H212" s="197">
        <v>2</v>
      </c>
      <c r="I212" s="198"/>
      <c r="J212" s="199">
        <f t="shared" si="40"/>
        <v>0</v>
      </c>
      <c r="K212" s="200"/>
      <c r="L212" s="40"/>
      <c r="M212" s="201" t="s">
        <v>1</v>
      </c>
      <c r="N212" s="202" t="s">
        <v>45</v>
      </c>
      <c r="O212" s="72"/>
      <c r="P212" s="203">
        <f t="shared" si="41"/>
        <v>0</v>
      </c>
      <c r="Q212" s="203">
        <v>0</v>
      </c>
      <c r="R212" s="203">
        <f t="shared" si="42"/>
        <v>0</v>
      </c>
      <c r="S212" s="203">
        <v>0</v>
      </c>
      <c r="T212" s="204">
        <f t="shared" si="4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5" t="s">
        <v>199</v>
      </c>
      <c r="AT212" s="205" t="s">
        <v>195</v>
      </c>
      <c r="AU212" s="205" t="s">
        <v>87</v>
      </c>
      <c r="AY212" s="18" t="s">
        <v>193</v>
      </c>
      <c r="BE212" s="206">
        <f t="shared" si="44"/>
        <v>0</v>
      </c>
      <c r="BF212" s="206">
        <f t="shared" si="45"/>
        <v>0</v>
      </c>
      <c r="BG212" s="206">
        <f t="shared" si="46"/>
        <v>0</v>
      </c>
      <c r="BH212" s="206">
        <f t="shared" si="47"/>
        <v>0</v>
      </c>
      <c r="BI212" s="206">
        <f t="shared" si="48"/>
        <v>0</v>
      </c>
      <c r="BJ212" s="18" t="s">
        <v>87</v>
      </c>
      <c r="BK212" s="206">
        <f t="shared" si="49"/>
        <v>0</v>
      </c>
      <c r="BL212" s="18" t="s">
        <v>199</v>
      </c>
      <c r="BM212" s="205" t="s">
        <v>1300</v>
      </c>
    </row>
    <row r="213" spans="1:65" s="2" customFormat="1" ht="16.5" customHeight="1">
      <c r="A213" s="35"/>
      <c r="B213" s="36"/>
      <c r="C213" s="193" t="s">
        <v>702</v>
      </c>
      <c r="D213" s="193" t="s">
        <v>195</v>
      </c>
      <c r="E213" s="194" t="s">
        <v>1668</v>
      </c>
      <c r="F213" s="195" t="s">
        <v>1669</v>
      </c>
      <c r="G213" s="196" t="s">
        <v>1348</v>
      </c>
      <c r="H213" s="197">
        <v>1</v>
      </c>
      <c r="I213" s="198"/>
      <c r="J213" s="199">
        <f t="shared" si="40"/>
        <v>0</v>
      </c>
      <c r="K213" s="200"/>
      <c r="L213" s="40"/>
      <c r="M213" s="201" t="s">
        <v>1</v>
      </c>
      <c r="N213" s="202" t="s">
        <v>45</v>
      </c>
      <c r="O213" s="72"/>
      <c r="P213" s="203">
        <f t="shared" si="41"/>
        <v>0</v>
      </c>
      <c r="Q213" s="203">
        <v>0</v>
      </c>
      <c r="R213" s="203">
        <f t="shared" si="42"/>
        <v>0</v>
      </c>
      <c r="S213" s="203">
        <v>0</v>
      </c>
      <c r="T213" s="204">
        <f t="shared" si="4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5" t="s">
        <v>199</v>
      </c>
      <c r="AT213" s="205" t="s">
        <v>195</v>
      </c>
      <c r="AU213" s="205" t="s">
        <v>87</v>
      </c>
      <c r="AY213" s="18" t="s">
        <v>193</v>
      </c>
      <c r="BE213" s="206">
        <f t="shared" si="44"/>
        <v>0</v>
      </c>
      <c r="BF213" s="206">
        <f t="shared" si="45"/>
        <v>0</v>
      </c>
      <c r="BG213" s="206">
        <f t="shared" si="46"/>
        <v>0</v>
      </c>
      <c r="BH213" s="206">
        <f t="shared" si="47"/>
        <v>0</v>
      </c>
      <c r="BI213" s="206">
        <f t="shared" si="48"/>
        <v>0</v>
      </c>
      <c r="BJ213" s="18" t="s">
        <v>87</v>
      </c>
      <c r="BK213" s="206">
        <f t="shared" si="49"/>
        <v>0</v>
      </c>
      <c r="BL213" s="18" t="s">
        <v>199</v>
      </c>
      <c r="BM213" s="205" t="s">
        <v>1303</v>
      </c>
    </row>
    <row r="214" spans="1:65" s="2" customFormat="1" ht="16.5" customHeight="1">
      <c r="A214" s="35"/>
      <c r="B214" s="36"/>
      <c r="C214" s="193" t="s">
        <v>708</v>
      </c>
      <c r="D214" s="193" t="s">
        <v>195</v>
      </c>
      <c r="E214" s="194" t="s">
        <v>1649</v>
      </c>
      <c r="F214" s="195" t="s">
        <v>1650</v>
      </c>
      <c r="G214" s="196" t="s">
        <v>1348</v>
      </c>
      <c r="H214" s="197">
        <v>1</v>
      </c>
      <c r="I214" s="198"/>
      <c r="J214" s="199">
        <f t="shared" si="40"/>
        <v>0</v>
      </c>
      <c r="K214" s="200"/>
      <c r="L214" s="40"/>
      <c r="M214" s="201" t="s">
        <v>1</v>
      </c>
      <c r="N214" s="202" t="s">
        <v>45</v>
      </c>
      <c r="O214" s="72"/>
      <c r="P214" s="203">
        <f t="shared" si="41"/>
        <v>0</v>
      </c>
      <c r="Q214" s="203">
        <v>0</v>
      </c>
      <c r="R214" s="203">
        <f t="shared" si="42"/>
        <v>0</v>
      </c>
      <c r="S214" s="203">
        <v>0</v>
      </c>
      <c r="T214" s="204">
        <f t="shared" si="4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5" t="s">
        <v>199</v>
      </c>
      <c r="AT214" s="205" t="s">
        <v>195</v>
      </c>
      <c r="AU214" s="205" t="s">
        <v>87</v>
      </c>
      <c r="AY214" s="18" t="s">
        <v>193</v>
      </c>
      <c r="BE214" s="206">
        <f t="shared" si="44"/>
        <v>0</v>
      </c>
      <c r="BF214" s="206">
        <f t="shared" si="45"/>
        <v>0</v>
      </c>
      <c r="BG214" s="206">
        <f t="shared" si="46"/>
        <v>0</v>
      </c>
      <c r="BH214" s="206">
        <f t="shared" si="47"/>
        <v>0</v>
      </c>
      <c r="BI214" s="206">
        <f t="shared" si="48"/>
        <v>0</v>
      </c>
      <c r="BJ214" s="18" t="s">
        <v>87</v>
      </c>
      <c r="BK214" s="206">
        <f t="shared" si="49"/>
        <v>0</v>
      </c>
      <c r="BL214" s="18" t="s">
        <v>199</v>
      </c>
      <c r="BM214" s="205" t="s">
        <v>1306</v>
      </c>
    </row>
    <row r="215" spans="1:65" s="2" customFormat="1" ht="16.5" customHeight="1">
      <c r="A215" s="35"/>
      <c r="B215" s="36"/>
      <c r="C215" s="193" t="s">
        <v>717</v>
      </c>
      <c r="D215" s="193" t="s">
        <v>195</v>
      </c>
      <c r="E215" s="194" t="s">
        <v>1651</v>
      </c>
      <c r="F215" s="195" t="s">
        <v>1652</v>
      </c>
      <c r="G215" s="196" t="s">
        <v>1348</v>
      </c>
      <c r="H215" s="197">
        <v>1</v>
      </c>
      <c r="I215" s="198"/>
      <c r="J215" s="199">
        <f t="shared" si="40"/>
        <v>0</v>
      </c>
      <c r="K215" s="200"/>
      <c r="L215" s="40"/>
      <c r="M215" s="201" t="s">
        <v>1</v>
      </c>
      <c r="N215" s="202" t="s">
        <v>45</v>
      </c>
      <c r="O215" s="72"/>
      <c r="P215" s="203">
        <f t="shared" si="41"/>
        <v>0</v>
      </c>
      <c r="Q215" s="203">
        <v>0</v>
      </c>
      <c r="R215" s="203">
        <f t="shared" si="42"/>
        <v>0</v>
      </c>
      <c r="S215" s="203">
        <v>0</v>
      </c>
      <c r="T215" s="204">
        <f t="shared" si="4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5" t="s">
        <v>199</v>
      </c>
      <c r="AT215" s="205" t="s">
        <v>195</v>
      </c>
      <c r="AU215" s="205" t="s">
        <v>87</v>
      </c>
      <c r="AY215" s="18" t="s">
        <v>193</v>
      </c>
      <c r="BE215" s="206">
        <f t="shared" si="44"/>
        <v>0</v>
      </c>
      <c r="BF215" s="206">
        <f t="shared" si="45"/>
        <v>0</v>
      </c>
      <c r="BG215" s="206">
        <f t="shared" si="46"/>
        <v>0</v>
      </c>
      <c r="BH215" s="206">
        <f t="shared" si="47"/>
        <v>0</v>
      </c>
      <c r="BI215" s="206">
        <f t="shared" si="48"/>
        <v>0</v>
      </c>
      <c r="BJ215" s="18" t="s">
        <v>87</v>
      </c>
      <c r="BK215" s="206">
        <f t="shared" si="49"/>
        <v>0</v>
      </c>
      <c r="BL215" s="18" t="s">
        <v>199</v>
      </c>
      <c r="BM215" s="205" t="s">
        <v>1310</v>
      </c>
    </row>
    <row r="216" spans="1:65" s="2" customFormat="1" ht="16.5" customHeight="1">
      <c r="A216" s="35"/>
      <c r="B216" s="36"/>
      <c r="C216" s="193" t="s">
        <v>721</v>
      </c>
      <c r="D216" s="193" t="s">
        <v>195</v>
      </c>
      <c r="E216" s="194" t="s">
        <v>1670</v>
      </c>
      <c r="F216" s="195" t="s">
        <v>1671</v>
      </c>
      <c r="G216" s="196" t="s">
        <v>1348</v>
      </c>
      <c r="H216" s="197">
        <v>1</v>
      </c>
      <c r="I216" s="198"/>
      <c r="J216" s="199">
        <f t="shared" si="40"/>
        <v>0</v>
      </c>
      <c r="K216" s="200"/>
      <c r="L216" s="40"/>
      <c r="M216" s="201" t="s">
        <v>1</v>
      </c>
      <c r="N216" s="202" t="s">
        <v>45</v>
      </c>
      <c r="O216" s="72"/>
      <c r="P216" s="203">
        <f t="shared" si="41"/>
        <v>0</v>
      </c>
      <c r="Q216" s="203">
        <v>0</v>
      </c>
      <c r="R216" s="203">
        <f t="shared" si="42"/>
        <v>0</v>
      </c>
      <c r="S216" s="203">
        <v>0</v>
      </c>
      <c r="T216" s="204">
        <f t="shared" si="4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5" t="s">
        <v>199</v>
      </c>
      <c r="AT216" s="205" t="s">
        <v>195</v>
      </c>
      <c r="AU216" s="205" t="s">
        <v>87</v>
      </c>
      <c r="AY216" s="18" t="s">
        <v>193</v>
      </c>
      <c r="BE216" s="206">
        <f t="shared" si="44"/>
        <v>0</v>
      </c>
      <c r="BF216" s="206">
        <f t="shared" si="45"/>
        <v>0</v>
      </c>
      <c r="BG216" s="206">
        <f t="shared" si="46"/>
        <v>0</v>
      </c>
      <c r="BH216" s="206">
        <f t="shared" si="47"/>
        <v>0</v>
      </c>
      <c r="BI216" s="206">
        <f t="shared" si="48"/>
        <v>0</v>
      </c>
      <c r="BJ216" s="18" t="s">
        <v>87</v>
      </c>
      <c r="BK216" s="206">
        <f t="shared" si="49"/>
        <v>0</v>
      </c>
      <c r="BL216" s="18" t="s">
        <v>199</v>
      </c>
      <c r="BM216" s="205" t="s">
        <v>1313</v>
      </c>
    </row>
    <row r="217" spans="1:65" s="2" customFormat="1" ht="16.5" customHeight="1">
      <c r="A217" s="35"/>
      <c r="B217" s="36"/>
      <c r="C217" s="193" t="s">
        <v>734</v>
      </c>
      <c r="D217" s="193" t="s">
        <v>195</v>
      </c>
      <c r="E217" s="194" t="s">
        <v>1653</v>
      </c>
      <c r="F217" s="195" t="s">
        <v>1654</v>
      </c>
      <c r="G217" s="196" t="s">
        <v>1348</v>
      </c>
      <c r="H217" s="197">
        <v>1</v>
      </c>
      <c r="I217" s="198"/>
      <c r="J217" s="199">
        <f t="shared" si="40"/>
        <v>0</v>
      </c>
      <c r="K217" s="200"/>
      <c r="L217" s="40"/>
      <c r="M217" s="201" t="s">
        <v>1</v>
      </c>
      <c r="N217" s="202" t="s">
        <v>45</v>
      </c>
      <c r="O217" s="72"/>
      <c r="P217" s="203">
        <f t="shared" si="41"/>
        <v>0</v>
      </c>
      <c r="Q217" s="203">
        <v>0</v>
      </c>
      <c r="R217" s="203">
        <f t="shared" si="42"/>
        <v>0</v>
      </c>
      <c r="S217" s="203">
        <v>0</v>
      </c>
      <c r="T217" s="204">
        <f t="shared" si="4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5" t="s">
        <v>199</v>
      </c>
      <c r="AT217" s="205" t="s">
        <v>195</v>
      </c>
      <c r="AU217" s="205" t="s">
        <v>87</v>
      </c>
      <c r="AY217" s="18" t="s">
        <v>193</v>
      </c>
      <c r="BE217" s="206">
        <f t="shared" si="44"/>
        <v>0</v>
      </c>
      <c r="BF217" s="206">
        <f t="shared" si="45"/>
        <v>0</v>
      </c>
      <c r="BG217" s="206">
        <f t="shared" si="46"/>
        <v>0</v>
      </c>
      <c r="BH217" s="206">
        <f t="shared" si="47"/>
        <v>0</v>
      </c>
      <c r="BI217" s="206">
        <f t="shared" si="48"/>
        <v>0</v>
      </c>
      <c r="BJ217" s="18" t="s">
        <v>87</v>
      </c>
      <c r="BK217" s="206">
        <f t="shared" si="49"/>
        <v>0</v>
      </c>
      <c r="BL217" s="18" t="s">
        <v>199</v>
      </c>
      <c r="BM217" s="205" t="s">
        <v>1318</v>
      </c>
    </row>
    <row r="218" spans="2:63" s="12" customFormat="1" ht="25.9" customHeight="1">
      <c r="B218" s="177"/>
      <c r="C218" s="178"/>
      <c r="D218" s="179" t="s">
        <v>79</v>
      </c>
      <c r="E218" s="180" t="s">
        <v>1672</v>
      </c>
      <c r="F218" s="180" t="s">
        <v>1673</v>
      </c>
      <c r="G218" s="178"/>
      <c r="H218" s="178"/>
      <c r="I218" s="181"/>
      <c r="J218" s="182">
        <f>BK218</f>
        <v>0</v>
      </c>
      <c r="K218" s="178"/>
      <c r="L218" s="183"/>
      <c r="M218" s="184"/>
      <c r="N218" s="185"/>
      <c r="O218" s="185"/>
      <c r="P218" s="186">
        <f>SUM(P219:P230)</f>
        <v>0</v>
      </c>
      <c r="Q218" s="185"/>
      <c r="R218" s="186">
        <f>SUM(R219:R230)</f>
        <v>0</v>
      </c>
      <c r="S218" s="185"/>
      <c r="T218" s="187">
        <f>SUM(T219:T230)</f>
        <v>0</v>
      </c>
      <c r="AR218" s="188" t="s">
        <v>87</v>
      </c>
      <c r="AT218" s="189" t="s">
        <v>79</v>
      </c>
      <c r="AU218" s="189" t="s">
        <v>80</v>
      </c>
      <c r="AY218" s="188" t="s">
        <v>193</v>
      </c>
      <c r="BK218" s="190">
        <f>SUM(BK219:BK230)</f>
        <v>0</v>
      </c>
    </row>
    <row r="219" spans="1:65" s="2" customFormat="1" ht="24.2" customHeight="1">
      <c r="A219" s="35"/>
      <c r="B219" s="36"/>
      <c r="C219" s="193" t="s">
        <v>738</v>
      </c>
      <c r="D219" s="193" t="s">
        <v>195</v>
      </c>
      <c r="E219" s="194" t="s">
        <v>1635</v>
      </c>
      <c r="F219" s="195" t="s">
        <v>1636</v>
      </c>
      <c r="G219" s="196" t="s">
        <v>1348</v>
      </c>
      <c r="H219" s="197">
        <v>1</v>
      </c>
      <c r="I219" s="198"/>
      <c r="J219" s="199">
        <f aca="true" t="shared" si="50" ref="J219:J230">ROUND(I219*H219,2)</f>
        <v>0</v>
      </c>
      <c r="K219" s="200"/>
      <c r="L219" s="40"/>
      <c r="M219" s="201" t="s">
        <v>1</v>
      </c>
      <c r="N219" s="202" t="s">
        <v>45</v>
      </c>
      <c r="O219" s="72"/>
      <c r="P219" s="203">
        <f aca="true" t="shared" si="51" ref="P219:P230">O219*H219</f>
        <v>0</v>
      </c>
      <c r="Q219" s="203">
        <v>0</v>
      </c>
      <c r="R219" s="203">
        <f aca="true" t="shared" si="52" ref="R219:R230">Q219*H219</f>
        <v>0</v>
      </c>
      <c r="S219" s="203">
        <v>0</v>
      </c>
      <c r="T219" s="204">
        <f aca="true" t="shared" si="53" ref="T219:T230"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5" t="s">
        <v>199</v>
      </c>
      <c r="AT219" s="205" t="s">
        <v>195</v>
      </c>
      <c r="AU219" s="205" t="s">
        <v>87</v>
      </c>
      <c r="AY219" s="18" t="s">
        <v>193</v>
      </c>
      <c r="BE219" s="206">
        <f aca="true" t="shared" si="54" ref="BE219:BE230">IF(N219="základní",J219,0)</f>
        <v>0</v>
      </c>
      <c r="BF219" s="206">
        <f aca="true" t="shared" si="55" ref="BF219:BF230">IF(N219="snížená",J219,0)</f>
        <v>0</v>
      </c>
      <c r="BG219" s="206">
        <f aca="true" t="shared" si="56" ref="BG219:BG230">IF(N219="zákl. přenesená",J219,0)</f>
        <v>0</v>
      </c>
      <c r="BH219" s="206">
        <f aca="true" t="shared" si="57" ref="BH219:BH230">IF(N219="sníž. přenesená",J219,0)</f>
        <v>0</v>
      </c>
      <c r="BI219" s="206">
        <f aca="true" t="shared" si="58" ref="BI219:BI230">IF(N219="nulová",J219,0)</f>
        <v>0</v>
      </c>
      <c r="BJ219" s="18" t="s">
        <v>87</v>
      </c>
      <c r="BK219" s="206">
        <f aca="true" t="shared" si="59" ref="BK219:BK230">ROUND(I219*H219,2)</f>
        <v>0</v>
      </c>
      <c r="BL219" s="18" t="s">
        <v>199</v>
      </c>
      <c r="BM219" s="205" t="s">
        <v>1321</v>
      </c>
    </row>
    <row r="220" spans="1:65" s="2" customFormat="1" ht="16.5" customHeight="1">
      <c r="A220" s="35"/>
      <c r="B220" s="36"/>
      <c r="C220" s="193" t="s">
        <v>744</v>
      </c>
      <c r="D220" s="193" t="s">
        <v>195</v>
      </c>
      <c r="E220" s="194" t="s">
        <v>1657</v>
      </c>
      <c r="F220" s="195" t="s">
        <v>1638</v>
      </c>
      <c r="G220" s="196" t="s">
        <v>1348</v>
      </c>
      <c r="H220" s="197">
        <v>0.2</v>
      </c>
      <c r="I220" s="198"/>
      <c r="J220" s="199">
        <f t="shared" si="50"/>
        <v>0</v>
      </c>
      <c r="K220" s="200"/>
      <c r="L220" s="40"/>
      <c r="M220" s="201" t="s">
        <v>1</v>
      </c>
      <c r="N220" s="202" t="s">
        <v>45</v>
      </c>
      <c r="O220" s="72"/>
      <c r="P220" s="203">
        <f t="shared" si="51"/>
        <v>0</v>
      </c>
      <c r="Q220" s="203">
        <v>0</v>
      </c>
      <c r="R220" s="203">
        <f t="shared" si="52"/>
        <v>0</v>
      </c>
      <c r="S220" s="203">
        <v>0</v>
      </c>
      <c r="T220" s="204">
        <f t="shared" si="5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5" t="s">
        <v>199</v>
      </c>
      <c r="AT220" s="205" t="s">
        <v>195</v>
      </c>
      <c r="AU220" s="205" t="s">
        <v>87</v>
      </c>
      <c r="AY220" s="18" t="s">
        <v>193</v>
      </c>
      <c r="BE220" s="206">
        <f t="shared" si="54"/>
        <v>0</v>
      </c>
      <c r="BF220" s="206">
        <f t="shared" si="55"/>
        <v>0</v>
      </c>
      <c r="BG220" s="206">
        <f t="shared" si="56"/>
        <v>0</v>
      </c>
      <c r="BH220" s="206">
        <f t="shared" si="57"/>
        <v>0</v>
      </c>
      <c r="BI220" s="206">
        <f t="shared" si="58"/>
        <v>0</v>
      </c>
      <c r="BJ220" s="18" t="s">
        <v>87</v>
      </c>
      <c r="BK220" s="206">
        <f t="shared" si="59"/>
        <v>0</v>
      </c>
      <c r="BL220" s="18" t="s">
        <v>199</v>
      </c>
      <c r="BM220" s="205" t="s">
        <v>1324</v>
      </c>
    </row>
    <row r="221" spans="1:65" s="2" customFormat="1" ht="16.5" customHeight="1">
      <c r="A221" s="35"/>
      <c r="B221" s="36"/>
      <c r="C221" s="193" t="s">
        <v>754</v>
      </c>
      <c r="D221" s="193" t="s">
        <v>195</v>
      </c>
      <c r="E221" s="194" t="s">
        <v>1658</v>
      </c>
      <c r="F221" s="195" t="s">
        <v>1640</v>
      </c>
      <c r="G221" s="196" t="s">
        <v>496</v>
      </c>
      <c r="H221" s="197">
        <v>0.4</v>
      </c>
      <c r="I221" s="198"/>
      <c r="J221" s="199">
        <f t="shared" si="50"/>
        <v>0</v>
      </c>
      <c r="K221" s="200"/>
      <c r="L221" s="40"/>
      <c r="M221" s="201" t="s">
        <v>1</v>
      </c>
      <c r="N221" s="202" t="s">
        <v>45</v>
      </c>
      <c r="O221" s="72"/>
      <c r="P221" s="203">
        <f t="shared" si="51"/>
        <v>0</v>
      </c>
      <c r="Q221" s="203">
        <v>0</v>
      </c>
      <c r="R221" s="203">
        <f t="shared" si="52"/>
        <v>0</v>
      </c>
      <c r="S221" s="203">
        <v>0</v>
      </c>
      <c r="T221" s="204">
        <f t="shared" si="5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5" t="s">
        <v>199</v>
      </c>
      <c r="AT221" s="205" t="s">
        <v>195</v>
      </c>
      <c r="AU221" s="205" t="s">
        <v>87</v>
      </c>
      <c r="AY221" s="18" t="s">
        <v>193</v>
      </c>
      <c r="BE221" s="206">
        <f t="shared" si="54"/>
        <v>0</v>
      </c>
      <c r="BF221" s="206">
        <f t="shared" si="55"/>
        <v>0</v>
      </c>
      <c r="BG221" s="206">
        <f t="shared" si="56"/>
        <v>0</v>
      </c>
      <c r="BH221" s="206">
        <f t="shared" si="57"/>
        <v>0</v>
      </c>
      <c r="BI221" s="206">
        <f t="shared" si="58"/>
        <v>0</v>
      </c>
      <c r="BJ221" s="18" t="s">
        <v>87</v>
      </c>
      <c r="BK221" s="206">
        <f t="shared" si="59"/>
        <v>0</v>
      </c>
      <c r="BL221" s="18" t="s">
        <v>199</v>
      </c>
      <c r="BM221" s="205" t="s">
        <v>1327</v>
      </c>
    </row>
    <row r="222" spans="1:65" s="2" customFormat="1" ht="16.5" customHeight="1">
      <c r="A222" s="35"/>
      <c r="B222" s="36"/>
      <c r="C222" s="193" t="s">
        <v>758</v>
      </c>
      <c r="D222" s="193" t="s">
        <v>195</v>
      </c>
      <c r="E222" s="194" t="s">
        <v>1659</v>
      </c>
      <c r="F222" s="195" t="s">
        <v>1642</v>
      </c>
      <c r="G222" s="196" t="s">
        <v>1348</v>
      </c>
      <c r="H222" s="197">
        <v>1</v>
      </c>
      <c r="I222" s="198"/>
      <c r="J222" s="199">
        <f t="shared" si="50"/>
        <v>0</v>
      </c>
      <c r="K222" s="200"/>
      <c r="L222" s="40"/>
      <c r="M222" s="201" t="s">
        <v>1</v>
      </c>
      <c r="N222" s="202" t="s">
        <v>45</v>
      </c>
      <c r="O222" s="72"/>
      <c r="P222" s="203">
        <f t="shared" si="51"/>
        <v>0</v>
      </c>
      <c r="Q222" s="203">
        <v>0</v>
      </c>
      <c r="R222" s="203">
        <f t="shared" si="52"/>
        <v>0</v>
      </c>
      <c r="S222" s="203">
        <v>0</v>
      </c>
      <c r="T222" s="204">
        <f t="shared" si="5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5" t="s">
        <v>199</v>
      </c>
      <c r="AT222" s="205" t="s">
        <v>195</v>
      </c>
      <c r="AU222" s="205" t="s">
        <v>87</v>
      </c>
      <c r="AY222" s="18" t="s">
        <v>193</v>
      </c>
      <c r="BE222" s="206">
        <f t="shared" si="54"/>
        <v>0</v>
      </c>
      <c r="BF222" s="206">
        <f t="shared" si="55"/>
        <v>0</v>
      </c>
      <c r="BG222" s="206">
        <f t="shared" si="56"/>
        <v>0</v>
      </c>
      <c r="BH222" s="206">
        <f t="shared" si="57"/>
        <v>0</v>
      </c>
      <c r="BI222" s="206">
        <f t="shared" si="58"/>
        <v>0</v>
      </c>
      <c r="BJ222" s="18" t="s">
        <v>87</v>
      </c>
      <c r="BK222" s="206">
        <f t="shared" si="59"/>
        <v>0</v>
      </c>
      <c r="BL222" s="18" t="s">
        <v>199</v>
      </c>
      <c r="BM222" s="205" t="s">
        <v>1330</v>
      </c>
    </row>
    <row r="223" spans="1:65" s="2" customFormat="1" ht="16.5" customHeight="1">
      <c r="A223" s="35"/>
      <c r="B223" s="36"/>
      <c r="C223" s="193" t="s">
        <v>763</v>
      </c>
      <c r="D223" s="193" t="s">
        <v>195</v>
      </c>
      <c r="E223" s="194" t="s">
        <v>1660</v>
      </c>
      <c r="F223" s="195" t="s">
        <v>1644</v>
      </c>
      <c r="G223" s="196" t="s">
        <v>1348</v>
      </c>
      <c r="H223" s="197">
        <v>1</v>
      </c>
      <c r="I223" s="198"/>
      <c r="J223" s="199">
        <f t="shared" si="50"/>
        <v>0</v>
      </c>
      <c r="K223" s="200"/>
      <c r="L223" s="40"/>
      <c r="M223" s="201" t="s">
        <v>1</v>
      </c>
      <c r="N223" s="202" t="s">
        <v>45</v>
      </c>
      <c r="O223" s="72"/>
      <c r="P223" s="203">
        <f t="shared" si="51"/>
        <v>0</v>
      </c>
      <c r="Q223" s="203">
        <v>0</v>
      </c>
      <c r="R223" s="203">
        <f t="shared" si="52"/>
        <v>0</v>
      </c>
      <c r="S223" s="203">
        <v>0</v>
      </c>
      <c r="T223" s="204">
        <f t="shared" si="5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5" t="s">
        <v>199</v>
      </c>
      <c r="AT223" s="205" t="s">
        <v>195</v>
      </c>
      <c r="AU223" s="205" t="s">
        <v>87</v>
      </c>
      <c r="AY223" s="18" t="s">
        <v>193</v>
      </c>
      <c r="BE223" s="206">
        <f t="shared" si="54"/>
        <v>0</v>
      </c>
      <c r="BF223" s="206">
        <f t="shared" si="55"/>
        <v>0</v>
      </c>
      <c r="BG223" s="206">
        <f t="shared" si="56"/>
        <v>0</v>
      </c>
      <c r="BH223" s="206">
        <f t="shared" si="57"/>
        <v>0</v>
      </c>
      <c r="BI223" s="206">
        <f t="shared" si="58"/>
        <v>0</v>
      </c>
      <c r="BJ223" s="18" t="s">
        <v>87</v>
      </c>
      <c r="BK223" s="206">
        <f t="shared" si="59"/>
        <v>0</v>
      </c>
      <c r="BL223" s="18" t="s">
        <v>199</v>
      </c>
      <c r="BM223" s="205" t="s">
        <v>1333</v>
      </c>
    </row>
    <row r="224" spans="1:65" s="2" customFormat="1" ht="16.5" customHeight="1">
      <c r="A224" s="35"/>
      <c r="B224" s="36"/>
      <c r="C224" s="193" t="s">
        <v>767</v>
      </c>
      <c r="D224" s="193" t="s">
        <v>195</v>
      </c>
      <c r="E224" s="194" t="s">
        <v>1661</v>
      </c>
      <c r="F224" s="195" t="s">
        <v>1646</v>
      </c>
      <c r="G224" s="196" t="s">
        <v>1348</v>
      </c>
      <c r="H224" s="197">
        <v>4</v>
      </c>
      <c r="I224" s="198"/>
      <c r="J224" s="199">
        <f t="shared" si="50"/>
        <v>0</v>
      </c>
      <c r="K224" s="200"/>
      <c r="L224" s="40"/>
      <c r="M224" s="201" t="s">
        <v>1</v>
      </c>
      <c r="N224" s="202" t="s">
        <v>45</v>
      </c>
      <c r="O224" s="72"/>
      <c r="P224" s="203">
        <f t="shared" si="51"/>
        <v>0</v>
      </c>
      <c r="Q224" s="203">
        <v>0</v>
      </c>
      <c r="R224" s="203">
        <f t="shared" si="52"/>
        <v>0</v>
      </c>
      <c r="S224" s="203">
        <v>0</v>
      </c>
      <c r="T224" s="204">
        <f t="shared" si="5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5" t="s">
        <v>199</v>
      </c>
      <c r="AT224" s="205" t="s">
        <v>195</v>
      </c>
      <c r="AU224" s="205" t="s">
        <v>87</v>
      </c>
      <c r="AY224" s="18" t="s">
        <v>193</v>
      </c>
      <c r="BE224" s="206">
        <f t="shared" si="54"/>
        <v>0</v>
      </c>
      <c r="BF224" s="206">
        <f t="shared" si="55"/>
        <v>0</v>
      </c>
      <c r="BG224" s="206">
        <f t="shared" si="56"/>
        <v>0</v>
      </c>
      <c r="BH224" s="206">
        <f t="shared" si="57"/>
        <v>0</v>
      </c>
      <c r="BI224" s="206">
        <f t="shared" si="58"/>
        <v>0</v>
      </c>
      <c r="BJ224" s="18" t="s">
        <v>87</v>
      </c>
      <c r="BK224" s="206">
        <f t="shared" si="59"/>
        <v>0</v>
      </c>
      <c r="BL224" s="18" t="s">
        <v>199</v>
      </c>
      <c r="BM224" s="205" t="s">
        <v>1336</v>
      </c>
    </row>
    <row r="225" spans="1:65" s="2" customFormat="1" ht="16.5" customHeight="1">
      <c r="A225" s="35"/>
      <c r="B225" s="36"/>
      <c r="C225" s="193" t="s">
        <v>783</v>
      </c>
      <c r="D225" s="193" t="s">
        <v>195</v>
      </c>
      <c r="E225" s="194" t="s">
        <v>1662</v>
      </c>
      <c r="F225" s="195" t="s">
        <v>1648</v>
      </c>
      <c r="G225" s="196" t="s">
        <v>1348</v>
      </c>
      <c r="H225" s="197">
        <v>2</v>
      </c>
      <c r="I225" s="198"/>
      <c r="J225" s="199">
        <f t="shared" si="50"/>
        <v>0</v>
      </c>
      <c r="K225" s="200"/>
      <c r="L225" s="40"/>
      <c r="M225" s="201" t="s">
        <v>1</v>
      </c>
      <c r="N225" s="202" t="s">
        <v>45</v>
      </c>
      <c r="O225" s="72"/>
      <c r="P225" s="203">
        <f t="shared" si="51"/>
        <v>0</v>
      </c>
      <c r="Q225" s="203">
        <v>0</v>
      </c>
      <c r="R225" s="203">
        <f t="shared" si="52"/>
        <v>0</v>
      </c>
      <c r="S225" s="203">
        <v>0</v>
      </c>
      <c r="T225" s="204">
        <f t="shared" si="5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5" t="s">
        <v>199</v>
      </c>
      <c r="AT225" s="205" t="s">
        <v>195</v>
      </c>
      <c r="AU225" s="205" t="s">
        <v>87</v>
      </c>
      <c r="AY225" s="18" t="s">
        <v>193</v>
      </c>
      <c r="BE225" s="206">
        <f t="shared" si="54"/>
        <v>0</v>
      </c>
      <c r="BF225" s="206">
        <f t="shared" si="55"/>
        <v>0</v>
      </c>
      <c r="BG225" s="206">
        <f t="shared" si="56"/>
        <v>0</v>
      </c>
      <c r="BH225" s="206">
        <f t="shared" si="57"/>
        <v>0</v>
      </c>
      <c r="BI225" s="206">
        <f t="shared" si="58"/>
        <v>0</v>
      </c>
      <c r="BJ225" s="18" t="s">
        <v>87</v>
      </c>
      <c r="BK225" s="206">
        <f t="shared" si="59"/>
        <v>0</v>
      </c>
      <c r="BL225" s="18" t="s">
        <v>199</v>
      </c>
      <c r="BM225" s="205" t="s">
        <v>1339</v>
      </c>
    </row>
    <row r="226" spans="1:65" s="2" customFormat="1" ht="16.5" customHeight="1">
      <c r="A226" s="35"/>
      <c r="B226" s="36"/>
      <c r="C226" s="193" t="s">
        <v>794</v>
      </c>
      <c r="D226" s="193" t="s">
        <v>195</v>
      </c>
      <c r="E226" s="194" t="s">
        <v>1674</v>
      </c>
      <c r="F226" s="195" t="s">
        <v>1669</v>
      </c>
      <c r="G226" s="196" t="s">
        <v>1348</v>
      </c>
      <c r="H226" s="197">
        <v>1</v>
      </c>
      <c r="I226" s="198"/>
      <c r="J226" s="199">
        <f t="shared" si="50"/>
        <v>0</v>
      </c>
      <c r="K226" s="200"/>
      <c r="L226" s="40"/>
      <c r="M226" s="201" t="s">
        <v>1</v>
      </c>
      <c r="N226" s="202" t="s">
        <v>45</v>
      </c>
      <c r="O226" s="72"/>
      <c r="P226" s="203">
        <f t="shared" si="51"/>
        <v>0</v>
      </c>
      <c r="Q226" s="203">
        <v>0</v>
      </c>
      <c r="R226" s="203">
        <f t="shared" si="52"/>
        <v>0</v>
      </c>
      <c r="S226" s="203">
        <v>0</v>
      </c>
      <c r="T226" s="204">
        <f t="shared" si="5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5" t="s">
        <v>199</v>
      </c>
      <c r="AT226" s="205" t="s">
        <v>195</v>
      </c>
      <c r="AU226" s="205" t="s">
        <v>87</v>
      </c>
      <c r="AY226" s="18" t="s">
        <v>193</v>
      </c>
      <c r="BE226" s="206">
        <f t="shared" si="54"/>
        <v>0</v>
      </c>
      <c r="BF226" s="206">
        <f t="shared" si="55"/>
        <v>0</v>
      </c>
      <c r="BG226" s="206">
        <f t="shared" si="56"/>
        <v>0</v>
      </c>
      <c r="BH226" s="206">
        <f t="shared" si="57"/>
        <v>0</v>
      </c>
      <c r="BI226" s="206">
        <f t="shared" si="58"/>
        <v>0</v>
      </c>
      <c r="BJ226" s="18" t="s">
        <v>87</v>
      </c>
      <c r="BK226" s="206">
        <f t="shared" si="59"/>
        <v>0</v>
      </c>
      <c r="BL226" s="18" t="s">
        <v>199</v>
      </c>
      <c r="BM226" s="205" t="s">
        <v>1342</v>
      </c>
    </row>
    <row r="227" spans="1:65" s="2" customFormat="1" ht="16.5" customHeight="1">
      <c r="A227" s="35"/>
      <c r="B227" s="36"/>
      <c r="C227" s="193" t="s">
        <v>801</v>
      </c>
      <c r="D227" s="193" t="s">
        <v>195</v>
      </c>
      <c r="E227" s="194" t="s">
        <v>1663</v>
      </c>
      <c r="F227" s="195" t="s">
        <v>1650</v>
      </c>
      <c r="G227" s="196" t="s">
        <v>1348</v>
      </c>
      <c r="H227" s="197">
        <v>1</v>
      </c>
      <c r="I227" s="198"/>
      <c r="J227" s="199">
        <f t="shared" si="50"/>
        <v>0</v>
      </c>
      <c r="K227" s="200"/>
      <c r="L227" s="40"/>
      <c r="M227" s="201" t="s">
        <v>1</v>
      </c>
      <c r="N227" s="202" t="s">
        <v>45</v>
      </c>
      <c r="O227" s="72"/>
      <c r="P227" s="203">
        <f t="shared" si="51"/>
        <v>0</v>
      </c>
      <c r="Q227" s="203">
        <v>0</v>
      </c>
      <c r="R227" s="203">
        <f t="shared" si="52"/>
        <v>0</v>
      </c>
      <c r="S227" s="203">
        <v>0</v>
      </c>
      <c r="T227" s="204">
        <f t="shared" si="5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5" t="s">
        <v>199</v>
      </c>
      <c r="AT227" s="205" t="s">
        <v>195</v>
      </c>
      <c r="AU227" s="205" t="s">
        <v>87</v>
      </c>
      <c r="AY227" s="18" t="s">
        <v>193</v>
      </c>
      <c r="BE227" s="206">
        <f t="shared" si="54"/>
        <v>0</v>
      </c>
      <c r="BF227" s="206">
        <f t="shared" si="55"/>
        <v>0</v>
      </c>
      <c r="BG227" s="206">
        <f t="shared" si="56"/>
        <v>0</v>
      </c>
      <c r="BH227" s="206">
        <f t="shared" si="57"/>
        <v>0</v>
      </c>
      <c r="BI227" s="206">
        <f t="shared" si="58"/>
        <v>0</v>
      </c>
      <c r="BJ227" s="18" t="s">
        <v>87</v>
      </c>
      <c r="BK227" s="206">
        <f t="shared" si="59"/>
        <v>0</v>
      </c>
      <c r="BL227" s="18" t="s">
        <v>199</v>
      </c>
      <c r="BM227" s="205" t="s">
        <v>1345</v>
      </c>
    </row>
    <row r="228" spans="1:65" s="2" customFormat="1" ht="16.5" customHeight="1">
      <c r="A228" s="35"/>
      <c r="B228" s="36"/>
      <c r="C228" s="193" t="s">
        <v>812</v>
      </c>
      <c r="D228" s="193" t="s">
        <v>195</v>
      </c>
      <c r="E228" s="194" t="s">
        <v>1664</v>
      </c>
      <c r="F228" s="195" t="s">
        <v>1652</v>
      </c>
      <c r="G228" s="196" t="s">
        <v>1348</v>
      </c>
      <c r="H228" s="197">
        <v>1</v>
      </c>
      <c r="I228" s="198"/>
      <c r="J228" s="199">
        <f t="shared" si="50"/>
        <v>0</v>
      </c>
      <c r="K228" s="200"/>
      <c r="L228" s="40"/>
      <c r="M228" s="201" t="s">
        <v>1</v>
      </c>
      <c r="N228" s="202" t="s">
        <v>45</v>
      </c>
      <c r="O228" s="72"/>
      <c r="P228" s="203">
        <f t="shared" si="51"/>
        <v>0</v>
      </c>
      <c r="Q228" s="203">
        <v>0</v>
      </c>
      <c r="R228" s="203">
        <f t="shared" si="52"/>
        <v>0</v>
      </c>
      <c r="S228" s="203">
        <v>0</v>
      </c>
      <c r="T228" s="204">
        <f t="shared" si="5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5" t="s">
        <v>199</v>
      </c>
      <c r="AT228" s="205" t="s">
        <v>195</v>
      </c>
      <c r="AU228" s="205" t="s">
        <v>87</v>
      </c>
      <c r="AY228" s="18" t="s">
        <v>193</v>
      </c>
      <c r="BE228" s="206">
        <f t="shared" si="54"/>
        <v>0</v>
      </c>
      <c r="BF228" s="206">
        <f t="shared" si="55"/>
        <v>0</v>
      </c>
      <c r="BG228" s="206">
        <f t="shared" si="56"/>
        <v>0</v>
      </c>
      <c r="BH228" s="206">
        <f t="shared" si="57"/>
        <v>0</v>
      </c>
      <c r="BI228" s="206">
        <f t="shared" si="58"/>
        <v>0</v>
      </c>
      <c r="BJ228" s="18" t="s">
        <v>87</v>
      </c>
      <c r="BK228" s="206">
        <f t="shared" si="59"/>
        <v>0</v>
      </c>
      <c r="BL228" s="18" t="s">
        <v>199</v>
      </c>
      <c r="BM228" s="205" t="s">
        <v>1349</v>
      </c>
    </row>
    <row r="229" spans="1:65" s="2" customFormat="1" ht="16.5" customHeight="1">
      <c r="A229" s="35"/>
      <c r="B229" s="36"/>
      <c r="C229" s="193" t="s">
        <v>816</v>
      </c>
      <c r="D229" s="193" t="s">
        <v>195</v>
      </c>
      <c r="E229" s="194" t="s">
        <v>1675</v>
      </c>
      <c r="F229" s="195" t="s">
        <v>1671</v>
      </c>
      <c r="G229" s="196" t="s">
        <v>1348</v>
      </c>
      <c r="H229" s="197">
        <v>1</v>
      </c>
      <c r="I229" s="198"/>
      <c r="J229" s="199">
        <f t="shared" si="50"/>
        <v>0</v>
      </c>
      <c r="K229" s="200"/>
      <c r="L229" s="40"/>
      <c r="M229" s="201" t="s">
        <v>1</v>
      </c>
      <c r="N229" s="202" t="s">
        <v>45</v>
      </c>
      <c r="O229" s="72"/>
      <c r="P229" s="203">
        <f t="shared" si="51"/>
        <v>0</v>
      </c>
      <c r="Q229" s="203">
        <v>0</v>
      </c>
      <c r="R229" s="203">
        <f t="shared" si="52"/>
        <v>0</v>
      </c>
      <c r="S229" s="203">
        <v>0</v>
      </c>
      <c r="T229" s="204">
        <f t="shared" si="5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5" t="s">
        <v>199</v>
      </c>
      <c r="AT229" s="205" t="s">
        <v>195</v>
      </c>
      <c r="AU229" s="205" t="s">
        <v>87</v>
      </c>
      <c r="AY229" s="18" t="s">
        <v>193</v>
      </c>
      <c r="BE229" s="206">
        <f t="shared" si="54"/>
        <v>0</v>
      </c>
      <c r="BF229" s="206">
        <f t="shared" si="55"/>
        <v>0</v>
      </c>
      <c r="BG229" s="206">
        <f t="shared" si="56"/>
        <v>0</v>
      </c>
      <c r="BH229" s="206">
        <f t="shared" si="57"/>
        <v>0</v>
      </c>
      <c r="BI229" s="206">
        <f t="shared" si="58"/>
        <v>0</v>
      </c>
      <c r="BJ229" s="18" t="s">
        <v>87</v>
      </c>
      <c r="BK229" s="206">
        <f t="shared" si="59"/>
        <v>0</v>
      </c>
      <c r="BL229" s="18" t="s">
        <v>199</v>
      </c>
      <c r="BM229" s="205" t="s">
        <v>1352</v>
      </c>
    </row>
    <row r="230" spans="1:65" s="2" customFormat="1" ht="16.5" customHeight="1">
      <c r="A230" s="35"/>
      <c r="B230" s="36"/>
      <c r="C230" s="193" t="s">
        <v>822</v>
      </c>
      <c r="D230" s="193" t="s">
        <v>195</v>
      </c>
      <c r="E230" s="194" t="s">
        <v>1665</v>
      </c>
      <c r="F230" s="195" t="s">
        <v>1654</v>
      </c>
      <c r="G230" s="196" t="s">
        <v>1348</v>
      </c>
      <c r="H230" s="197">
        <v>1</v>
      </c>
      <c r="I230" s="198"/>
      <c r="J230" s="199">
        <f t="shared" si="50"/>
        <v>0</v>
      </c>
      <c r="K230" s="200"/>
      <c r="L230" s="40"/>
      <c r="M230" s="201" t="s">
        <v>1</v>
      </c>
      <c r="N230" s="202" t="s">
        <v>45</v>
      </c>
      <c r="O230" s="72"/>
      <c r="P230" s="203">
        <f t="shared" si="51"/>
        <v>0</v>
      </c>
      <c r="Q230" s="203">
        <v>0</v>
      </c>
      <c r="R230" s="203">
        <f t="shared" si="52"/>
        <v>0</v>
      </c>
      <c r="S230" s="203">
        <v>0</v>
      </c>
      <c r="T230" s="204">
        <f t="shared" si="5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5" t="s">
        <v>199</v>
      </c>
      <c r="AT230" s="205" t="s">
        <v>195</v>
      </c>
      <c r="AU230" s="205" t="s">
        <v>87</v>
      </c>
      <c r="AY230" s="18" t="s">
        <v>193</v>
      </c>
      <c r="BE230" s="206">
        <f t="shared" si="54"/>
        <v>0</v>
      </c>
      <c r="BF230" s="206">
        <f t="shared" si="55"/>
        <v>0</v>
      </c>
      <c r="BG230" s="206">
        <f t="shared" si="56"/>
        <v>0</v>
      </c>
      <c r="BH230" s="206">
        <f t="shared" si="57"/>
        <v>0</v>
      </c>
      <c r="BI230" s="206">
        <f t="shared" si="58"/>
        <v>0</v>
      </c>
      <c r="BJ230" s="18" t="s">
        <v>87</v>
      </c>
      <c r="BK230" s="206">
        <f t="shared" si="59"/>
        <v>0</v>
      </c>
      <c r="BL230" s="18" t="s">
        <v>199</v>
      </c>
      <c r="BM230" s="205" t="s">
        <v>1355</v>
      </c>
    </row>
    <row r="231" spans="2:63" s="12" customFormat="1" ht="25.9" customHeight="1">
      <c r="B231" s="177"/>
      <c r="C231" s="178"/>
      <c r="D231" s="179" t="s">
        <v>79</v>
      </c>
      <c r="E231" s="180" t="s">
        <v>1676</v>
      </c>
      <c r="F231" s="180" t="s">
        <v>1677</v>
      </c>
      <c r="G231" s="178"/>
      <c r="H231" s="178"/>
      <c r="I231" s="181"/>
      <c r="J231" s="182">
        <f>BK231</f>
        <v>0</v>
      </c>
      <c r="K231" s="178"/>
      <c r="L231" s="183"/>
      <c r="M231" s="184"/>
      <c r="N231" s="185"/>
      <c r="O231" s="185"/>
      <c r="P231" s="186">
        <f>SUM(P232:P241)</f>
        <v>0</v>
      </c>
      <c r="Q231" s="185"/>
      <c r="R231" s="186">
        <f>SUM(R232:R241)</f>
        <v>0</v>
      </c>
      <c r="S231" s="185"/>
      <c r="T231" s="187">
        <f>SUM(T232:T241)</f>
        <v>0</v>
      </c>
      <c r="AR231" s="188" t="s">
        <v>87</v>
      </c>
      <c r="AT231" s="189" t="s">
        <v>79</v>
      </c>
      <c r="AU231" s="189" t="s">
        <v>80</v>
      </c>
      <c r="AY231" s="188" t="s">
        <v>193</v>
      </c>
      <c r="BK231" s="190">
        <f>SUM(BK232:BK241)</f>
        <v>0</v>
      </c>
    </row>
    <row r="232" spans="1:65" s="2" customFormat="1" ht="24.2" customHeight="1">
      <c r="A232" s="35"/>
      <c r="B232" s="36"/>
      <c r="C232" s="193" t="s">
        <v>830</v>
      </c>
      <c r="D232" s="193" t="s">
        <v>195</v>
      </c>
      <c r="E232" s="194" t="s">
        <v>1635</v>
      </c>
      <c r="F232" s="195" t="s">
        <v>1636</v>
      </c>
      <c r="G232" s="196" t="s">
        <v>1348</v>
      </c>
      <c r="H232" s="197">
        <v>1</v>
      </c>
      <c r="I232" s="198"/>
      <c r="J232" s="199">
        <f aca="true" t="shared" si="60" ref="J232:J241">ROUND(I232*H232,2)</f>
        <v>0</v>
      </c>
      <c r="K232" s="200"/>
      <c r="L232" s="40"/>
      <c r="M232" s="201" t="s">
        <v>1</v>
      </c>
      <c r="N232" s="202" t="s">
        <v>45</v>
      </c>
      <c r="O232" s="72"/>
      <c r="P232" s="203">
        <f aca="true" t="shared" si="61" ref="P232:P241">O232*H232</f>
        <v>0</v>
      </c>
      <c r="Q232" s="203">
        <v>0</v>
      </c>
      <c r="R232" s="203">
        <f aca="true" t="shared" si="62" ref="R232:R241">Q232*H232</f>
        <v>0</v>
      </c>
      <c r="S232" s="203">
        <v>0</v>
      </c>
      <c r="T232" s="204">
        <f aca="true" t="shared" si="63" ref="T232:T241"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5" t="s">
        <v>199</v>
      </c>
      <c r="AT232" s="205" t="s">
        <v>195</v>
      </c>
      <c r="AU232" s="205" t="s">
        <v>87</v>
      </c>
      <c r="AY232" s="18" t="s">
        <v>193</v>
      </c>
      <c r="BE232" s="206">
        <f aca="true" t="shared" si="64" ref="BE232:BE241">IF(N232="základní",J232,0)</f>
        <v>0</v>
      </c>
      <c r="BF232" s="206">
        <f aca="true" t="shared" si="65" ref="BF232:BF241">IF(N232="snížená",J232,0)</f>
        <v>0</v>
      </c>
      <c r="BG232" s="206">
        <f aca="true" t="shared" si="66" ref="BG232:BG241">IF(N232="zákl. přenesená",J232,0)</f>
        <v>0</v>
      </c>
      <c r="BH232" s="206">
        <f aca="true" t="shared" si="67" ref="BH232:BH241">IF(N232="sníž. přenesená",J232,0)</f>
        <v>0</v>
      </c>
      <c r="BI232" s="206">
        <f aca="true" t="shared" si="68" ref="BI232:BI241">IF(N232="nulová",J232,0)</f>
        <v>0</v>
      </c>
      <c r="BJ232" s="18" t="s">
        <v>87</v>
      </c>
      <c r="BK232" s="206">
        <f aca="true" t="shared" si="69" ref="BK232:BK241">ROUND(I232*H232,2)</f>
        <v>0</v>
      </c>
      <c r="BL232" s="18" t="s">
        <v>199</v>
      </c>
      <c r="BM232" s="205" t="s">
        <v>1358</v>
      </c>
    </row>
    <row r="233" spans="1:65" s="2" customFormat="1" ht="16.5" customHeight="1">
      <c r="A233" s="35"/>
      <c r="B233" s="36"/>
      <c r="C233" s="193" t="s">
        <v>848</v>
      </c>
      <c r="D233" s="193" t="s">
        <v>195</v>
      </c>
      <c r="E233" s="194" t="s">
        <v>1637</v>
      </c>
      <c r="F233" s="195" t="s">
        <v>1638</v>
      </c>
      <c r="G233" s="196" t="s">
        <v>1348</v>
      </c>
      <c r="H233" s="197">
        <v>0.2</v>
      </c>
      <c r="I233" s="198"/>
      <c r="J233" s="199">
        <f t="shared" si="60"/>
        <v>0</v>
      </c>
      <c r="K233" s="200"/>
      <c r="L233" s="40"/>
      <c r="M233" s="201" t="s">
        <v>1</v>
      </c>
      <c r="N233" s="202" t="s">
        <v>45</v>
      </c>
      <c r="O233" s="72"/>
      <c r="P233" s="203">
        <f t="shared" si="61"/>
        <v>0</v>
      </c>
      <c r="Q233" s="203">
        <v>0</v>
      </c>
      <c r="R233" s="203">
        <f t="shared" si="62"/>
        <v>0</v>
      </c>
      <c r="S233" s="203">
        <v>0</v>
      </c>
      <c r="T233" s="204">
        <f t="shared" si="6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5" t="s">
        <v>199</v>
      </c>
      <c r="AT233" s="205" t="s">
        <v>195</v>
      </c>
      <c r="AU233" s="205" t="s">
        <v>87</v>
      </c>
      <c r="AY233" s="18" t="s">
        <v>193</v>
      </c>
      <c r="BE233" s="206">
        <f t="shared" si="64"/>
        <v>0</v>
      </c>
      <c r="BF233" s="206">
        <f t="shared" si="65"/>
        <v>0</v>
      </c>
      <c r="BG233" s="206">
        <f t="shared" si="66"/>
        <v>0</v>
      </c>
      <c r="BH233" s="206">
        <f t="shared" si="67"/>
        <v>0</v>
      </c>
      <c r="BI233" s="206">
        <f t="shared" si="68"/>
        <v>0</v>
      </c>
      <c r="BJ233" s="18" t="s">
        <v>87</v>
      </c>
      <c r="BK233" s="206">
        <f t="shared" si="69"/>
        <v>0</v>
      </c>
      <c r="BL233" s="18" t="s">
        <v>199</v>
      </c>
      <c r="BM233" s="205" t="s">
        <v>1361</v>
      </c>
    </row>
    <row r="234" spans="1:65" s="2" customFormat="1" ht="16.5" customHeight="1">
      <c r="A234" s="35"/>
      <c r="B234" s="36"/>
      <c r="C234" s="193" t="s">
        <v>861</v>
      </c>
      <c r="D234" s="193" t="s">
        <v>195</v>
      </c>
      <c r="E234" s="194" t="s">
        <v>1639</v>
      </c>
      <c r="F234" s="195" t="s">
        <v>1640</v>
      </c>
      <c r="G234" s="196" t="s">
        <v>1348</v>
      </c>
      <c r="H234" s="197">
        <v>0.6</v>
      </c>
      <c r="I234" s="198"/>
      <c r="J234" s="199">
        <f t="shared" si="60"/>
        <v>0</v>
      </c>
      <c r="K234" s="200"/>
      <c r="L234" s="40"/>
      <c r="M234" s="201" t="s">
        <v>1</v>
      </c>
      <c r="N234" s="202" t="s">
        <v>45</v>
      </c>
      <c r="O234" s="72"/>
      <c r="P234" s="203">
        <f t="shared" si="61"/>
        <v>0</v>
      </c>
      <c r="Q234" s="203">
        <v>0</v>
      </c>
      <c r="R234" s="203">
        <f t="shared" si="62"/>
        <v>0</v>
      </c>
      <c r="S234" s="203">
        <v>0</v>
      </c>
      <c r="T234" s="204">
        <f t="shared" si="6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5" t="s">
        <v>199</v>
      </c>
      <c r="AT234" s="205" t="s">
        <v>195</v>
      </c>
      <c r="AU234" s="205" t="s">
        <v>87</v>
      </c>
      <c r="AY234" s="18" t="s">
        <v>193</v>
      </c>
      <c r="BE234" s="206">
        <f t="shared" si="64"/>
        <v>0</v>
      </c>
      <c r="BF234" s="206">
        <f t="shared" si="65"/>
        <v>0</v>
      </c>
      <c r="BG234" s="206">
        <f t="shared" si="66"/>
        <v>0</v>
      </c>
      <c r="BH234" s="206">
        <f t="shared" si="67"/>
        <v>0</v>
      </c>
      <c r="BI234" s="206">
        <f t="shared" si="68"/>
        <v>0</v>
      </c>
      <c r="BJ234" s="18" t="s">
        <v>87</v>
      </c>
      <c r="BK234" s="206">
        <f t="shared" si="69"/>
        <v>0</v>
      </c>
      <c r="BL234" s="18" t="s">
        <v>199</v>
      </c>
      <c r="BM234" s="205" t="s">
        <v>1367</v>
      </c>
    </row>
    <row r="235" spans="1:65" s="2" customFormat="1" ht="16.5" customHeight="1">
      <c r="A235" s="35"/>
      <c r="B235" s="36"/>
      <c r="C235" s="193" t="s">
        <v>866</v>
      </c>
      <c r="D235" s="193" t="s">
        <v>195</v>
      </c>
      <c r="E235" s="194" t="s">
        <v>1641</v>
      </c>
      <c r="F235" s="195" t="s">
        <v>1642</v>
      </c>
      <c r="G235" s="196" t="s">
        <v>1348</v>
      </c>
      <c r="H235" s="197">
        <v>1</v>
      </c>
      <c r="I235" s="198"/>
      <c r="J235" s="199">
        <f t="shared" si="60"/>
        <v>0</v>
      </c>
      <c r="K235" s="200"/>
      <c r="L235" s="40"/>
      <c r="M235" s="201" t="s">
        <v>1</v>
      </c>
      <c r="N235" s="202" t="s">
        <v>45</v>
      </c>
      <c r="O235" s="72"/>
      <c r="P235" s="203">
        <f t="shared" si="61"/>
        <v>0</v>
      </c>
      <c r="Q235" s="203">
        <v>0</v>
      </c>
      <c r="R235" s="203">
        <f t="shared" si="62"/>
        <v>0</v>
      </c>
      <c r="S235" s="203">
        <v>0</v>
      </c>
      <c r="T235" s="204">
        <f t="shared" si="6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5" t="s">
        <v>199</v>
      </c>
      <c r="AT235" s="205" t="s">
        <v>195</v>
      </c>
      <c r="AU235" s="205" t="s">
        <v>87</v>
      </c>
      <c r="AY235" s="18" t="s">
        <v>193</v>
      </c>
      <c r="BE235" s="206">
        <f t="shared" si="64"/>
        <v>0</v>
      </c>
      <c r="BF235" s="206">
        <f t="shared" si="65"/>
        <v>0</v>
      </c>
      <c r="BG235" s="206">
        <f t="shared" si="66"/>
        <v>0</v>
      </c>
      <c r="BH235" s="206">
        <f t="shared" si="67"/>
        <v>0</v>
      </c>
      <c r="BI235" s="206">
        <f t="shared" si="68"/>
        <v>0</v>
      </c>
      <c r="BJ235" s="18" t="s">
        <v>87</v>
      </c>
      <c r="BK235" s="206">
        <f t="shared" si="69"/>
        <v>0</v>
      </c>
      <c r="BL235" s="18" t="s">
        <v>199</v>
      </c>
      <c r="BM235" s="205" t="s">
        <v>1371</v>
      </c>
    </row>
    <row r="236" spans="1:65" s="2" customFormat="1" ht="16.5" customHeight="1">
      <c r="A236" s="35"/>
      <c r="B236" s="36"/>
      <c r="C236" s="193" t="s">
        <v>873</v>
      </c>
      <c r="D236" s="193" t="s">
        <v>195</v>
      </c>
      <c r="E236" s="194" t="s">
        <v>1643</v>
      </c>
      <c r="F236" s="195" t="s">
        <v>1644</v>
      </c>
      <c r="G236" s="196" t="s">
        <v>1348</v>
      </c>
      <c r="H236" s="197">
        <v>1</v>
      </c>
      <c r="I236" s="198"/>
      <c r="J236" s="199">
        <f t="shared" si="60"/>
        <v>0</v>
      </c>
      <c r="K236" s="200"/>
      <c r="L236" s="40"/>
      <c r="M236" s="201" t="s">
        <v>1</v>
      </c>
      <c r="N236" s="202" t="s">
        <v>45</v>
      </c>
      <c r="O236" s="72"/>
      <c r="P236" s="203">
        <f t="shared" si="61"/>
        <v>0</v>
      </c>
      <c r="Q236" s="203">
        <v>0</v>
      </c>
      <c r="R236" s="203">
        <f t="shared" si="62"/>
        <v>0</v>
      </c>
      <c r="S236" s="203">
        <v>0</v>
      </c>
      <c r="T236" s="204">
        <f t="shared" si="6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5" t="s">
        <v>199</v>
      </c>
      <c r="AT236" s="205" t="s">
        <v>195</v>
      </c>
      <c r="AU236" s="205" t="s">
        <v>87</v>
      </c>
      <c r="AY236" s="18" t="s">
        <v>193</v>
      </c>
      <c r="BE236" s="206">
        <f t="shared" si="64"/>
        <v>0</v>
      </c>
      <c r="BF236" s="206">
        <f t="shared" si="65"/>
        <v>0</v>
      </c>
      <c r="BG236" s="206">
        <f t="shared" si="66"/>
        <v>0</v>
      </c>
      <c r="BH236" s="206">
        <f t="shared" si="67"/>
        <v>0</v>
      </c>
      <c r="BI236" s="206">
        <f t="shared" si="68"/>
        <v>0</v>
      </c>
      <c r="BJ236" s="18" t="s">
        <v>87</v>
      </c>
      <c r="BK236" s="206">
        <f t="shared" si="69"/>
        <v>0</v>
      </c>
      <c r="BL236" s="18" t="s">
        <v>199</v>
      </c>
      <c r="BM236" s="205" t="s">
        <v>1374</v>
      </c>
    </row>
    <row r="237" spans="1:65" s="2" customFormat="1" ht="16.5" customHeight="1">
      <c r="A237" s="35"/>
      <c r="B237" s="36"/>
      <c r="C237" s="193" t="s">
        <v>878</v>
      </c>
      <c r="D237" s="193" t="s">
        <v>195</v>
      </c>
      <c r="E237" s="194" t="s">
        <v>1645</v>
      </c>
      <c r="F237" s="195" t="s">
        <v>1646</v>
      </c>
      <c r="G237" s="196" t="s">
        <v>1348</v>
      </c>
      <c r="H237" s="197">
        <v>3</v>
      </c>
      <c r="I237" s="198"/>
      <c r="J237" s="199">
        <f t="shared" si="60"/>
        <v>0</v>
      </c>
      <c r="K237" s="200"/>
      <c r="L237" s="40"/>
      <c r="M237" s="201" t="s">
        <v>1</v>
      </c>
      <c r="N237" s="202" t="s">
        <v>45</v>
      </c>
      <c r="O237" s="72"/>
      <c r="P237" s="203">
        <f t="shared" si="61"/>
        <v>0</v>
      </c>
      <c r="Q237" s="203">
        <v>0</v>
      </c>
      <c r="R237" s="203">
        <f t="shared" si="62"/>
        <v>0</v>
      </c>
      <c r="S237" s="203">
        <v>0</v>
      </c>
      <c r="T237" s="204">
        <f t="shared" si="6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5" t="s">
        <v>199</v>
      </c>
      <c r="AT237" s="205" t="s">
        <v>195</v>
      </c>
      <c r="AU237" s="205" t="s">
        <v>87</v>
      </c>
      <c r="AY237" s="18" t="s">
        <v>193</v>
      </c>
      <c r="BE237" s="206">
        <f t="shared" si="64"/>
        <v>0</v>
      </c>
      <c r="BF237" s="206">
        <f t="shared" si="65"/>
        <v>0</v>
      </c>
      <c r="BG237" s="206">
        <f t="shared" si="66"/>
        <v>0</v>
      </c>
      <c r="BH237" s="206">
        <f t="shared" si="67"/>
        <v>0</v>
      </c>
      <c r="BI237" s="206">
        <f t="shared" si="68"/>
        <v>0</v>
      </c>
      <c r="BJ237" s="18" t="s">
        <v>87</v>
      </c>
      <c r="BK237" s="206">
        <f t="shared" si="69"/>
        <v>0</v>
      </c>
      <c r="BL237" s="18" t="s">
        <v>199</v>
      </c>
      <c r="BM237" s="205" t="s">
        <v>1378</v>
      </c>
    </row>
    <row r="238" spans="1:65" s="2" customFormat="1" ht="16.5" customHeight="1">
      <c r="A238" s="35"/>
      <c r="B238" s="36"/>
      <c r="C238" s="193" t="s">
        <v>883</v>
      </c>
      <c r="D238" s="193" t="s">
        <v>195</v>
      </c>
      <c r="E238" s="194" t="s">
        <v>1647</v>
      </c>
      <c r="F238" s="195" t="s">
        <v>1648</v>
      </c>
      <c r="G238" s="196" t="s">
        <v>1348</v>
      </c>
      <c r="H238" s="197">
        <v>2</v>
      </c>
      <c r="I238" s="198"/>
      <c r="J238" s="199">
        <f t="shared" si="60"/>
        <v>0</v>
      </c>
      <c r="K238" s="200"/>
      <c r="L238" s="40"/>
      <c r="M238" s="201" t="s">
        <v>1</v>
      </c>
      <c r="N238" s="202" t="s">
        <v>45</v>
      </c>
      <c r="O238" s="72"/>
      <c r="P238" s="203">
        <f t="shared" si="61"/>
        <v>0</v>
      </c>
      <c r="Q238" s="203">
        <v>0</v>
      </c>
      <c r="R238" s="203">
        <f t="shared" si="62"/>
        <v>0</v>
      </c>
      <c r="S238" s="203">
        <v>0</v>
      </c>
      <c r="T238" s="204">
        <f t="shared" si="6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5" t="s">
        <v>199</v>
      </c>
      <c r="AT238" s="205" t="s">
        <v>195</v>
      </c>
      <c r="AU238" s="205" t="s">
        <v>87</v>
      </c>
      <c r="AY238" s="18" t="s">
        <v>193</v>
      </c>
      <c r="BE238" s="206">
        <f t="shared" si="64"/>
        <v>0</v>
      </c>
      <c r="BF238" s="206">
        <f t="shared" si="65"/>
        <v>0</v>
      </c>
      <c r="BG238" s="206">
        <f t="shared" si="66"/>
        <v>0</v>
      </c>
      <c r="BH238" s="206">
        <f t="shared" si="67"/>
        <v>0</v>
      </c>
      <c r="BI238" s="206">
        <f t="shared" si="68"/>
        <v>0</v>
      </c>
      <c r="BJ238" s="18" t="s">
        <v>87</v>
      </c>
      <c r="BK238" s="206">
        <f t="shared" si="69"/>
        <v>0</v>
      </c>
      <c r="BL238" s="18" t="s">
        <v>199</v>
      </c>
      <c r="BM238" s="205" t="s">
        <v>1381</v>
      </c>
    </row>
    <row r="239" spans="1:65" s="2" customFormat="1" ht="16.5" customHeight="1">
      <c r="A239" s="35"/>
      <c r="B239" s="36"/>
      <c r="C239" s="193" t="s">
        <v>888</v>
      </c>
      <c r="D239" s="193" t="s">
        <v>195</v>
      </c>
      <c r="E239" s="194" t="s">
        <v>1649</v>
      </c>
      <c r="F239" s="195" t="s">
        <v>1650</v>
      </c>
      <c r="G239" s="196" t="s">
        <v>1348</v>
      </c>
      <c r="H239" s="197">
        <v>1</v>
      </c>
      <c r="I239" s="198"/>
      <c r="J239" s="199">
        <f t="shared" si="60"/>
        <v>0</v>
      </c>
      <c r="K239" s="200"/>
      <c r="L239" s="40"/>
      <c r="M239" s="201" t="s">
        <v>1</v>
      </c>
      <c r="N239" s="202" t="s">
        <v>45</v>
      </c>
      <c r="O239" s="72"/>
      <c r="P239" s="203">
        <f t="shared" si="61"/>
        <v>0</v>
      </c>
      <c r="Q239" s="203">
        <v>0</v>
      </c>
      <c r="R239" s="203">
        <f t="shared" si="62"/>
        <v>0</v>
      </c>
      <c r="S239" s="203">
        <v>0</v>
      </c>
      <c r="T239" s="204">
        <f t="shared" si="6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5" t="s">
        <v>199</v>
      </c>
      <c r="AT239" s="205" t="s">
        <v>195</v>
      </c>
      <c r="AU239" s="205" t="s">
        <v>87</v>
      </c>
      <c r="AY239" s="18" t="s">
        <v>193</v>
      </c>
      <c r="BE239" s="206">
        <f t="shared" si="64"/>
        <v>0</v>
      </c>
      <c r="BF239" s="206">
        <f t="shared" si="65"/>
        <v>0</v>
      </c>
      <c r="BG239" s="206">
        <f t="shared" si="66"/>
        <v>0</v>
      </c>
      <c r="BH239" s="206">
        <f t="shared" si="67"/>
        <v>0</v>
      </c>
      <c r="BI239" s="206">
        <f t="shared" si="68"/>
        <v>0</v>
      </c>
      <c r="BJ239" s="18" t="s">
        <v>87</v>
      </c>
      <c r="BK239" s="206">
        <f t="shared" si="69"/>
        <v>0</v>
      </c>
      <c r="BL239" s="18" t="s">
        <v>199</v>
      </c>
      <c r="BM239" s="205" t="s">
        <v>1386</v>
      </c>
    </row>
    <row r="240" spans="1:65" s="2" customFormat="1" ht="16.5" customHeight="1">
      <c r="A240" s="35"/>
      <c r="B240" s="36"/>
      <c r="C240" s="193" t="s">
        <v>893</v>
      </c>
      <c r="D240" s="193" t="s">
        <v>195</v>
      </c>
      <c r="E240" s="194" t="s">
        <v>1651</v>
      </c>
      <c r="F240" s="195" t="s">
        <v>1652</v>
      </c>
      <c r="G240" s="196" t="s">
        <v>1348</v>
      </c>
      <c r="H240" s="197">
        <v>1</v>
      </c>
      <c r="I240" s="198"/>
      <c r="J240" s="199">
        <f t="shared" si="60"/>
        <v>0</v>
      </c>
      <c r="K240" s="200"/>
      <c r="L240" s="40"/>
      <c r="M240" s="201" t="s">
        <v>1</v>
      </c>
      <c r="N240" s="202" t="s">
        <v>45</v>
      </c>
      <c r="O240" s="72"/>
      <c r="P240" s="203">
        <f t="shared" si="61"/>
        <v>0</v>
      </c>
      <c r="Q240" s="203">
        <v>0</v>
      </c>
      <c r="R240" s="203">
        <f t="shared" si="62"/>
        <v>0</v>
      </c>
      <c r="S240" s="203">
        <v>0</v>
      </c>
      <c r="T240" s="204">
        <f t="shared" si="6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5" t="s">
        <v>199</v>
      </c>
      <c r="AT240" s="205" t="s">
        <v>195</v>
      </c>
      <c r="AU240" s="205" t="s">
        <v>87</v>
      </c>
      <c r="AY240" s="18" t="s">
        <v>193</v>
      </c>
      <c r="BE240" s="206">
        <f t="shared" si="64"/>
        <v>0</v>
      </c>
      <c r="BF240" s="206">
        <f t="shared" si="65"/>
        <v>0</v>
      </c>
      <c r="BG240" s="206">
        <f t="shared" si="66"/>
        <v>0</v>
      </c>
      <c r="BH240" s="206">
        <f t="shared" si="67"/>
        <v>0</v>
      </c>
      <c r="BI240" s="206">
        <f t="shared" si="68"/>
        <v>0</v>
      </c>
      <c r="BJ240" s="18" t="s">
        <v>87</v>
      </c>
      <c r="BK240" s="206">
        <f t="shared" si="69"/>
        <v>0</v>
      </c>
      <c r="BL240" s="18" t="s">
        <v>199</v>
      </c>
      <c r="BM240" s="205" t="s">
        <v>1390</v>
      </c>
    </row>
    <row r="241" spans="1:65" s="2" customFormat="1" ht="16.5" customHeight="1">
      <c r="A241" s="35"/>
      <c r="B241" s="36"/>
      <c r="C241" s="193" t="s">
        <v>897</v>
      </c>
      <c r="D241" s="193" t="s">
        <v>195</v>
      </c>
      <c r="E241" s="194" t="s">
        <v>1653</v>
      </c>
      <c r="F241" s="195" t="s">
        <v>1654</v>
      </c>
      <c r="G241" s="196" t="s">
        <v>1348</v>
      </c>
      <c r="H241" s="197">
        <v>1</v>
      </c>
      <c r="I241" s="198"/>
      <c r="J241" s="199">
        <f t="shared" si="60"/>
        <v>0</v>
      </c>
      <c r="K241" s="200"/>
      <c r="L241" s="40"/>
      <c r="M241" s="201" t="s">
        <v>1</v>
      </c>
      <c r="N241" s="202" t="s">
        <v>45</v>
      </c>
      <c r="O241" s="72"/>
      <c r="P241" s="203">
        <f t="shared" si="61"/>
        <v>0</v>
      </c>
      <c r="Q241" s="203">
        <v>0</v>
      </c>
      <c r="R241" s="203">
        <f t="shared" si="62"/>
        <v>0</v>
      </c>
      <c r="S241" s="203">
        <v>0</v>
      </c>
      <c r="T241" s="204">
        <f t="shared" si="6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5" t="s">
        <v>199</v>
      </c>
      <c r="AT241" s="205" t="s">
        <v>195</v>
      </c>
      <c r="AU241" s="205" t="s">
        <v>87</v>
      </c>
      <c r="AY241" s="18" t="s">
        <v>193</v>
      </c>
      <c r="BE241" s="206">
        <f t="shared" si="64"/>
        <v>0</v>
      </c>
      <c r="BF241" s="206">
        <f t="shared" si="65"/>
        <v>0</v>
      </c>
      <c r="BG241" s="206">
        <f t="shared" si="66"/>
        <v>0</v>
      </c>
      <c r="BH241" s="206">
        <f t="shared" si="67"/>
        <v>0</v>
      </c>
      <c r="BI241" s="206">
        <f t="shared" si="68"/>
        <v>0</v>
      </c>
      <c r="BJ241" s="18" t="s">
        <v>87</v>
      </c>
      <c r="BK241" s="206">
        <f t="shared" si="69"/>
        <v>0</v>
      </c>
      <c r="BL241" s="18" t="s">
        <v>199</v>
      </c>
      <c r="BM241" s="205" t="s">
        <v>1394</v>
      </c>
    </row>
    <row r="242" spans="2:63" s="12" customFormat="1" ht="25.9" customHeight="1">
      <c r="B242" s="177"/>
      <c r="C242" s="178"/>
      <c r="D242" s="179" t="s">
        <v>79</v>
      </c>
      <c r="E242" s="180" t="s">
        <v>1678</v>
      </c>
      <c r="F242" s="180" t="s">
        <v>1679</v>
      </c>
      <c r="G242" s="178"/>
      <c r="H242" s="178"/>
      <c r="I242" s="181"/>
      <c r="J242" s="182">
        <f>BK242</f>
        <v>0</v>
      </c>
      <c r="K242" s="178"/>
      <c r="L242" s="183"/>
      <c r="M242" s="184"/>
      <c r="N242" s="185"/>
      <c r="O242" s="185"/>
      <c r="P242" s="186">
        <f>SUM(P243:P252)</f>
        <v>0</v>
      </c>
      <c r="Q242" s="185"/>
      <c r="R242" s="186">
        <f>SUM(R243:R252)</f>
        <v>0</v>
      </c>
      <c r="S242" s="185"/>
      <c r="T242" s="187">
        <f>SUM(T243:T252)</f>
        <v>0</v>
      </c>
      <c r="AR242" s="188" t="s">
        <v>87</v>
      </c>
      <c r="AT242" s="189" t="s">
        <v>79</v>
      </c>
      <c r="AU242" s="189" t="s">
        <v>80</v>
      </c>
      <c r="AY242" s="188" t="s">
        <v>193</v>
      </c>
      <c r="BK242" s="190">
        <f>SUM(BK243:BK252)</f>
        <v>0</v>
      </c>
    </row>
    <row r="243" spans="1:65" s="2" customFormat="1" ht="24.2" customHeight="1">
      <c r="A243" s="35"/>
      <c r="B243" s="36"/>
      <c r="C243" s="193" t="s">
        <v>901</v>
      </c>
      <c r="D243" s="193" t="s">
        <v>195</v>
      </c>
      <c r="E243" s="194" t="s">
        <v>1635</v>
      </c>
      <c r="F243" s="195" t="s">
        <v>1636</v>
      </c>
      <c r="G243" s="196" t="s">
        <v>1348</v>
      </c>
      <c r="H243" s="197">
        <v>1</v>
      </c>
      <c r="I243" s="198"/>
      <c r="J243" s="199">
        <f aca="true" t="shared" si="70" ref="J243:J252">ROUND(I243*H243,2)</f>
        <v>0</v>
      </c>
      <c r="K243" s="200"/>
      <c r="L243" s="40"/>
      <c r="M243" s="201" t="s">
        <v>1</v>
      </c>
      <c r="N243" s="202" t="s">
        <v>45</v>
      </c>
      <c r="O243" s="72"/>
      <c r="P243" s="203">
        <f aca="true" t="shared" si="71" ref="P243:P252">O243*H243</f>
        <v>0</v>
      </c>
      <c r="Q243" s="203">
        <v>0</v>
      </c>
      <c r="R243" s="203">
        <f aca="true" t="shared" si="72" ref="R243:R252">Q243*H243</f>
        <v>0</v>
      </c>
      <c r="S243" s="203">
        <v>0</v>
      </c>
      <c r="T243" s="204">
        <f aca="true" t="shared" si="73" ref="T243:T252"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5" t="s">
        <v>199</v>
      </c>
      <c r="AT243" s="205" t="s">
        <v>195</v>
      </c>
      <c r="AU243" s="205" t="s">
        <v>87</v>
      </c>
      <c r="AY243" s="18" t="s">
        <v>193</v>
      </c>
      <c r="BE243" s="206">
        <f aca="true" t="shared" si="74" ref="BE243:BE252">IF(N243="základní",J243,0)</f>
        <v>0</v>
      </c>
      <c r="BF243" s="206">
        <f aca="true" t="shared" si="75" ref="BF243:BF252">IF(N243="snížená",J243,0)</f>
        <v>0</v>
      </c>
      <c r="BG243" s="206">
        <f aca="true" t="shared" si="76" ref="BG243:BG252">IF(N243="zákl. přenesená",J243,0)</f>
        <v>0</v>
      </c>
      <c r="BH243" s="206">
        <f aca="true" t="shared" si="77" ref="BH243:BH252">IF(N243="sníž. přenesená",J243,0)</f>
        <v>0</v>
      </c>
      <c r="BI243" s="206">
        <f aca="true" t="shared" si="78" ref="BI243:BI252">IF(N243="nulová",J243,0)</f>
        <v>0</v>
      </c>
      <c r="BJ243" s="18" t="s">
        <v>87</v>
      </c>
      <c r="BK243" s="206">
        <f aca="true" t="shared" si="79" ref="BK243:BK252">ROUND(I243*H243,2)</f>
        <v>0</v>
      </c>
      <c r="BL243" s="18" t="s">
        <v>199</v>
      </c>
      <c r="BM243" s="205" t="s">
        <v>1398</v>
      </c>
    </row>
    <row r="244" spans="1:65" s="2" customFormat="1" ht="16.5" customHeight="1">
      <c r="A244" s="35"/>
      <c r="B244" s="36"/>
      <c r="C244" s="193" t="s">
        <v>905</v>
      </c>
      <c r="D244" s="193" t="s">
        <v>195</v>
      </c>
      <c r="E244" s="194" t="s">
        <v>1657</v>
      </c>
      <c r="F244" s="195" t="s">
        <v>1638</v>
      </c>
      <c r="G244" s="196" t="s">
        <v>1348</v>
      </c>
      <c r="H244" s="197">
        <v>0.2</v>
      </c>
      <c r="I244" s="198"/>
      <c r="J244" s="199">
        <f t="shared" si="70"/>
        <v>0</v>
      </c>
      <c r="K244" s="200"/>
      <c r="L244" s="40"/>
      <c r="M244" s="201" t="s">
        <v>1</v>
      </c>
      <c r="N244" s="202" t="s">
        <v>45</v>
      </c>
      <c r="O244" s="72"/>
      <c r="P244" s="203">
        <f t="shared" si="71"/>
        <v>0</v>
      </c>
      <c r="Q244" s="203">
        <v>0</v>
      </c>
      <c r="R244" s="203">
        <f t="shared" si="72"/>
        <v>0</v>
      </c>
      <c r="S244" s="203">
        <v>0</v>
      </c>
      <c r="T244" s="204">
        <f t="shared" si="7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5" t="s">
        <v>199</v>
      </c>
      <c r="AT244" s="205" t="s">
        <v>195</v>
      </c>
      <c r="AU244" s="205" t="s">
        <v>87</v>
      </c>
      <c r="AY244" s="18" t="s">
        <v>193</v>
      </c>
      <c r="BE244" s="206">
        <f t="shared" si="74"/>
        <v>0</v>
      </c>
      <c r="BF244" s="206">
        <f t="shared" si="75"/>
        <v>0</v>
      </c>
      <c r="BG244" s="206">
        <f t="shared" si="76"/>
        <v>0</v>
      </c>
      <c r="BH244" s="206">
        <f t="shared" si="77"/>
        <v>0</v>
      </c>
      <c r="BI244" s="206">
        <f t="shared" si="78"/>
        <v>0</v>
      </c>
      <c r="BJ244" s="18" t="s">
        <v>87</v>
      </c>
      <c r="BK244" s="206">
        <f t="shared" si="79"/>
        <v>0</v>
      </c>
      <c r="BL244" s="18" t="s">
        <v>199</v>
      </c>
      <c r="BM244" s="205" t="s">
        <v>1402</v>
      </c>
    </row>
    <row r="245" spans="1:65" s="2" customFormat="1" ht="16.5" customHeight="1">
      <c r="A245" s="35"/>
      <c r="B245" s="36"/>
      <c r="C245" s="193" t="s">
        <v>909</v>
      </c>
      <c r="D245" s="193" t="s">
        <v>195</v>
      </c>
      <c r="E245" s="194" t="s">
        <v>1658</v>
      </c>
      <c r="F245" s="195" t="s">
        <v>1640</v>
      </c>
      <c r="G245" s="196" t="s">
        <v>496</v>
      </c>
      <c r="H245" s="197">
        <v>0.6</v>
      </c>
      <c r="I245" s="198"/>
      <c r="J245" s="199">
        <f t="shared" si="70"/>
        <v>0</v>
      </c>
      <c r="K245" s="200"/>
      <c r="L245" s="40"/>
      <c r="M245" s="201" t="s">
        <v>1</v>
      </c>
      <c r="N245" s="202" t="s">
        <v>45</v>
      </c>
      <c r="O245" s="72"/>
      <c r="P245" s="203">
        <f t="shared" si="71"/>
        <v>0</v>
      </c>
      <c r="Q245" s="203">
        <v>0</v>
      </c>
      <c r="R245" s="203">
        <f t="shared" si="72"/>
        <v>0</v>
      </c>
      <c r="S245" s="203">
        <v>0</v>
      </c>
      <c r="T245" s="204">
        <f t="shared" si="7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5" t="s">
        <v>199</v>
      </c>
      <c r="AT245" s="205" t="s">
        <v>195</v>
      </c>
      <c r="AU245" s="205" t="s">
        <v>87</v>
      </c>
      <c r="AY245" s="18" t="s">
        <v>193</v>
      </c>
      <c r="BE245" s="206">
        <f t="shared" si="74"/>
        <v>0</v>
      </c>
      <c r="BF245" s="206">
        <f t="shared" si="75"/>
        <v>0</v>
      </c>
      <c r="BG245" s="206">
        <f t="shared" si="76"/>
        <v>0</v>
      </c>
      <c r="BH245" s="206">
        <f t="shared" si="77"/>
        <v>0</v>
      </c>
      <c r="BI245" s="206">
        <f t="shared" si="78"/>
        <v>0</v>
      </c>
      <c r="BJ245" s="18" t="s">
        <v>87</v>
      </c>
      <c r="BK245" s="206">
        <f t="shared" si="79"/>
        <v>0</v>
      </c>
      <c r="BL245" s="18" t="s">
        <v>199</v>
      </c>
      <c r="BM245" s="205" t="s">
        <v>1406</v>
      </c>
    </row>
    <row r="246" spans="1:65" s="2" customFormat="1" ht="16.5" customHeight="1">
      <c r="A246" s="35"/>
      <c r="B246" s="36"/>
      <c r="C246" s="193" t="s">
        <v>913</v>
      </c>
      <c r="D246" s="193" t="s">
        <v>195</v>
      </c>
      <c r="E246" s="194" t="s">
        <v>1659</v>
      </c>
      <c r="F246" s="195" t="s">
        <v>1642</v>
      </c>
      <c r="G246" s="196" t="s">
        <v>1348</v>
      </c>
      <c r="H246" s="197">
        <v>1</v>
      </c>
      <c r="I246" s="198"/>
      <c r="J246" s="199">
        <f t="shared" si="70"/>
        <v>0</v>
      </c>
      <c r="K246" s="200"/>
      <c r="L246" s="40"/>
      <c r="M246" s="201" t="s">
        <v>1</v>
      </c>
      <c r="N246" s="202" t="s">
        <v>45</v>
      </c>
      <c r="O246" s="72"/>
      <c r="P246" s="203">
        <f t="shared" si="71"/>
        <v>0</v>
      </c>
      <c r="Q246" s="203">
        <v>0</v>
      </c>
      <c r="R246" s="203">
        <f t="shared" si="72"/>
        <v>0</v>
      </c>
      <c r="S246" s="203">
        <v>0</v>
      </c>
      <c r="T246" s="204">
        <f t="shared" si="7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5" t="s">
        <v>199</v>
      </c>
      <c r="AT246" s="205" t="s">
        <v>195</v>
      </c>
      <c r="AU246" s="205" t="s">
        <v>87</v>
      </c>
      <c r="AY246" s="18" t="s">
        <v>193</v>
      </c>
      <c r="BE246" s="206">
        <f t="shared" si="74"/>
        <v>0</v>
      </c>
      <c r="BF246" s="206">
        <f t="shared" si="75"/>
        <v>0</v>
      </c>
      <c r="BG246" s="206">
        <f t="shared" si="76"/>
        <v>0</v>
      </c>
      <c r="BH246" s="206">
        <f t="shared" si="77"/>
        <v>0</v>
      </c>
      <c r="BI246" s="206">
        <f t="shared" si="78"/>
        <v>0</v>
      </c>
      <c r="BJ246" s="18" t="s">
        <v>87</v>
      </c>
      <c r="BK246" s="206">
        <f t="shared" si="79"/>
        <v>0</v>
      </c>
      <c r="BL246" s="18" t="s">
        <v>199</v>
      </c>
      <c r="BM246" s="205" t="s">
        <v>1410</v>
      </c>
    </row>
    <row r="247" spans="1:65" s="2" customFormat="1" ht="16.5" customHeight="1">
      <c r="A247" s="35"/>
      <c r="B247" s="36"/>
      <c r="C247" s="193" t="s">
        <v>917</v>
      </c>
      <c r="D247" s="193" t="s">
        <v>195</v>
      </c>
      <c r="E247" s="194" t="s">
        <v>1660</v>
      </c>
      <c r="F247" s="195" t="s">
        <v>1644</v>
      </c>
      <c r="G247" s="196" t="s">
        <v>1348</v>
      </c>
      <c r="H247" s="197">
        <v>1</v>
      </c>
      <c r="I247" s="198"/>
      <c r="J247" s="199">
        <f t="shared" si="70"/>
        <v>0</v>
      </c>
      <c r="K247" s="200"/>
      <c r="L247" s="40"/>
      <c r="M247" s="201" t="s">
        <v>1</v>
      </c>
      <c r="N247" s="202" t="s">
        <v>45</v>
      </c>
      <c r="O247" s="72"/>
      <c r="P247" s="203">
        <f t="shared" si="71"/>
        <v>0</v>
      </c>
      <c r="Q247" s="203">
        <v>0</v>
      </c>
      <c r="R247" s="203">
        <f t="shared" si="72"/>
        <v>0</v>
      </c>
      <c r="S247" s="203">
        <v>0</v>
      </c>
      <c r="T247" s="204">
        <f t="shared" si="7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5" t="s">
        <v>199</v>
      </c>
      <c r="AT247" s="205" t="s">
        <v>195</v>
      </c>
      <c r="AU247" s="205" t="s">
        <v>87</v>
      </c>
      <c r="AY247" s="18" t="s">
        <v>193</v>
      </c>
      <c r="BE247" s="206">
        <f t="shared" si="74"/>
        <v>0</v>
      </c>
      <c r="BF247" s="206">
        <f t="shared" si="75"/>
        <v>0</v>
      </c>
      <c r="BG247" s="206">
        <f t="shared" si="76"/>
        <v>0</v>
      </c>
      <c r="BH247" s="206">
        <f t="shared" si="77"/>
        <v>0</v>
      </c>
      <c r="BI247" s="206">
        <f t="shared" si="78"/>
        <v>0</v>
      </c>
      <c r="BJ247" s="18" t="s">
        <v>87</v>
      </c>
      <c r="BK247" s="206">
        <f t="shared" si="79"/>
        <v>0</v>
      </c>
      <c r="BL247" s="18" t="s">
        <v>199</v>
      </c>
      <c r="BM247" s="205" t="s">
        <v>1414</v>
      </c>
    </row>
    <row r="248" spans="1:65" s="2" customFormat="1" ht="16.5" customHeight="1">
      <c r="A248" s="35"/>
      <c r="B248" s="36"/>
      <c r="C248" s="193" t="s">
        <v>923</v>
      </c>
      <c r="D248" s="193" t="s">
        <v>195</v>
      </c>
      <c r="E248" s="194" t="s">
        <v>1661</v>
      </c>
      <c r="F248" s="195" t="s">
        <v>1646</v>
      </c>
      <c r="G248" s="196" t="s">
        <v>1348</v>
      </c>
      <c r="H248" s="197">
        <v>3</v>
      </c>
      <c r="I248" s="198"/>
      <c r="J248" s="199">
        <f t="shared" si="70"/>
        <v>0</v>
      </c>
      <c r="K248" s="200"/>
      <c r="L248" s="40"/>
      <c r="M248" s="201" t="s">
        <v>1</v>
      </c>
      <c r="N248" s="202" t="s">
        <v>45</v>
      </c>
      <c r="O248" s="72"/>
      <c r="P248" s="203">
        <f t="shared" si="71"/>
        <v>0</v>
      </c>
      <c r="Q248" s="203">
        <v>0</v>
      </c>
      <c r="R248" s="203">
        <f t="shared" si="72"/>
        <v>0</v>
      </c>
      <c r="S248" s="203">
        <v>0</v>
      </c>
      <c r="T248" s="204">
        <f t="shared" si="7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5" t="s">
        <v>199</v>
      </c>
      <c r="AT248" s="205" t="s">
        <v>195</v>
      </c>
      <c r="AU248" s="205" t="s">
        <v>87</v>
      </c>
      <c r="AY248" s="18" t="s">
        <v>193</v>
      </c>
      <c r="BE248" s="206">
        <f t="shared" si="74"/>
        <v>0</v>
      </c>
      <c r="BF248" s="206">
        <f t="shared" si="75"/>
        <v>0</v>
      </c>
      <c r="BG248" s="206">
        <f t="shared" si="76"/>
        <v>0</v>
      </c>
      <c r="BH248" s="206">
        <f t="shared" si="77"/>
        <v>0</v>
      </c>
      <c r="BI248" s="206">
        <f t="shared" si="78"/>
        <v>0</v>
      </c>
      <c r="BJ248" s="18" t="s">
        <v>87</v>
      </c>
      <c r="BK248" s="206">
        <f t="shared" si="79"/>
        <v>0</v>
      </c>
      <c r="BL248" s="18" t="s">
        <v>199</v>
      </c>
      <c r="BM248" s="205" t="s">
        <v>1419</v>
      </c>
    </row>
    <row r="249" spans="1:65" s="2" customFormat="1" ht="16.5" customHeight="1">
      <c r="A249" s="35"/>
      <c r="B249" s="36"/>
      <c r="C249" s="193" t="s">
        <v>927</v>
      </c>
      <c r="D249" s="193" t="s">
        <v>195</v>
      </c>
      <c r="E249" s="194" t="s">
        <v>1662</v>
      </c>
      <c r="F249" s="195" t="s">
        <v>1648</v>
      </c>
      <c r="G249" s="196" t="s">
        <v>1348</v>
      </c>
      <c r="H249" s="197">
        <v>2</v>
      </c>
      <c r="I249" s="198"/>
      <c r="J249" s="199">
        <f t="shared" si="70"/>
        <v>0</v>
      </c>
      <c r="K249" s="200"/>
      <c r="L249" s="40"/>
      <c r="M249" s="201" t="s">
        <v>1</v>
      </c>
      <c r="N249" s="202" t="s">
        <v>45</v>
      </c>
      <c r="O249" s="72"/>
      <c r="P249" s="203">
        <f t="shared" si="71"/>
        <v>0</v>
      </c>
      <c r="Q249" s="203">
        <v>0</v>
      </c>
      <c r="R249" s="203">
        <f t="shared" si="72"/>
        <v>0</v>
      </c>
      <c r="S249" s="203">
        <v>0</v>
      </c>
      <c r="T249" s="204">
        <f t="shared" si="7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5" t="s">
        <v>199</v>
      </c>
      <c r="AT249" s="205" t="s">
        <v>195</v>
      </c>
      <c r="AU249" s="205" t="s">
        <v>87</v>
      </c>
      <c r="AY249" s="18" t="s">
        <v>193</v>
      </c>
      <c r="BE249" s="206">
        <f t="shared" si="74"/>
        <v>0</v>
      </c>
      <c r="BF249" s="206">
        <f t="shared" si="75"/>
        <v>0</v>
      </c>
      <c r="BG249" s="206">
        <f t="shared" si="76"/>
        <v>0</v>
      </c>
      <c r="BH249" s="206">
        <f t="shared" si="77"/>
        <v>0</v>
      </c>
      <c r="BI249" s="206">
        <f t="shared" si="78"/>
        <v>0</v>
      </c>
      <c r="BJ249" s="18" t="s">
        <v>87</v>
      </c>
      <c r="BK249" s="206">
        <f t="shared" si="79"/>
        <v>0</v>
      </c>
      <c r="BL249" s="18" t="s">
        <v>199</v>
      </c>
      <c r="BM249" s="205" t="s">
        <v>1422</v>
      </c>
    </row>
    <row r="250" spans="1:65" s="2" customFormat="1" ht="16.5" customHeight="1">
      <c r="A250" s="35"/>
      <c r="B250" s="36"/>
      <c r="C250" s="193" t="s">
        <v>931</v>
      </c>
      <c r="D250" s="193" t="s">
        <v>195</v>
      </c>
      <c r="E250" s="194" t="s">
        <v>1663</v>
      </c>
      <c r="F250" s="195" t="s">
        <v>1650</v>
      </c>
      <c r="G250" s="196" t="s">
        <v>1348</v>
      </c>
      <c r="H250" s="197">
        <v>1</v>
      </c>
      <c r="I250" s="198"/>
      <c r="J250" s="199">
        <f t="shared" si="70"/>
        <v>0</v>
      </c>
      <c r="K250" s="200"/>
      <c r="L250" s="40"/>
      <c r="M250" s="201" t="s">
        <v>1</v>
      </c>
      <c r="N250" s="202" t="s">
        <v>45</v>
      </c>
      <c r="O250" s="72"/>
      <c r="P250" s="203">
        <f t="shared" si="71"/>
        <v>0</v>
      </c>
      <c r="Q250" s="203">
        <v>0</v>
      </c>
      <c r="R250" s="203">
        <f t="shared" si="72"/>
        <v>0</v>
      </c>
      <c r="S250" s="203">
        <v>0</v>
      </c>
      <c r="T250" s="204">
        <f t="shared" si="7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5" t="s">
        <v>199</v>
      </c>
      <c r="AT250" s="205" t="s">
        <v>195</v>
      </c>
      <c r="AU250" s="205" t="s">
        <v>87</v>
      </c>
      <c r="AY250" s="18" t="s">
        <v>193</v>
      </c>
      <c r="BE250" s="206">
        <f t="shared" si="74"/>
        <v>0</v>
      </c>
      <c r="BF250" s="206">
        <f t="shared" si="75"/>
        <v>0</v>
      </c>
      <c r="BG250" s="206">
        <f t="shared" si="76"/>
        <v>0</v>
      </c>
      <c r="BH250" s="206">
        <f t="shared" si="77"/>
        <v>0</v>
      </c>
      <c r="BI250" s="206">
        <f t="shared" si="78"/>
        <v>0</v>
      </c>
      <c r="BJ250" s="18" t="s">
        <v>87</v>
      </c>
      <c r="BK250" s="206">
        <f t="shared" si="79"/>
        <v>0</v>
      </c>
      <c r="BL250" s="18" t="s">
        <v>199</v>
      </c>
      <c r="BM250" s="205" t="s">
        <v>1425</v>
      </c>
    </row>
    <row r="251" spans="1:65" s="2" customFormat="1" ht="16.5" customHeight="1">
      <c r="A251" s="35"/>
      <c r="B251" s="36"/>
      <c r="C251" s="193" t="s">
        <v>935</v>
      </c>
      <c r="D251" s="193" t="s">
        <v>195</v>
      </c>
      <c r="E251" s="194" t="s">
        <v>1664</v>
      </c>
      <c r="F251" s="195" t="s">
        <v>1652</v>
      </c>
      <c r="G251" s="196" t="s">
        <v>1348</v>
      </c>
      <c r="H251" s="197">
        <v>1</v>
      </c>
      <c r="I251" s="198"/>
      <c r="J251" s="199">
        <f t="shared" si="70"/>
        <v>0</v>
      </c>
      <c r="K251" s="200"/>
      <c r="L251" s="40"/>
      <c r="M251" s="201" t="s">
        <v>1</v>
      </c>
      <c r="N251" s="202" t="s">
        <v>45</v>
      </c>
      <c r="O251" s="72"/>
      <c r="P251" s="203">
        <f t="shared" si="71"/>
        <v>0</v>
      </c>
      <c r="Q251" s="203">
        <v>0</v>
      </c>
      <c r="R251" s="203">
        <f t="shared" si="72"/>
        <v>0</v>
      </c>
      <c r="S251" s="203">
        <v>0</v>
      </c>
      <c r="T251" s="204">
        <f t="shared" si="7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5" t="s">
        <v>199</v>
      </c>
      <c r="AT251" s="205" t="s">
        <v>195</v>
      </c>
      <c r="AU251" s="205" t="s">
        <v>87</v>
      </c>
      <c r="AY251" s="18" t="s">
        <v>193</v>
      </c>
      <c r="BE251" s="206">
        <f t="shared" si="74"/>
        <v>0</v>
      </c>
      <c r="BF251" s="206">
        <f t="shared" si="75"/>
        <v>0</v>
      </c>
      <c r="BG251" s="206">
        <f t="shared" si="76"/>
        <v>0</v>
      </c>
      <c r="BH251" s="206">
        <f t="shared" si="77"/>
        <v>0</v>
      </c>
      <c r="BI251" s="206">
        <f t="shared" si="78"/>
        <v>0</v>
      </c>
      <c r="BJ251" s="18" t="s">
        <v>87</v>
      </c>
      <c r="BK251" s="206">
        <f t="shared" si="79"/>
        <v>0</v>
      </c>
      <c r="BL251" s="18" t="s">
        <v>199</v>
      </c>
      <c r="BM251" s="205" t="s">
        <v>1428</v>
      </c>
    </row>
    <row r="252" spans="1:65" s="2" customFormat="1" ht="16.5" customHeight="1">
      <c r="A252" s="35"/>
      <c r="B252" s="36"/>
      <c r="C252" s="193" t="s">
        <v>942</v>
      </c>
      <c r="D252" s="193" t="s">
        <v>195</v>
      </c>
      <c r="E252" s="194" t="s">
        <v>1665</v>
      </c>
      <c r="F252" s="195" t="s">
        <v>1654</v>
      </c>
      <c r="G252" s="196" t="s">
        <v>1348</v>
      </c>
      <c r="H252" s="197">
        <v>1</v>
      </c>
      <c r="I252" s="198"/>
      <c r="J252" s="199">
        <f t="shared" si="70"/>
        <v>0</v>
      </c>
      <c r="K252" s="200"/>
      <c r="L252" s="40"/>
      <c r="M252" s="201" t="s">
        <v>1</v>
      </c>
      <c r="N252" s="202" t="s">
        <v>45</v>
      </c>
      <c r="O252" s="72"/>
      <c r="P252" s="203">
        <f t="shared" si="71"/>
        <v>0</v>
      </c>
      <c r="Q252" s="203">
        <v>0</v>
      </c>
      <c r="R252" s="203">
        <f t="shared" si="72"/>
        <v>0</v>
      </c>
      <c r="S252" s="203">
        <v>0</v>
      </c>
      <c r="T252" s="204">
        <f t="shared" si="7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5" t="s">
        <v>199</v>
      </c>
      <c r="AT252" s="205" t="s">
        <v>195</v>
      </c>
      <c r="AU252" s="205" t="s">
        <v>87</v>
      </c>
      <c r="AY252" s="18" t="s">
        <v>193</v>
      </c>
      <c r="BE252" s="206">
        <f t="shared" si="74"/>
        <v>0</v>
      </c>
      <c r="BF252" s="206">
        <f t="shared" si="75"/>
        <v>0</v>
      </c>
      <c r="BG252" s="206">
        <f t="shared" si="76"/>
        <v>0</v>
      </c>
      <c r="BH252" s="206">
        <f t="shared" si="77"/>
        <v>0</v>
      </c>
      <c r="BI252" s="206">
        <f t="shared" si="78"/>
        <v>0</v>
      </c>
      <c r="BJ252" s="18" t="s">
        <v>87</v>
      </c>
      <c r="BK252" s="206">
        <f t="shared" si="79"/>
        <v>0</v>
      </c>
      <c r="BL252" s="18" t="s">
        <v>199</v>
      </c>
      <c r="BM252" s="205" t="s">
        <v>1431</v>
      </c>
    </row>
    <row r="253" spans="2:63" s="12" customFormat="1" ht="25.9" customHeight="1">
      <c r="B253" s="177"/>
      <c r="C253" s="178"/>
      <c r="D253" s="179" t="s">
        <v>79</v>
      </c>
      <c r="E253" s="180" t="s">
        <v>1680</v>
      </c>
      <c r="F253" s="180" t="s">
        <v>1681</v>
      </c>
      <c r="G253" s="178"/>
      <c r="H253" s="178"/>
      <c r="I253" s="181"/>
      <c r="J253" s="182">
        <f>BK253</f>
        <v>0</v>
      </c>
      <c r="K253" s="178"/>
      <c r="L253" s="183"/>
      <c r="M253" s="184"/>
      <c r="N253" s="185"/>
      <c r="O253" s="185"/>
      <c r="P253" s="186">
        <f>SUM(P254:P255)</f>
        <v>0</v>
      </c>
      <c r="Q253" s="185"/>
      <c r="R253" s="186">
        <f>SUM(R254:R255)</f>
        <v>0</v>
      </c>
      <c r="S253" s="185"/>
      <c r="T253" s="187">
        <f>SUM(T254:T255)</f>
        <v>0</v>
      </c>
      <c r="AR253" s="188" t="s">
        <v>87</v>
      </c>
      <c r="AT253" s="189" t="s">
        <v>79</v>
      </c>
      <c r="AU253" s="189" t="s">
        <v>80</v>
      </c>
      <c r="AY253" s="188" t="s">
        <v>193</v>
      </c>
      <c r="BK253" s="190">
        <f>SUM(BK254:BK255)</f>
        <v>0</v>
      </c>
    </row>
    <row r="254" spans="1:65" s="2" customFormat="1" ht="16.5" customHeight="1">
      <c r="A254" s="35"/>
      <c r="B254" s="36"/>
      <c r="C254" s="193" t="s">
        <v>947</v>
      </c>
      <c r="D254" s="193" t="s">
        <v>195</v>
      </c>
      <c r="E254" s="194" t="s">
        <v>1682</v>
      </c>
      <c r="F254" s="195" t="s">
        <v>1683</v>
      </c>
      <c r="G254" s="196" t="s">
        <v>1370</v>
      </c>
      <c r="H254" s="197">
        <v>12</v>
      </c>
      <c r="I254" s="198"/>
      <c r="J254" s="199">
        <f>ROUND(I254*H254,2)</f>
        <v>0</v>
      </c>
      <c r="K254" s="200"/>
      <c r="L254" s="40"/>
      <c r="M254" s="201" t="s">
        <v>1</v>
      </c>
      <c r="N254" s="202" t="s">
        <v>45</v>
      </c>
      <c r="O254" s="72"/>
      <c r="P254" s="203">
        <f>O254*H254</f>
        <v>0</v>
      </c>
      <c r="Q254" s="203">
        <v>0</v>
      </c>
      <c r="R254" s="203">
        <f>Q254*H254</f>
        <v>0</v>
      </c>
      <c r="S254" s="203">
        <v>0</v>
      </c>
      <c r="T254" s="20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5" t="s">
        <v>199</v>
      </c>
      <c r="AT254" s="205" t="s">
        <v>195</v>
      </c>
      <c r="AU254" s="205" t="s">
        <v>87</v>
      </c>
      <c r="AY254" s="18" t="s">
        <v>193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18" t="s">
        <v>87</v>
      </c>
      <c r="BK254" s="206">
        <f>ROUND(I254*H254,2)</f>
        <v>0</v>
      </c>
      <c r="BL254" s="18" t="s">
        <v>199</v>
      </c>
      <c r="BM254" s="205" t="s">
        <v>1435</v>
      </c>
    </row>
    <row r="255" spans="1:65" s="2" customFormat="1" ht="16.5" customHeight="1">
      <c r="A255" s="35"/>
      <c r="B255" s="36"/>
      <c r="C255" s="193" t="s">
        <v>959</v>
      </c>
      <c r="D255" s="193" t="s">
        <v>195</v>
      </c>
      <c r="E255" s="194" t="s">
        <v>1684</v>
      </c>
      <c r="F255" s="195" t="s">
        <v>1685</v>
      </c>
      <c r="G255" s="196" t="s">
        <v>1370</v>
      </c>
      <c r="H255" s="197">
        <v>12</v>
      </c>
      <c r="I255" s="198"/>
      <c r="J255" s="199">
        <f>ROUND(I255*H255,2)</f>
        <v>0</v>
      </c>
      <c r="K255" s="200"/>
      <c r="L255" s="40"/>
      <c r="M255" s="267" t="s">
        <v>1</v>
      </c>
      <c r="N255" s="268" t="s">
        <v>45</v>
      </c>
      <c r="O255" s="269"/>
      <c r="P255" s="270">
        <f>O255*H255</f>
        <v>0</v>
      </c>
      <c r="Q255" s="270">
        <v>0</v>
      </c>
      <c r="R255" s="270">
        <f>Q255*H255</f>
        <v>0</v>
      </c>
      <c r="S255" s="270">
        <v>0</v>
      </c>
      <c r="T255" s="27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5" t="s">
        <v>199</v>
      </c>
      <c r="AT255" s="205" t="s">
        <v>195</v>
      </c>
      <c r="AU255" s="205" t="s">
        <v>87</v>
      </c>
      <c r="AY255" s="18" t="s">
        <v>193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8" t="s">
        <v>87</v>
      </c>
      <c r="BK255" s="206">
        <f>ROUND(I255*H255,2)</f>
        <v>0</v>
      </c>
      <c r="BL255" s="18" t="s">
        <v>199</v>
      </c>
      <c r="BM255" s="205" t="s">
        <v>1441</v>
      </c>
    </row>
    <row r="256" spans="1:31" s="2" customFormat="1" ht="6.95" customHeight="1">
      <c r="A256" s="35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40"/>
      <c r="M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</row>
  </sheetData>
  <sheetProtection algorithmName="SHA-512" hashValue="DjaNDT1/lg2QQskwQWYeiYyUIV4ggRLjEtrEKxO+op3sZJk1DQqBxO0QDRCefePSqFbPJxQSq/rCXvjDav/q9A==" saltValue="Bj2TJhazgu8Seu7mM1a1rZMWPAehuxmxI3A+cjhzj4rZ2wlMWPfCCtY2feVUey9J+hAVNwHepCHbCyBW2j/VIA==" spinCount="100000" sheet="1" objects="1" scenarios="1" formatColumns="0" formatRows="0" autoFilter="0"/>
  <autoFilter ref="C133:K255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110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149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1090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9" t="s">
        <v>1686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26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27</v>
      </c>
      <c r="F19" s="35"/>
      <c r="G19" s="35"/>
      <c r="H19" s="35"/>
      <c r="I19" s="120" t="s">
        <v>28</v>
      </c>
      <c r="J19" s="111" t="s">
        <v>29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">
        <v>33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34</v>
      </c>
      <c r="F25" s="35"/>
      <c r="G25" s="35"/>
      <c r="H25" s="35"/>
      <c r="I25" s="120" t="s">
        <v>28</v>
      </c>
      <c r="J25" s="111" t="s">
        <v>35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38</v>
      </c>
      <c r="F28" s="35"/>
      <c r="G28" s="35"/>
      <c r="H28" s="35"/>
      <c r="I28" s="120" t="s">
        <v>28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ROUND(J131,2)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ROUND((SUM(BE131:BE166)),2)</f>
        <v>0</v>
      </c>
      <c r="G37" s="35"/>
      <c r="H37" s="35"/>
      <c r="I37" s="131">
        <v>0.21</v>
      </c>
      <c r="J37" s="130">
        <f>ROUND(((SUM(BE131:BE166))*I37),2)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ROUND((SUM(BF131:BF166)),2)</f>
        <v>0</v>
      </c>
      <c r="G38" s="35"/>
      <c r="H38" s="35"/>
      <c r="I38" s="131">
        <v>0.15</v>
      </c>
      <c r="J38" s="130">
        <f>ROUND(((SUM(BF131:BF166))*I38),2)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ROUND((SUM(BG131:BG166)),2)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ROUND((SUM(BH131:BH166)),2)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ROUND((SUM(BI131:BI166)),2)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149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1090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16" t="str">
        <f>E13</f>
        <v>SO 01-D.1.4.4 - Zařízení pro vytápění staveb 2. etapa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1687</v>
      </c>
      <c r="E101" s="157"/>
      <c r="F101" s="157"/>
      <c r="G101" s="157"/>
      <c r="H101" s="157"/>
      <c r="I101" s="157"/>
      <c r="J101" s="158">
        <f>J132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1688</v>
      </c>
      <c r="E102" s="157"/>
      <c r="F102" s="157"/>
      <c r="G102" s="157"/>
      <c r="H102" s="157"/>
      <c r="I102" s="157"/>
      <c r="J102" s="158">
        <f>J137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1689</v>
      </c>
      <c r="E103" s="157"/>
      <c r="F103" s="157"/>
      <c r="G103" s="157"/>
      <c r="H103" s="157"/>
      <c r="I103" s="157"/>
      <c r="J103" s="158">
        <f>J142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1690</v>
      </c>
      <c r="E104" s="157"/>
      <c r="F104" s="157"/>
      <c r="G104" s="157"/>
      <c r="H104" s="157"/>
      <c r="I104" s="157"/>
      <c r="J104" s="158">
        <f>J148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1098</v>
      </c>
      <c r="E105" s="157"/>
      <c r="F105" s="157"/>
      <c r="G105" s="157"/>
      <c r="H105" s="157"/>
      <c r="I105" s="157"/>
      <c r="J105" s="158">
        <f>J152</f>
        <v>0</v>
      </c>
      <c r="K105" s="155"/>
      <c r="L105" s="159"/>
    </row>
    <row r="106" spans="2:12" s="9" customFormat="1" ht="24.95" customHeight="1">
      <c r="B106" s="154"/>
      <c r="C106" s="155"/>
      <c r="D106" s="156" t="s">
        <v>1691</v>
      </c>
      <c r="E106" s="157"/>
      <c r="F106" s="157"/>
      <c r="G106" s="157"/>
      <c r="H106" s="157"/>
      <c r="I106" s="157"/>
      <c r="J106" s="158">
        <f>J157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1692</v>
      </c>
      <c r="E107" s="157"/>
      <c r="F107" s="157"/>
      <c r="G107" s="157"/>
      <c r="H107" s="157"/>
      <c r="I107" s="157"/>
      <c r="J107" s="158">
        <f>J162</f>
        <v>0</v>
      </c>
      <c r="K107" s="155"/>
      <c r="L107" s="159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178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6.25" customHeight="1">
      <c r="A117" s="35"/>
      <c r="B117" s="36"/>
      <c r="C117" s="37"/>
      <c r="D117" s="37"/>
      <c r="E117" s="324" t="str">
        <f>E7</f>
        <v>REKONSTRUKCE HYGIENICKÉHO ZAŘÍZENÍ ZŠ-ÚSTECKÁ Č.P. 500 A 598 - II. etapa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2:12" s="1" customFormat="1" ht="12" customHeight="1">
      <c r="B118" s="22"/>
      <c r="C118" s="30" t="s">
        <v>148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2:12" s="1" customFormat="1" ht="16.5" customHeight="1">
      <c r="B119" s="22"/>
      <c r="C119" s="23"/>
      <c r="D119" s="23"/>
      <c r="E119" s="324" t="s">
        <v>149</v>
      </c>
      <c r="F119" s="304"/>
      <c r="G119" s="304"/>
      <c r="H119" s="304"/>
      <c r="I119" s="23"/>
      <c r="J119" s="23"/>
      <c r="K119" s="23"/>
      <c r="L119" s="21"/>
    </row>
    <row r="120" spans="2:12" s="1" customFormat="1" ht="12" customHeight="1">
      <c r="B120" s="22"/>
      <c r="C120" s="30" t="s">
        <v>150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33" t="s">
        <v>1090</v>
      </c>
      <c r="F121" s="323"/>
      <c r="G121" s="323"/>
      <c r="H121" s="323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1091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16" t="str">
        <f>E13</f>
        <v>SO 01-D.1.4.4 - Zařízení pro vytápění staveb 2. etapa</v>
      </c>
      <c r="F123" s="323"/>
      <c r="G123" s="323"/>
      <c r="H123" s="32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 xml:space="preserve"> </v>
      </c>
      <c r="G125" s="37"/>
      <c r="H125" s="37"/>
      <c r="I125" s="30" t="s">
        <v>22</v>
      </c>
      <c r="J125" s="67" t="str">
        <f>IF(J16="","",J16)</f>
        <v>7. 7. 2022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E19</f>
        <v>MĚSTO ČESKÁ TŘEBOVÁ</v>
      </c>
      <c r="G127" s="37"/>
      <c r="H127" s="37"/>
      <c r="I127" s="30" t="s">
        <v>32</v>
      </c>
      <c r="J127" s="33" t="str">
        <f>E25</f>
        <v>K I P spol. s r. 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30</v>
      </c>
      <c r="D128" s="37"/>
      <c r="E128" s="37"/>
      <c r="F128" s="28" t="str">
        <f>IF(E22="","",E22)</f>
        <v>Vyplň údaj</v>
      </c>
      <c r="G128" s="37"/>
      <c r="H128" s="37"/>
      <c r="I128" s="30" t="s">
        <v>37</v>
      </c>
      <c r="J128" s="33" t="str">
        <f>E28</f>
        <v>Pavel Rinn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65"/>
      <c r="B130" s="166"/>
      <c r="C130" s="167" t="s">
        <v>179</v>
      </c>
      <c r="D130" s="168" t="s">
        <v>65</v>
      </c>
      <c r="E130" s="168" t="s">
        <v>61</v>
      </c>
      <c r="F130" s="168" t="s">
        <v>62</v>
      </c>
      <c r="G130" s="168" t="s">
        <v>180</v>
      </c>
      <c r="H130" s="168" t="s">
        <v>181</v>
      </c>
      <c r="I130" s="168" t="s">
        <v>182</v>
      </c>
      <c r="J130" s="169" t="s">
        <v>154</v>
      </c>
      <c r="K130" s="170" t="s">
        <v>183</v>
      </c>
      <c r="L130" s="171"/>
      <c r="M130" s="76" t="s">
        <v>1</v>
      </c>
      <c r="N130" s="77" t="s">
        <v>44</v>
      </c>
      <c r="O130" s="77" t="s">
        <v>184</v>
      </c>
      <c r="P130" s="77" t="s">
        <v>185</v>
      </c>
      <c r="Q130" s="77" t="s">
        <v>186</v>
      </c>
      <c r="R130" s="77" t="s">
        <v>187</v>
      </c>
      <c r="S130" s="77" t="s">
        <v>188</v>
      </c>
      <c r="T130" s="78" t="s">
        <v>189</v>
      </c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</row>
    <row r="131" spans="1:63" s="2" customFormat="1" ht="22.9" customHeight="1">
      <c r="A131" s="35"/>
      <c r="B131" s="36"/>
      <c r="C131" s="83" t="s">
        <v>190</v>
      </c>
      <c r="D131" s="37"/>
      <c r="E131" s="37"/>
      <c r="F131" s="37"/>
      <c r="G131" s="37"/>
      <c r="H131" s="37"/>
      <c r="I131" s="37"/>
      <c r="J131" s="172">
        <f>BK131</f>
        <v>0</v>
      </c>
      <c r="K131" s="37"/>
      <c r="L131" s="40"/>
      <c r="M131" s="79"/>
      <c r="N131" s="173"/>
      <c r="O131" s="80"/>
      <c r="P131" s="174">
        <f>P132+P137+P142+P148+P152+P157+P162</f>
        <v>0</v>
      </c>
      <c r="Q131" s="80"/>
      <c r="R131" s="174">
        <f>R132+R137+R142+R148+R152+R157+R162</f>
        <v>0.129388</v>
      </c>
      <c r="S131" s="80"/>
      <c r="T131" s="175">
        <f>T132+T137+T142+T148+T152+T157+T162</f>
        <v>0.249822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79</v>
      </c>
      <c r="AU131" s="18" t="s">
        <v>156</v>
      </c>
      <c r="BK131" s="176">
        <f>BK132+BK137+BK142+BK148+BK152+BK157+BK162</f>
        <v>0</v>
      </c>
    </row>
    <row r="132" spans="2:63" s="12" customFormat="1" ht="25.9" customHeight="1">
      <c r="B132" s="177"/>
      <c r="C132" s="178"/>
      <c r="D132" s="179" t="s">
        <v>79</v>
      </c>
      <c r="E132" s="180" t="s">
        <v>1693</v>
      </c>
      <c r="F132" s="180" t="s">
        <v>1694</v>
      </c>
      <c r="G132" s="178"/>
      <c r="H132" s="178"/>
      <c r="I132" s="181"/>
      <c r="J132" s="182">
        <f>BK132</f>
        <v>0</v>
      </c>
      <c r="K132" s="178"/>
      <c r="L132" s="183"/>
      <c r="M132" s="184"/>
      <c r="N132" s="185"/>
      <c r="O132" s="185"/>
      <c r="P132" s="186">
        <f>SUM(P133:P136)</f>
        <v>0</v>
      </c>
      <c r="Q132" s="185"/>
      <c r="R132" s="186">
        <f>SUM(R133:R136)</f>
        <v>0.04206</v>
      </c>
      <c r="S132" s="185"/>
      <c r="T132" s="187">
        <f>SUM(T133:T136)</f>
        <v>0</v>
      </c>
      <c r="AR132" s="188" t="s">
        <v>89</v>
      </c>
      <c r="AT132" s="189" t="s">
        <v>79</v>
      </c>
      <c r="AU132" s="189" t="s">
        <v>80</v>
      </c>
      <c r="AY132" s="188" t="s">
        <v>193</v>
      </c>
      <c r="BK132" s="190">
        <f>SUM(BK133:BK136)</f>
        <v>0</v>
      </c>
    </row>
    <row r="133" spans="1:65" s="2" customFormat="1" ht="16.5" customHeight="1">
      <c r="A133" s="35"/>
      <c r="B133" s="36"/>
      <c r="C133" s="193" t="s">
        <v>87</v>
      </c>
      <c r="D133" s="193" t="s">
        <v>195</v>
      </c>
      <c r="E133" s="194" t="s">
        <v>1695</v>
      </c>
      <c r="F133" s="195" t="s">
        <v>1696</v>
      </c>
      <c r="G133" s="196" t="s">
        <v>496</v>
      </c>
      <c r="H133" s="197">
        <v>6</v>
      </c>
      <c r="I133" s="198"/>
      <c r="J133" s="199">
        <f>ROUND(I133*H133,2)</f>
        <v>0</v>
      </c>
      <c r="K133" s="200"/>
      <c r="L133" s="40"/>
      <c r="M133" s="201" t="s">
        <v>1</v>
      </c>
      <c r="N133" s="202" t="s">
        <v>45</v>
      </c>
      <c r="O133" s="72"/>
      <c r="P133" s="203">
        <f>O133*H133</f>
        <v>0</v>
      </c>
      <c r="Q133" s="203">
        <v>0.00686</v>
      </c>
      <c r="R133" s="203">
        <f>Q133*H133</f>
        <v>0.04116</v>
      </c>
      <c r="S133" s="203">
        <v>0</v>
      </c>
      <c r="T133" s="20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5" t="s">
        <v>348</v>
      </c>
      <c r="AT133" s="205" t="s">
        <v>195</v>
      </c>
      <c r="AU133" s="205" t="s">
        <v>87</v>
      </c>
      <c r="AY133" s="18" t="s">
        <v>193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87</v>
      </c>
      <c r="BK133" s="206">
        <f>ROUND(I133*H133,2)</f>
        <v>0</v>
      </c>
      <c r="BL133" s="18" t="s">
        <v>348</v>
      </c>
      <c r="BM133" s="205" t="s">
        <v>89</v>
      </c>
    </row>
    <row r="134" spans="1:65" s="2" customFormat="1" ht="16.5" customHeight="1">
      <c r="A134" s="35"/>
      <c r="B134" s="36"/>
      <c r="C134" s="193" t="s">
        <v>89</v>
      </c>
      <c r="D134" s="193" t="s">
        <v>195</v>
      </c>
      <c r="E134" s="194" t="s">
        <v>1697</v>
      </c>
      <c r="F134" s="195" t="s">
        <v>1698</v>
      </c>
      <c r="G134" s="196" t="s">
        <v>367</v>
      </c>
      <c r="H134" s="197">
        <v>6</v>
      </c>
      <c r="I134" s="198"/>
      <c r="J134" s="199">
        <f>ROUND(I134*H134,2)</f>
        <v>0</v>
      </c>
      <c r="K134" s="200"/>
      <c r="L134" s="40"/>
      <c r="M134" s="201" t="s">
        <v>1</v>
      </c>
      <c r="N134" s="202" t="s">
        <v>45</v>
      </c>
      <c r="O134" s="72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5" t="s">
        <v>348</v>
      </c>
      <c r="AT134" s="205" t="s">
        <v>195</v>
      </c>
      <c r="AU134" s="205" t="s">
        <v>87</v>
      </c>
      <c r="AY134" s="18" t="s">
        <v>193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87</v>
      </c>
      <c r="BK134" s="206">
        <f>ROUND(I134*H134,2)</f>
        <v>0</v>
      </c>
      <c r="BL134" s="18" t="s">
        <v>348</v>
      </c>
      <c r="BM134" s="205" t="s">
        <v>199</v>
      </c>
    </row>
    <row r="135" spans="1:65" s="2" customFormat="1" ht="16.5" customHeight="1">
      <c r="A135" s="35"/>
      <c r="B135" s="36"/>
      <c r="C135" s="193" t="s">
        <v>100</v>
      </c>
      <c r="D135" s="193" t="s">
        <v>195</v>
      </c>
      <c r="E135" s="194" t="s">
        <v>1699</v>
      </c>
      <c r="F135" s="195" t="s">
        <v>1700</v>
      </c>
      <c r="G135" s="196" t="s">
        <v>367</v>
      </c>
      <c r="H135" s="197">
        <v>6</v>
      </c>
      <c r="I135" s="198"/>
      <c r="J135" s="199">
        <f>ROUND(I135*H135,2)</f>
        <v>0</v>
      </c>
      <c r="K135" s="200"/>
      <c r="L135" s="40"/>
      <c r="M135" s="201" t="s">
        <v>1</v>
      </c>
      <c r="N135" s="202" t="s">
        <v>45</v>
      </c>
      <c r="O135" s="72"/>
      <c r="P135" s="203">
        <f>O135*H135</f>
        <v>0</v>
      </c>
      <c r="Q135" s="203">
        <v>0.00015</v>
      </c>
      <c r="R135" s="203">
        <f>Q135*H135</f>
        <v>0.0009</v>
      </c>
      <c r="S135" s="203">
        <v>0</v>
      </c>
      <c r="T135" s="20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5" t="s">
        <v>348</v>
      </c>
      <c r="AT135" s="205" t="s">
        <v>195</v>
      </c>
      <c r="AU135" s="205" t="s">
        <v>87</v>
      </c>
      <c r="AY135" s="18" t="s">
        <v>193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87</v>
      </c>
      <c r="BK135" s="206">
        <f>ROUND(I135*H135,2)</f>
        <v>0</v>
      </c>
      <c r="BL135" s="18" t="s">
        <v>348</v>
      </c>
      <c r="BM135" s="205" t="s">
        <v>228</v>
      </c>
    </row>
    <row r="136" spans="1:65" s="2" customFormat="1" ht="21.75" customHeight="1">
      <c r="A136" s="35"/>
      <c r="B136" s="36"/>
      <c r="C136" s="193" t="s">
        <v>199</v>
      </c>
      <c r="D136" s="193" t="s">
        <v>195</v>
      </c>
      <c r="E136" s="194" t="s">
        <v>1701</v>
      </c>
      <c r="F136" s="195" t="s">
        <v>1702</v>
      </c>
      <c r="G136" s="196" t="s">
        <v>216</v>
      </c>
      <c r="H136" s="197">
        <v>0.042</v>
      </c>
      <c r="I136" s="198"/>
      <c r="J136" s="199">
        <f>ROUND(I136*H136,2)</f>
        <v>0</v>
      </c>
      <c r="K136" s="200"/>
      <c r="L136" s="40"/>
      <c r="M136" s="201" t="s">
        <v>1</v>
      </c>
      <c r="N136" s="202" t="s">
        <v>45</v>
      </c>
      <c r="O136" s="72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348</v>
      </c>
      <c r="AT136" s="205" t="s">
        <v>195</v>
      </c>
      <c r="AU136" s="205" t="s">
        <v>87</v>
      </c>
      <c r="AY136" s="18" t="s">
        <v>193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87</v>
      </c>
      <c r="BK136" s="206">
        <f>ROUND(I136*H136,2)</f>
        <v>0</v>
      </c>
      <c r="BL136" s="18" t="s">
        <v>348</v>
      </c>
      <c r="BM136" s="205" t="s">
        <v>259</v>
      </c>
    </row>
    <row r="137" spans="2:63" s="12" customFormat="1" ht="25.9" customHeight="1">
      <c r="B137" s="177"/>
      <c r="C137" s="178"/>
      <c r="D137" s="179" t="s">
        <v>79</v>
      </c>
      <c r="E137" s="180" t="s">
        <v>1703</v>
      </c>
      <c r="F137" s="180" t="s">
        <v>1704</v>
      </c>
      <c r="G137" s="178"/>
      <c r="H137" s="178"/>
      <c r="I137" s="181"/>
      <c r="J137" s="182">
        <f>BK137</f>
        <v>0</v>
      </c>
      <c r="K137" s="178"/>
      <c r="L137" s="183"/>
      <c r="M137" s="184"/>
      <c r="N137" s="185"/>
      <c r="O137" s="185"/>
      <c r="P137" s="186">
        <f>SUM(P138:P141)</f>
        <v>0</v>
      </c>
      <c r="Q137" s="185"/>
      <c r="R137" s="186">
        <f>SUM(R138:R141)</f>
        <v>0.00243</v>
      </c>
      <c r="S137" s="185"/>
      <c r="T137" s="187">
        <f>SUM(T138:T141)</f>
        <v>0</v>
      </c>
      <c r="AR137" s="188" t="s">
        <v>89</v>
      </c>
      <c r="AT137" s="189" t="s">
        <v>79</v>
      </c>
      <c r="AU137" s="189" t="s">
        <v>80</v>
      </c>
      <c r="AY137" s="188" t="s">
        <v>193</v>
      </c>
      <c r="BK137" s="190">
        <f>SUM(BK138:BK141)</f>
        <v>0</v>
      </c>
    </row>
    <row r="138" spans="1:65" s="2" customFormat="1" ht="24.2" customHeight="1">
      <c r="A138" s="35"/>
      <c r="B138" s="36"/>
      <c r="C138" s="193" t="s">
        <v>221</v>
      </c>
      <c r="D138" s="193" t="s">
        <v>195</v>
      </c>
      <c r="E138" s="194" t="s">
        <v>1705</v>
      </c>
      <c r="F138" s="195" t="s">
        <v>1706</v>
      </c>
      <c r="G138" s="196" t="s">
        <v>367</v>
      </c>
      <c r="H138" s="197">
        <v>3</v>
      </c>
      <c r="I138" s="198"/>
      <c r="J138" s="199">
        <f>ROUND(I138*H138,2)</f>
        <v>0</v>
      </c>
      <c r="K138" s="200"/>
      <c r="L138" s="40"/>
      <c r="M138" s="201" t="s">
        <v>1</v>
      </c>
      <c r="N138" s="202" t="s">
        <v>45</v>
      </c>
      <c r="O138" s="72"/>
      <c r="P138" s="203">
        <f>O138*H138</f>
        <v>0</v>
      </c>
      <c r="Q138" s="203">
        <v>0.00034</v>
      </c>
      <c r="R138" s="203">
        <f>Q138*H138</f>
        <v>0.00102</v>
      </c>
      <c r="S138" s="203">
        <v>0</v>
      </c>
      <c r="T138" s="20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5" t="s">
        <v>348</v>
      </c>
      <c r="AT138" s="205" t="s">
        <v>195</v>
      </c>
      <c r="AU138" s="205" t="s">
        <v>87</v>
      </c>
      <c r="AY138" s="18" t="s">
        <v>193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87</v>
      </c>
      <c r="BK138" s="206">
        <f>ROUND(I138*H138,2)</f>
        <v>0</v>
      </c>
      <c r="BL138" s="18" t="s">
        <v>348</v>
      </c>
      <c r="BM138" s="205" t="s">
        <v>276</v>
      </c>
    </row>
    <row r="139" spans="1:65" s="2" customFormat="1" ht="16.5" customHeight="1">
      <c r="A139" s="35"/>
      <c r="B139" s="36"/>
      <c r="C139" s="193" t="s">
        <v>228</v>
      </c>
      <c r="D139" s="193" t="s">
        <v>195</v>
      </c>
      <c r="E139" s="194" t="s">
        <v>1707</v>
      </c>
      <c r="F139" s="195" t="s">
        <v>1708</v>
      </c>
      <c r="G139" s="196" t="s">
        <v>367</v>
      </c>
      <c r="H139" s="197">
        <v>6</v>
      </c>
      <c r="I139" s="198"/>
      <c r="J139" s="199">
        <f>ROUND(I139*H139,2)</f>
        <v>0</v>
      </c>
      <c r="K139" s="200"/>
      <c r="L139" s="40"/>
      <c r="M139" s="201" t="s">
        <v>1</v>
      </c>
      <c r="N139" s="202" t="s">
        <v>45</v>
      </c>
      <c r="O139" s="72"/>
      <c r="P139" s="203">
        <f>O139*H139</f>
        <v>0</v>
      </c>
      <c r="Q139" s="203">
        <v>0.00022</v>
      </c>
      <c r="R139" s="203">
        <f>Q139*H139</f>
        <v>0.00132</v>
      </c>
      <c r="S139" s="203">
        <v>0</v>
      </c>
      <c r="T139" s="20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5" t="s">
        <v>348</v>
      </c>
      <c r="AT139" s="205" t="s">
        <v>195</v>
      </c>
      <c r="AU139" s="205" t="s">
        <v>87</v>
      </c>
      <c r="AY139" s="18" t="s">
        <v>193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87</v>
      </c>
      <c r="BK139" s="206">
        <f>ROUND(I139*H139,2)</f>
        <v>0</v>
      </c>
      <c r="BL139" s="18" t="s">
        <v>348</v>
      </c>
      <c r="BM139" s="205" t="s">
        <v>312</v>
      </c>
    </row>
    <row r="140" spans="1:65" s="2" customFormat="1" ht="24.2" customHeight="1">
      <c r="A140" s="35"/>
      <c r="B140" s="36"/>
      <c r="C140" s="193" t="s">
        <v>241</v>
      </c>
      <c r="D140" s="193" t="s">
        <v>195</v>
      </c>
      <c r="E140" s="194" t="s">
        <v>1709</v>
      </c>
      <c r="F140" s="195" t="s">
        <v>1710</v>
      </c>
      <c r="G140" s="196" t="s">
        <v>367</v>
      </c>
      <c r="H140" s="197">
        <v>3</v>
      </c>
      <c r="I140" s="198"/>
      <c r="J140" s="199">
        <f>ROUND(I140*H140,2)</f>
        <v>0</v>
      </c>
      <c r="K140" s="200"/>
      <c r="L140" s="40"/>
      <c r="M140" s="201" t="s">
        <v>1</v>
      </c>
      <c r="N140" s="202" t="s">
        <v>45</v>
      </c>
      <c r="O140" s="72"/>
      <c r="P140" s="203">
        <f>O140*H140</f>
        <v>0</v>
      </c>
      <c r="Q140" s="203">
        <v>3E-05</v>
      </c>
      <c r="R140" s="203">
        <f>Q140*H140</f>
        <v>9E-05</v>
      </c>
      <c r="S140" s="203">
        <v>0</v>
      </c>
      <c r="T140" s="20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348</v>
      </c>
      <c r="AT140" s="205" t="s">
        <v>195</v>
      </c>
      <c r="AU140" s="205" t="s">
        <v>87</v>
      </c>
      <c r="AY140" s="18" t="s">
        <v>193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87</v>
      </c>
      <c r="BK140" s="206">
        <f>ROUND(I140*H140,2)</f>
        <v>0</v>
      </c>
      <c r="BL140" s="18" t="s">
        <v>348</v>
      </c>
      <c r="BM140" s="205" t="s">
        <v>333</v>
      </c>
    </row>
    <row r="141" spans="1:65" s="2" customFormat="1" ht="16.5" customHeight="1">
      <c r="A141" s="35"/>
      <c r="B141" s="36"/>
      <c r="C141" s="193" t="s">
        <v>259</v>
      </c>
      <c r="D141" s="193" t="s">
        <v>195</v>
      </c>
      <c r="E141" s="194" t="s">
        <v>1711</v>
      </c>
      <c r="F141" s="195" t="s">
        <v>1712</v>
      </c>
      <c r="G141" s="196" t="s">
        <v>216</v>
      </c>
      <c r="H141" s="197">
        <v>0.002</v>
      </c>
      <c r="I141" s="198"/>
      <c r="J141" s="199">
        <f>ROUND(I141*H141,2)</f>
        <v>0</v>
      </c>
      <c r="K141" s="200"/>
      <c r="L141" s="40"/>
      <c r="M141" s="201" t="s">
        <v>1</v>
      </c>
      <c r="N141" s="202" t="s">
        <v>45</v>
      </c>
      <c r="O141" s="7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348</v>
      </c>
      <c r="AT141" s="205" t="s">
        <v>195</v>
      </c>
      <c r="AU141" s="205" t="s">
        <v>87</v>
      </c>
      <c r="AY141" s="18" t="s">
        <v>193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87</v>
      </c>
      <c r="BK141" s="206">
        <f>ROUND(I141*H141,2)</f>
        <v>0</v>
      </c>
      <c r="BL141" s="18" t="s">
        <v>348</v>
      </c>
      <c r="BM141" s="205" t="s">
        <v>348</v>
      </c>
    </row>
    <row r="142" spans="2:63" s="12" customFormat="1" ht="25.9" customHeight="1">
      <c r="B142" s="177"/>
      <c r="C142" s="178"/>
      <c r="D142" s="179" t="s">
        <v>79</v>
      </c>
      <c r="E142" s="180" t="s">
        <v>1713</v>
      </c>
      <c r="F142" s="180" t="s">
        <v>1714</v>
      </c>
      <c r="G142" s="178"/>
      <c r="H142" s="178"/>
      <c r="I142" s="181"/>
      <c r="J142" s="182">
        <f>BK142</f>
        <v>0</v>
      </c>
      <c r="K142" s="178"/>
      <c r="L142" s="183"/>
      <c r="M142" s="184"/>
      <c r="N142" s="185"/>
      <c r="O142" s="185"/>
      <c r="P142" s="186">
        <f>SUM(P143:P147)</f>
        <v>0</v>
      </c>
      <c r="Q142" s="185"/>
      <c r="R142" s="186">
        <f>SUM(R143:R147)</f>
        <v>0.08136000000000002</v>
      </c>
      <c r="S142" s="185"/>
      <c r="T142" s="187">
        <f>SUM(T143:T147)</f>
        <v>0</v>
      </c>
      <c r="AR142" s="188" t="s">
        <v>89</v>
      </c>
      <c r="AT142" s="189" t="s">
        <v>79</v>
      </c>
      <c r="AU142" s="189" t="s">
        <v>80</v>
      </c>
      <c r="AY142" s="188" t="s">
        <v>193</v>
      </c>
      <c r="BK142" s="190">
        <f>SUM(BK143:BK147)</f>
        <v>0</v>
      </c>
    </row>
    <row r="143" spans="1:65" s="2" customFormat="1" ht="24.2" customHeight="1">
      <c r="A143" s="35"/>
      <c r="B143" s="36"/>
      <c r="C143" s="193" t="s">
        <v>265</v>
      </c>
      <c r="D143" s="193" t="s">
        <v>195</v>
      </c>
      <c r="E143" s="194" t="s">
        <v>1715</v>
      </c>
      <c r="F143" s="195" t="s">
        <v>1716</v>
      </c>
      <c r="G143" s="196" t="s">
        <v>367</v>
      </c>
      <c r="H143" s="197">
        <v>1</v>
      </c>
      <c r="I143" s="198"/>
      <c r="J143" s="199">
        <f>ROUND(I143*H143,2)</f>
        <v>0</v>
      </c>
      <c r="K143" s="200"/>
      <c r="L143" s="40"/>
      <c r="M143" s="201" t="s">
        <v>1</v>
      </c>
      <c r="N143" s="202" t="s">
        <v>45</v>
      </c>
      <c r="O143" s="72"/>
      <c r="P143" s="203">
        <f>O143*H143</f>
        <v>0</v>
      </c>
      <c r="Q143" s="203">
        <v>0.00714</v>
      </c>
      <c r="R143" s="203">
        <f>Q143*H143</f>
        <v>0.00714</v>
      </c>
      <c r="S143" s="203">
        <v>0</v>
      </c>
      <c r="T143" s="20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348</v>
      </c>
      <c r="AT143" s="205" t="s">
        <v>195</v>
      </c>
      <c r="AU143" s="205" t="s">
        <v>87</v>
      </c>
      <c r="AY143" s="18" t="s">
        <v>193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87</v>
      </c>
      <c r="BK143" s="206">
        <f>ROUND(I143*H143,2)</f>
        <v>0</v>
      </c>
      <c r="BL143" s="18" t="s">
        <v>348</v>
      </c>
      <c r="BM143" s="205" t="s">
        <v>364</v>
      </c>
    </row>
    <row r="144" spans="1:65" s="2" customFormat="1" ht="24.2" customHeight="1">
      <c r="A144" s="35"/>
      <c r="B144" s="36"/>
      <c r="C144" s="193" t="s">
        <v>276</v>
      </c>
      <c r="D144" s="193" t="s">
        <v>195</v>
      </c>
      <c r="E144" s="194" t="s">
        <v>1717</v>
      </c>
      <c r="F144" s="195" t="s">
        <v>1718</v>
      </c>
      <c r="G144" s="196" t="s">
        <v>367</v>
      </c>
      <c r="H144" s="197">
        <v>1</v>
      </c>
      <c r="I144" s="198"/>
      <c r="J144" s="199">
        <f>ROUND(I144*H144,2)</f>
        <v>0</v>
      </c>
      <c r="K144" s="200"/>
      <c r="L144" s="40"/>
      <c r="M144" s="201" t="s">
        <v>1</v>
      </c>
      <c r="N144" s="202" t="s">
        <v>45</v>
      </c>
      <c r="O144" s="72"/>
      <c r="P144" s="203">
        <f>O144*H144</f>
        <v>0</v>
      </c>
      <c r="Q144" s="203">
        <v>0.00893</v>
      </c>
      <c r="R144" s="203">
        <f>Q144*H144</f>
        <v>0.00893</v>
      </c>
      <c r="S144" s="203">
        <v>0</v>
      </c>
      <c r="T144" s="20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348</v>
      </c>
      <c r="AT144" s="205" t="s">
        <v>195</v>
      </c>
      <c r="AU144" s="205" t="s">
        <v>87</v>
      </c>
      <c r="AY144" s="18" t="s">
        <v>193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87</v>
      </c>
      <c r="BK144" s="206">
        <f>ROUND(I144*H144,2)</f>
        <v>0</v>
      </c>
      <c r="BL144" s="18" t="s">
        <v>348</v>
      </c>
      <c r="BM144" s="205" t="s">
        <v>378</v>
      </c>
    </row>
    <row r="145" spans="1:65" s="2" customFormat="1" ht="24.2" customHeight="1">
      <c r="A145" s="35"/>
      <c r="B145" s="36"/>
      <c r="C145" s="193" t="s">
        <v>294</v>
      </c>
      <c r="D145" s="193" t="s">
        <v>195</v>
      </c>
      <c r="E145" s="194" t="s">
        <v>1719</v>
      </c>
      <c r="F145" s="195" t="s">
        <v>1720</v>
      </c>
      <c r="G145" s="196" t="s">
        <v>367</v>
      </c>
      <c r="H145" s="197">
        <v>1</v>
      </c>
      <c r="I145" s="198"/>
      <c r="J145" s="199">
        <f>ROUND(I145*H145,2)</f>
        <v>0</v>
      </c>
      <c r="K145" s="200"/>
      <c r="L145" s="40"/>
      <c r="M145" s="201" t="s">
        <v>1</v>
      </c>
      <c r="N145" s="202" t="s">
        <v>45</v>
      </c>
      <c r="O145" s="72"/>
      <c r="P145" s="203">
        <f>O145*H145</f>
        <v>0</v>
      </c>
      <c r="Q145" s="203">
        <v>0.01072</v>
      </c>
      <c r="R145" s="203">
        <f>Q145*H145</f>
        <v>0.01072</v>
      </c>
      <c r="S145" s="203">
        <v>0</v>
      </c>
      <c r="T145" s="20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5" t="s">
        <v>348</v>
      </c>
      <c r="AT145" s="205" t="s">
        <v>195</v>
      </c>
      <c r="AU145" s="205" t="s">
        <v>87</v>
      </c>
      <c r="AY145" s="18" t="s">
        <v>193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87</v>
      </c>
      <c r="BK145" s="206">
        <f>ROUND(I145*H145,2)</f>
        <v>0</v>
      </c>
      <c r="BL145" s="18" t="s">
        <v>348</v>
      </c>
      <c r="BM145" s="205" t="s">
        <v>389</v>
      </c>
    </row>
    <row r="146" spans="1:65" s="2" customFormat="1" ht="24.2" customHeight="1">
      <c r="A146" s="35"/>
      <c r="B146" s="36"/>
      <c r="C146" s="193" t="s">
        <v>312</v>
      </c>
      <c r="D146" s="193" t="s">
        <v>195</v>
      </c>
      <c r="E146" s="194" t="s">
        <v>1721</v>
      </c>
      <c r="F146" s="195" t="s">
        <v>1722</v>
      </c>
      <c r="G146" s="196" t="s">
        <v>367</v>
      </c>
      <c r="H146" s="197">
        <v>3</v>
      </c>
      <c r="I146" s="198"/>
      <c r="J146" s="199">
        <f>ROUND(I146*H146,2)</f>
        <v>0</v>
      </c>
      <c r="K146" s="200"/>
      <c r="L146" s="40"/>
      <c r="M146" s="201" t="s">
        <v>1</v>
      </c>
      <c r="N146" s="202" t="s">
        <v>45</v>
      </c>
      <c r="O146" s="72"/>
      <c r="P146" s="203">
        <f>O146*H146</f>
        <v>0</v>
      </c>
      <c r="Q146" s="203">
        <v>0.01819</v>
      </c>
      <c r="R146" s="203">
        <f>Q146*H146</f>
        <v>0.05457000000000001</v>
      </c>
      <c r="S146" s="203">
        <v>0</v>
      </c>
      <c r="T146" s="20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348</v>
      </c>
      <c r="AT146" s="205" t="s">
        <v>195</v>
      </c>
      <c r="AU146" s="205" t="s">
        <v>87</v>
      </c>
      <c r="AY146" s="18" t="s">
        <v>193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87</v>
      </c>
      <c r="BK146" s="206">
        <f>ROUND(I146*H146,2)</f>
        <v>0</v>
      </c>
      <c r="BL146" s="18" t="s">
        <v>348</v>
      </c>
      <c r="BM146" s="205" t="s">
        <v>399</v>
      </c>
    </row>
    <row r="147" spans="1:65" s="2" customFormat="1" ht="16.5" customHeight="1">
      <c r="A147" s="35"/>
      <c r="B147" s="36"/>
      <c r="C147" s="193" t="s">
        <v>316</v>
      </c>
      <c r="D147" s="193" t="s">
        <v>195</v>
      </c>
      <c r="E147" s="194" t="s">
        <v>1723</v>
      </c>
      <c r="F147" s="195" t="s">
        <v>1724</v>
      </c>
      <c r="G147" s="196" t="s">
        <v>216</v>
      </c>
      <c r="H147" s="197">
        <v>0.081</v>
      </c>
      <c r="I147" s="198"/>
      <c r="J147" s="199">
        <f>ROUND(I147*H147,2)</f>
        <v>0</v>
      </c>
      <c r="K147" s="200"/>
      <c r="L147" s="40"/>
      <c r="M147" s="201" t="s">
        <v>1</v>
      </c>
      <c r="N147" s="202" t="s">
        <v>45</v>
      </c>
      <c r="O147" s="72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348</v>
      </c>
      <c r="AT147" s="205" t="s">
        <v>195</v>
      </c>
      <c r="AU147" s="205" t="s">
        <v>87</v>
      </c>
      <c r="AY147" s="18" t="s">
        <v>193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87</v>
      </c>
      <c r="BK147" s="206">
        <f>ROUND(I147*H147,2)</f>
        <v>0</v>
      </c>
      <c r="BL147" s="18" t="s">
        <v>348</v>
      </c>
      <c r="BM147" s="205" t="s">
        <v>408</v>
      </c>
    </row>
    <row r="148" spans="2:63" s="12" customFormat="1" ht="25.9" customHeight="1">
      <c r="B148" s="177"/>
      <c r="C148" s="178"/>
      <c r="D148" s="179" t="s">
        <v>79</v>
      </c>
      <c r="E148" s="180" t="s">
        <v>1040</v>
      </c>
      <c r="F148" s="180" t="s">
        <v>1725</v>
      </c>
      <c r="G148" s="178"/>
      <c r="H148" s="178"/>
      <c r="I148" s="181"/>
      <c r="J148" s="182">
        <f>BK148</f>
        <v>0</v>
      </c>
      <c r="K148" s="178"/>
      <c r="L148" s="183"/>
      <c r="M148" s="184"/>
      <c r="N148" s="185"/>
      <c r="O148" s="185"/>
      <c r="P148" s="186">
        <f>SUM(P149:P151)</f>
        <v>0</v>
      </c>
      <c r="Q148" s="185"/>
      <c r="R148" s="186">
        <f>SUM(R149:R151)</f>
        <v>0.0014979999999999998</v>
      </c>
      <c r="S148" s="185"/>
      <c r="T148" s="187">
        <f>SUM(T149:T151)</f>
        <v>0</v>
      </c>
      <c r="AR148" s="188" t="s">
        <v>89</v>
      </c>
      <c r="AT148" s="189" t="s">
        <v>79</v>
      </c>
      <c r="AU148" s="189" t="s">
        <v>80</v>
      </c>
      <c r="AY148" s="188" t="s">
        <v>193</v>
      </c>
      <c r="BK148" s="190">
        <f>SUM(BK149:BK151)</f>
        <v>0</v>
      </c>
    </row>
    <row r="149" spans="1:65" s="2" customFormat="1" ht="21.75" customHeight="1">
      <c r="A149" s="35"/>
      <c r="B149" s="36"/>
      <c r="C149" s="193" t="s">
        <v>333</v>
      </c>
      <c r="D149" s="193" t="s">
        <v>195</v>
      </c>
      <c r="E149" s="194" t="s">
        <v>1726</v>
      </c>
      <c r="F149" s="195" t="s">
        <v>1727</v>
      </c>
      <c r="G149" s="196" t="s">
        <v>496</v>
      </c>
      <c r="H149" s="197">
        <v>21.4</v>
      </c>
      <c r="I149" s="198"/>
      <c r="J149" s="199">
        <f>ROUND(I149*H149,2)</f>
        <v>0</v>
      </c>
      <c r="K149" s="200"/>
      <c r="L149" s="40"/>
      <c r="M149" s="201" t="s">
        <v>1</v>
      </c>
      <c r="N149" s="202" t="s">
        <v>45</v>
      </c>
      <c r="O149" s="72"/>
      <c r="P149" s="203">
        <f>O149*H149</f>
        <v>0</v>
      </c>
      <c r="Q149" s="203">
        <v>7E-05</v>
      </c>
      <c r="R149" s="203">
        <f>Q149*H149</f>
        <v>0.0014979999999999998</v>
      </c>
      <c r="S149" s="203">
        <v>0</v>
      </c>
      <c r="T149" s="20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348</v>
      </c>
      <c r="AT149" s="205" t="s">
        <v>195</v>
      </c>
      <c r="AU149" s="205" t="s">
        <v>87</v>
      </c>
      <c r="AY149" s="18" t="s">
        <v>193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87</v>
      </c>
      <c r="BK149" s="206">
        <f>ROUND(I149*H149,2)</f>
        <v>0</v>
      </c>
      <c r="BL149" s="18" t="s">
        <v>348</v>
      </c>
      <c r="BM149" s="205" t="s">
        <v>417</v>
      </c>
    </row>
    <row r="150" spans="2:51" s="13" customFormat="1" ht="12">
      <c r="B150" s="207"/>
      <c r="C150" s="208"/>
      <c r="D150" s="209" t="s">
        <v>201</v>
      </c>
      <c r="E150" s="210" t="s">
        <v>1</v>
      </c>
      <c r="F150" s="211" t="s">
        <v>1728</v>
      </c>
      <c r="G150" s="208"/>
      <c r="H150" s="212">
        <v>21.4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201</v>
      </c>
      <c r="AU150" s="218" t="s">
        <v>87</v>
      </c>
      <c r="AV150" s="13" t="s">
        <v>89</v>
      </c>
      <c r="AW150" s="13" t="s">
        <v>36</v>
      </c>
      <c r="AX150" s="13" t="s">
        <v>80</v>
      </c>
      <c r="AY150" s="218" t="s">
        <v>193</v>
      </c>
    </row>
    <row r="151" spans="2:51" s="14" customFormat="1" ht="12">
      <c r="B151" s="219"/>
      <c r="C151" s="220"/>
      <c r="D151" s="209" t="s">
        <v>201</v>
      </c>
      <c r="E151" s="221" t="s">
        <v>1</v>
      </c>
      <c r="F151" s="222" t="s">
        <v>203</v>
      </c>
      <c r="G151" s="220"/>
      <c r="H151" s="223">
        <v>21.4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201</v>
      </c>
      <c r="AU151" s="229" t="s">
        <v>87</v>
      </c>
      <c r="AV151" s="14" t="s">
        <v>199</v>
      </c>
      <c r="AW151" s="14" t="s">
        <v>36</v>
      </c>
      <c r="AX151" s="14" t="s">
        <v>87</v>
      </c>
      <c r="AY151" s="229" t="s">
        <v>193</v>
      </c>
    </row>
    <row r="152" spans="2:63" s="12" customFormat="1" ht="25.9" customHeight="1">
      <c r="B152" s="177"/>
      <c r="C152" s="178"/>
      <c r="D152" s="179" t="s">
        <v>79</v>
      </c>
      <c r="E152" s="180" t="s">
        <v>1362</v>
      </c>
      <c r="F152" s="180" t="s">
        <v>1363</v>
      </c>
      <c r="G152" s="178"/>
      <c r="H152" s="178"/>
      <c r="I152" s="181"/>
      <c r="J152" s="182">
        <f>BK152</f>
        <v>0</v>
      </c>
      <c r="K152" s="178"/>
      <c r="L152" s="183"/>
      <c r="M152" s="184"/>
      <c r="N152" s="185"/>
      <c r="O152" s="185"/>
      <c r="P152" s="186">
        <f>SUM(P153:P156)</f>
        <v>0</v>
      </c>
      <c r="Q152" s="185"/>
      <c r="R152" s="186">
        <f>SUM(R153:R156)</f>
        <v>0</v>
      </c>
      <c r="S152" s="185"/>
      <c r="T152" s="187">
        <f>SUM(T153:T156)</f>
        <v>0</v>
      </c>
      <c r="AR152" s="188" t="s">
        <v>87</v>
      </c>
      <c r="AT152" s="189" t="s">
        <v>79</v>
      </c>
      <c r="AU152" s="189" t="s">
        <v>80</v>
      </c>
      <c r="AY152" s="188" t="s">
        <v>193</v>
      </c>
      <c r="BK152" s="190">
        <f>SUM(BK153:BK156)</f>
        <v>0</v>
      </c>
    </row>
    <row r="153" spans="1:65" s="2" customFormat="1" ht="16.5" customHeight="1">
      <c r="A153" s="35"/>
      <c r="B153" s="36"/>
      <c r="C153" s="193" t="s">
        <v>8</v>
      </c>
      <c r="D153" s="193" t="s">
        <v>195</v>
      </c>
      <c r="E153" s="194" t="s">
        <v>1364</v>
      </c>
      <c r="F153" s="195" t="s">
        <v>1365</v>
      </c>
      <c r="G153" s="196" t="s">
        <v>1366</v>
      </c>
      <c r="H153" s="197">
        <v>1</v>
      </c>
      <c r="I153" s="198"/>
      <c r="J153" s="199">
        <f>ROUND(I153*H153,2)</f>
        <v>0</v>
      </c>
      <c r="K153" s="200"/>
      <c r="L153" s="40"/>
      <c r="M153" s="201" t="s">
        <v>1</v>
      </c>
      <c r="N153" s="202" t="s">
        <v>45</v>
      </c>
      <c r="O153" s="72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87</v>
      </c>
      <c r="AY153" s="18" t="s">
        <v>193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87</v>
      </c>
      <c r="BK153" s="206">
        <f>ROUND(I153*H153,2)</f>
        <v>0</v>
      </c>
      <c r="BL153" s="18" t="s">
        <v>199</v>
      </c>
      <c r="BM153" s="205" t="s">
        <v>425</v>
      </c>
    </row>
    <row r="154" spans="1:65" s="2" customFormat="1" ht="16.5" customHeight="1">
      <c r="A154" s="35"/>
      <c r="B154" s="36"/>
      <c r="C154" s="193" t="s">
        <v>348</v>
      </c>
      <c r="D154" s="193" t="s">
        <v>195</v>
      </c>
      <c r="E154" s="194" t="s">
        <v>1372</v>
      </c>
      <c r="F154" s="195" t="s">
        <v>1373</v>
      </c>
      <c r="G154" s="196" t="s">
        <v>1370</v>
      </c>
      <c r="H154" s="197">
        <v>1</v>
      </c>
      <c r="I154" s="198"/>
      <c r="J154" s="199">
        <f>ROUND(I154*H154,2)</f>
        <v>0</v>
      </c>
      <c r="K154" s="200"/>
      <c r="L154" s="40"/>
      <c r="M154" s="201" t="s">
        <v>1</v>
      </c>
      <c r="N154" s="202" t="s">
        <v>45</v>
      </c>
      <c r="O154" s="72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5" t="s">
        <v>199</v>
      </c>
      <c r="AT154" s="205" t="s">
        <v>195</v>
      </c>
      <c r="AU154" s="205" t="s">
        <v>87</v>
      </c>
      <c r="AY154" s="18" t="s">
        <v>193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8" t="s">
        <v>87</v>
      </c>
      <c r="BK154" s="206">
        <f>ROUND(I154*H154,2)</f>
        <v>0</v>
      </c>
      <c r="BL154" s="18" t="s">
        <v>199</v>
      </c>
      <c r="BM154" s="205" t="s">
        <v>457</v>
      </c>
    </row>
    <row r="155" spans="1:65" s="2" customFormat="1" ht="24.2" customHeight="1">
      <c r="A155" s="35"/>
      <c r="B155" s="36"/>
      <c r="C155" s="193" t="s">
        <v>353</v>
      </c>
      <c r="D155" s="193" t="s">
        <v>195</v>
      </c>
      <c r="E155" s="194" t="s">
        <v>1375</v>
      </c>
      <c r="F155" s="195" t="s">
        <v>1376</v>
      </c>
      <c r="G155" s="196" t="s">
        <v>1377</v>
      </c>
      <c r="H155" s="197">
        <v>1</v>
      </c>
      <c r="I155" s="198"/>
      <c r="J155" s="199">
        <f>ROUND(I155*H155,2)</f>
        <v>0</v>
      </c>
      <c r="K155" s="200"/>
      <c r="L155" s="40"/>
      <c r="M155" s="201" t="s">
        <v>1</v>
      </c>
      <c r="N155" s="202" t="s">
        <v>45</v>
      </c>
      <c r="O155" s="7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199</v>
      </c>
      <c r="AT155" s="205" t="s">
        <v>195</v>
      </c>
      <c r="AU155" s="205" t="s">
        <v>87</v>
      </c>
      <c r="AY155" s="18" t="s">
        <v>193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87</v>
      </c>
      <c r="BK155" s="206">
        <f>ROUND(I155*H155,2)</f>
        <v>0</v>
      </c>
      <c r="BL155" s="18" t="s">
        <v>199</v>
      </c>
      <c r="BM155" s="205" t="s">
        <v>478</v>
      </c>
    </row>
    <row r="156" spans="1:65" s="2" customFormat="1" ht="16.5" customHeight="1">
      <c r="A156" s="35"/>
      <c r="B156" s="36"/>
      <c r="C156" s="193" t="s">
        <v>364</v>
      </c>
      <c r="D156" s="193" t="s">
        <v>195</v>
      </c>
      <c r="E156" s="194" t="s">
        <v>1379</v>
      </c>
      <c r="F156" s="195" t="s">
        <v>1380</v>
      </c>
      <c r="G156" s="196" t="s">
        <v>1366</v>
      </c>
      <c r="H156" s="197">
        <v>1</v>
      </c>
      <c r="I156" s="198"/>
      <c r="J156" s="199">
        <f>ROUND(I156*H156,2)</f>
        <v>0</v>
      </c>
      <c r="K156" s="200"/>
      <c r="L156" s="40"/>
      <c r="M156" s="201" t="s">
        <v>1</v>
      </c>
      <c r="N156" s="202" t="s">
        <v>45</v>
      </c>
      <c r="O156" s="72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5" t="s">
        <v>199</v>
      </c>
      <c r="AT156" s="205" t="s">
        <v>195</v>
      </c>
      <c r="AU156" s="205" t="s">
        <v>87</v>
      </c>
      <c r="AY156" s="18" t="s">
        <v>193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87</v>
      </c>
      <c r="BK156" s="206">
        <f>ROUND(I156*H156,2)</f>
        <v>0</v>
      </c>
      <c r="BL156" s="18" t="s">
        <v>199</v>
      </c>
      <c r="BM156" s="205" t="s">
        <v>493</v>
      </c>
    </row>
    <row r="157" spans="2:63" s="12" customFormat="1" ht="25.9" customHeight="1">
      <c r="B157" s="177"/>
      <c r="C157" s="178"/>
      <c r="D157" s="179" t="s">
        <v>79</v>
      </c>
      <c r="E157" s="180" t="s">
        <v>1729</v>
      </c>
      <c r="F157" s="180" t="s">
        <v>1730</v>
      </c>
      <c r="G157" s="178"/>
      <c r="H157" s="178"/>
      <c r="I157" s="181"/>
      <c r="J157" s="182">
        <f>BK157</f>
        <v>0</v>
      </c>
      <c r="K157" s="178"/>
      <c r="L157" s="183"/>
      <c r="M157" s="184"/>
      <c r="N157" s="185"/>
      <c r="O157" s="185"/>
      <c r="P157" s="186">
        <f>SUM(P158:P161)</f>
        <v>0</v>
      </c>
      <c r="Q157" s="185"/>
      <c r="R157" s="186">
        <f>SUM(R158:R161)</f>
        <v>0.00204</v>
      </c>
      <c r="S157" s="185"/>
      <c r="T157" s="187">
        <f>SUM(T158:T161)</f>
        <v>0.019200000000000002</v>
      </c>
      <c r="AR157" s="188" t="s">
        <v>87</v>
      </c>
      <c r="AT157" s="189" t="s">
        <v>79</v>
      </c>
      <c r="AU157" s="189" t="s">
        <v>80</v>
      </c>
      <c r="AY157" s="188" t="s">
        <v>193</v>
      </c>
      <c r="BK157" s="190">
        <f>SUM(BK158:BK161)</f>
        <v>0</v>
      </c>
    </row>
    <row r="158" spans="1:65" s="2" customFormat="1" ht="21.75" customHeight="1">
      <c r="A158" s="35"/>
      <c r="B158" s="36"/>
      <c r="C158" s="193" t="s">
        <v>369</v>
      </c>
      <c r="D158" s="193" t="s">
        <v>195</v>
      </c>
      <c r="E158" s="194" t="s">
        <v>1731</v>
      </c>
      <c r="F158" s="195" t="s">
        <v>1732</v>
      </c>
      <c r="G158" s="196" t="s">
        <v>496</v>
      </c>
      <c r="H158" s="197">
        <v>6</v>
      </c>
      <c r="I158" s="198"/>
      <c r="J158" s="199">
        <f>ROUND(I158*H158,2)</f>
        <v>0</v>
      </c>
      <c r="K158" s="200"/>
      <c r="L158" s="40"/>
      <c r="M158" s="201" t="s">
        <v>1</v>
      </c>
      <c r="N158" s="202" t="s">
        <v>45</v>
      </c>
      <c r="O158" s="72"/>
      <c r="P158" s="203">
        <f>O158*H158</f>
        <v>0</v>
      </c>
      <c r="Q158" s="203">
        <v>2E-05</v>
      </c>
      <c r="R158" s="203">
        <f>Q158*H158</f>
        <v>0.00012000000000000002</v>
      </c>
      <c r="S158" s="203">
        <v>0.0032</v>
      </c>
      <c r="T158" s="204">
        <f>S158*H158</f>
        <v>0.019200000000000002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5" t="s">
        <v>199</v>
      </c>
      <c r="AT158" s="205" t="s">
        <v>195</v>
      </c>
      <c r="AU158" s="205" t="s">
        <v>87</v>
      </c>
      <c r="AY158" s="18" t="s">
        <v>193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87</v>
      </c>
      <c r="BK158" s="206">
        <f>ROUND(I158*H158,2)</f>
        <v>0</v>
      </c>
      <c r="BL158" s="18" t="s">
        <v>199</v>
      </c>
      <c r="BM158" s="205" t="s">
        <v>511</v>
      </c>
    </row>
    <row r="159" spans="1:65" s="2" customFormat="1" ht="16.5" customHeight="1">
      <c r="A159" s="35"/>
      <c r="B159" s="36"/>
      <c r="C159" s="193" t="s">
        <v>378</v>
      </c>
      <c r="D159" s="193" t="s">
        <v>195</v>
      </c>
      <c r="E159" s="194" t="s">
        <v>1733</v>
      </c>
      <c r="F159" s="195" t="s">
        <v>1734</v>
      </c>
      <c r="G159" s="196" t="s">
        <v>367</v>
      </c>
      <c r="H159" s="197">
        <v>6</v>
      </c>
      <c r="I159" s="198"/>
      <c r="J159" s="199">
        <f>ROUND(I159*H159,2)</f>
        <v>0</v>
      </c>
      <c r="K159" s="200"/>
      <c r="L159" s="40"/>
      <c r="M159" s="201" t="s">
        <v>1</v>
      </c>
      <c r="N159" s="202" t="s">
        <v>45</v>
      </c>
      <c r="O159" s="7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199</v>
      </c>
      <c r="AT159" s="205" t="s">
        <v>195</v>
      </c>
      <c r="AU159" s="205" t="s">
        <v>87</v>
      </c>
      <c r="AY159" s="18" t="s">
        <v>193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87</v>
      </c>
      <c r="BK159" s="206">
        <f>ROUND(I159*H159,2)</f>
        <v>0</v>
      </c>
      <c r="BL159" s="18" t="s">
        <v>199</v>
      </c>
      <c r="BM159" s="205" t="s">
        <v>523</v>
      </c>
    </row>
    <row r="160" spans="1:65" s="2" customFormat="1" ht="21.75" customHeight="1">
      <c r="A160" s="35"/>
      <c r="B160" s="36"/>
      <c r="C160" s="193" t="s">
        <v>7</v>
      </c>
      <c r="D160" s="193" t="s">
        <v>195</v>
      </c>
      <c r="E160" s="194" t="s">
        <v>1735</v>
      </c>
      <c r="F160" s="195" t="s">
        <v>1736</v>
      </c>
      <c r="G160" s="196" t="s">
        <v>367</v>
      </c>
      <c r="H160" s="197">
        <v>6</v>
      </c>
      <c r="I160" s="198"/>
      <c r="J160" s="199">
        <f>ROUND(I160*H160,2)</f>
        <v>0</v>
      </c>
      <c r="K160" s="200"/>
      <c r="L160" s="40"/>
      <c r="M160" s="201" t="s">
        <v>1</v>
      </c>
      <c r="N160" s="202" t="s">
        <v>45</v>
      </c>
      <c r="O160" s="72"/>
      <c r="P160" s="203">
        <f>O160*H160</f>
        <v>0</v>
      </c>
      <c r="Q160" s="203">
        <v>0.00032</v>
      </c>
      <c r="R160" s="203">
        <f>Q160*H160</f>
        <v>0.0019200000000000003</v>
      </c>
      <c r="S160" s="203">
        <v>0</v>
      </c>
      <c r="T160" s="20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199</v>
      </c>
      <c r="AT160" s="205" t="s">
        <v>195</v>
      </c>
      <c r="AU160" s="205" t="s">
        <v>87</v>
      </c>
      <c r="AY160" s="18" t="s">
        <v>193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8" t="s">
        <v>87</v>
      </c>
      <c r="BK160" s="206">
        <f>ROUND(I160*H160,2)</f>
        <v>0</v>
      </c>
      <c r="BL160" s="18" t="s">
        <v>199</v>
      </c>
      <c r="BM160" s="205" t="s">
        <v>544</v>
      </c>
    </row>
    <row r="161" spans="1:65" s="2" customFormat="1" ht="21.75" customHeight="1">
      <c r="A161" s="35"/>
      <c r="B161" s="36"/>
      <c r="C161" s="193" t="s">
        <v>389</v>
      </c>
      <c r="D161" s="193" t="s">
        <v>195</v>
      </c>
      <c r="E161" s="194" t="s">
        <v>1737</v>
      </c>
      <c r="F161" s="195" t="s">
        <v>1738</v>
      </c>
      <c r="G161" s="196" t="s">
        <v>216</v>
      </c>
      <c r="H161" s="197">
        <v>0.019</v>
      </c>
      <c r="I161" s="198"/>
      <c r="J161" s="199">
        <f>ROUND(I161*H161,2)</f>
        <v>0</v>
      </c>
      <c r="K161" s="200"/>
      <c r="L161" s="40"/>
      <c r="M161" s="201" t="s">
        <v>1</v>
      </c>
      <c r="N161" s="202" t="s">
        <v>45</v>
      </c>
      <c r="O161" s="7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199</v>
      </c>
      <c r="AT161" s="205" t="s">
        <v>195</v>
      </c>
      <c r="AU161" s="205" t="s">
        <v>87</v>
      </c>
      <c r="AY161" s="18" t="s">
        <v>193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87</v>
      </c>
      <c r="BK161" s="206">
        <f>ROUND(I161*H161,2)</f>
        <v>0</v>
      </c>
      <c r="BL161" s="18" t="s">
        <v>199</v>
      </c>
      <c r="BM161" s="205" t="s">
        <v>552</v>
      </c>
    </row>
    <row r="162" spans="2:63" s="12" customFormat="1" ht="25.9" customHeight="1">
      <c r="B162" s="177"/>
      <c r="C162" s="178"/>
      <c r="D162" s="179" t="s">
        <v>79</v>
      </c>
      <c r="E162" s="180" t="s">
        <v>1739</v>
      </c>
      <c r="F162" s="180" t="s">
        <v>1740</v>
      </c>
      <c r="G162" s="178"/>
      <c r="H162" s="178"/>
      <c r="I162" s="181"/>
      <c r="J162" s="182">
        <f>BK162</f>
        <v>0</v>
      </c>
      <c r="K162" s="178"/>
      <c r="L162" s="183"/>
      <c r="M162" s="184"/>
      <c r="N162" s="185"/>
      <c r="O162" s="185"/>
      <c r="P162" s="186">
        <f>SUM(P163:P166)</f>
        <v>0</v>
      </c>
      <c r="Q162" s="185"/>
      <c r="R162" s="186">
        <f>SUM(R163:R166)</f>
        <v>0</v>
      </c>
      <c r="S162" s="185"/>
      <c r="T162" s="187">
        <f>SUM(T163:T166)</f>
        <v>0.230622</v>
      </c>
      <c r="AR162" s="188" t="s">
        <v>87</v>
      </c>
      <c r="AT162" s="189" t="s">
        <v>79</v>
      </c>
      <c r="AU162" s="189" t="s">
        <v>80</v>
      </c>
      <c r="AY162" s="188" t="s">
        <v>193</v>
      </c>
      <c r="BK162" s="190">
        <f>SUM(BK163:BK166)</f>
        <v>0</v>
      </c>
    </row>
    <row r="163" spans="1:65" s="2" customFormat="1" ht="16.5" customHeight="1">
      <c r="A163" s="35"/>
      <c r="B163" s="36"/>
      <c r="C163" s="193" t="s">
        <v>394</v>
      </c>
      <c r="D163" s="193" t="s">
        <v>195</v>
      </c>
      <c r="E163" s="194" t="s">
        <v>1741</v>
      </c>
      <c r="F163" s="195" t="s">
        <v>1742</v>
      </c>
      <c r="G163" s="196" t="s">
        <v>231</v>
      </c>
      <c r="H163" s="197">
        <v>9.69</v>
      </c>
      <c r="I163" s="198"/>
      <c r="J163" s="199">
        <f>ROUND(I163*H163,2)</f>
        <v>0</v>
      </c>
      <c r="K163" s="200"/>
      <c r="L163" s="40"/>
      <c r="M163" s="201" t="s">
        <v>1</v>
      </c>
      <c r="N163" s="202" t="s">
        <v>45</v>
      </c>
      <c r="O163" s="72"/>
      <c r="P163" s="203">
        <f>O163*H163</f>
        <v>0</v>
      </c>
      <c r="Q163" s="203">
        <v>0</v>
      </c>
      <c r="R163" s="203">
        <f>Q163*H163</f>
        <v>0</v>
      </c>
      <c r="S163" s="203">
        <v>0.0238</v>
      </c>
      <c r="T163" s="204">
        <f>S163*H163</f>
        <v>0.230622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87</v>
      </c>
      <c r="AY163" s="18" t="s">
        <v>193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87</v>
      </c>
      <c r="BK163" s="206">
        <f>ROUND(I163*H163,2)</f>
        <v>0</v>
      </c>
      <c r="BL163" s="18" t="s">
        <v>199</v>
      </c>
      <c r="BM163" s="205" t="s">
        <v>561</v>
      </c>
    </row>
    <row r="164" spans="2:51" s="13" customFormat="1" ht="12">
      <c r="B164" s="207"/>
      <c r="C164" s="208"/>
      <c r="D164" s="209" t="s">
        <v>201</v>
      </c>
      <c r="E164" s="210" t="s">
        <v>1</v>
      </c>
      <c r="F164" s="211" t="s">
        <v>1743</v>
      </c>
      <c r="G164" s="208"/>
      <c r="H164" s="212">
        <v>9.69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201</v>
      </c>
      <c r="AU164" s="218" t="s">
        <v>87</v>
      </c>
      <c r="AV164" s="13" t="s">
        <v>89</v>
      </c>
      <c r="AW164" s="13" t="s">
        <v>36</v>
      </c>
      <c r="AX164" s="13" t="s">
        <v>80</v>
      </c>
      <c r="AY164" s="218" t="s">
        <v>193</v>
      </c>
    </row>
    <row r="165" spans="2:51" s="14" customFormat="1" ht="12">
      <c r="B165" s="219"/>
      <c r="C165" s="220"/>
      <c r="D165" s="209" t="s">
        <v>201</v>
      </c>
      <c r="E165" s="221" t="s">
        <v>1</v>
      </c>
      <c r="F165" s="222" t="s">
        <v>203</v>
      </c>
      <c r="G165" s="220"/>
      <c r="H165" s="223">
        <v>9.69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201</v>
      </c>
      <c r="AU165" s="229" t="s">
        <v>87</v>
      </c>
      <c r="AV165" s="14" t="s">
        <v>199</v>
      </c>
      <c r="AW165" s="14" t="s">
        <v>36</v>
      </c>
      <c r="AX165" s="14" t="s">
        <v>87</v>
      </c>
      <c r="AY165" s="229" t="s">
        <v>193</v>
      </c>
    </row>
    <row r="166" spans="1:65" s="2" customFormat="1" ht="21.75" customHeight="1">
      <c r="A166" s="35"/>
      <c r="B166" s="36"/>
      <c r="C166" s="193" t="s">
        <v>399</v>
      </c>
      <c r="D166" s="193" t="s">
        <v>195</v>
      </c>
      <c r="E166" s="194" t="s">
        <v>1744</v>
      </c>
      <c r="F166" s="195" t="s">
        <v>1745</v>
      </c>
      <c r="G166" s="196" t="s">
        <v>216</v>
      </c>
      <c r="H166" s="197">
        <v>0.231</v>
      </c>
      <c r="I166" s="198"/>
      <c r="J166" s="199">
        <f>ROUND(I166*H166,2)</f>
        <v>0</v>
      </c>
      <c r="K166" s="200"/>
      <c r="L166" s="40"/>
      <c r="M166" s="267" t="s">
        <v>1</v>
      </c>
      <c r="N166" s="268" t="s">
        <v>45</v>
      </c>
      <c r="O166" s="269"/>
      <c r="P166" s="270">
        <f>O166*H166</f>
        <v>0</v>
      </c>
      <c r="Q166" s="270">
        <v>0</v>
      </c>
      <c r="R166" s="270">
        <f>Q166*H166</f>
        <v>0</v>
      </c>
      <c r="S166" s="270">
        <v>0</v>
      </c>
      <c r="T166" s="27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87</v>
      </c>
      <c r="AY166" s="18" t="s">
        <v>193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87</v>
      </c>
      <c r="BK166" s="206">
        <f>ROUND(I166*H166,2)</f>
        <v>0</v>
      </c>
      <c r="BL166" s="18" t="s">
        <v>199</v>
      </c>
      <c r="BM166" s="205" t="s">
        <v>570</v>
      </c>
    </row>
    <row r="167" spans="1:31" s="2" customFormat="1" ht="6.95" customHeight="1">
      <c r="A167" s="35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jnO12WZkPx2/8BklWYB1CfveShWDcfJhp24gwZmcwX6Eh9F6w+Lb5bzvf7RQUFeyCu5tnOgQyeIu/eYxWPNgqg==" saltValue="18qvn7bBBsocthomUiFe9/H4Os+qEHNOuvRP939sS0Ea7GPI4Idn/MUJ8Tz2Urpqhzw0mn6lpV1eO7BOGpsyug==" spinCount="100000" sheet="1" objects="1" scenarios="1" formatColumns="0" formatRows="0" autoFilter="0"/>
  <autoFilter ref="C130:K166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116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s="1" customFormat="1" ht="12" customHeight="1">
      <c r="B8" s="21"/>
      <c r="D8" s="120" t="s">
        <v>148</v>
      </c>
      <c r="L8" s="21"/>
    </row>
    <row r="9" spans="1:31" s="2" customFormat="1" ht="16.5" customHeight="1">
      <c r="A9" s="35"/>
      <c r="B9" s="40"/>
      <c r="C9" s="35"/>
      <c r="D9" s="35"/>
      <c r="E9" s="326" t="s">
        <v>1746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150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9" t="s">
        <v>1747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7. 7. 2022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34</v>
      </c>
      <c r="F23" s="35"/>
      <c r="G23" s="35"/>
      <c r="H23" s="35"/>
      <c r="I23" s="120" t="s">
        <v>28</v>
      </c>
      <c r="J23" s="111" t="s">
        <v>35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38</v>
      </c>
      <c r="F26" s="35"/>
      <c r="G26" s="35"/>
      <c r="H26" s="35"/>
      <c r="I26" s="120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ROUND(J150,2)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44</v>
      </c>
      <c r="E35" s="120" t="s">
        <v>45</v>
      </c>
      <c r="F35" s="130">
        <f>ROUND((SUM(BE150:BE1262)),2)</f>
        <v>0</v>
      </c>
      <c r="G35" s="35"/>
      <c r="H35" s="35"/>
      <c r="I35" s="131">
        <v>0.21</v>
      </c>
      <c r="J35" s="130">
        <f>ROUND(((SUM(BE150:BE1262))*I35),2)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46</v>
      </c>
      <c r="F36" s="130">
        <f>ROUND((SUM(BF150:BF1262)),2)</f>
        <v>0</v>
      </c>
      <c r="G36" s="35"/>
      <c r="H36" s="35"/>
      <c r="I36" s="131">
        <v>0.15</v>
      </c>
      <c r="J36" s="130">
        <f>ROUND(((SUM(BF150:BF1262))*I36),2)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47</v>
      </c>
      <c r="F37" s="130">
        <f>ROUND((SUM(BG150:BG1262)),2)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48</v>
      </c>
      <c r="F38" s="130">
        <f>ROUND((SUM(BH150:BH1262)),2)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49</v>
      </c>
      <c r="F39" s="130">
        <f>ROUND((SUM(BI150:BI1262)),2)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1746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150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16" t="str">
        <f>E11</f>
        <v>SO 02-D.1.1 - Architektonicko stavební řešení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7. 7. 2022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ČESKÁ TŘEBOVÁ</v>
      </c>
      <c r="G93" s="37"/>
      <c r="H93" s="37"/>
      <c r="I93" s="30" t="s">
        <v>32</v>
      </c>
      <c r="J93" s="33" t="str">
        <f>E23</f>
        <v>K I P spol. s r. 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>Pavel Rinn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153</v>
      </c>
      <c r="D96" s="151"/>
      <c r="E96" s="151"/>
      <c r="F96" s="151"/>
      <c r="G96" s="151"/>
      <c r="H96" s="151"/>
      <c r="I96" s="151"/>
      <c r="J96" s="152" t="s">
        <v>154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155</v>
      </c>
      <c r="D98" s="37"/>
      <c r="E98" s="37"/>
      <c r="F98" s="37"/>
      <c r="G98" s="37"/>
      <c r="H98" s="37"/>
      <c r="I98" s="37"/>
      <c r="J98" s="85">
        <f>J150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156</v>
      </c>
    </row>
    <row r="99" spans="2:12" s="9" customFormat="1" ht="24.95" customHeight="1">
      <c r="B99" s="154"/>
      <c r="C99" s="155"/>
      <c r="D99" s="156" t="s">
        <v>157</v>
      </c>
      <c r="E99" s="157"/>
      <c r="F99" s="157"/>
      <c r="G99" s="157"/>
      <c r="H99" s="157"/>
      <c r="I99" s="157"/>
      <c r="J99" s="158">
        <f>J151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158</v>
      </c>
      <c r="E100" s="162"/>
      <c r="F100" s="162"/>
      <c r="G100" s="162"/>
      <c r="H100" s="162"/>
      <c r="I100" s="162"/>
      <c r="J100" s="163">
        <f>J152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159</v>
      </c>
      <c r="E101" s="162"/>
      <c r="F101" s="162"/>
      <c r="G101" s="162"/>
      <c r="H101" s="162"/>
      <c r="I101" s="162"/>
      <c r="J101" s="163">
        <f>J178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160</v>
      </c>
      <c r="E102" s="162"/>
      <c r="F102" s="162"/>
      <c r="G102" s="162"/>
      <c r="H102" s="162"/>
      <c r="I102" s="162"/>
      <c r="J102" s="163">
        <f>J198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1748</v>
      </c>
      <c r="E103" s="162"/>
      <c r="F103" s="162"/>
      <c r="G103" s="162"/>
      <c r="H103" s="162"/>
      <c r="I103" s="162"/>
      <c r="J103" s="163">
        <f>J216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1749</v>
      </c>
      <c r="E104" s="162"/>
      <c r="F104" s="162"/>
      <c r="G104" s="162"/>
      <c r="H104" s="162"/>
      <c r="I104" s="162"/>
      <c r="J104" s="163">
        <f>J227</f>
        <v>0</v>
      </c>
      <c r="K104" s="105"/>
      <c r="L104" s="164"/>
    </row>
    <row r="105" spans="2:12" s="10" customFormat="1" ht="19.9" customHeight="1">
      <c r="B105" s="160"/>
      <c r="C105" s="105"/>
      <c r="D105" s="161" t="s">
        <v>161</v>
      </c>
      <c r="E105" s="162"/>
      <c r="F105" s="162"/>
      <c r="G105" s="162"/>
      <c r="H105" s="162"/>
      <c r="I105" s="162"/>
      <c r="J105" s="163">
        <f>J242</f>
        <v>0</v>
      </c>
      <c r="K105" s="105"/>
      <c r="L105" s="164"/>
    </row>
    <row r="106" spans="2:12" s="10" customFormat="1" ht="19.9" customHeight="1">
      <c r="B106" s="160"/>
      <c r="C106" s="105"/>
      <c r="D106" s="161" t="s">
        <v>1750</v>
      </c>
      <c r="E106" s="162"/>
      <c r="F106" s="162"/>
      <c r="G106" s="162"/>
      <c r="H106" s="162"/>
      <c r="I106" s="162"/>
      <c r="J106" s="163">
        <f>J480</f>
        <v>0</v>
      </c>
      <c r="K106" s="105"/>
      <c r="L106" s="164"/>
    </row>
    <row r="107" spans="2:12" s="10" customFormat="1" ht="19.9" customHeight="1">
      <c r="B107" s="160"/>
      <c r="C107" s="105"/>
      <c r="D107" s="161" t="s">
        <v>162</v>
      </c>
      <c r="E107" s="162"/>
      <c r="F107" s="162"/>
      <c r="G107" s="162"/>
      <c r="H107" s="162"/>
      <c r="I107" s="162"/>
      <c r="J107" s="163">
        <f>J491</f>
        <v>0</v>
      </c>
      <c r="K107" s="105"/>
      <c r="L107" s="164"/>
    </row>
    <row r="108" spans="2:12" s="10" customFormat="1" ht="19.9" customHeight="1">
      <c r="B108" s="160"/>
      <c r="C108" s="105"/>
      <c r="D108" s="161" t="s">
        <v>163</v>
      </c>
      <c r="E108" s="162"/>
      <c r="F108" s="162"/>
      <c r="G108" s="162"/>
      <c r="H108" s="162"/>
      <c r="I108" s="162"/>
      <c r="J108" s="163">
        <f>J638</f>
        <v>0</v>
      </c>
      <c r="K108" s="105"/>
      <c r="L108" s="164"/>
    </row>
    <row r="109" spans="2:12" s="10" customFormat="1" ht="19.9" customHeight="1">
      <c r="B109" s="160"/>
      <c r="C109" s="105"/>
      <c r="D109" s="161" t="s">
        <v>164</v>
      </c>
      <c r="E109" s="162"/>
      <c r="F109" s="162"/>
      <c r="G109" s="162"/>
      <c r="H109" s="162"/>
      <c r="I109" s="162"/>
      <c r="J109" s="163">
        <f>J645</f>
        <v>0</v>
      </c>
      <c r="K109" s="105"/>
      <c r="L109" s="164"/>
    </row>
    <row r="110" spans="2:12" s="9" customFormat="1" ht="24.95" customHeight="1">
      <c r="B110" s="154"/>
      <c r="C110" s="155"/>
      <c r="D110" s="156" t="s">
        <v>165</v>
      </c>
      <c r="E110" s="157"/>
      <c r="F110" s="157"/>
      <c r="G110" s="157"/>
      <c r="H110" s="157"/>
      <c r="I110" s="157"/>
      <c r="J110" s="158">
        <f>J647</f>
        <v>0</v>
      </c>
      <c r="K110" s="155"/>
      <c r="L110" s="159"/>
    </row>
    <row r="111" spans="2:12" s="10" customFormat="1" ht="19.9" customHeight="1">
      <c r="B111" s="160"/>
      <c r="C111" s="105"/>
      <c r="D111" s="161" t="s">
        <v>166</v>
      </c>
      <c r="E111" s="162"/>
      <c r="F111" s="162"/>
      <c r="G111" s="162"/>
      <c r="H111" s="162"/>
      <c r="I111" s="162"/>
      <c r="J111" s="163">
        <f>J648</f>
        <v>0</v>
      </c>
      <c r="K111" s="105"/>
      <c r="L111" s="164"/>
    </row>
    <row r="112" spans="2:12" s="10" customFormat="1" ht="19.9" customHeight="1">
      <c r="B112" s="160"/>
      <c r="C112" s="105"/>
      <c r="D112" s="161" t="s">
        <v>1751</v>
      </c>
      <c r="E112" s="162"/>
      <c r="F112" s="162"/>
      <c r="G112" s="162"/>
      <c r="H112" s="162"/>
      <c r="I112" s="162"/>
      <c r="J112" s="163">
        <f>J664</f>
        <v>0</v>
      </c>
      <c r="K112" s="105"/>
      <c r="L112" s="164"/>
    </row>
    <row r="113" spans="2:12" s="10" customFormat="1" ht="19.9" customHeight="1">
      <c r="B113" s="160"/>
      <c r="C113" s="105"/>
      <c r="D113" s="161" t="s">
        <v>167</v>
      </c>
      <c r="E113" s="162"/>
      <c r="F113" s="162"/>
      <c r="G113" s="162"/>
      <c r="H113" s="162"/>
      <c r="I113" s="162"/>
      <c r="J113" s="163">
        <f>J679</f>
        <v>0</v>
      </c>
      <c r="K113" s="105"/>
      <c r="L113" s="164"/>
    </row>
    <row r="114" spans="2:12" s="10" customFormat="1" ht="19.9" customHeight="1">
      <c r="B114" s="160"/>
      <c r="C114" s="105"/>
      <c r="D114" s="161" t="s">
        <v>1752</v>
      </c>
      <c r="E114" s="162"/>
      <c r="F114" s="162"/>
      <c r="G114" s="162"/>
      <c r="H114" s="162"/>
      <c r="I114" s="162"/>
      <c r="J114" s="163">
        <f>J714</f>
        <v>0</v>
      </c>
      <c r="K114" s="105"/>
      <c r="L114" s="164"/>
    </row>
    <row r="115" spans="2:12" s="10" customFormat="1" ht="19.9" customHeight="1">
      <c r="B115" s="160"/>
      <c r="C115" s="105"/>
      <c r="D115" s="161" t="s">
        <v>168</v>
      </c>
      <c r="E115" s="162"/>
      <c r="F115" s="162"/>
      <c r="G115" s="162"/>
      <c r="H115" s="162"/>
      <c r="I115" s="162"/>
      <c r="J115" s="163">
        <f>J717</f>
        <v>0</v>
      </c>
      <c r="K115" s="105"/>
      <c r="L115" s="164"/>
    </row>
    <row r="116" spans="2:12" s="10" customFormat="1" ht="19.9" customHeight="1">
      <c r="B116" s="160"/>
      <c r="C116" s="105"/>
      <c r="D116" s="161" t="s">
        <v>1753</v>
      </c>
      <c r="E116" s="162"/>
      <c r="F116" s="162"/>
      <c r="G116" s="162"/>
      <c r="H116" s="162"/>
      <c r="I116" s="162"/>
      <c r="J116" s="163">
        <f>J779</f>
        <v>0</v>
      </c>
      <c r="K116" s="105"/>
      <c r="L116" s="164"/>
    </row>
    <row r="117" spans="2:12" s="10" customFormat="1" ht="19.9" customHeight="1">
      <c r="B117" s="160"/>
      <c r="C117" s="105"/>
      <c r="D117" s="161" t="s">
        <v>169</v>
      </c>
      <c r="E117" s="162"/>
      <c r="F117" s="162"/>
      <c r="G117" s="162"/>
      <c r="H117" s="162"/>
      <c r="I117" s="162"/>
      <c r="J117" s="163">
        <f>J814</f>
        <v>0</v>
      </c>
      <c r="K117" s="105"/>
      <c r="L117" s="164"/>
    </row>
    <row r="118" spans="2:12" s="10" customFormat="1" ht="19.9" customHeight="1">
      <c r="B118" s="160"/>
      <c r="C118" s="105"/>
      <c r="D118" s="161" t="s">
        <v>1754</v>
      </c>
      <c r="E118" s="162"/>
      <c r="F118" s="162"/>
      <c r="G118" s="162"/>
      <c r="H118" s="162"/>
      <c r="I118" s="162"/>
      <c r="J118" s="163">
        <f>J849</f>
        <v>0</v>
      </c>
      <c r="K118" s="105"/>
      <c r="L118" s="164"/>
    </row>
    <row r="119" spans="2:12" s="10" customFormat="1" ht="19.9" customHeight="1">
      <c r="B119" s="160"/>
      <c r="C119" s="105"/>
      <c r="D119" s="161" t="s">
        <v>1755</v>
      </c>
      <c r="E119" s="162"/>
      <c r="F119" s="162"/>
      <c r="G119" s="162"/>
      <c r="H119" s="162"/>
      <c r="I119" s="162"/>
      <c r="J119" s="163">
        <f>J898</f>
        <v>0</v>
      </c>
      <c r="K119" s="105"/>
      <c r="L119" s="164"/>
    </row>
    <row r="120" spans="2:12" s="10" customFormat="1" ht="19.9" customHeight="1">
      <c r="B120" s="160"/>
      <c r="C120" s="105"/>
      <c r="D120" s="161" t="s">
        <v>170</v>
      </c>
      <c r="E120" s="162"/>
      <c r="F120" s="162"/>
      <c r="G120" s="162"/>
      <c r="H120" s="162"/>
      <c r="I120" s="162"/>
      <c r="J120" s="163">
        <f>J913</f>
        <v>0</v>
      </c>
      <c r="K120" s="105"/>
      <c r="L120" s="164"/>
    </row>
    <row r="121" spans="2:12" s="10" customFormat="1" ht="19.9" customHeight="1">
      <c r="B121" s="160"/>
      <c r="C121" s="105"/>
      <c r="D121" s="161" t="s">
        <v>171</v>
      </c>
      <c r="E121" s="162"/>
      <c r="F121" s="162"/>
      <c r="G121" s="162"/>
      <c r="H121" s="162"/>
      <c r="I121" s="162"/>
      <c r="J121" s="163">
        <f>J1006</f>
        <v>0</v>
      </c>
      <c r="K121" s="105"/>
      <c r="L121" s="164"/>
    </row>
    <row r="122" spans="2:12" s="10" customFormat="1" ht="19.9" customHeight="1">
      <c r="B122" s="160"/>
      <c r="C122" s="105"/>
      <c r="D122" s="161" t="s">
        <v>172</v>
      </c>
      <c r="E122" s="162"/>
      <c r="F122" s="162"/>
      <c r="G122" s="162"/>
      <c r="H122" s="162"/>
      <c r="I122" s="162"/>
      <c r="J122" s="163">
        <f>J1055</f>
        <v>0</v>
      </c>
      <c r="K122" s="105"/>
      <c r="L122" s="164"/>
    </row>
    <row r="123" spans="2:12" s="10" customFormat="1" ht="19.9" customHeight="1">
      <c r="B123" s="160"/>
      <c r="C123" s="105"/>
      <c r="D123" s="161" t="s">
        <v>1756</v>
      </c>
      <c r="E123" s="162"/>
      <c r="F123" s="162"/>
      <c r="G123" s="162"/>
      <c r="H123" s="162"/>
      <c r="I123" s="162"/>
      <c r="J123" s="163">
        <f>J1119</f>
        <v>0</v>
      </c>
      <c r="K123" s="105"/>
      <c r="L123" s="164"/>
    </row>
    <row r="124" spans="2:12" s="10" customFormat="1" ht="19.9" customHeight="1">
      <c r="B124" s="160"/>
      <c r="C124" s="105"/>
      <c r="D124" s="161" t="s">
        <v>173</v>
      </c>
      <c r="E124" s="162"/>
      <c r="F124" s="162"/>
      <c r="G124" s="162"/>
      <c r="H124" s="162"/>
      <c r="I124" s="162"/>
      <c r="J124" s="163">
        <f>J1127</f>
        <v>0</v>
      </c>
      <c r="K124" s="105"/>
      <c r="L124" s="164"/>
    </row>
    <row r="125" spans="2:12" s="10" customFormat="1" ht="19.9" customHeight="1">
      <c r="B125" s="160"/>
      <c r="C125" s="105"/>
      <c r="D125" s="161" t="s">
        <v>174</v>
      </c>
      <c r="E125" s="162"/>
      <c r="F125" s="162"/>
      <c r="G125" s="162"/>
      <c r="H125" s="162"/>
      <c r="I125" s="162"/>
      <c r="J125" s="163">
        <f>J1173</f>
        <v>0</v>
      </c>
      <c r="K125" s="105"/>
      <c r="L125" s="164"/>
    </row>
    <row r="126" spans="2:12" s="10" customFormat="1" ht="19.9" customHeight="1">
      <c r="B126" s="160"/>
      <c r="C126" s="105"/>
      <c r="D126" s="161" t="s">
        <v>175</v>
      </c>
      <c r="E126" s="162"/>
      <c r="F126" s="162"/>
      <c r="G126" s="162"/>
      <c r="H126" s="162"/>
      <c r="I126" s="162"/>
      <c r="J126" s="163">
        <f>J1202</f>
        <v>0</v>
      </c>
      <c r="K126" s="105"/>
      <c r="L126" s="164"/>
    </row>
    <row r="127" spans="2:12" s="10" customFormat="1" ht="19.9" customHeight="1">
      <c r="B127" s="160"/>
      <c r="C127" s="105"/>
      <c r="D127" s="161" t="s">
        <v>176</v>
      </c>
      <c r="E127" s="162"/>
      <c r="F127" s="162"/>
      <c r="G127" s="162"/>
      <c r="H127" s="162"/>
      <c r="I127" s="162"/>
      <c r="J127" s="163">
        <f>J1209</f>
        <v>0</v>
      </c>
      <c r="K127" s="105"/>
      <c r="L127" s="164"/>
    </row>
    <row r="128" spans="2:12" s="9" customFormat="1" ht="24.95" customHeight="1">
      <c r="B128" s="154"/>
      <c r="C128" s="155"/>
      <c r="D128" s="156" t="s">
        <v>177</v>
      </c>
      <c r="E128" s="157"/>
      <c r="F128" s="157"/>
      <c r="G128" s="157"/>
      <c r="H128" s="157"/>
      <c r="I128" s="157"/>
      <c r="J128" s="158">
        <f>J1255</f>
        <v>0</v>
      </c>
      <c r="K128" s="155"/>
      <c r="L128" s="159"/>
    </row>
    <row r="129" spans="1:31" s="2" customFormat="1" ht="21.7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4" spans="1:31" s="2" customFormat="1" ht="6.95" customHeight="1">
      <c r="A134" s="35"/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24.95" customHeight="1">
      <c r="A135" s="35"/>
      <c r="B135" s="36"/>
      <c r="C135" s="24" t="s">
        <v>178</v>
      </c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30" t="s">
        <v>16</v>
      </c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6.25" customHeight="1">
      <c r="A138" s="35"/>
      <c r="B138" s="36"/>
      <c r="C138" s="37"/>
      <c r="D138" s="37"/>
      <c r="E138" s="324" t="str">
        <f>E7</f>
        <v>REKONSTRUKCE HYGIENICKÉHO ZAŘÍZENÍ ZŠ-ÚSTECKÁ Č.P. 500 A 598 - II. etapa</v>
      </c>
      <c r="F138" s="325"/>
      <c r="G138" s="325"/>
      <c r="H138" s="325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2:12" s="1" customFormat="1" ht="12" customHeight="1">
      <c r="B139" s="22"/>
      <c r="C139" s="30" t="s">
        <v>148</v>
      </c>
      <c r="D139" s="23"/>
      <c r="E139" s="23"/>
      <c r="F139" s="23"/>
      <c r="G139" s="23"/>
      <c r="H139" s="23"/>
      <c r="I139" s="23"/>
      <c r="J139" s="23"/>
      <c r="K139" s="23"/>
      <c r="L139" s="21"/>
    </row>
    <row r="140" spans="1:31" s="2" customFormat="1" ht="16.5" customHeight="1">
      <c r="A140" s="35"/>
      <c r="B140" s="36"/>
      <c r="C140" s="37"/>
      <c r="D140" s="37"/>
      <c r="E140" s="324" t="s">
        <v>1746</v>
      </c>
      <c r="F140" s="323"/>
      <c r="G140" s="323"/>
      <c r="H140" s="323"/>
      <c r="I140" s="37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2" customHeight="1">
      <c r="A141" s="35"/>
      <c r="B141" s="36"/>
      <c r="C141" s="30" t="s">
        <v>150</v>
      </c>
      <c r="D141" s="37"/>
      <c r="E141" s="37"/>
      <c r="F141" s="37"/>
      <c r="G141" s="37"/>
      <c r="H141" s="37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6.5" customHeight="1">
      <c r="A142" s="35"/>
      <c r="B142" s="36"/>
      <c r="C142" s="37"/>
      <c r="D142" s="37"/>
      <c r="E142" s="316" t="str">
        <f>E11</f>
        <v>SO 02-D.1.1 - Architektonicko stavební řešení</v>
      </c>
      <c r="F142" s="323"/>
      <c r="G142" s="323"/>
      <c r="H142" s="323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6.95" customHeight="1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2" customHeight="1">
      <c r="A144" s="35"/>
      <c r="B144" s="36"/>
      <c r="C144" s="30" t="s">
        <v>20</v>
      </c>
      <c r="D144" s="37"/>
      <c r="E144" s="37"/>
      <c r="F144" s="28" t="str">
        <f>F14</f>
        <v xml:space="preserve"> </v>
      </c>
      <c r="G144" s="37"/>
      <c r="H144" s="37"/>
      <c r="I144" s="30" t="s">
        <v>22</v>
      </c>
      <c r="J144" s="67" t="str">
        <f>IF(J14="","",J14)</f>
        <v>7. 7. 2022</v>
      </c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6.95" customHeight="1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15.2" customHeight="1">
      <c r="A146" s="35"/>
      <c r="B146" s="36"/>
      <c r="C146" s="30" t="s">
        <v>24</v>
      </c>
      <c r="D146" s="37"/>
      <c r="E146" s="37"/>
      <c r="F146" s="28" t="str">
        <f>E17</f>
        <v>MĚSTO ČESKÁ TŘEBOVÁ</v>
      </c>
      <c r="G146" s="37"/>
      <c r="H146" s="37"/>
      <c r="I146" s="30" t="s">
        <v>32</v>
      </c>
      <c r="J146" s="33" t="str">
        <f>E23</f>
        <v>K I P spol. s r. o.</v>
      </c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15.2" customHeight="1">
      <c r="A147" s="35"/>
      <c r="B147" s="36"/>
      <c r="C147" s="30" t="s">
        <v>30</v>
      </c>
      <c r="D147" s="37"/>
      <c r="E147" s="37"/>
      <c r="F147" s="28" t="str">
        <f>IF(E20="","",E20)</f>
        <v>Vyplň údaj</v>
      </c>
      <c r="G147" s="37"/>
      <c r="H147" s="37"/>
      <c r="I147" s="30" t="s">
        <v>37</v>
      </c>
      <c r="J147" s="33" t="str">
        <f>E26</f>
        <v>Pavel Rinn</v>
      </c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0.35" customHeight="1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11" customFormat="1" ht="29.25" customHeight="1">
      <c r="A149" s="165"/>
      <c r="B149" s="166"/>
      <c r="C149" s="167" t="s">
        <v>179</v>
      </c>
      <c r="D149" s="168" t="s">
        <v>65</v>
      </c>
      <c r="E149" s="168" t="s">
        <v>61</v>
      </c>
      <c r="F149" s="168" t="s">
        <v>62</v>
      </c>
      <c r="G149" s="168" t="s">
        <v>180</v>
      </c>
      <c r="H149" s="168" t="s">
        <v>181</v>
      </c>
      <c r="I149" s="168" t="s">
        <v>182</v>
      </c>
      <c r="J149" s="169" t="s">
        <v>154</v>
      </c>
      <c r="K149" s="170" t="s">
        <v>183</v>
      </c>
      <c r="L149" s="171"/>
      <c r="M149" s="76" t="s">
        <v>1</v>
      </c>
      <c r="N149" s="77" t="s">
        <v>44</v>
      </c>
      <c r="O149" s="77" t="s">
        <v>184</v>
      </c>
      <c r="P149" s="77" t="s">
        <v>185</v>
      </c>
      <c r="Q149" s="77" t="s">
        <v>186</v>
      </c>
      <c r="R149" s="77" t="s">
        <v>187</v>
      </c>
      <c r="S149" s="77" t="s">
        <v>188</v>
      </c>
      <c r="T149" s="78" t="s">
        <v>189</v>
      </c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</row>
    <row r="150" spans="1:63" s="2" customFormat="1" ht="22.9" customHeight="1">
      <c r="A150" s="35"/>
      <c r="B150" s="36"/>
      <c r="C150" s="83" t="s">
        <v>190</v>
      </c>
      <c r="D150" s="37"/>
      <c r="E150" s="37"/>
      <c r="F150" s="37"/>
      <c r="G150" s="37"/>
      <c r="H150" s="37"/>
      <c r="I150" s="37"/>
      <c r="J150" s="172">
        <f>BK150</f>
        <v>0</v>
      </c>
      <c r="K150" s="37"/>
      <c r="L150" s="40"/>
      <c r="M150" s="79"/>
      <c r="N150" s="173"/>
      <c r="O150" s="80"/>
      <c r="P150" s="174">
        <f>P151+P647+P1255</f>
        <v>0</v>
      </c>
      <c r="Q150" s="80"/>
      <c r="R150" s="174">
        <f>R151+R647+R1255</f>
        <v>86.47734037000001</v>
      </c>
      <c r="S150" s="80"/>
      <c r="T150" s="175">
        <f>T151+T647+T1255</f>
        <v>54.74113489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79</v>
      </c>
      <c r="AU150" s="18" t="s">
        <v>156</v>
      </c>
      <c r="BK150" s="176">
        <f>BK151+BK647+BK1255</f>
        <v>0</v>
      </c>
    </row>
    <row r="151" spans="2:63" s="12" customFormat="1" ht="25.9" customHeight="1">
      <c r="B151" s="177"/>
      <c r="C151" s="178"/>
      <c r="D151" s="179" t="s">
        <v>79</v>
      </c>
      <c r="E151" s="180" t="s">
        <v>191</v>
      </c>
      <c r="F151" s="180" t="s">
        <v>192</v>
      </c>
      <c r="G151" s="178"/>
      <c r="H151" s="178"/>
      <c r="I151" s="181"/>
      <c r="J151" s="182">
        <f>BK151</f>
        <v>0</v>
      </c>
      <c r="K151" s="178"/>
      <c r="L151" s="183"/>
      <c r="M151" s="184"/>
      <c r="N151" s="185"/>
      <c r="O151" s="185"/>
      <c r="P151" s="186">
        <f>P152+P178+P198+P216+P227+P242+P480+P491+P638+P645</f>
        <v>0</v>
      </c>
      <c r="Q151" s="185"/>
      <c r="R151" s="186">
        <f>R152+R178+R198+R216+R227+R242+R480+R491+R638+R645</f>
        <v>71.8831198</v>
      </c>
      <c r="S151" s="185"/>
      <c r="T151" s="187">
        <f>T152+T178+T198+T216+T227+T242+T480+T491+T638+T645</f>
        <v>37.729949000000005</v>
      </c>
      <c r="AR151" s="188" t="s">
        <v>87</v>
      </c>
      <c r="AT151" s="189" t="s">
        <v>79</v>
      </c>
      <c r="AU151" s="189" t="s">
        <v>80</v>
      </c>
      <c r="AY151" s="188" t="s">
        <v>193</v>
      </c>
      <c r="BK151" s="190">
        <f>BK152+BK178+BK198+BK216+BK227+BK242+BK480+BK491+BK638+BK645</f>
        <v>0</v>
      </c>
    </row>
    <row r="152" spans="2:63" s="12" customFormat="1" ht="22.9" customHeight="1">
      <c r="B152" s="177"/>
      <c r="C152" s="178"/>
      <c r="D152" s="179" t="s">
        <v>79</v>
      </c>
      <c r="E152" s="191" t="s">
        <v>87</v>
      </c>
      <c r="F152" s="191" t="s">
        <v>194</v>
      </c>
      <c r="G152" s="178"/>
      <c r="H152" s="178"/>
      <c r="I152" s="181"/>
      <c r="J152" s="192">
        <f>BK152</f>
        <v>0</v>
      </c>
      <c r="K152" s="178"/>
      <c r="L152" s="183"/>
      <c r="M152" s="184"/>
      <c r="N152" s="185"/>
      <c r="O152" s="185"/>
      <c r="P152" s="186">
        <f>SUM(P153:P177)</f>
        <v>0</v>
      </c>
      <c r="Q152" s="185"/>
      <c r="R152" s="186">
        <f>SUM(R153:R177)</f>
        <v>33.339819999999996</v>
      </c>
      <c r="S152" s="185"/>
      <c r="T152" s="187">
        <f>SUM(T153:T177)</f>
        <v>0</v>
      </c>
      <c r="AR152" s="188" t="s">
        <v>87</v>
      </c>
      <c r="AT152" s="189" t="s">
        <v>79</v>
      </c>
      <c r="AU152" s="189" t="s">
        <v>87</v>
      </c>
      <c r="AY152" s="188" t="s">
        <v>193</v>
      </c>
      <c r="BK152" s="190">
        <f>SUM(BK153:BK177)</f>
        <v>0</v>
      </c>
    </row>
    <row r="153" spans="1:65" s="2" customFormat="1" ht="24.2" customHeight="1">
      <c r="A153" s="35"/>
      <c r="B153" s="36"/>
      <c r="C153" s="193" t="s">
        <v>87</v>
      </c>
      <c r="D153" s="193" t="s">
        <v>195</v>
      </c>
      <c r="E153" s="194" t="s">
        <v>1757</v>
      </c>
      <c r="F153" s="195" t="s">
        <v>1758</v>
      </c>
      <c r="G153" s="196" t="s">
        <v>198</v>
      </c>
      <c r="H153" s="197">
        <v>5.54</v>
      </c>
      <c r="I153" s="198"/>
      <c r="J153" s="199">
        <f>ROUND(I153*H153,2)</f>
        <v>0</v>
      </c>
      <c r="K153" s="200"/>
      <c r="L153" s="40"/>
      <c r="M153" s="201" t="s">
        <v>1</v>
      </c>
      <c r="N153" s="202" t="s">
        <v>45</v>
      </c>
      <c r="O153" s="72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89</v>
      </c>
      <c r="AY153" s="18" t="s">
        <v>193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87</v>
      </c>
      <c r="BK153" s="206">
        <f>ROUND(I153*H153,2)</f>
        <v>0</v>
      </c>
      <c r="BL153" s="18" t="s">
        <v>199</v>
      </c>
      <c r="BM153" s="205" t="s">
        <v>1759</v>
      </c>
    </row>
    <row r="154" spans="2:51" s="15" customFormat="1" ht="12">
      <c r="B154" s="230"/>
      <c r="C154" s="231"/>
      <c r="D154" s="209" t="s">
        <v>201</v>
      </c>
      <c r="E154" s="232" t="s">
        <v>1</v>
      </c>
      <c r="F154" s="233" t="s">
        <v>1760</v>
      </c>
      <c r="G154" s="231"/>
      <c r="H154" s="232" t="s">
        <v>1</v>
      </c>
      <c r="I154" s="234"/>
      <c r="J154" s="231"/>
      <c r="K154" s="231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201</v>
      </c>
      <c r="AU154" s="239" t="s">
        <v>89</v>
      </c>
      <c r="AV154" s="15" t="s">
        <v>87</v>
      </c>
      <c r="AW154" s="15" t="s">
        <v>36</v>
      </c>
      <c r="AX154" s="15" t="s">
        <v>80</v>
      </c>
      <c r="AY154" s="239" t="s">
        <v>193</v>
      </c>
    </row>
    <row r="155" spans="2:51" s="13" customFormat="1" ht="12">
      <c r="B155" s="207"/>
      <c r="C155" s="208"/>
      <c r="D155" s="209" t="s">
        <v>201</v>
      </c>
      <c r="E155" s="210" t="s">
        <v>1</v>
      </c>
      <c r="F155" s="211" t="s">
        <v>1761</v>
      </c>
      <c r="G155" s="208"/>
      <c r="H155" s="212">
        <v>5.54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201</v>
      </c>
      <c r="AU155" s="218" t="s">
        <v>89</v>
      </c>
      <c r="AV155" s="13" t="s">
        <v>89</v>
      </c>
      <c r="AW155" s="13" t="s">
        <v>36</v>
      </c>
      <c r="AX155" s="13" t="s">
        <v>80</v>
      </c>
      <c r="AY155" s="218" t="s">
        <v>193</v>
      </c>
    </row>
    <row r="156" spans="2:51" s="14" customFormat="1" ht="12">
      <c r="B156" s="219"/>
      <c r="C156" s="220"/>
      <c r="D156" s="209" t="s">
        <v>201</v>
      </c>
      <c r="E156" s="221" t="s">
        <v>1</v>
      </c>
      <c r="F156" s="222" t="s">
        <v>203</v>
      </c>
      <c r="G156" s="220"/>
      <c r="H156" s="223">
        <v>5.54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201</v>
      </c>
      <c r="AU156" s="229" t="s">
        <v>89</v>
      </c>
      <c r="AV156" s="14" t="s">
        <v>199</v>
      </c>
      <c r="AW156" s="14" t="s">
        <v>36</v>
      </c>
      <c r="AX156" s="14" t="s">
        <v>87</v>
      </c>
      <c r="AY156" s="229" t="s">
        <v>193</v>
      </c>
    </row>
    <row r="157" spans="1:65" s="2" customFormat="1" ht="33" customHeight="1">
      <c r="A157" s="35"/>
      <c r="B157" s="36"/>
      <c r="C157" s="193" t="s">
        <v>89</v>
      </c>
      <c r="D157" s="193" t="s">
        <v>195</v>
      </c>
      <c r="E157" s="194" t="s">
        <v>196</v>
      </c>
      <c r="F157" s="195" t="s">
        <v>197</v>
      </c>
      <c r="G157" s="196" t="s">
        <v>198</v>
      </c>
      <c r="H157" s="197">
        <v>2.848</v>
      </c>
      <c r="I157" s="198"/>
      <c r="J157" s="199">
        <f>ROUND(I157*H157,2)</f>
        <v>0</v>
      </c>
      <c r="K157" s="200"/>
      <c r="L157" s="40"/>
      <c r="M157" s="201" t="s">
        <v>1</v>
      </c>
      <c r="N157" s="202" t="s">
        <v>45</v>
      </c>
      <c r="O157" s="72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5" t="s">
        <v>199</v>
      </c>
      <c r="AT157" s="205" t="s">
        <v>195</v>
      </c>
      <c r="AU157" s="205" t="s">
        <v>89</v>
      </c>
      <c r="AY157" s="18" t="s">
        <v>193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87</v>
      </c>
      <c r="BK157" s="206">
        <f>ROUND(I157*H157,2)</f>
        <v>0</v>
      </c>
      <c r="BL157" s="18" t="s">
        <v>199</v>
      </c>
      <c r="BM157" s="205" t="s">
        <v>1762</v>
      </c>
    </row>
    <row r="158" spans="2:51" s="13" customFormat="1" ht="12">
      <c r="B158" s="207"/>
      <c r="C158" s="208"/>
      <c r="D158" s="209" t="s">
        <v>201</v>
      </c>
      <c r="E158" s="210" t="s">
        <v>1</v>
      </c>
      <c r="F158" s="211" t="s">
        <v>1763</v>
      </c>
      <c r="G158" s="208"/>
      <c r="H158" s="212">
        <v>0.648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201</v>
      </c>
      <c r="AU158" s="218" t="s">
        <v>89</v>
      </c>
      <c r="AV158" s="13" t="s">
        <v>89</v>
      </c>
      <c r="AW158" s="13" t="s">
        <v>36</v>
      </c>
      <c r="AX158" s="13" t="s">
        <v>80</v>
      </c>
      <c r="AY158" s="218" t="s">
        <v>193</v>
      </c>
    </row>
    <row r="159" spans="2:51" s="13" customFormat="1" ht="22.5">
      <c r="B159" s="207"/>
      <c r="C159" s="208"/>
      <c r="D159" s="209" t="s">
        <v>201</v>
      </c>
      <c r="E159" s="210" t="s">
        <v>1</v>
      </c>
      <c r="F159" s="211" t="s">
        <v>1764</v>
      </c>
      <c r="G159" s="208"/>
      <c r="H159" s="212">
        <v>2.2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201</v>
      </c>
      <c r="AU159" s="218" t="s">
        <v>89</v>
      </c>
      <c r="AV159" s="13" t="s">
        <v>89</v>
      </c>
      <c r="AW159" s="13" t="s">
        <v>36</v>
      </c>
      <c r="AX159" s="13" t="s">
        <v>80</v>
      </c>
      <c r="AY159" s="218" t="s">
        <v>193</v>
      </c>
    </row>
    <row r="160" spans="2:51" s="14" customFormat="1" ht="12">
      <c r="B160" s="219"/>
      <c r="C160" s="220"/>
      <c r="D160" s="209" t="s">
        <v>201</v>
      </c>
      <c r="E160" s="221" t="s">
        <v>1</v>
      </c>
      <c r="F160" s="222" t="s">
        <v>203</v>
      </c>
      <c r="G160" s="220"/>
      <c r="H160" s="223">
        <v>2.8480000000000003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201</v>
      </c>
      <c r="AU160" s="229" t="s">
        <v>89</v>
      </c>
      <c r="AV160" s="14" t="s">
        <v>199</v>
      </c>
      <c r="AW160" s="14" t="s">
        <v>36</v>
      </c>
      <c r="AX160" s="14" t="s">
        <v>87</v>
      </c>
      <c r="AY160" s="229" t="s">
        <v>193</v>
      </c>
    </row>
    <row r="161" spans="1:65" s="2" customFormat="1" ht="24.2" customHeight="1">
      <c r="A161" s="35"/>
      <c r="B161" s="36"/>
      <c r="C161" s="193" t="s">
        <v>100</v>
      </c>
      <c r="D161" s="193" t="s">
        <v>195</v>
      </c>
      <c r="E161" s="194" t="s">
        <v>1765</v>
      </c>
      <c r="F161" s="195" t="s">
        <v>1766</v>
      </c>
      <c r="G161" s="196" t="s">
        <v>198</v>
      </c>
      <c r="H161" s="197">
        <v>1.8</v>
      </c>
      <c r="I161" s="198"/>
      <c r="J161" s="199">
        <f>ROUND(I161*H161,2)</f>
        <v>0</v>
      </c>
      <c r="K161" s="200"/>
      <c r="L161" s="40"/>
      <c r="M161" s="201" t="s">
        <v>1</v>
      </c>
      <c r="N161" s="202" t="s">
        <v>45</v>
      </c>
      <c r="O161" s="7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5" t="s">
        <v>199</v>
      </c>
      <c r="AT161" s="205" t="s">
        <v>195</v>
      </c>
      <c r="AU161" s="205" t="s">
        <v>89</v>
      </c>
      <c r="AY161" s="18" t="s">
        <v>193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87</v>
      </c>
      <c r="BK161" s="206">
        <f>ROUND(I161*H161,2)</f>
        <v>0</v>
      </c>
      <c r="BL161" s="18" t="s">
        <v>199</v>
      </c>
      <c r="BM161" s="205" t="s">
        <v>1767</v>
      </c>
    </row>
    <row r="162" spans="2:51" s="13" customFormat="1" ht="22.5">
      <c r="B162" s="207"/>
      <c r="C162" s="208"/>
      <c r="D162" s="209" t="s">
        <v>201</v>
      </c>
      <c r="E162" s="210" t="s">
        <v>1</v>
      </c>
      <c r="F162" s="211" t="s">
        <v>1768</v>
      </c>
      <c r="G162" s="208"/>
      <c r="H162" s="212">
        <v>1.8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201</v>
      </c>
      <c r="AU162" s="218" t="s">
        <v>89</v>
      </c>
      <c r="AV162" s="13" t="s">
        <v>89</v>
      </c>
      <c r="AW162" s="13" t="s">
        <v>36</v>
      </c>
      <c r="AX162" s="13" t="s">
        <v>87</v>
      </c>
      <c r="AY162" s="218" t="s">
        <v>193</v>
      </c>
    </row>
    <row r="163" spans="1:65" s="2" customFormat="1" ht="24.2" customHeight="1">
      <c r="A163" s="35"/>
      <c r="B163" s="36"/>
      <c r="C163" s="193" t="s">
        <v>199</v>
      </c>
      <c r="D163" s="193" t="s">
        <v>195</v>
      </c>
      <c r="E163" s="194" t="s">
        <v>1769</v>
      </c>
      <c r="F163" s="195" t="s">
        <v>1770</v>
      </c>
      <c r="G163" s="196" t="s">
        <v>198</v>
      </c>
      <c r="H163" s="197">
        <v>1.71</v>
      </c>
      <c r="I163" s="198"/>
      <c r="J163" s="199">
        <f>ROUND(I163*H163,2)</f>
        <v>0</v>
      </c>
      <c r="K163" s="200"/>
      <c r="L163" s="40"/>
      <c r="M163" s="201" t="s">
        <v>1</v>
      </c>
      <c r="N163" s="202" t="s">
        <v>45</v>
      </c>
      <c r="O163" s="72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89</v>
      </c>
      <c r="AY163" s="18" t="s">
        <v>193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87</v>
      </c>
      <c r="BK163" s="206">
        <f>ROUND(I163*H163,2)</f>
        <v>0</v>
      </c>
      <c r="BL163" s="18" t="s">
        <v>199</v>
      </c>
      <c r="BM163" s="205" t="s">
        <v>1771</v>
      </c>
    </row>
    <row r="164" spans="2:51" s="13" customFormat="1" ht="12">
      <c r="B164" s="207"/>
      <c r="C164" s="208"/>
      <c r="D164" s="209" t="s">
        <v>201</v>
      </c>
      <c r="E164" s="210" t="s">
        <v>1</v>
      </c>
      <c r="F164" s="211" t="s">
        <v>1772</v>
      </c>
      <c r="G164" s="208"/>
      <c r="H164" s="212">
        <v>1.71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201</v>
      </c>
      <c r="AU164" s="218" t="s">
        <v>89</v>
      </c>
      <c r="AV164" s="13" t="s">
        <v>89</v>
      </c>
      <c r="AW164" s="13" t="s">
        <v>36</v>
      </c>
      <c r="AX164" s="13" t="s">
        <v>87</v>
      </c>
      <c r="AY164" s="218" t="s">
        <v>193</v>
      </c>
    </row>
    <row r="165" spans="1:65" s="2" customFormat="1" ht="16.5" customHeight="1">
      <c r="A165" s="35"/>
      <c r="B165" s="36"/>
      <c r="C165" s="193" t="s">
        <v>221</v>
      </c>
      <c r="D165" s="193" t="s">
        <v>195</v>
      </c>
      <c r="E165" s="194" t="s">
        <v>1773</v>
      </c>
      <c r="F165" s="195" t="s">
        <v>1774</v>
      </c>
      <c r="G165" s="196" t="s">
        <v>198</v>
      </c>
      <c r="H165" s="197">
        <v>0.3</v>
      </c>
      <c r="I165" s="198"/>
      <c r="J165" s="199">
        <f>ROUND(I165*H165,2)</f>
        <v>0</v>
      </c>
      <c r="K165" s="200"/>
      <c r="L165" s="40"/>
      <c r="M165" s="201" t="s">
        <v>1</v>
      </c>
      <c r="N165" s="202" t="s">
        <v>45</v>
      </c>
      <c r="O165" s="72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5" t="s">
        <v>199</v>
      </c>
      <c r="AT165" s="205" t="s">
        <v>195</v>
      </c>
      <c r="AU165" s="205" t="s">
        <v>89</v>
      </c>
      <c r="AY165" s="18" t="s">
        <v>193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8" t="s">
        <v>87</v>
      </c>
      <c r="BK165" s="206">
        <f>ROUND(I165*H165,2)</f>
        <v>0</v>
      </c>
      <c r="BL165" s="18" t="s">
        <v>199</v>
      </c>
      <c r="BM165" s="205" t="s">
        <v>1775</v>
      </c>
    </row>
    <row r="166" spans="2:51" s="13" customFormat="1" ht="12">
      <c r="B166" s="207"/>
      <c r="C166" s="208"/>
      <c r="D166" s="209" t="s">
        <v>201</v>
      </c>
      <c r="E166" s="210" t="s">
        <v>1</v>
      </c>
      <c r="F166" s="211" t="s">
        <v>1776</v>
      </c>
      <c r="G166" s="208"/>
      <c r="H166" s="212">
        <v>0.3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201</v>
      </c>
      <c r="AU166" s="218" t="s">
        <v>89</v>
      </c>
      <c r="AV166" s="13" t="s">
        <v>89</v>
      </c>
      <c r="AW166" s="13" t="s">
        <v>36</v>
      </c>
      <c r="AX166" s="13" t="s">
        <v>87</v>
      </c>
      <c r="AY166" s="218" t="s">
        <v>193</v>
      </c>
    </row>
    <row r="167" spans="1:65" s="2" customFormat="1" ht="24.2" customHeight="1">
      <c r="A167" s="35"/>
      <c r="B167" s="36"/>
      <c r="C167" s="193" t="s">
        <v>228</v>
      </c>
      <c r="D167" s="193" t="s">
        <v>195</v>
      </c>
      <c r="E167" s="194" t="s">
        <v>1777</v>
      </c>
      <c r="F167" s="195" t="s">
        <v>1778</v>
      </c>
      <c r="G167" s="196" t="s">
        <v>198</v>
      </c>
      <c r="H167" s="197">
        <v>0.4</v>
      </c>
      <c r="I167" s="198"/>
      <c r="J167" s="199">
        <f>ROUND(I167*H167,2)</f>
        <v>0</v>
      </c>
      <c r="K167" s="200"/>
      <c r="L167" s="40"/>
      <c r="M167" s="201" t="s">
        <v>1</v>
      </c>
      <c r="N167" s="202" t="s">
        <v>45</v>
      </c>
      <c r="O167" s="72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199</v>
      </c>
      <c r="AT167" s="205" t="s">
        <v>195</v>
      </c>
      <c r="AU167" s="205" t="s">
        <v>89</v>
      </c>
      <c r="AY167" s="18" t="s">
        <v>193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8" t="s">
        <v>87</v>
      </c>
      <c r="BK167" s="206">
        <f>ROUND(I167*H167,2)</f>
        <v>0</v>
      </c>
      <c r="BL167" s="18" t="s">
        <v>199</v>
      </c>
      <c r="BM167" s="205" t="s">
        <v>1779</v>
      </c>
    </row>
    <row r="168" spans="2:51" s="13" customFormat="1" ht="12">
      <c r="B168" s="207"/>
      <c r="C168" s="208"/>
      <c r="D168" s="209" t="s">
        <v>201</v>
      </c>
      <c r="E168" s="210" t="s">
        <v>1</v>
      </c>
      <c r="F168" s="211" t="s">
        <v>1780</v>
      </c>
      <c r="G168" s="208"/>
      <c r="H168" s="212">
        <v>0.4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201</v>
      </c>
      <c r="AU168" s="218" t="s">
        <v>89</v>
      </c>
      <c r="AV168" s="13" t="s">
        <v>89</v>
      </c>
      <c r="AW168" s="13" t="s">
        <v>36</v>
      </c>
      <c r="AX168" s="13" t="s">
        <v>87</v>
      </c>
      <c r="AY168" s="218" t="s">
        <v>193</v>
      </c>
    </row>
    <row r="169" spans="1:65" s="2" customFormat="1" ht="16.5" customHeight="1">
      <c r="A169" s="35"/>
      <c r="B169" s="36"/>
      <c r="C169" s="251" t="s">
        <v>241</v>
      </c>
      <c r="D169" s="251" t="s">
        <v>370</v>
      </c>
      <c r="E169" s="252" t="s">
        <v>1781</v>
      </c>
      <c r="F169" s="253" t="s">
        <v>1782</v>
      </c>
      <c r="G169" s="254" t="s">
        <v>216</v>
      </c>
      <c r="H169" s="255">
        <v>0.8</v>
      </c>
      <c r="I169" s="256"/>
      <c r="J169" s="257">
        <f>ROUND(I169*H169,2)</f>
        <v>0</v>
      </c>
      <c r="K169" s="258"/>
      <c r="L169" s="259"/>
      <c r="M169" s="260" t="s">
        <v>1</v>
      </c>
      <c r="N169" s="261" t="s">
        <v>45</v>
      </c>
      <c r="O169" s="72"/>
      <c r="P169" s="203">
        <f>O169*H169</f>
        <v>0</v>
      </c>
      <c r="Q169" s="203">
        <v>1</v>
      </c>
      <c r="R169" s="203">
        <f>Q169*H169</f>
        <v>0.8</v>
      </c>
      <c r="S169" s="203">
        <v>0</v>
      </c>
      <c r="T169" s="20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259</v>
      </c>
      <c r="AT169" s="205" t="s">
        <v>370</v>
      </c>
      <c r="AU169" s="205" t="s">
        <v>89</v>
      </c>
      <c r="AY169" s="18" t="s">
        <v>193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87</v>
      </c>
      <c r="BK169" s="206">
        <f>ROUND(I169*H169,2)</f>
        <v>0</v>
      </c>
      <c r="BL169" s="18" t="s">
        <v>199</v>
      </c>
      <c r="BM169" s="205" t="s">
        <v>1783</v>
      </c>
    </row>
    <row r="170" spans="2:51" s="13" customFormat="1" ht="12">
      <c r="B170" s="207"/>
      <c r="C170" s="208"/>
      <c r="D170" s="209" t="s">
        <v>201</v>
      </c>
      <c r="E170" s="208"/>
      <c r="F170" s="211" t="s">
        <v>1784</v>
      </c>
      <c r="G170" s="208"/>
      <c r="H170" s="212">
        <v>0.8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201</v>
      </c>
      <c r="AU170" s="218" t="s">
        <v>89</v>
      </c>
      <c r="AV170" s="13" t="s">
        <v>89</v>
      </c>
      <c r="AW170" s="13" t="s">
        <v>4</v>
      </c>
      <c r="AX170" s="13" t="s">
        <v>87</v>
      </c>
      <c r="AY170" s="218" t="s">
        <v>193</v>
      </c>
    </row>
    <row r="171" spans="1:65" s="2" customFormat="1" ht="33" customHeight="1">
      <c r="A171" s="35"/>
      <c r="B171" s="36"/>
      <c r="C171" s="193" t="s">
        <v>259</v>
      </c>
      <c r="D171" s="193" t="s">
        <v>195</v>
      </c>
      <c r="E171" s="194" t="s">
        <v>1785</v>
      </c>
      <c r="F171" s="195" t="s">
        <v>1786</v>
      </c>
      <c r="G171" s="196" t="s">
        <v>231</v>
      </c>
      <c r="H171" s="197">
        <v>241</v>
      </c>
      <c r="I171" s="198"/>
      <c r="J171" s="199">
        <f>ROUND(I171*H171,2)</f>
        <v>0</v>
      </c>
      <c r="K171" s="200"/>
      <c r="L171" s="40"/>
      <c r="M171" s="201" t="s">
        <v>1</v>
      </c>
      <c r="N171" s="202" t="s">
        <v>45</v>
      </c>
      <c r="O171" s="72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89</v>
      </c>
      <c r="AY171" s="18" t="s">
        <v>193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87</v>
      </c>
      <c r="BK171" s="206">
        <f>ROUND(I171*H171,2)</f>
        <v>0</v>
      </c>
      <c r="BL171" s="18" t="s">
        <v>199</v>
      </c>
      <c r="BM171" s="205" t="s">
        <v>1787</v>
      </c>
    </row>
    <row r="172" spans="1:65" s="2" customFormat="1" ht="16.5" customHeight="1">
      <c r="A172" s="35"/>
      <c r="B172" s="36"/>
      <c r="C172" s="251" t="s">
        <v>265</v>
      </c>
      <c r="D172" s="251" t="s">
        <v>370</v>
      </c>
      <c r="E172" s="252" t="s">
        <v>1788</v>
      </c>
      <c r="F172" s="253" t="s">
        <v>1789</v>
      </c>
      <c r="G172" s="254" t="s">
        <v>216</v>
      </c>
      <c r="H172" s="255">
        <v>32.535</v>
      </c>
      <c r="I172" s="256"/>
      <c r="J172" s="257">
        <f>ROUND(I172*H172,2)</f>
        <v>0</v>
      </c>
      <c r="K172" s="258"/>
      <c r="L172" s="259"/>
      <c r="M172" s="260" t="s">
        <v>1</v>
      </c>
      <c r="N172" s="261" t="s">
        <v>45</v>
      </c>
      <c r="O172" s="72"/>
      <c r="P172" s="203">
        <f>O172*H172</f>
        <v>0</v>
      </c>
      <c r="Q172" s="203">
        <v>1</v>
      </c>
      <c r="R172" s="203">
        <f>Q172*H172</f>
        <v>32.535</v>
      </c>
      <c r="S172" s="203">
        <v>0</v>
      </c>
      <c r="T172" s="20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259</v>
      </c>
      <c r="AT172" s="205" t="s">
        <v>370</v>
      </c>
      <c r="AU172" s="205" t="s">
        <v>89</v>
      </c>
      <c r="AY172" s="18" t="s">
        <v>193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87</v>
      </c>
      <c r="BK172" s="206">
        <f>ROUND(I172*H172,2)</f>
        <v>0</v>
      </c>
      <c r="BL172" s="18" t="s">
        <v>199</v>
      </c>
      <c r="BM172" s="205" t="s">
        <v>1790</v>
      </c>
    </row>
    <row r="173" spans="2:51" s="13" customFormat="1" ht="12">
      <c r="B173" s="207"/>
      <c r="C173" s="208"/>
      <c r="D173" s="209" t="s">
        <v>201</v>
      </c>
      <c r="E173" s="210" t="s">
        <v>1</v>
      </c>
      <c r="F173" s="211" t="s">
        <v>1791</v>
      </c>
      <c r="G173" s="208"/>
      <c r="H173" s="212">
        <v>32.535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201</v>
      </c>
      <c r="AU173" s="218" t="s">
        <v>89</v>
      </c>
      <c r="AV173" s="13" t="s">
        <v>89</v>
      </c>
      <c r="AW173" s="13" t="s">
        <v>36</v>
      </c>
      <c r="AX173" s="13" t="s">
        <v>87</v>
      </c>
      <c r="AY173" s="218" t="s">
        <v>193</v>
      </c>
    </row>
    <row r="174" spans="1:65" s="2" customFormat="1" ht="24.2" customHeight="1">
      <c r="A174" s="35"/>
      <c r="B174" s="36"/>
      <c r="C174" s="193" t="s">
        <v>276</v>
      </c>
      <c r="D174" s="193" t="s">
        <v>195</v>
      </c>
      <c r="E174" s="194" t="s">
        <v>1792</v>
      </c>
      <c r="F174" s="195" t="s">
        <v>1793</v>
      </c>
      <c r="G174" s="196" t="s">
        <v>231</v>
      </c>
      <c r="H174" s="197">
        <v>241</v>
      </c>
      <c r="I174" s="198"/>
      <c r="J174" s="199">
        <f>ROUND(I174*H174,2)</f>
        <v>0</v>
      </c>
      <c r="K174" s="200"/>
      <c r="L174" s="40"/>
      <c r="M174" s="201" t="s">
        <v>1</v>
      </c>
      <c r="N174" s="202" t="s">
        <v>45</v>
      </c>
      <c r="O174" s="72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199</v>
      </c>
      <c r="AT174" s="205" t="s">
        <v>195</v>
      </c>
      <c r="AU174" s="205" t="s">
        <v>89</v>
      </c>
      <c r="AY174" s="18" t="s">
        <v>193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87</v>
      </c>
      <c r="BK174" s="206">
        <f>ROUND(I174*H174,2)</f>
        <v>0</v>
      </c>
      <c r="BL174" s="18" t="s">
        <v>199</v>
      </c>
      <c r="BM174" s="205" t="s">
        <v>1794</v>
      </c>
    </row>
    <row r="175" spans="1:65" s="2" customFormat="1" ht="16.5" customHeight="1">
      <c r="A175" s="35"/>
      <c r="B175" s="36"/>
      <c r="C175" s="251" t="s">
        <v>294</v>
      </c>
      <c r="D175" s="251" t="s">
        <v>370</v>
      </c>
      <c r="E175" s="252" t="s">
        <v>1795</v>
      </c>
      <c r="F175" s="253" t="s">
        <v>1796</v>
      </c>
      <c r="G175" s="254" t="s">
        <v>1797</v>
      </c>
      <c r="H175" s="255">
        <v>4.82</v>
      </c>
      <c r="I175" s="256"/>
      <c r="J175" s="257">
        <f>ROUND(I175*H175,2)</f>
        <v>0</v>
      </c>
      <c r="K175" s="258"/>
      <c r="L175" s="259"/>
      <c r="M175" s="260" t="s">
        <v>1</v>
      </c>
      <c r="N175" s="261" t="s">
        <v>45</v>
      </c>
      <c r="O175" s="72"/>
      <c r="P175" s="203">
        <f>O175*H175</f>
        <v>0</v>
      </c>
      <c r="Q175" s="203">
        <v>0.001</v>
      </c>
      <c r="R175" s="203">
        <f>Q175*H175</f>
        <v>0.0048200000000000005</v>
      </c>
      <c r="S175" s="203">
        <v>0</v>
      </c>
      <c r="T175" s="20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259</v>
      </c>
      <c r="AT175" s="205" t="s">
        <v>370</v>
      </c>
      <c r="AU175" s="205" t="s">
        <v>89</v>
      </c>
      <c r="AY175" s="18" t="s">
        <v>193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87</v>
      </c>
      <c r="BK175" s="206">
        <f>ROUND(I175*H175,2)</f>
        <v>0</v>
      </c>
      <c r="BL175" s="18" t="s">
        <v>199</v>
      </c>
      <c r="BM175" s="205" t="s">
        <v>1798</v>
      </c>
    </row>
    <row r="176" spans="2:51" s="13" customFormat="1" ht="12">
      <c r="B176" s="207"/>
      <c r="C176" s="208"/>
      <c r="D176" s="209" t="s">
        <v>201</v>
      </c>
      <c r="E176" s="208"/>
      <c r="F176" s="211" t="s">
        <v>1799</v>
      </c>
      <c r="G176" s="208"/>
      <c r="H176" s="212">
        <v>4.82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201</v>
      </c>
      <c r="AU176" s="218" t="s">
        <v>89</v>
      </c>
      <c r="AV176" s="13" t="s">
        <v>89</v>
      </c>
      <c r="AW176" s="13" t="s">
        <v>4</v>
      </c>
      <c r="AX176" s="13" t="s">
        <v>87</v>
      </c>
      <c r="AY176" s="218" t="s">
        <v>193</v>
      </c>
    </row>
    <row r="177" spans="1:65" s="2" customFormat="1" ht="24.2" customHeight="1">
      <c r="A177" s="35"/>
      <c r="B177" s="36"/>
      <c r="C177" s="193" t="s">
        <v>312</v>
      </c>
      <c r="D177" s="193" t="s">
        <v>195</v>
      </c>
      <c r="E177" s="194" t="s">
        <v>1800</v>
      </c>
      <c r="F177" s="195" t="s">
        <v>1801</v>
      </c>
      <c r="G177" s="196" t="s">
        <v>231</v>
      </c>
      <c r="H177" s="197">
        <v>241</v>
      </c>
      <c r="I177" s="198"/>
      <c r="J177" s="199">
        <f>ROUND(I177*H177,2)</f>
        <v>0</v>
      </c>
      <c r="K177" s="200"/>
      <c r="L177" s="40"/>
      <c r="M177" s="201" t="s">
        <v>1</v>
      </c>
      <c r="N177" s="202" t="s">
        <v>45</v>
      </c>
      <c r="O177" s="72"/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199</v>
      </c>
      <c r="AT177" s="205" t="s">
        <v>195</v>
      </c>
      <c r="AU177" s="205" t="s">
        <v>89</v>
      </c>
      <c r="AY177" s="18" t="s">
        <v>193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8" t="s">
        <v>87</v>
      </c>
      <c r="BK177" s="206">
        <f>ROUND(I177*H177,2)</f>
        <v>0</v>
      </c>
      <c r="BL177" s="18" t="s">
        <v>199</v>
      </c>
      <c r="BM177" s="205" t="s">
        <v>1802</v>
      </c>
    </row>
    <row r="178" spans="2:63" s="12" customFormat="1" ht="22.9" customHeight="1">
      <c r="B178" s="177"/>
      <c r="C178" s="178"/>
      <c r="D178" s="179" t="s">
        <v>79</v>
      </c>
      <c r="E178" s="191" t="s">
        <v>89</v>
      </c>
      <c r="F178" s="191" t="s">
        <v>204</v>
      </c>
      <c r="G178" s="178"/>
      <c r="H178" s="178"/>
      <c r="I178" s="181"/>
      <c r="J178" s="192">
        <f>BK178</f>
        <v>0</v>
      </c>
      <c r="K178" s="178"/>
      <c r="L178" s="183"/>
      <c r="M178" s="184"/>
      <c r="N178" s="185"/>
      <c r="O178" s="185"/>
      <c r="P178" s="186">
        <f>SUM(P179:P197)</f>
        <v>0</v>
      </c>
      <c r="Q178" s="185"/>
      <c r="R178" s="186">
        <f>SUM(R179:R197)</f>
        <v>7.840892510000001</v>
      </c>
      <c r="S178" s="185"/>
      <c r="T178" s="187">
        <f>SUM(T179:T197)</f>
        <v>0</v>
      </c>
      <c r="AR178" s="188" t="s">
        <v>87</v>
      </c>
      <c r="AT178" s="189" t="s">
        <v>79</v>
      </c>
      <c r="AU178" s="189" t="s">
        <v>87</v>
      </c>
      <c r="AY178" s="188" t="s">
        <v>193</v>
      </c>
      <c r="BK178" s="190">
        <f>SUM(BK179:BK197)</f>
        <v>0</v>
      </c>
    </row>
    <row r="179" spans="1:65" s="2" customFormat="1" ht="16.5" customHeight="1">
      <c r="A179" s="35"/>
      <c r="B179" s="36"/>
      <c r="C179" s="193" t="s">
        <v>316</v>
      </c>
      <c r="D179" s="193" t="s">
        <v>195</v>
      </c>
      <c r="E179" s="194" t="s">
        <v>1803</v>
      </c>
      <c r="F179" s="195" t="s">
        <v>1804</v>
      </c>
      <c r="G179" s="196" t="s">
        <v>198</v>
      </c>
      <c r="H179" s="197">
        <v>0.648</v>
      </c>
      <c r="I179" s="198"/>
      <c r="J179" s="199">
        <f>ROUND(I179*H179,2)</f>
        <v>0</v>
      </c>
      <c r="K179" s="200"/>
      <c r="L179" s="40"/>
      <c r="M179" s="201" t="s">
        <v>1</v>
      </c>
      <c r="N179" s="202" t="s">
        <v>45</v>
      </c>
      <c r="O179" s="72"/>
      <c r="P179" s="203">
        <f>O179*H179</f>
        <v>0</v>
      </c>
      <c r="Q179" s="203">
        <v>2.30102</v>
      </c>
      <c r="R179" s="203">
        <f>Q179*H179</f>
        <v>1.49106096</v>
      </c>
      <c r="S179" s="203">
        <v>0</v>
      </c>
      <c r="T179" s="20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5" t="s">
        <v>199</v>
      </c>
      <c r="AT179" s="205" t="s">
        <v>195</v>
      </c>
      <c r="AU179" s="205" t="s">
        <v>89</v>
      </c>
      <c r="AY179" s="18" t="s">
        <v>193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87</v>
      </c>
      <c r="BK179" s="206">
        <f>ROUND(I179*H179,2)</f>
        <v>0</v>
      </c>
      <c r="BL179" s="18" t="s">
        <v>199</v>
      </c>
      <c r="BM179" s="205" t="s">
        <v>1805</v>
      </c>
    </row>
    <row r="180" spans="2:51" s="15" customFormat="1" ht="12">
      <c r="B180" s="230"/>
      <c r="C180" s="231"/>
      <c r="D180" s="209" t="s">
        <v>201</v>
      </c>
      <c r="E180" s="232" t="s">
        <v>1</v>
      </c>
      <c r="F180" s="233" t="s">
        <v>1806</v>
      </c>
      <c r="G180" s="231"/>
      <c r="H180" s="232" t="s">
        <v>1</v>
      </c>
      <c r="I180" s="234"/>
      <c r="J180" s="231"/>
      <c r="K180" s="231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201</v>
      </c>
      <c r="AU180" s="239" t="s">
        <v>89</v>
      </c>
      <c r="AV180" s="15" t="s">
        <v>87</v>
      </c>
      <c r="AW180" s="15" t="s">
        <v>36</v>
      </c>
      <c r="AX180" s="15" t="s">
        <v>80</v>
      </c>
      <c r="AY180" s="239" t="s">
        <v>193</v>
      </c>
    </row>
    <row r="181" spans="2:51" s="13" customFormat="1" ht="12">
      <c r="B181" s="207"/>
      <c r="C181" s="208"/>
      <c r="D181" s="209" t="s">
        <v>201</v>
      </c>
      <c r="E181" s="210" t="s">
        <v>1</v>
      </c>
      <c r="F181" s="211" t="s">
        <v>1807</v>
      </c>
      <c r="G181" s="208"/>
      <c r="H181" s="212">
        <v>0.648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201</v>
      </c>
      <c r="AU181" s="218" t="s">
        <v>89</v>
      </c>
      <c r="AV181" s="13" t="s">
        <v>89</v>
      </c>
      <c r="AW181" s="13" t="s">
        <v>36</v>
      </c>
      <c r="AX181" s="13" t="s">
        <v>80</v>
      </c>
      <c r="AY181" s="218" t="s">
        <v>193</v>
      </c>
    </row>
    <row r="182" spans="2:51" s="14" customFormat="1" ht="12">
      <c r="B182" s="219"/>
      <c r="C182" s="220"/>
      <c r="D182" s="209" t="s">
        <v>201</v>
      </c>
      <c r="E182" s="221" t="s">
        <v>1</v>
      </c>
      <c r="F182" s="222" t="s">
        <v>203</v>
      </c>
      <c r="G182" s="220"/>
      <c r="H182" s="223">
        <v>0.648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201</v>
      </c>
      <c r="AU182" s="229" t="s">
        <v>89</v>
      </c>
      <c r="AV182" s="14" t="s">
        <v>199</v>
      </c>
      <c r="AW182" s="14" t="s">
        <v>36</v>
      </c>
      <c r="AX182" s="14" t="s">
        <v>87</v>
      </c>
      <c r="AY182" s="229" t="s">
        <v>193</v>
      </c>
    </row>
    <row r="183" spans="1:65" s="2" customFormat="1" ht="24.2" customHeight="1">
      <c r="A183" s="35"/>
      <c r="B183" s="36"/>
      <c r="C183" s="193" t="s">
        <v>333</v>
      </c>
      <c r="D183" s="193" t="s">
        <v>195</v>
      </c>
      <c r="E183" s="194" t="s">
        <v>1808</v>
      </c>
      <c r="F183" s="195" t="s">
        <v>1809</v>
      </c>
      <c r="G183" s="196" t="s">
        <v>198</v>
      </c>
      <c r="H183" s="197">
        <v>2.712</v>
      </c>
      <c r="I183" s="198"/>
      <c r="J183" s="199">
        <f>ROUND(I183*H183,2)</f>
        <v>0</v>
      </c>
      <c r="K183" s="200"/>
      <c r="L183" s="40"/>
      <c r="M183" s="201" t="s">
        <v>1</v>
      </c>
      <c r="N183" s="202" t="s">
        <v>45</v>
      </c>
      <c r="O183" s="72"/>
      <c r="P183" s="203">
        <f>O183*H183</f>
        <v>0</v>
      </c>
      <c r="Q183" s="203">
        <v>2.30102</v>
      </c>
      <c r="R183" s="203">
        <f>Q183*H183</f>
        <v>6.24036624</v>
      </c>
      <c r="S183" s="203">
        <v>0</v>
      </c>
      <c r="T183" s="20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5" t="s">
        <v>199</v>
      </c>
      <c r="AT183" s="205" t="s">
        <v>195</v>
      </c>
      <c r="AU183" s="205" t="s">
        <v>89</v>
      </c>
      <c r="AY183" s="18" t="s">
        <v>193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8" t="s">
        <v>87</v>
      </c>
      <c r="BK183" s="206">
        <f>ROUND(I183*H183,2)</f>
        <v>0</v>
      </c>
      <c r="BL183" s="18" t="s">
        <v>199</v>
      </c>
      <c r="BM183" s="205" t="s">
        <v>1810</v>
      </c>
    </row>
    <row r="184" spans="2:51" s="13" customFormat="1" ht="12">
      <c r="B184" s="207"/>
      <c r="C184" s="208"/>
      <c r="D184" s="209" t="s">
        <v>201</v>
      </c>
      <c r="E184" s="210" t="s">
        <v>1</v>
      </c>
      <c r="F184" s="211" t="s">
        <v>1811</v>
      </c>
      <c r="G184" s="208"/>
      <c r="H184" s="212">
        <v>1.045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201</v>
      </c>
      <c r="AU184" s="218" t="s">
        <v>89</v>
      </c>
      <c r="AV184" s="13" t="s">
        <v>89</v>
      </c>
      <c r="AW184" s="13" t="s">
        <v>36</v>
      </c>
      <c r="AX184" s="13" t="s">
        <v>80</v>
      </c>
      <c r="AY184" s="218" t="s">
        <v>193</v>
      </c>
    </row>
    <row r="185" spans="2:51" s="13" customFormat="1" ht="12">
      <c r="B185" s="207"/>
      <c r="C185" s="208"/>
      <c r="D185" s="209" t="s">
        <v>201</v>
      </c>
      <c r="E185" s="210" t="s">
        <v>1</v>
      </c>
      <c r="F185" s="211" t="s">
        <v>1812</v>
      </c>
      <c r="G185" s="208"/>
      <c r="H185" s="212">
        <v>0.591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201</v>
      </c>
      <c r="AU185" s="218" t="s">
        <v>89</v>
      </c>
      <c r="AV185" s="13" t="s">
        <v>89</v>
      </c>
      <c r="AW185" s="13" t="s">
        <v>36</v>
      </c>
      <c r="AX185" s="13" t="s">
        <v>80</v>
      </c>
      <c r="AY185" s="218" t="s">
        <v>193</v>
      </c>
    </row>
    <row r="186" spans="2:51" s="13" customFormat="1" ht="12">
      <c r="B186" s="207"/>
      <c r="C186" s="208"/>
      <c r="D186" s="209" t="s">
        <v>201</v>
      </c>
      <c r="E186" s="210" t="s">
        <v>1</v>
      </c>
      <c r="F186" s="211" t="s">
        <v>1813</v>
      </c>
      <c r="G186" s="208"/>
      <c r="H186" s="212">
        <v>0.185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201</v>
      </c>
      <c r="AU186" s="218" t="s">
        <v>89</v>
      </c>
      <c r="AV186" s="13" t="s">
        <v>89</v>
      </c>
      <c r="AW186" s="13" t="s">
        <v>36</v>
      </c>
      <c r="AX186" s="13" t="s">
        <v>80</v>
      </c>
      <c r="AY186" s="218" t="s">
        <v>193</v>
      </c>
    </row>
    <row r="187" spans="2:51" s="13" customFormat="1" ht="12">
      <c r="B187" s="207"/>
      <c r="C187" s="208"/>
      <c r="D187" s="209" t="s">
        <v>201</v>
      </c>
      <c r="E187" s="210" t="s">
        <v>1</v>
      </c>
      <c r="F187" s="211" t="s">
        <v>1814</v>
      </c>
      <c r="G187" s="208"/>
      <c r="H187" s="212">
        <v>0.706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201</v>
      </c>
      <c r="AU187" s="218" t="s">
        <v>89</v>
      </c>
      <c r="AV187" s="13" t="s">
        <v>89</v>
      </c>
      <c r="AW187" s="13" t="s">
        <v>36</v>
      </c>
      <c r="AX187" s="13" t="s">
        <v>80</v>
      </c>
      <c r="AY187" s="218" t="s">
        <v>193</v>
      </c>
    </row>
    <row r="188" spans="2:51" s="13" customFormat="1" ht="12">
      <c r="B188" s="207"/>
      <c r="C188" s="208"/>
      <c r="D188" s="209" t="s">
        <v>201</v>
      </c>
      <c r="E188" s="210" t="s">
        <v>1</v>
      </c>
      <c r="F188" s="211" t="s">
        <v>1815</v>
      </c>
      <c r="G188" s="208"/>
      <c r="H188" s="212">
        <v>0.185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201</v>
      </c>
      <c r="AU188" s="218" t="s">
        <v>89</v>
      </c>
      <c r="AV188" s="13" t="s">
        <v>89</v>
      </c>
      <c r="AW188" s="13" t="s">
        <v>36</v>
      </c>
      <c r="AX188" s="13" t="s">
        <v>80</v>
      </c>
      <c r="AY188" s="218" t="s">
        <v>193</v>
      </c>
    </row>
    <row r="189" spans="2:51" s="14" customFormat="1" ht="12">
      <c r="B189" s="219"/>
      <c r="C189" s="220"/>
      <c r="D189" s="209" t="s">
        <v>201</v>
      </c>
      <c r="E189" s="221" t="s">
        <v>1</v>
      </c>
      <c r="F189" s="222" t="s">
        <v>203</v>
      </c>
      <c r="G189" s="220"/>
      <c r="H189" s="223">
        <v>2.712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201</v>
      </c>
      <c r="AU189" s="229" t="s">
        <v>89</v>
      </c>
      <c r="AV189" s="14" t="s">
        <v>199</v>
      </c>
      <c r="AW189" s="14" t="s">
        <v>36</v>
      </c>
      <c r="AX189" s="14" t="s">
        <v>87</v>
      </c>
      <c r="AY189" s="229" t="s">
        <v>193</v>
      </c>
    </row>
    <row r="190" spans="1:65" s="2" customFormat="1" ht="16.5" customHeight="1">
      <c r="A190" s="35"/>
      <c r="B190" s="36"/>
      <c r="C190" s="193" t="s">
        <v>8</v>
      </c>
      <c r="D190" s="193" t="s">
        <v>195</v>
      </c>
      <c r="E190" s="194" t="s">
        <v>214</v>
      </c>
      <c r="F190" s="195" t="s">
        <v>215</v>
      </c>
      <c r="G190" s="196" t="s">
        <v>216</v>
      </c>
      <c r="H190" s="197">
        <v>0.103</v>
      </c>
      <c r="I190" s="198"/>
      <c r="J190" s="199">
        <f>ROUND(I190*H190,2)</f>
        <v>0</v>
      </c>
      <c r="K190" s="200"/>
      <c r="L190" s="40"/>
      <c r="M190" s="201" t="s">
        <v>1</v>
      </c>
      <c r="N190" s="202" t="s">
        <v>45</v>
      </c>
      <c r="O190" s="72"/>
      <c r="P190" s="203">
        <f>O190*H190</f>
        <v>0</v>
      </c>
      <c r="Q190" s="203">
        <v>1.06277</v>
      </c>
      <c r="R190" s="203">
        <f>Q190*H190</f>
        <v>0.10946531</v>
      </c>
      <c r="S190" s="203">
        <v>0</v>
      </c>
      <c r="T190" s="20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5" t="s">
        <v>199</v>
      </c>
      <c r="AT190" s="205" t="s">
        <v>195</v>
      </c>
      <c r="AU190" s="205" t="s">
        <v>89</v>
      </c>
      <c r="AY190" s="18" t="s">
        <v>193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8" t="s">
        <v>87</v>
      </c>
      <c r="BK190" s="206">
        <f>ROUND(I190*H190,2)</f>
        <v>0</v>
      </c>
      <c r="BL190" s="18" t="s">
        <v>199</v>
      </c>
      <c r="BM190" s="205" t="s">
        <v>217</v>
      </c>
    </row>
    <row r="191" spans="2:51" s="15" customFormat="1" ht="12">
      <c r="B191" s="230"/>
      <c r="C191" s="231"/>
      <c r="D191" s="209" t="s">
        <v>201</v>
      </c>
      <c r="E191" s="232" t="s">
        <v>1</v>
      </c>
      <c r="F191" s="233" t="s">
        <v>218</v>
      </c>
      <c r="G191" s="231"/>
      <c r="H191" s="232" t="s">
        <v>1</v>
      </c>
      <c r="I191" s="234"/>
      <c r="J191" s="231"/>
      <c r="K191" s="231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201</v>
      </c>
      <c r="AU191" s="239" t="s">
        <v>89</v>
      </c>
      <c r="AV191" s="15" t="s">
        <v>87</v>
      </c>
      <c r="AW191" s="15" t="s">
        <v>36</v>
      </c>
      <c r="AX191" s="15" t="s">
        <v>80</v>
      </c>
      <c r="AY191" s="239" t="s">
        <v>193</v>
      </c>
    </row>
    <row r="192" spans="2:51" s="13" customFormat="1" ht="12">
      <c r="B192" s="207"/>
      <c r="C192" s="208"/>
      <c r="D192" s="209" t="s">
        <v>201</v>
      </c>
      <c r="E192" s="210" t="s">
        <v>1</v>
      </c>
      <c r="F192" s="211" t="s">
        <v>1816</v>
      </c>
      <c r="G192" s="208"/>
      <c r="H192" s="212">
        <v>0.04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201</v>
      </c>
      <c r="AU192" s="218" t="s">
        <v>89</v>
      </c>
      <c r="AV192" s="13" t="s">
        <v>89</v>
      </c>
      <c r="AW192" s="13" t="s">
        <v>36</v>
      </c>
      <c r="AX192" s="13" t="s">
        <v>80</v>
      </c>
      <c r="AY192" s="218" t="s">
        <v>193</v>
      </c>
    </row>
    <row r="193" spans="2:51" s="13" customFormat="1" ht="12">
      <c r="B193" s="207"/>
      <c r="C193" s="208"/>
      <c r="D193" s="209" t="s">
        <v>201</v>
      </c>
      <c r="E193" s="210" t="s">
        <v>1</v>
      </c>
      <c r="F193" s="211" t="s">
        <v>1817</v>
      </c>
      <c r="G193" s="208"/>
      <c r="H193" s="212">
        <v>0.022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201</v>
      </c>
      <c r="AU193" s="218" t="s">
        <v>89</v>
      </c>
      <c r="AV193" s="13" t="s">
        <v>89</v>
      </c>
      <c r="AW193" s="13" t="s">
        <v>36</v>
      </c>
      <c r="AX193" s="13" t="s">
        <v>80</v>
      </c>
      <c r="AY193" s="218" t="s">
        <v>193</v>
      </c>
    </row>
    <row r="194" spans="2:51" s="13" customFormat="1" ht="12">
      <c r="B194" s="207"/>
      <c r="C194" s="208"/>
      <c r="D194" s="209" t="s">
        <v>201</v>
      </c>
      <c r="E194" s="210" t="s">
        <v>1</v>
      </c>
      <c r="F194" s="211" t="s">
        <v>1818</v>
      </c>
      <c r="G194" s="208"/>
      <c r="H194" s="212">
        <v>0.007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201</v>
      </c>
      <c r="AU194" s="218" t="s">
        <v>89</v>
      </c>
      <c r="AV194" s="13" t="s">
        <v>89</v>
      </c>
      <c r="AW194" s="13" t="s">
        <v>36</v>
      </c>
      <c r="AX194" s="13" t="s">
        <v>80</v>
      </c>
      <c r="AY194" s="218" t="s">
        <v>193</v>
      </c>
    </row>
    <row r="195" spans="2:51" s="13" customFormat="1" ht="12">
      <c r="B195" s="207"/>
      <c r="C195" s="208"/>
      <c r="D195" s="209" t="s">
        <v>201</v>
      </c>
      <c r="E195" s="210" t="s">
        <v>1</v>
      </c>
      <c r="F195" s="211" t="s">
        <v>1819</v>
      </c>
      <c r="G195" s="208"/>
      <c r="H195" s="212">
        <v>0.027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201</v>
      </c>
      <c r="AU195" s="218" t="s">
        <v>89</v>
      </c>
      <c r="AV195" s="13" t="s">
        <v>89</v>
      </c>
      <c r="AW195" s="13" t="s">
        <v>36</v>
      </c>
      <c r="AX195" s="13" t="s">
        <v>80</v>
      </c>
      <c r="AY195" s="218" t="s">
        <v>193</v>
      </c>
    </row>
    <row r="196" spans="2:51" s="13" customFormat="1" ht="12">
      <c r="B196" s="207"/>
      <c r="C196" s="208"/>
      <c r="D196" s="209" t="s">
        <v>201</v>
      </c>
      <c r="E196" s="210" t="s">
        <v>1</v>
      </c>
      <c r="F196" s="211" t="s">
        <v>1820</v>
      </c>
      <c r="G196" s="208"/>
      <c r="H196" s="212">
        <v>0.007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201</v>
      </c>
      <c r="AU196" s="218" t="s">
        <v>89</v>
      </c>
      <c r="AV196" s="13" t="s">
        <v>89</v>
      </c>
      <c r="AW196" s="13" t="s">
        <v>36</v>
      </c>
      <c r="AX196" s="13" t="s">
        <v>80</v>
      </c>
      <c r="AY196" s="218" t="s">
        <v>193</v>
      </c>
    </row>
    <row r="197" spans="2:51" s="14" customFormat="1" ht="12">
      <c r="B197" s="219"/>
      <c r="C197" s="220"/>
      <c r="D197" s="209" t="s">
        <v>201</v>
      </c>
      <c r="E197" s="221" t="s">
        <v>1</v>
      </c>
      <c r="F197" s="222" t="s">
        <v>203</v>
      </c>
      <c r="G197" s="220"/>
      <c r="H197" s="223">
        <v>0.10300000000000001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201</v>
      </c>
      <c r="AU197" s="229" t="s">
        <v>89</v>
      </c>
      <c r="AV197" s="14" t="s">
        <v>199</v>
      </c>
      <c r="AW197" s="14" t="s">
        <v>36</v>
      </c>
      <c r="AX197" s="14" t="s">
        <v>87</v>
      </c>
      <c r="AY197" s="229" t="s">
        <v>193</v>
      </c>
    </row>
    <row r="198" spans="2:63" s="12" customFormat="1" ht="22.9" customHeight="1">
      <c r="B198" s="177"/>
      <c r="C198" s="178"/>
      <c r="D198" s="179" t="s">
        <v>79</v>
      </c>
      <c r="E198" s="191" t="s">
        <v>100</v>
      </c>
      <c r="F198" s="191" t="s">
        <v>220</v>
      </c>
      <c r="G198" s="178"/>
      <c r="H198" s="178"/>
      <c r="I198" s="181"/>
      <c r="J198" s="192">
        <f>BK198</f>
        <v>0</v>
      </c>
      <c r="K198" s="178"/>
      <c r="L198" s="183"/>
      <c r="M198" s="184"/>
      <c r="N198" s="185"/>
      <c r="O198" s="185"/>
      <c r="P198" s="186">
        <f>SUM(P199:P215)</f>
        <v>0</v>
      </c>
      <c r="Q198" s="185"/>
      <c r="R198" s="186">
        <f>SUM(R199:R215)</f>
        <v>1.9033338100000001</v>
      </c>
      <c r="S198" s="185"/>
      <c r="T198" s="187">
        <f>SUM(T199:T215)</f>
        <v>0</v>
      </c>
      <c r="AR198" s="188" t="s">
        <v>87</v>
      </c>
      <c r="AT198" s="189" t="s">
        <v>79</v>
      </c>
      <c r="AU198" s="189" t="s">
        <v>87</v>
      </c>
      <c r="AY198" s="188" t="s">
        <v>193</v>
      </c>
      <c r="BK198" s="190">
        <f>SUM(BK199:BK215)</f>
        <v>0</v>
      </c>
    </row>
    <row r="199" spans="1:65" s="2" customFormat="1" ht="16.5" customHeight="1">
      <c r="A199" s="35"/>
      <c r="B199" s="36"/>
      <c r="C199" s="193" t="s">
        <v>348</v>
      </c>
      <c r="D199" s="193" t="s">
        <v>195</v>
      </c>
      <c r="E199" s="194" t="s">
        <v>1821</v>
      </c>
      <c r="F199" s="195" t="s">
        <v>1822</v>
      </c>
      <c r="G199" s="196" t="s">
        <v>496</v>
      </c>
      <c r="H199" s="197">
        <v>10</v>
      </c>
      <c r="I199" s="198"/>
      <c r="J199" s="199">
        <f>ROUND(I199*H199,2)</f>
        <v>0</v>
      </c>
      <c r="K199" s="200"/>
      <c r="L199" s="40"/>
      <c r="M199" s="201" t="s">
        <v>1</v>
      </c>
      <c r="N199" s="202" t="s">
        <v>45</v>
      </c>
      <c r="O199" s="72"/>
      <c r="P199" s="203">
        <f>O199*H199</f>
        <v>0</v>
      </c>
      <c r="Q199" s="203">
        <v>0.05455</v>
      </c>
      <c r="R199" s="203">
        <f>Q199*H199</f>
        <v>0.5455</v>
      </c>
      <c r="S199" s="203">
        <v>0</v>
      </c>
      <c r="T199" s="20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5" t="s">
        <v>199</v>
      </c>
      <c r="AT199" s="205" t="s">
        <v>195</v>
      </c>
      <c r="AU199" s="205" t="s">
        <v>89</v>
      </c>
      <c r="AY199" s="18" t="s">
        <v>193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8" t="s">
        <v>87</v>
      </c>
      <c r="BK199" s="206">
        <f>ROUND(I199*H199,2)</f>
        <v>0</v>
      </c>
      <c r="BL199" s="18" t="s">
        <v>199</v>
      </c>
      <c r="BM199" s="205" t="s">
        <v>1823</v>
      </c>
    </row>
    <row r="200" spans="2:51" s="15" customFormat="1" ht="22.5">
      <c r="B200" s="230"/>
      <c r="C200" s="231"/>
      <c r="D200" s="209" t="s">
        <v>201</v>
      </c>
      <c r="E200" s="232" t="s">
        <v>1</v>
      </c>
      <c r="F200" s="233" t="s">
        <v>1824</v>
      </c>
      <c r="G200" s="231"/>
      <c r="H200" s="232" t="s">
        <v>1</v>
      </c>
      <c r="I200" s="234"/>
      <c r="J200" s="231"/>
      <c r="K200" s="231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201</v>
      </c>
      <c r="AU200" s="239" t="s">
        <v>89</v>
      </c>
      <c r="AV200" s="15" t="s">
        <v>87</v>
      </c>
      <c r="AW200" s="15" t="s">
        <v>36</v>
      </c>
      <c r="AX200" s="15" t="s">
        <v>80</v>
      </c>
      <c r="AY200" s="239" t="s">
        <v>193</v>
      </c>
    </row>
    <row r="201" spans="2:51" s="13" customFormat="1" ht="12">
      <c r="B201" s="207"/>
      <c r="C201" s="208"/>
      <c r="D201" s="209" t="s">
        <v>201</v>
      </c>
      <c r="E201" s="210" t="s">
        <v>1</v>
      </c>
      <c r="F201" s="211" t="s">
        <v>1825</v>
      </c>
      <c r="G201" s="208"/>
      <c r="H201" s="212">
        <v>10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201</v>
      </c>
      <c r="AU201" s="218" t="s">
        <v>89</v>
      </c>
      <c r="AV201" s="13" t="s">
        <v>89</v>
      </c>
      <c r="AW201" s="13" t="s">
        <v>36</v>
      </c>
      <c r="AX201" s="13" t="s">
        <v>80</v>
      </c>
      <c r="AY201" s="218" t="s">
        <v>193</v>
      </c>
    </row>
    <row r="202" spans="2:51" s="14" customFormat="1" ht="12">
      <c r="B202" s="219"/>
      <c r="C202" s="220"/>
      <c r="D202" s="209" t="s">
        <v>201</v>
      </c>
      <c r="E202" s="221" t="s">
        <v>1</v>
      </c>
      <c r="F202" s="222" t="s">
        <v>203</v>
      </c>
      <c r="G202" s="220"/>
      <c r="H202" s="223">
        <v>10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201</v>
      </c>
      <c r="AU202" s="229" t="s">
        <v>89</v>
      </c>
      <c r="AV202" s="14" t="s">
        <v>199</v>
      </c>
      <c r="AW202" s="14" t="s">
        <v>36</v>
      </c>
      <c r="AX202" s="14" t="s">
        <v>87</v>
      </c>
      <c r="AY202" s="229" t="s">
        <v>193</v>
      </c>
    </row>
    <row r="203" spans="1:65" s="2" customFormat="1" ht="24.2" customHeight="1">
      <c r="A203" s="35"/>
      <c r="B203" s="36"/>
      <c r="C203" s="193" t="s">
        <v>353</v>
      </c>
      <c r="D203" s="193" t="s">
        <v>195</v>
      </c>
      <c r="E203" s="194" t="s">
        <v>242</v>
      </c>
      <c r="F203" s="195" t="s">
        <v>243</v>
      </c>
      <c r="G203" s="196" t="s">
        <v>231</v>
      </c>
      <c r="H203" s="197">
        <v>9.072</v>
      </c>
      <c r="I203" s="198"/>
      <c r="J203" s="199">
        <f>ROUND(I203*H203,2)</f>
        <v>0</v>
      </c>
      <c r="K203" s="200"/>
      <c r="L203" s="40"/>
      <c r="M203" s="201" t="s">
        <v>1</v>
      </c>
      <c r="N203" s="202" t="s">
        <v>45</v>
      </c>
      <c r="O203" s="72"/>
      <c r="P203" s="203">
        <f>O203*H203</f>
        <v>0</v>
      </c>
      <c r="Q203" s="203">
        <v>0.05897</v>
      </c>
      <c r="R203" s="203">
        <f>Q203*H203</f>
        <v>0.53497584</v>
      </c>
      <c r="S203" s="203">
        <v>0</v>
      </c>
      <c r="T203" s="20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5" t="s">
        <v>199</v>
      </c>
      <c r="AT203" s="205" t="s">
        <v>195</v>
      </c>
      <c r="AU203" s="205" t="s">
        <v>89</v>
      </c>
      <c r="AY203" s="18" t="s">
        <v>193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87</v>
      </c>
      <c r="BK203" s="206">
        <f>ROUND(I203*H203,2)</f>
        <v>0</v>
      </c>
      <c r="BL203" s="18" t="s">
        <v>199</v>
      </c>
      <c r="BM203" s="205" t="s">
        <v>244</v>
      </c>
    </row>
    <row r="204" spans="2:51" s="15" customFormat="1" ht="12">
      <c r="B204" s="230"/>
      <c r="C204" s="231"/>
      <c r="D204" s="209" t="s">
        <v>201</v>
      </c>
      <c r="E204" s="232" t="s">
        <v>1</v>
      </c>
      <c r="F204" s="233" t="s">
        <v>1826</v>
      </c>
      <c r="G204" s="231"/>
      <c r="H204" s="232" t="s">
        <v>1</v>
      </c>
      <c r="I204" s="234"/>
      <c r="J204" s="231"/>
      <c r="K204" s="231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201</v>
      </c>
      <c r="AU204" s="239" t="s">
        <v>89</v>
      </c>
      <c r="AV204" s="15" t="s">
        <v>87</v>
      </c>
      <c r="AW204" s="15" t="s">
        <v>36</v>
      </c>
      <c r="AX204" s="15" t="s">
        <v>80</v>
      </c>
      <c r="AY204" s="239" t="s">
        <v>193</v>
      </c>
    </row>
    <row r="205" spans="2:51" s="13" customFormat="1" ht="12">
      <c r="B205" s="207"/>
      <c r="C205" s="208"/>
      <c r="D205" s="209" t="s">
        <v>201</v>
      </c>
      <c r="E205" s="210" t="s">
        <v>1</v>
      </c>
      <c r="F205" s="211" t="s">
        <v>1827</v>
      </c>
      <c r="G205" s="208"/>
      <c r="H205" s="212">
        <v>9.072</v>
      </c>
      <c r="I205" s="213"/>
      <c r="J205" s="208"/>
      <c r="K205" s="208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201</v>
      </c>
      <c r="AU205" s="218" t="s">
        <v>89</v>
      </c>
      <c r="AV205" s="13" t="s">
        <v>89</v>
      </c>
      <c r="AW205" s="13" t="s">
        <v>36</v>
      </c>
      <c r="AX205" s="13" t="s">
        <v>80</v>
      </c>
      <c r="AY205" s="218" t="s">
        <v>193</v>
      </c>
    </row>
    <row r="206" spans="2:51" s="14" customFormat="1" ht="12">
      <c r="B206" s="219"/>
      <c r="C206" s="220"/>
      <c r="D206" s="209" t="s">
        <v>201</v>
      </c>
      <c r="E206" s="221" t="s">
        <v>1</v>
      </c>
      <c r="F206" s="222" t="s">
        <v>203</v>
      </c>
      <c r="G206" s="220"/>
      <c r="H206" s="223">
        <v>9.072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201</v>
      </c>
      <c r="AU206" s="229" t="s">
        <v>89</v>
      </c>
      <c r="AV206" s="14" t="s">
        <v>199</v>
      </c>
      <c r="AW206" s="14" t="s">
        <v>36</v>
      </c>
      <c r="AX206" s="14" t="s">
        <v>87</v>
      </c>
      <c r="AY206" s="229" t="s">
        <v>193</v>
      </c>
    </row>
    <row r="207" spans="1:65" s="2" customFormat="1" ht="24.2" customHeight="1">
      <c r="A207" s="35"/>
      <c r="B207" s="36"/>
      <c r="C207" s="193" t="s">
        <v>364</v>
      </c>
      <c r="D207" s="193" t="s">
        <v>195</v>
      </c>
      <c r="E207" s="194" t="s">
        <v>260</v>
      </c>
      <c r="F207" s="195" t="s">
        <v>261</v>
      </c>
      <c r="G207" s="196" t="s">
        <v>231</v>
      </c>
      <c r="H207" s="197">
        <v>6.182</v>
      </c>
      <c r="I207" s="198"/>
      <c r="J207" s="199">
        <f>ROUND(I207*H207,2)</f>
        <v>0</v>
      </c>
      <c r="K207" s="200"/>
      <c r="L207" s="40"/>
      <c r="M207" s="201" t="s">
        <v>1</v>
      </c>
      <c r="N207" s="202" t="s">
        <v>45</v>
      </c>
      <c r="O207" s="72"/>
      <c r="P207" s="203">
        <f>O207*H207</f>
        <v>0</v>
      </c>
      <c r="Q207" s="203">
        <v>0.07571</v>
      </c>
      <c r="R207" s="203">
        <f>Q207*H207</f>
        <v>0.46803922000000003</v>
      </c>
      <c r="S207" s="203">
        <v>0</v>
      </c>
      <c r="T207" s="20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5" t="s">
        <v>199</v>
      </c>
      <c r="AT207" s="205" t="s">
        <v>195</v>
      </c>
      <c r="AU207" s="205" t="s">
        <v>89</v>
      </c>
      <c r="AY207" s="18" t="s">
        <v>193</v>
      </c>
      <c r="BE207" s="206">
        <f>IF(N207="základní",J207,0)</f>
        <v>0</v>
      </c>
      <c r="BF207" s="206">
        <f>IF(N207="snížená",J207,0)</f>
        <v>0</v>
      </c>
      <c r="BG207" s="206">
        <f>IF(N207="zákl. přenesená",J207,0)</f>
        <v>0</v>
      </c>
      <c r="BH207" s="206">
        <f>IF(N207="sníž. přenesená",J207,0)</f>
        <v>0</v>
      </c>
      <c r="BI207" s="206">
        <f>IF(N207="nulová",J207,0)</f>
        <v>0</v>
      </c>
      <c r="BJ207" s="18" t="s">
        <v>87</v>
      </c>
      <c r="BK207" s="206">
        <f>ROUND(I207*H207,2)</f>
        <v>0</v>
      </c>
      <c r="BL207" s="18" t="s">
        <v>199</v>
      </c>
      <c r="BM207" s="205" t="s">
        <v>1828</v>
      </c>
    </row>
    <row r="208" spans="2:51" s="15" customFormat="1" ht="12">
      <c r="B208" s="230"/>
      <c r="C208" s="231"/>
      <c r="D208" s="209" t="s">
        <v>201</v>
      </c>
      <c r="E208" s="232" t="s">
        <v>1</v>
      </c>
      <c r="F208" s="233" t="s">
        <v>1826</v>
      </c>
      <c r="G208" s="231"/>
      <c r="H208" s="232" t="s">
        <v>1</v>
      </c>
      <c r="I208" s="234"/>
      <c r="J208" s="231"/>
      <c r="K208" s="231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201</v>
      </c>
      <c r="AU208" s="239" t="s">
        <v>89</v>
      </c>
      <c r="AV208" s="15" t="s">
        <v>87</v>
      </c>
      <c r="AW208" s="15" t="s">
        <v>36</v>
      </c>
      <c r="AX208" s="15" t="s">
        <v>80</v>
      </c>
      <c r="AY208" s="239" t="s">
        <v>193</v>
      </c>
    </row>
    <row r="209" spans="2:51" s="13" customFormat="1" ht="12">
      <c r="B209" s="207"/>
      <c r="C209" s="208"/>
      <c r="D209" s="209" t="s">
        <v>201</v>
      </c>
      <c r="E209" s="210" t="s">
        <v>1</v>
      </c>
      <c r="F209" s="211" t="s">
        <v>1829</v>
      </c>
      <c r="G209" s="208"/>
      <c r="H209" s="212">
        <v>5.382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201</v>
      </c>
      <c r="AU209" s="218" t="s">
        <v>89</v>
      </c>
      <c r="AV209" s="13" t="s">
        <v>89</v>
      </c>
      <c r="AW209" s="13" t="s">
        <v>36</v>
      </c>
      <c r="AX209" s="13" t="s">
        <v>80</v>
      </c>
      <c r="AY209" s="218" t="s">
        <v>193</v>
      </c>
    </row>
    <row r="210" spans="2:51" s="13" customFormat="1" ht="12">
      <c r="B210" s="207"/>
      <c r="C210" s="208"/>
      <c r="D210" s="209" t="s">
        <v>201</v>
      </c>
      <c r="E210" s="210" t="s">
        <v>1</v>
      </c>
      <c r="F210" s="211" t="s">
        <v>1830</v>
      </c>
      <c r="G210" s="208"/>
      <c r="H210" s="212">
        <v>0.4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201</v>
      </c>
      <c r="AU210" s="218" t="s">
        <v>89</v>
      </c>
      <c r="AV210" s="13" t="s">
        <v>89</v>
      </c>
      <c r="AW210" s="13" t="s">
        <v>36</v>
      </c>
      <c r="AX210" s="13" t="s">
        <v>80</v>
      </c>
      <c r="AY210" s="218" t="s">
        <v>193</v>
      </c>
    </row>
    <row r="211" spans="2:51" s="13" customFormat="1" ht="12">
      <c r="B211" s="207"/>
      <c r="C211" s="208"/>
      <c r="D211" s="209" t="s">
        <v>201</v>
      </c>
      <c r="E211" s="210" t="s">
        <v>1</v>
      </c>
      <c r="F211" s="211" t="s">
        <v>1831</v>
      </c>
      <c r="G211" s="208"/>
      <c r="H211" s="212">
        <v>0.4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201</v>
      </c>
      <c r="AU211" s="218" t="s">
        <v>89</v>
      </c>
      <c r="AV211" s="13" t="s">
        <v>89</v>
      </c>
      <c r="AW211" s="13" t="s">
        <v>36</v>
      </c>
      <c r="AX211" s="13" t="s">
        <v>80</v>
      </c>
      <c r="AY211" s="218" t="s">
        <v>193</v>
      </c>
    </row>
    <row r="212" spans="2:51" s="14" customFormat="1" ht="12">
      <c r="B212" s="219"/>
      <c r="C212" s="220"/>
      <c r="D212" s="209" t="s">
        <v>201</v>
      </c>
      <c r="E212" s="221" t="s">
        <v>1</v>
      </c>
      <c r="F212" s="222" t="s">
        <v>203</v>
      </c>
      <c r="G212" s="220"/>
      <c r="H212" s="223">
        <v>6.182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201</v>
      </c>
      <c r="AU212" s="229" t="s">
        <v>89</v>
      </c>
      <c r="AV212" s="14" t="s">
        <v>199</v>
      </c>
      <c r="AW212" s="14" t="s">
        <v>36</v>
      </c>
      <c r="AX212" s="14" t="s">
        <v>87</v>
      </c>
      <c r="AY212" s="229" t="s">
        <v>193</v>
      </c>
    </row>
    <row r="213" spans="1:65" s="2" customFormat="1" ht="16.5" customHeight="1">
      <c r="A213" s="35"/>
      <c r="B213" s="36"/>
      <c r="C213" s="193" t="s">
        <v>369</v>
      </c>
      <c r="D213" s="193" t="s">
        <v>195</v>
      </c>
      <c r="E213" s="194" t="s">
        <v>1832</v>
      </c>
      <c r="F213" s="195" t="s">
        <v>1833</v>
      </c>
      <c r="G213" s="196" t="s">
        <v>231</v>
      </c>
      <c r="H213" s="197">
        <v>8.125</v>
      </c>
      <c r="I213" s="198"/>
      <c r="J213" s="199">
        <f>ROUND(I213*H213,2)</f>
        <v>0</v>
      </c>
      <c r="K213" s="200"/>
      <c r="L213" s="40"/>
      <c r="M213" s="201" t="s">
        <v>1</v>
      </c>
      <c r="N213" s="202" t="s">
        <v>45</v>
      </c>
      <c r="O213" s="72"/>
      <c r="P213" s="203">
        <f>O213*H213</f>
        <v>0</v>
      </c>
      <c r="Q213" s="203">
        <v>0.04367</v>
      </c>
      <c r="R213" s="203">
        <f>Q213*H213</f>
        <v>0.35481875</v>
      </c>
      <c r="S213" s="203">
        <v>0</v>
      </c>
      <c r="T213" s="20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5" t="s">
        <v>199</v>
      </c>
      <c r="AT213" s="205" t="s">
        <v>195</v>
      </c>
      <c r="AU213" s="205" t="s">
        <v>89</v>
      </c>
      <c r="AY213" s="18" t="s">
        <v>193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8" t="s">
        <v>87</v>
      </c>
      <c r="BK213" s="206">
        <f>ROUND(I213*H213,2)</f>
        <v>0</v>
      </c>
      <c r="BL213" s="18" t="s">
        <v>199</v>
      </c>
      <c r="BM213" s="205" t="s">
        <v>1834</v>
      </c>
    </row>
    <row r="214" spans="2:51" s="13" customFormat="1" ht="12">
      <c r="B214" s="207"/>
      <c r="C214" s="208"/>
      <c r="D214" s="209" t="s">
        <v>201</v>
      </c>
      <c r="E214" s="210" t="s">
        <v>1</v>
      </c>
      <c r="F214" s="211" t="s">
        <v>1835</v>
      </c>
      <c r="G214" s="208"/>
      <c r="H214" s="212">
        <v>8.125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201</v>
      </c>
      <c r="AU214" s="218" t="s">
        <v>89</v>
      </c>
      <c r="AV214" s="13" t="s">
        <v>89</v>
      </c>
      <c r="AW214" s="13" t="s">
        <v>36</v>
      </c>
      <c r="AX214" s="13" t="s">
        <v>80</v>
      </c>
      <c r="AY214" s="218" t="s">
        <v>193</v>
      </c>
    </row>
    <row r="215" spans="2:51" s="14" customFormat="1" ht="12">
      <c r="B215" s="219"/>
      <c r="C215" s="220"/>
      <c r="D215" s="209" t="s">
        <v>201</v>
      </c>
      <c r="E215" s="221" t="s">
        <v>1</v>
      </c>
      <c r="F215" s="222" t="s">
        <v>203</v>
      </c>
      <c r="G215" s="220"/>
      <c r="H215" s="223">
        <v>8.125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201</v>
      </c>
      <c r="AU215" s="229" t="s">
        <v>89</v>
      </c>
      <c r="AV215" s="14" t="s">
        <v>199</v>
      </c>
      <c r="AW215" s="14" t="s">
        <v>36</v>
      </c>
      <c r="AX215" s="14" t="s">
        <v>87</v>
      </c>
      <c r="AY215" s="229" t="s">
        <v>193</v>
      </c>
    </row>
    <row r="216" spans="2:63" s="12" customFormat="1" ht="22.9" customHeight="1">
      <c r="B216" s="177"/>
      <c r="C216" s="178"/>
      <c r="D216" s="179" t="s">
        <v>79</v>
      </c>
      <c r="E216" s="191" t="s">
        <v>199</v>
      </c>
      <c r="F216" s="191" t="s">
        <v>1836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SUM(P217:P226)</f>
        <v>0</v>
      </c>
      <c r="Q216" s="185"/>
      <c r="R216" s="186">
        <f>SUM(R217:R226)</f>
        <v>3.051905</v>
      </c>
      <c r="S216" s="185"/>
      <c r="T216" s="187">
        <f>SUM(T217:T226)</f>
        <v>0</v>
      </c>
      <c r="AR216" s="188" t="s">
        <v>87</v>
      </c>
      <c r="AT216" s="189" t="s">
        <v>79</v>
      </c>
      <c r="AU216" s="189" t="s">
        <v>87</v>
      </c>
      <c r="AY216" s="188" t="s">
        <v>193</v>
      </c>
      <c r="BK216" s="190">
        <f>SUM(BK217:BK226)</f>
        <v>0</v>
      </c>
    </row>
    <row r="217" spans="1:65" s="2" customFormat="1" ht="21.75" customHeight="1">
      <c r="A217" s="35"/>
      <c r="B217" s="36"/>
      <c r="C217" s="193" t="s">
        <v>378</v>
      </c>
      <c r="D217" s="193" t="s">
        <v>195</v>
      </c>
      <c r="E217" s="194" t="s">
        <v>1837</v>
      </c>
      <c r="F217" s="195" t="s">
        <v>1838</v>
      </c>
      <c r="G217" s="196" t="s">
        <v>496</v>
      </c>
      <c r="H217" s="197">
        <v>21.7</v>
      </c>
      <c r="I217" s="198"/>
      <c r="J217" s="199">
        <f>ROUND(I217*H217,2)</f>
        <v>0</v>
      </c>
      <c r="K217" s="200"/>
      <c r="L217" s="40"/>
      <c r="M217" s="201" t="s">
        <v>1</v>
      </c>
      <c r="N217" s="202" t="s">
        <v>45</v>
      </c>
      <c r="O217" s="72"/>
      <c r="P217" s="203">
        <f>O217*H217</f>
        <v>0</v>
      </c>
      <c r="Q217" s="203">
        <v>0.03465</v>
      </c>
      <c r="R217" s="203">
        <f>Q217*H217</f>
        <v>0.7519049999999999</v>
      </c>
      <c r="S217" s="203">
        <v>0</v>
      </c>
      <c r="T217" s="20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5" t="s">
        <v>199</v>
      </c>
      <c r="AT217" s="205" t="s">
        <v>195</v>
      </c>
      <c r="AU217" s="205" t="s">
        <v>89</v>
      </c>
      <c r="AY217" s="18" t="s">
        <v>193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8" t="s">
        <v>87</v>
      </c>
      <c r="BK217" s="206">
        <f>ROUND(I217*H217,2)</f>
        <v>0</v>
      </c>
      <c r="BL217" s="18" t="s">
        <v>199</v>
      </c>
      <c r="BM217" s="205" t="s">
        <v>1839</v>
      </c>
    </row>
    <row r="218" spans="2:51" s="13" customFormat="1" ht="12">
      <c r="B218" s="207"/>
      <c r="C218" s="208"/>
      <c r="D218" s="209" t="s">
        <v>201</v>
      </c>
      <c r="E218" s="210" t="s">
        <v>1</v>
      </c>
      <c r="F218" s="211" t="s">
        <v>1840</v>
      </c>
      <c r="G218" s="208"/>
      <c r="H218" s="212">
        <v>21.7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201</v>
      </c>
      <c r="AU218" s="218" t="s">
        <v>89</v>
      </c>
      <c r="AV218" s="13" t="s">
        <v>89</v>
      </c>
      <c r="AW218" s="13" t="s">
        <v>36</v>
      </c>
      <c r="AX218" s="13" t="s">
        <v>80</v>
      </c>
      <c r="AY218" s="218" t="s">
        <v>193</v>
      </c>
    </row>
    <row r="219" spans="2:51" s="14" customFormat="1" ht="12">
      <c r="B219" s="219"/>
      <c r="C219" s="220"/>
      <c r="D219" s="209" t="s">
        <v>201</v>
      </c>
      <c r="E219" s="221" t="s">
        <v>1</v>
      </c>
      <c r="F219" s="222" t="s">
        <v>203</v>
      </c>
      <c r="G219" s="220"/>
      <c r="H219" s="223">
        <v>21.7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201</v>
      </c>
      <c r="AU219" s="229" t="s">
        <v>89</v>
      </c>
      <c r="AV219" s="14" t="s">
        <v>199</v>
      </c>
      <c r="AW219" s="14" t="s">
        <v>36</v>
      </c>
      <c r="AX219" s="14" t="s">
        <v>87</v>
      </c>
      <c r="AY219" s="229" t="s">
        <v>193</v>
      </c>
    </row>
    <row r="220" spans="1:65" s="2" customFormat="1" ht="24.2" customHeight="1">
      <c r="A220" s="35"/>
      <c r="B220" s="36"/>
      <c r="C220" s="251" t="s">
        <v>7</v>
      </c>
      <c r="D220" s="251" t="s">
        <v>370</v>
      </c>
      <c r="E220" s="252" t="s">
        <v>1841</v>
      </c>
      <c r="F220" s="253" t="s">
        <v>1842</v>
      </c>
      <c r="G220" s="254" t="s">
        <v>496</v>
      </c>
      <c r="H220" s="255">
        <v>23</v>
      </c>
      <c r="I220" s="256"/>
      <c r="J220" s="257">
        <f>ROUND(I220*H220,2)</f>
        <v>0</v>
      </c>
      <c r="K220" s="258"/>
      <c r="L220" s="259"/>
      <c r="M220" s="260" t="s">
        <v>1</v>
      </c>
      <c r="N220" s="261" t="s">
        <v>45</v>
      </c>
      <c r="O220" s="72"/>
      <c r="P220" s="203">
        <f>O220*H220</f>
        <v>0</v>
      </c>
      <c r="Q220" s="203">
        <v>0.1</v>
      </c>
      <c r="R220" s="203">
        <f>Q220*H220</f>
        <v>2.3000000000000003</v>
      </c>
      <c r="S220" s="203">
        <v>0</v>
      </c>
      <c r="T220" s="20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5" t="s">
        <v>259</v>
      </c>
      <c r="AT220" s="205" t="s">
        <v>370</v>
      </c>
      <c r="AU220" s="205" t="s">
        <v>89</v>
      </c>
      <c r="AY220" s="18" t="s">
        <v>193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87</v>
      </c>
      <c r="BK220" s="206">
        <f>ROUND(I220*H220,2)</f>
        <v>0</v>
      </c>
      <c r="BL220" s="18" t="s">
        <v>199</v>
      </c>
      <c r="BM220" s="205" t="s">
        <v>1843</v>
      </c>
    </row>
    <row r="221" spans="1:65" s="2" customFormat="1" ht="33" customHeight="1">
      <c r="A221" s="35"/>
      <c r="B221" s="36"/>
      <c r="C221" s="193" t="s">
        <v>389</v>
      </c>
      <c r="D221" s="193" t="s">
        <v>195</v>
      </c>
      <c r="E221" s="194" t="s">
        <v>1844</v>
      </c>
      <c r="F221" s="195" t="s">
        <v>1845</v>
      </c>
      <c r="G221" s="196" t="s">
        <v>231</v>
      </c>
      <c r="H221" s="197">
        <v>18.468</v>
      </c>
      <c r="I221" s="198"/>
      <c r="J221" s="199">
        <f>ROUND(I221*H221,2)</f>
        <v>0</v>
      </c>
      <c r="K221" s="200"/>
      <c r="L221" s="40"/>
      <c r="M221" s="201" t="s">
        <v>1</v>
      </c>
      <c r="N221" s="202" t="s">
        <v>45</v>
      </c>
      <c r="O221" s="72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5" t="s">
        <v>199</v>
      </c>
      <c r="AT221" s="205" t="s">
        <v>195</v>
      </c>
      <c r="AU221" s="205" t="s">
        <v>89</v>
      </c>
      <c r="AY221" s="18" t="s">
        <v>193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8" t="s">
        <v>87</v>
      </c>
      <c r="BK221" s="206">
        <f>ROUND(I221*H221,2)</f>
        <v>0</v>
      </c>
      <c r="BL221" s="18" t="s">
        <v>199</v>
      </c>
      <c r="BM221" s="205" t="s">
        <v>1846</v>
      </c>
    </row>
    <row r="222" spans="2:51" s="15" customFormat="1" ht="12">
      <c r="B222" s="230"/>
      <c r="C222" s="231"/>
      <c r="D222" s="209" t="s">
        <v>201</v>
      </c>
      <c r="E222" s="232" t="s">
        <v>1</v>
      </c>
      <c r="F222" s="233" t="s">
        <v>1760</v>
      </c>
      <c r="G222" s="231"/>
      <c r="H222" s="232" t="s">
        <v>1</v>
      </c>
      <c r="I222" s="234"/>
      <c r="J222" s="231"/>
      <c r="K222" s="231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201</v>
      </c>
      <c r="AU222" s="239" t="s">
        <v>89</v>
      </c>
      <c r="AV222" s="15" t="s">
        <v>87</v>
      </c>
      <c r="AW222" s="15" t="s">
        <v>36</v>
      </c>
      <c r="AX222" s="15" t="s">
        <v>80</v>
      </c>
      <c r="AY222" s="239" t="s">
        <v>193</v>
      </c>
    </row>
    <row r="223" spans="2:51" s="13" customFormat="1" ht="12">
      <c r="B223" s="207"/>
      <c r="C223" s="208"/>
      <c r="D223" s="209" t="s">
        <v>201</v>
      </c>
      <c r="E223" s="210" t="s">
        <v>1</v>
      </c>
      <c r="F223" s="211" t="s">
        <v>1847</v>
      </c>
      <c r="G223" s="208"/>
      <c r="H223" s="212">
        <v>18.468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201</v>
      </c>
      <c r="AU223" s="218" t="s">
        <v>89</v>
      </c>
      <c r="AV223" s="13" t="s">
        <v>89</v>
      </c>
      <c r="AW223" s="13" t="s">
        <v>36</v>
      </c>
      <c r="AX223" s="13" t="s">
        <v>80</v>
      </c>
      <c r="AY223" s="218" t="s">
        <v>193</v>
      </c>
    </row>
    <row r="224" spans="2:51" s="14" customFormat="1" ht="12">
      <c r="B224" s="219"/>
      <c r="C224" s="220"/>
      <c r="D224" s="209" t="s">
        <v>201</v>
      </c>
      <c r="E224" s="221" t="s">
        <v>1</v>
      </c>
      <c r="F224" s="222" t="s">
        <v>203</v>
      </c>
      <c r="G224" s="220"/>
      <c r="H224" s="223">
        <v>18.468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201</v>
      </c>
      <c r="AU224" s="229" t="s">
        <v>89</v>
      </c>
      <c r="AV224" s="14" t="s">
        <v>199</v>
      </c>
      <c r="AW224" s="14" t="s">
        <v>36</v>
      </c>
      <c r="AX224" s="14" t="s">
        <v>87</v>
      </c>
      <c r="AY224" s="229" t="s">
        <v>193</v>
      </c>
    </row>
    <row r="225" spans="1:65" s="2" customFormat="1" ht="33" customHeight="1">
      <c r="A225" s="35"/>
      <c r="B225" s="36"/>
      <c r="C225" s="193" t="s">
        <v>394</v>
      </c>
      <c r="D225" s="193" t="s">
        <v>195</v>
      </c>
      <c r="E225" s="194" t="s">
        <v>1848</v>
      </c>
      <c r="F225" s="195" t="s">
        <v>1849</v>
      </c>
      <c r="G225" s="196" t="s">
        <v>231</v>
      </c>
      <c r="H225" s="197">
        <v>18.468</v>
      </c>
      <c r="I225" s="198"/>
      <c r="J225" s="199">
        <f>ROUND(I225*H225,2)</f>
        <v>0</v>
      </c>
      <c r="K225" s="200"/>
      <c r="L225" s="40"/>
      <c r="M225" s="201" t="s">
        <v>1</v>
      </c>
      <c r="N225" s="202" t="s">
        <v>45</v>
      </c>
      <c r="O225" s="72"/>
      <c r="P225" s="203">
        <f>O225*H225</f>
        <v>0</v>
      </c>
      <c r="Q225" s="203">
        <v>0</v>
      </c>
      <c r="R225" s="203">
        <f>Q225*H225</f>
        <v>0</v>
      </c>
      <c r="S225" s="203">
        <v>0</v>
      </c>
      <c r="T225" s="20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5" t="s">
        <v>199</v>
      </c>
      <c r="AT225" s="205" t="s">
        <v>195</v>
      </c>
      <c r="AU225" s="205" t="s">
        <v>89</v>
      </c>
      <c r="AY225" s="18" t="s">
        <v>193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8" t="s">
        <v>87</v>
      </c>
      <c r="BK225" s="206">
        <f>ROUND(I225*H225,2)</f>
        <v>0</v>
      </c>
      <c r="BL225" s="18" t="s">
        <v>199</v>
      </c>
      <c r="BM225" s="205" t="s">
        <v>1850</v>
      </c>
    </row>
    <row r="226" spans="2:51" s="13" customFormat="1" ht="12">
      <c r="B226" s="207"/>
      <c r="C226" s="208"/>
      <c r="D226" s="209" t="s">
        <v>201</v>
      </c>
      <c r="E226" s="210" t="s">
        <v>1</v>
      </c>
      <c r="F226" s="211" t="s">
        <v>1851</v>
      </c>
      <c r="G226" s="208"/>
      <c r="H226" s="212">
        <v>18.468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201</v>
      </c>
      <c r="AU226" s="218" t="s">
        <v>89</v>
      </c>
      <c r="AV226" s="13" t="s">
        <v>89</v>
      </c>
      <c r="AW226" s="13" t="s">
        <v>36</v>
      </c>
      <c r="AX226" s="13" t="s">
        <v>87</v>
      </c>
      <c r="AY226" s="218" t="s">
        <v>193</v>
      </c>
    </row>
    <row r="227" spans="2:63" s="12" customFormat="1" ht="22.9" customHeight="1">
      <c r="B227" s="177"/>
      <c r="C227" s="178"/>
      <c r="D227" s="179" t="s">
        <v>79</v>
      </c>
      <c r="E227" s="191" t="s">
        <v>221</v>
      </c>
      <c r="F227" s="191" t="s">
        <v>1852</v>
      </c>
      <c r="G227" s="178"/>
      <c r="H227" s="178"/>
      <c r="I227" s="181"/>
      <c r="J227" s="192">
        <f>BK227</f>
        <v>0</v>
      </c>
      <c r="K227" s="178"/>
      <c r="L227" s="183"/>
      <c r="M227" s="184"/>
      <c r="N227" s="185"/>
      <c r="O227" s="185"/>
      <c r="P227" s="186">
        <f>SUM(P228:P241)</f>
        <v>0</v>
      </c>
      <c r="Q227" s="185"/>
      <c r="R227" s="186">
        <f>SUM(R228:R241)</f>
        <v>0.6857037</v>
      </c>
      <c r="S227" s="185"/>
      <c r="T227" s="187">
        <f>SUM(T228:T241)</f>
        <v>0</v>
      </c>
      <c r="AR227" s="188" t="s">
        <v>87</v>
      </c>
      <c r="AT227" s="189" t="s">
        <v>79</v>
      </c>
      <c r="AU227" s="189" t="s">
        <v>87</v>
      </c>
      <c r="AY227" s="188" t="s">
        <v>193</v>
      </c>
      <c r="BK227" s="190">
        <f>SUM(BK228:BK241)</f>
        <v>0</v>
      </c>
    </row>
    <row r="228" spans="1:65" s="2" customFormat="1" ht="24.2" customHeight="1">
      <c r="A228" s="35"/>
      <c r="B228" s="36"/>
      <c r="C228" s="193" t="s">
        <v>399</v>
      </c>
      <c r="D228" s="193" t="s">
        <v>195</v>
      </c>
      <c r="E228" s="194" t="s">
        <v>1853</v>
      </c>
      <c r="F228" s="195" t="s">
        <v>1854</v>
      </c>
      <c r="G228" s="196" t="s">
        <v>231</v>
      </c>
      <c r="H228" s="197">
        <v>3.335</v>
      </c>
      <c r="I228" s="198"/>
      <c r="J228" s="199">
        <f>ROUND(I228*H228,2)</f>
        <v>0</v>
      </c>
      <c r="K228" s="200"/>
      <c r="L228" s="40"/>
      <c r="M228" s="201" t="s">
        <v>1</v>
      </c>
      <c r="N228" s="202" t="s">
        <v>45</v>
      </c>
      <c r="O228" s="72"/>
      <c r="P228" s="203">
        <f>O228*H228</f>
        <v>0</v>
      </c>
      <c r="Q228" s="203">
        <v>0</v>
      </c>
      <c r="R228" s="203">
        <f>Q228*H228</f>
        <v>0</v>
      </c>
      <c r="S228" s="203">
        <v>0</v>
      </c>
      <c r="T228" s="20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5" t="s">
        <v>199</v>
      </c>
      <c r="AT228" s="205" t="s">
        <v>195</v>
      </c>
      <c r="AU228" s="205" t="s">
        <v>89</v>
      </c>
      <c r="AY228" s="18" t="s">
        <v>193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87</v>
      </c>
      <c r="BK228" s="206">
        <f>ROUND(I228*H228,2)</f>
        <v>0</v>
      </c>
      <c r="BL228" s="18" t="s">
        <v>199</v>
      </c>
      <c r="BM228" s="205" t="s">
        <v>1855</v>
      </c>
    </row>
    <row r="229" spans="2:51" s="15" customFormat="1" ht="12">
      <c r="B229" s="230"/>
      <c r="C229" s="231"/>
      <c r="D229" s="209" t="s">
        <v>201</v>
      </c>
      <c r="E229" s="232" t="s">
        <v>1</v>
      </c>
      <c r="F229" s="233" t="s">
        <v>1856</v>
      </c>
      <c r="G229" s="231"/>
      <c r="H229" s="232" t="s">
        <v>1</v>
      </c>
      <c r="I229" s="234"/>
      <c r="J229" s="231"/>
      <c r="K229" s="231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201</v>
      </c>
      <c r="AU229" s="239" t="s">
        <v>89</v>
      </c>
      <c r="AV229" s="15" t="s">
        <v>87</v>
      </c>
      <c r="AW229" s="15" t="s">
        <v>36</v>
      </c>
      <c r="AX229" s="15" t="s">
        <v>80</v>
      </c>
      <c r="AY229" s="239" t="s">
        <v>193</v>
      </c>
    </row>
    <row r="230" spans="2:51" s="13" customFormat="1" ht="12">
      <c r="B230" s="207"/>
      <c r="C230" s="208"/>
      <c r="D230" s="209" t="s">
        <v>201</v>
      </c>
      <c r="E230" s="210" t="s">
        <v>1</v>
      </c>
      <c r="F230" s="211" t="s">
        <v>1857</v>
      </c>
      <c r="G230" s="208"/>
      <c r="H230" s="212">
        <v>3.335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201</v>
      </c>
      <c r="AU230" s="218" t="s">
        <v>89</v>
      </c>
      <c r="AV230" s="13" t="s">
        <v>89</v>
      </c>
      <c r="AW230" s="13" t="s">
        <v>36</v>
      </c>
      <c r="AX230" s="13" t="s">
        <v>80</v>
      </c>
      <c r="AY230" s="218" t="s">
        <v>193</v>
      </c>
    </row>
    <row r="231" spans="2:51" s="14" customFormat="1" ht="12">
      <c r="B231" s="219"/>
      <c r="C231" s="220"/>
      <c r="D231" s="209" t="s">
        <v>201</v>
      </c>
      <c r="E231" s="221" t="s">
        <v>1</v>
      </c>
      <c r="F231" s="222" t="s">
        <v>203</v>
      </c>
      <c r="G231" s="220"/>
      <c r="H231" s="223">
        <v>3.335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201</v>
      </c>
      <c r="AU231" s="229" t="s">
        <v>89</v>
      </c>
      <c r="AV231" s="14" t="s">
        <v>199</v>
      </c>
      <c r="AW231" s="14" t="s">
        <v>36</v>
      </c>
      <c r="AX231" s="14" t="s">
        <v>87</v>
      </c>
      <c r="AY231" s="229" t="s">
        <v>193</v>
      </c>
    </row>
    <row r="232" spans="1:65" s="2" customFormat="1" ht="21.75" customHeight="1">
      <c r="A232" s="35"/>
      <c r="B232" s="36"/>
      <c r="C232" s="193" t="s">
        <v>403</v>
      </c>
      <c r="D232" s="193" t="s">
        <v>195</v>
      </c>
      <c r="E232" s="194" t="s">
        <v>1858</v>
      </c>
      <c r="F232" s="195" t="s">
        <v>1859</v>
      </c>
      <c r="G232" s="196" t="s">
        <v>231</v>
      </c>
      <c r="H232" s="197">
        <v>3.335</v>
      </c>
      <c r="I232" s="198"/>
      <c r="J232" s="199">
        <f>ROUND(I232*H232,2)</f>
        <v>0</v>
      </c>
      <c r="K232" s="200"/>
      <c r="L232" s="40"/>
      <c r="M232" s="201" t="s">
        <v>1</v>
      </c>
      <c r="N232" s="202" t="s">
        <v>45</v>
      </c>
      <c r="O232" s="72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5" t="s">
        <v>199</v>
      </c>
      <c r="AT232" s="205" t="s">
        <v>195</v>
      </c>
      <c r="AU232" s="205" t="s">
        <v>89</v>
      </c>
      <c r="AY232" s="18" t="s">
        <v>193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87</v>
      </c>
      <c r="BK232" s="206">
        <f>ROUND(I232*H232,2)</f>
        <v>0</v>
      </c>
      <c r="BL232" s="18" t="s">
        <v>199</v>
      </c>
      <c r="BM232" s="205" t="s">
        <v>1860</v>
      </c>
    </row>
    <row r="233" spans="2:51" s="15" customFormat="1" ht="12">
      <c r="B233" s="230"/>
      <c r="C233" s="231"/>
      <c r="D233" s="209" t="s">
        <v>201</v>
      </c>
      <c r="E233" s="232" t="s">
        <v>1</v>
      </c>
      <c r="F233" s="233" t="s">
        <v>1856</v>
      </c>
      <c r="G233" s="231"/>
      <c r="H233" s="232" t="s">
        <v>1</v>
      </c>
      <c r="I233" s="234"/>
      <c r="J233" s="231"/>
      <c r="K233" s="231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201</v>
      </c>
      <c r="AU233" s="239" t="s">
        <v>89</v>
      </c>
      <c r="AV233" s="15" t="s">
        <v>87</v>
      </c>
      <c r="AW233" s="15" t="s">
        <v>36</v>
      </c>
      <c r="AX233" s="15" t="s">
        <v>80</v>
      </c>
      <c r="AY233" s="239" t="s">
        <v>193</v>
      </c>
    </row>
    <row r="234" spans="2:51" s="13" customFormat="1" ht="12">
      <c r="B234" s="207"/>
      <c r="C234" s="208"/>
      <c r="D234" s="209" t="s">
        <v>201</v>
      </c>
      <c r="E234" s="210" t="s">
        <v>1</v>
      </c>
      <c r="F234" s="211" t="s">
        <v>1857</v>
      </c>
      <c r="G234" s="208"/>
      <c r="H234" s="212">
        <v>3.335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201</v>
      </c>
      <c r="AU234" s="218" t="s">
        <v>89</v>
      </c>
      <c r="AV234" s="13" t="s">
        <v>89</v>
      </c>
      <c r="AW234" s="13" t="s">
        <v>36</v>
      </c>
      <c r="AX234" s="13" t="s">
        <v>80</v>
      </c>
      <c r="AY234" s="218" t="s">
        <v>193</v>
      </c>
    </row>
    <row r="235" spans="2:51" s="14" customFormat="1" ht="12">
      <c r="B235" s="219"/>
      <c r="C235" s="220"/>
      <c r="D235" s="209" t="s">
        <v>201</v>
      </c>
      <c r="E235" s="221" t="s">
        <v>1</v>
      </c>
      <c r="F235" s="222" t="s">
        <v>203</v>
      </c>
      <c r="G235" s="220"/>
      <c r="H235" s="223">
        <v>3.335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201</v>
      </c>
      <c r="AU235" s="229" t="s">
        <v>89</v>
      </c>
      <c r="AV235" s="14" t="s">
        <v>199</v>
      </c>
      <c r="AW235" s="14" t="s">
        <v>36</v>
      </c>
      <c r="AX235" s="14" t="s">
        <v>87</v>
      </c>
      <c r="AY235" s="229" t="s">
        <v>193</v>
      </c>
    </row>
    <row r="236" spans="1:65" s="2" customFormat="1" ht="24.2" customHeight="1">
      <c r="A236" s="35"/>
      <c r="B236" s="36"/>
      <c r="C236" s="193" t="s">
        <v>408</v>
      </c>
      <c r="D236" s="193" t="s">
        <v>195</v>
      </c>
      <c r="E236" s="194" t="s">
        <v>1861</v>
      </c>
      <c r="F236" s="195" t="s">
        <v>1862</v>
      </c>
      <c r="G236" s="196" t="s">
        <v>231</v>
      </c>
      <c r="H236" s="197">
        <v>3.335</v>
      </c>
      <c r="I236" s="198"/>
      <c r="J236" s="199">
        <f>ROUND(I236*H236,2)</f>
        <v>0</v>
      </c>
      <c r="K236" s="200"/>
      <c r="L236" s="40"/>
      <c r="M236" s="201" t="s">
        <v>1</v>
      </c>
      <c r="N236" s="202" t="s">
        <v>45</v>
      </c>
      <c r="O236" s="72"/>
      <c r="P236" s="203">
        <f>O236*H236</f>
        <v>0</v>
      </c>
      <c r="Q236" s="203">
        <v>0.08922</v>
      </c>
      <c r="R236" s="203">
        <f>Q236*H236</f>
        <v>0.2975487</v>
      </c>
      <c r="S236" s="203">
        <v>0</v>
      </c>
      <c r="T236" s="20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5" t="s">
        <v>199</v>
      </c>
      <c r="AT236" s="205" t="s">
        <v>195</v>
      </c>
      <c r="AU236" s="205" t="s">
        <v>89</v>
      </c>
      <c r="AY236" s="18" t="s">
        <v>193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8" t="s">
        <v>87</v>
      </c>
      <c r="BK236" s="206">
        <f>ROUND(I236*H236,2)</f>
        <v>0</v>
      </c>
      <c r="BL236" s="18" t="s">
        <v>199</v>
      </c>
      <c r="BM236" s="205" t="s">
        <v>1863</v>
      </c>
    </row>
    <row r="237" spans="2:51" s="15" customFormat="1" ht="12">
      <c r="B237" s="230"/>
      <c r="C237" s="231"/>
      <c r="D237" s="209" t="s">
        <v>201</v>
      </c>
      <c r="E237" s="232" t="s">
        <v>1</v>
      </c>
      <c r="F237" s="233" t="s">
        <v>1856</v>
      </c>
      <c r="G237" s="231"/>
      <c r="H237" s="232" t="s">
        <v>1</v>
      </c>
      <c r="I237" s="234"/>
      <c r="J237" s="231"/>
      <c r="K237" s="231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201</v>
      </c>
      <c r="AU237" s="239" t="s">
        <v>89</v>
      </c>
      <c r="AV237" s="15" t="s">
        <v>87</v>
      </c>
      <c r="AW237" s="15" t="s">
        <v>36</v>
      </c>
      <c r="AX237" s="15" t="s">
        <v>80</v>
      </c>
      <c r="AY237" s="239" t="s">
        <v>193</v>
      </c>
    </row>
    <row r="238" spans="2:51" s="13" customFormat="1" ht="12">
      <c r="B238" s="207"/>
      <c r="C238" s="208"/>
      <c r="D238" s="209" t="s">
        <v>201</v>
      </c>
      <c r="E238" s="210" t="s">
        <v>1</v>
      </c>
      <c r="F238" s="211" t="s">
        <v>1857</v>
      </c>
      <c r="G238" s="208"/>
      <c r="H238" s="212">
        <v>3.335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201</v>
      </c>
      <c r="AU238" s="218" t="s">
        <v>89</v>
      </c>
      <c r="AV238" s="13" t="s">
        <v>89</v>
      </c>
      <c r="AW238" s="13" t="s">
        <v>36</v>
      </c>
      <c r="AX238" s="13" t="s">
        <v>80</v>
      </c>
      <c r="AY238" s="218" t="s">
        <v>193</v>
      </c>
    </row>
    <row r="239" spans="2:51" s="14" customFormat="1" ht="12">
      <c r="B239" s="219"/>
      <c r="C239" s="220"/>
      <c r="D239" s="209" t="s">
        <v>201</v>
      </c>
      <c r="E239" s="221" t="s">
        <v>1</v>
      </c>
      <c r="F239" s="222" t="s">
        <v>203</v>
      </c>
      <c r="G239" s="220"/>
      <c r="H239" s="223">
        <v>3.335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201</v>
      </c>
      <c r="AU239" s="229" t="s">
        <v>89</v>
      </c>
      <c r="AV239" s="14" t="s">
        <v>199</v>
      </c>
      <c r="AW239" s="14" t="s">
        <v>36</v>
      </c>
      <c r="AX239" s="14" t="s">
        <v>87</v>
      </c>
      <c r="AY239" s="229" t="s">
        <v>193</v>
      </c>
    </row>
    <row r="240" spans="1:65" s="2" customFormat="1" ht="16.5" customHeight="1">
      <c r="A240" s="35"/>
      <c r="B240" s="36"/>
      <c r="C240" s="251" t="s">
        <v>413</v>
      </c>
      <c r="D240" s="251" t="s">
        <v>370</v>
      </c>
      <c r="E240" s="252" t="s">
        <v>1864</v>
      </c>
      <c r="F240" s="253" t="s">
        <v>1865</v>
      </c>
      <c r="G240" s="254" t="s">
        <v>231</v>
      </c>
      <c r="H240" s="255">
        <v>3.435</v>
      </c>
      <c r="I240" s="256"/>
      <c r="J240" s="257">
        <f>ROUND(I240*H240,2)</f>
        <v>0</v>
      </c>
      <c r="K240" s="258"/>
      <c r="L240" s="259"/>
      <c r="M240" s="260" t="s">
        <v>1</v>
      </c>
      <c r="N240" s="261" t="s">
        <v>45</v>
      </c>
      <c r="O240" s="72"/>
      <c r="P240" s="203">
        <f>O240*H240</f>
        <v>0</v>
      </c>
      <c r="Q240" s="203">
        <v>0.113</v>
      </c>
      <c r="R240" s="203">
        <f>Q240*H240</f>
        <v>0.38815500000000003</v>
      </c>
      <c r="S240" s="203">
        <v>0</v>
      </c>
      <c r="T240" s="20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5" t="s">
        <v>259</v>
      </c>
      <c r="AT240" s="205" t="s">
        <v>370</v>
      </c>
      <c r="AU240" s="205" t="s">
        <v>89</v>
      </c>
      <c r="AY240" s="18" t="s">
        <v>193</v>
      </c>
      <c r="BE240" s="206">
        <f>IF(N240="základní",J240,0)</f>
        <v>0</v>
      </c>
      <c r="BF240" s="206">
        <f>IF(N240="snížená",J240,0)</f>
        <v>0</v>
      </c>
      <c r="BG240" s="206">
        <f>IF(N240="zákl. přenesená",J240,0)</f>
        <v>0</v>
      </c>
      <c r="BH240" s="206">
        <f>IF(N240="sníž. přenesená",J240,0)</f>
        <v>0</v>
      </c>
      <c r="BI240" s="206">
        <f>IF(N240="nulová",J240,0)</f>
        <v>0</v>
      </c>
      <c r="BJ240" s="18" t="s">
        <v>87</v>
      </c>
      <c r="BK240" s="206">
        <f>ROUND(I240*H240,2)</f>
        <v>0</v>
      </c>
      <c r="BL240" s="18" t="s">
        <v>199</v>
      </c>
      <c r="BM240" s="205" t="s">
        <v>1866</v>
      </c>
    </row>
    <row r="241" spans="2:51" s="13" customFormat="1" ht="12">
      <c r="B241" s="207"/>
      <c r="C241" s="208"/>
      <c r="D241" s="209" t="s">
        <v>201</v>
      </c>
      <c r="E241" s="208"/>
      <c r="F241" s="211" t="s">
        <v>1867</v>
      </c>
      <c r="G241" s="208"/>
      <c r="H241" s="212">
        <v>3.435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201</v>
      </c>
      <c r="AU241" s="218" t="s">
        <v>89</v>
      </c>
      <c r="AV241" s="13" t="s">
        <v>89</v>
      </c>
      <c r="AW241" s="13" t="s">
        <v>4</v>
      </c>
      <c r="AX241" s="13" t="s">
        <v>87</v>
      </c>
      <c r="AY241" s="218" t="s">
        <v>193</v>
      </c>
    </row>
    <row r="242" spans="2:63" s="12" customFormat="1" ht="22.9" customHeight="1">
      <c r="B242" s="177"/>
      <c r="C242" s="178"/>
      <c r="D242" s="179" t="s">
        <v>79</v>
      </c>
      <c r="E242" s="191" t="s">
        <v>228</v>
      </c>
      <c r="F242" s="191" t="s">
        <v>264</v>
      </c>
      <c r="G242" s="178"/>
      <c r="H242" s="178"/>
      <c r="I242" s="181"/>
      <c r="J242" s="192">
        <f>BK242</f>
        <v>0</v>
      </c>
      <c r="K242" s="178"/>
      <c r="L242" s="183"/>
      <c r="M242" s="184"/>
      <c r="N242" s="185"/>
      <c r="O242" s="185"/>
      <c r="P242" s="186">
        <f>SUM(P243:P479)</f>
        <v>0</v>
      </c>
      <c r="Q242" s="185"/>
      <c r="R242" s="186">
        <f>SUM(R243:R479)</f>
        <v>25.048540180000003</v>
      </c>
      <c r="S242" s="185"/>
      <c r="T242" s="187">
        <f>SUM(T243:T479)</f>
        <v>0</v>
      </c>
      <c r="AR242" s="188" t="s">
        <v>87</v>
      </c>
      <c r="AT242" s="189" t="s">
        <v>79</v>
      </c>
      <c r="AU242" s="189" t="s">
        <v>87</v>
      </c>
      <c r="AY242" s="188" t="s">
        <v>193</v>
      </c>
      <c r="BK242" s="190">
        <f>SUM(BK243:BK479)</f>
        <v>0</v>
      </c>
    </row>
    <row r="243" spans="1:65" s="2" customFormat="1" ht="24.2" customHeight="1">
      <c r="A243" s="35"/>
      <c r="B243" s="36"/>
      <c r="C243" s="193" t="s">
        <v>417</v>
      </c>
      <c r="D243" s="193" t="s">
        <v>195</v>
      </c>
      <c r="E243" s="194" t="s">
        <v>1868</v>
      </c>
      <c r="F243" s="195" t="s">
        <v>1869</v>
      </c>
      <c r="G243" s="196" t="s">
        <v>231</v>
      </c>
      <c r="H243" s="197">
        <v>15</v>
      </c>
      <c r="I243" s="198"/>
      <c r="J243" s="199">
        <f>ROUND(I243*H243,2)</f>
        <v>0</v>
      </c>
      <c r="K243" s="200"/>
      <c r="L243" s="40"/>
      <c r="M243" s="201" t="s">
        <v>1</v>
      </c>
      <c r="N243" s="202" t="s">
        <v>45</v>
      </c>
      <c r="O243" s="72"/>
      <c r="P243" s="203">
        <f>O243*H243</f>
        <v>0</v>
      </c>
      <c r="Q243" s="203">
        <v>0.008</v>
      </c>
      <c r="R243" s="203">
        <f>Q243*H243</f>
        <v>0.12</v>
      </c>
      <c r="S243" s="203">
        <v>0</v>
      </c>
      <c r="T243" s="20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5" t="s">
        <v>199</v>
      </c>
      <c r="AT243" s="205" t="s">
        <v>195</v>
      </c>
      <c r="AU243" s="205" t="s">
        <v>89</v>
      </c>
      <c r="AY243" s="18" t="s">
        <v>193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18" t="s">
        <v>87</v>
      </c>
      <c r="BK243" s="206">
        <f>ROUND(I243*H243,2)</f>
        <v>0</v>
      </c>
      <c r="BL243" s="18" t="s">
        <v>199</v>
      </c>
      <c r="BM243" s="205" t="s">
        <v>1870</v>
      </c>
    </row>
    <row r="244" spans="2:51" s="13" customFormat="1" ht="12">
      <c r="B244" s="207"/>
      <c r="C244" s="208"/>
      <c r="D244" s="209" t="s">
        <v>201</v>
      </c>
      <c r="E244" s="210" t="s">
        <v>1</v>
      </c>
      <c r="F244" s="211" t="s">
        <v>1871</v>
      </c>
      <c r="G244" s="208"/>
      <c r="H244" s="212">
        <v>15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201</v>
      </c>
      <c r="AU244" s="218" t="s">
        <v>89</v>
      </c>
      <c r="AV244" s="13" t="s">
        <v>89</v>
      </c>
      <c r="AW244" s="13" t="s">
        <v>36</v>
      </c>
      <c r="AX244" s="13" t="s">
        <v>87</v>
      </c>
      <c r="AY244" s="218" t="s">
        <v>193</v>
      </c>
    </row>
    <row r="245" spans="1:65" s="2" customFormat="1" ht="24.2" customHeight="1">
      <c r="A245" s="35"/>
      <c r="B245" s="36"/>
      <c r="C245" s="193" t="s">
        <v>421</v>
      </c>
      <c r="D245" s="193" t="s">
        <v>195</v>
      </c>
      <c r="E245" s="194" t="s">
        <v>1872</v>
      </c>
      <c r="F245" s="195" t="s">
        <v>1873</v>
      </c>
      <c r="G245" s="196" t="s">
        <v>231</v>
      </c>
      <c r="H245" s="197">
        <v>15</v>
      </c>
      <c r="I245" s="198"/>
      <c r="J245" s="199">
        <f>ROUND(I245*H245,2)</f>
        <v>0</v>
      </c>
      <c r="K245" s="200"/>
      <c r="L245" s="40"/>
      <c r="M245" s="201" t="s">
        <v>1</v>
      </c>
      <c r="N245" s="202" t="s">
        <v>45</v>
      </c>
      <c r="O245" s="72"/>
      <c r="P245" s="203">
        <f>O245*H245</f>
        <v>0</v>
      </c>
      <c r="Q245" s="203">
        <v>0.02</v>
      </c>
      <c r="R245" s="203">
        <f>Q245*H245</f>
        <v>0.3</v>
      </c>
      <c r="S245" s="203">
        <v>0</v>
      </c>
      <c r="T245" s="20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5" t="s">
        <v>199</v>
      </c>
      <c r="AT245" s="205" t="s">
        <v>195</v>
      </c>
      <c r="AU245" s="205" t="s">
        <v>89</v>
      </c>
      <c r="AY245" s="18" t="s">
        <v>193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8" t="s">
        <v>87</v>
      </c>
      <c r="BK245" s="206">
        <f>ROUND(I245*H245,2)</f>
        <v>0</v>
      </c>
      <c r="BL245" s="18" t="s">
        <v>199</v>
      </c>
      <c r="BM245" s="205" t="s">
        <v>1874</v>
      </c>
    </row>
    <row r="246" spans="2:51" s="13" customFormat="1" ht="12">
      <c r="B246" s="207"/>
      <c r="C246" s="208"/>
      <c r="D246" s="209" t="s">
        <v>201</v>
      </c>
      <c r="E246" s="210" t="s">
        <v>1</v>
      </c>
      <c r="F246" s="211" t="s">
        <v>1875</v>
      </c>
      <c r="G246" s="208"/>
      <c r="H246" s="212">
        <v>15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201</v>
      </c>
      <c r="AU246" s="218" t="s">
        <v>89</v>
      </c>
      <c r="AV246" s="13" t="s">
        <v>89</v>
      </c>
      <c r="AW246" s="13" t="s">
        <v>36</v>
      </c>
      <c r="AX246" s="13" t="s">
        <v>87</v>
      </c>
      <c r="AY246" s="218" t="s">
        <v>193</v>
      </c>
    </row>
    <row r="247" spans="1:65" s="2" customFormat="1" ht="33" customHeight="1">
      <c r="A247" s="35"/>
      <c r="B247" s="36"/>
      <c r="C247" s="193" t="s">
        <v>425</v>
      </c>
      <c r="D247" s="193" t="s">
        <v>195</v>
      </c>
      <c r="E247" s="194" t="s">
        <v>1876</v>
      </c>
      <c r="F247" s="195" t="s">
        <v>1877</v>
      </c>
      <c r="G247" s="196" t="s">
        <v>231</v>
      </c>
      <c r="H247" s="197">
        <v>146.97</v>
      </c>
      <c r="I247" s="198"/>
      <c r="J247" s="199">
        <f>ROUND(I247*H247,2)</f>
        <v>0</v>
      </c>
      <c r="K247" s="200"/>
      <c r="L247" s="40"/>
      <c r="M247" s="201" t="s">
        <v>1</v>
      </c>
      <c r="N247" s="202" t="s">
        <v>45</v>
      </c>
      <c r="O247" s="72"/>
      <c r="P247" s="203">
        <f>O247*H247</f>
        <v>0</v>
      </c>
      <c r="Q247" s="203">
        <v>0.0102</v>
      </c>
      <c r="R247" s="203">
        <f>Q247*H247</f>
        <v>1.4990940000000001</v>
      </c>
      <c r="S247" s="203">
        <v>0</v>
      </c>
      <c r="T247" s="20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5" t="s">
        <v>199</v>
      </c>
      <c r="AT247" s="205" t="s">
        <v>195</v>
      </c>
      <c r="AU247" s="205" t="s">
        <v>89</v>
      </c>
      <c r="AY247" s="18" t="s">
        <v>193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8" t="s">
        <v>87</v>
      </c>
      <c r="BK247" s="206">
        <f>ROUND(I247*H247,2)</f>
        <v>0</v>
      </c>
      <c r="BL247" s="18" t="s">
        <v>199</v>
      </c>
      <c r="BM247" s="205" t="s">
        <v>1878</v>
      </c>
    </row>
    <row r="248" spans="2:51" s="15" customFormat="1" ht="12">
      <c r="B248" s="230"/>
      <c r="C248" s="231"/>
      <c r="D248" s="209" t="s">
        <v>201</v>
      </c>
      <c r="E248" s="232" t="s">
        <v>1</v>
      </c>
      <c r="F248" s="233" t="s">
        <v>1826</v>
      </c>
      <c r="G248" s="231"/>
      <c r="H248" s="232" t="s">
        <v>1</v>
      </c>
      <c r="I248" s="234"/>
      <c r="J248" s="231"/>
      <c r="K248" s="231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201</v>
      </c>
      <c r="AU248" s="239" t="s">
        <v>89</v>
      </c>
      <c r="AV248" s="15" t="s">
        <v>87</v>
      </c>
      <c r="AW248" s="15" t="s">
        <v>36</v>
      </c>
      <c r="AX248" s="15" t="s">
        <v>80</v>
      </c>
      <c r="AY248" s="239" t="s">
        <v>193</v>
      </c>
    </row>
    <row r="249" spans="2:51" s="13" customFormat="1" ht="12">
      <c r="B249" s="207"/>
      <c r="C249" s="208"/>
      <c r="D249" s="209" t="s">
        <v>201</v>
      </c>
      <c r="E249" s="210" t="s">
        <v>1</v>
      </c>
      <c r="F249" s="211" t="s">
        <v>1879</v>
      </c>
      <c r="G249" s="208"/>
      <c r="H249" s="212">
        <v>4.31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201</v>
      </c>
      <c r="AU249" s="218" t="s">
        <v>89</v>
      </c>
      <c r="AV249" s="13" t="s">
        <v>89</v>
      </c>
      <c r="AW249" s="13" t="s">
        <v>36</v>
      </c>
      <c r="AX249" s="13" t="s">
        <v>80</v>
      </c>
      <c r="AY249" s="218" t="s">
        <v>193</v>
      </c>
    </row>
    <row r="250" spans="2:51" s="13" customFormat="1" ht="12">
      <c r="B250" s="207"/>
      <c r="C250" s="208"/>
      <c r="D250" s="209" t="s">
        <v>201</v>
      </c>
      <c r="E250" s="210" t="s">
        <v>1</v>
      </c>
      <c r="F250" s="211" t="s">
        <v>1880</v>
      </c>
      <c r="G250" s="208"/>
      <c r="H250" s="212">
        <v>30.19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201</v>
      </c>
      <c r="AU250" s="218" t="s">
        <v>89</v>
      </c>
      <c r="AV250" s="13" t="s">
        <v>89</v>
      </c>
      <c r="AW250" s="13" t="s">
        <v>36</v>
      </c>
      <c r="AX250" s="13" t="s">
        <v>80</v>
      </c>
      <c r="AY250" s="218" t="s">
        <v>193</v>
      </c>
    </row>
    <row r="251" spans="2:51" s="13" customFormat="1" ht="12">
      <c r="B251" s="207"/>
      <c r="C251" s="208"/>
      <c r="D251" s="209" t="s">
        <v>201</v>
      </c>
      <c r="E251" s="210" t="s">
        <v>1</v>
      </c>
      <c r="F251" s="211" t="s">
        <v>1881</v>
      </c>
      <c r="G251" s="208"/>
      <c r="H251" s="212">
        <v>51.78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201</v>
      </c>
      <c r="AU251" s="218" t="s">
        <v>89</v>
      </c>
      <c r="AV251" s="13" t="s">
        <v>89</v>
      </c>
      <c r="AW251" s="13" t="s">
        <v>36</v>
      </c>
      <c r="AX251" s="13" t="s">
        <v>80</v>
      </c>
      <c r="AY251" s="218" t="s">
        <v>193</v>
      </c>
    </row>
    <row r="252" spans="2:51" s="13" customFormat="1" ht="12">
      <c r="B252" s="207"/>
      <c r="C252" s="208"/>
      <c r="D252" s="209" t="s">
        <v>201</v>
      </c>
      <c r="E252" s="210" t="s">
        <v>1</v>
      </c>
      <c r="F252" s="211" t="s">
        <v>1882</v>
      </c>
      <c r="G252" s="208"/>
      <c r="H252" s="212">
        <v>51.48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201</v>
      </c>
      <c r="AU252" s="218" t="s">
        <v>89</v>
      </c>
      <c r="AV252" s="13" t="s">
        <v>89</v>
      </c>
      <c r="AW252" s="13" t="s">
        <v>36</v>
      </c>
      <c r="AX252" s="13" t="s">
        <v>80</v>
      </c>
      <c r="AY252" s="218" t="s">
        <v>193</v>
      </c>
    </row>
    <row r="253" spans="2:51" s="13" customFormat="1" ht="12">
      <c r="B253" s="207"/>
      <c r="C253" s="208"/>
      <c r="D253" s="209" t="s">
        <v>201</v>
      </c>
      <c r="E253" s="210" t="s">
        <v>1</v>
      </c>
      <c r="F253" s="211" t="s">
        <v>1883</v>
      </c>
      <c r="G253" s="208"/>
      <c r="H253" s="212">
        <v>9.21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201</v>
      </c>
      <c r="AU253" s="218" t="s">
        <v>89</v>
      </c>
      <c r="AV253" s="13" t="s">
        <v>89</v>
      </c>
      <c r="AW253" s="13" t="s">
        <v>36</v>
      </c>
      <c r="AX253" s="13" t="s">
        <v>80</v>
      </c>
      <c r="AY253" s="218" t="s">
        <v>193</v>
      </c>
    </row>
    <row r="254" spans="2:51" s="16" customFormat="1" ht="12">
      <c r="B254" s="240"/>
      <c r="C254" s="241"/>
      <c r="D254" s="209" t="s">
        <v>201</v>
      </c>
      <c r="E254" s="242" t="s">
        <v>1</v>
      </c>
      <c r="F254" s="243" t="s">
        <v>236</v>
      </c>
      <c r="G254" s="241"/>
      <c r="H254" s="244">
        <v>146.97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201</v>
      </c>
      <c r="AU254" s="250" t="s">
        <v>89</v>
      </c>
      <c r="AV254" s="16" t="s">
        <v>100</v>
      </c>
      <c r="AW254" s="16" t="s">
        <v>36</v>
      </c>
      <c r="AX254" s="16" t="s">
        <v>80</v>
      </c>
      <c r="AY254" s="250" t="s">
        <v>193</v>
      </c>
    </row>
    <row r="255" spans="2:51" s="14" customFormat="1" ht="12">
      <c r="B255" s="219"/>
      <c r="C255" s="220"/>
      <c r="D255" s="209" t="s">
        <v>201</v>
      </c>
      <c r="E255" s="221" t="s">
        <v>1</v>
      </c>
      <c r="F255" s="222" t="s">
        <v>203</v>
      </c>
      <c r="G255" s="220"/>
      <c r="H255" s="223">
        <v>146.97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201</v>
      </c>
      <c r="AU255" s="229" t="s">
        <v>89</v>
      </c>
      <c r="AV255" s="14" t="s">
        <v>199</v>
      </c>
      <c r="AW255" s="14" t="s">
        <v>36</v>
      </c>
      <c r="AX255" s="14" t="s">
        <v>87</v>
      </c>
      <c r="AY255" s="229" t="s">
        <v>193</v>
      </c>
    </row>
    <row r="256" spans="1:65" s="2" customFormat="1" ht="24.2" customHeight="1">
      <c r="A256" s="35"/>
      <c r="B256" s="36"/>
      <c r="C256" s="193" t="s">
        <v>442</v>
      </c>
      <c r="D256" s="193" t="s">
        <v>195</v>
      </c>
      <c r="E256" s="194" t="s">
        <v>266</v>
      </c>
      <c r="F256" s="195" t="s">
        <v>267</v>
      </c>
      <c r="G256" s="196" t="s">
        <v>231</v>
      </c>
      <c r="H256" s="197">
        <v>19.57</v>
      </c>
      <c r="I256" s="198"/>
      <c r="J256" s="199">
        <f>ROUND(I256*H256,2)</f>
        <v>0</v>
      </c>
      <c r="K256" s="200"/>
      <c r="L256" s="40"/>
      <c r="M256" s="201" t="s">
        <v>1</v>
      </c>
      <c r="N256" s="202" t="s">
        <v>45</v>
      </c>
      <c r="O256" s="72"/>
      <c r="P256" s="203">
        <f>O256*H256</f>
        <v>0</v>
      </c>
      <c r="Q256" s="203">
        <v>0.0058</v>
      </c>
      <c r="R256" s="203">
        <f>Q256*H256</f>
        <v>0.113506</v>
      </c>
      <c r="S256" s="203">
        <v>0</v>
      </c>
      <c r="T256" s="20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5" t="s">
        <v>199</v>
      </c>
      <c r="AT256" s="205" t="s">
        <v>195</v>
      </c>
      <c r="AU256" s="205" t="s">
        <v>89</v>
      </c>
      <c r="AY256" s="18" t="s">
        <v>193</v>
      </c>
      <c r="BE256" s="206">
        <f>IF(N256="základní",J256,0)</f>
        <v>0</v>
      </c>
      <c r="BF256" s="206">
        <f>IF(N256="snížená",J256,0)</f>
        <v>0</v>
      </c>
      <c r="BG256" s="206">
        <f>IF(N256="zákl. přenesená",J256,0)</f>
        <v>0</v>
      </c>
      <c r="BH256" s="206">
        <f>IF(N256="sníž. přenesená",J256,0)</f>
        <v>0</v>
      </c>
      <c r="BI256" s="206">
        <f>IF(N256="nulová",J256,0)</f>
        <v>0</v>
      </c>
      <c r="BJ256" s="18" t="s">
        <v>87</v>
      </c>
      <c r="BK256" s="206">
        <f>ROUND(I256*H256,2)</f>
        <v>0</v>
      </c>
      <c r="BL256" s="18" t="s">
        <v>199</v>
      </c>
      <c r="BM256" s="205" t="s">
        <v>268</v>
      </c>
    </row>
    <row r="257" spans="2:51" s="15" customFormat="1" ht="12">
      <c r="B257" s="230"/>
      <c r="C257" s="231"/>
      <c r="D257" s="209" t="s">
        <v>201</v>
      </c>
      <c r="E257" s="232" t="s">
        <v>1</v>
      </c>
      <c r="F257" s="233" t="s">
        <v>1826</v>
      </c>
      <c r="G257" s="231"/>
      <c r="H257" s="232" t="s">
        <v>1</v>
      </c>
      <c r="I257" s="234"/>
      <c r="J257" s="231"/>
      <c r="K257" s="231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201</v>
      </c>
      <c r="AU257" s="239" t="s">
        <v>89</v>
      </c>
      <c r="AV257" s="15" t="s">
        <v>87</v>
      </c>
      <c r="AW257" s="15" t="s">
        <v>36</v>
      </c>
      <c r="AX257" s="15" t="s">
        <v>80</v>
      </c>
      <c r="AY257" s="239" t="s">
        <v>193</v>
      </c>
    </row>
    <row r="258" spans="2:51" s="15" customFormat="1" ht="12">
      <c r="B258" s="230"/>
      <c r="C258" s="231"/>
      <c r="D258" s="209" t="s">
        <v>201</v>
      </c>
      <c r="E258" s="232" t="s">
        <v>1</v>
      </c>
      <c r="F258" s="233" t="s">
        <v>1884</v>
      </c>
      <c r="G258" s="231"/>
      <c r="H258" s="232" t="s">
        <v>1</v>
      </c>
      <c r="I258" s="234"/>
      <c r="J258" s="231"/>
      <c r="K258" s="231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201</v>
      </c>
      <c r="AU258" s="239" t="s">
        <v>89</v>
      </c>
      <c r="AV258" s="15" t="s">
        <v>87</v>
      </c>
      <c r="AW258" s="15" t="s">
        <v>36</v>
      </c>
      <c r="AX258" s="15" t="s">
        <v>80</v>
      </c>
      <c r="AY258" s="239" t="s">
        <v>193</v>
      </c>
    </row>
    <row r="259" spans="2:51" s="13" customFormat="1" ht="12">
      <c r="B259" s="207"/>
      <c r="C259" s="208"/>
      <c r="D259" s="209" t="s">
        <v>201</v>
      </c>
      <c r="E259" s="210" t="s">
        <v>1</v>
      </c>
      <c r="F259" s="211" t="s">
        <v>1885</v>
      </c>
      <c r="G259" s="208"/>
      <c r="H259" s="212">
        <v>5.91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201</v>
      </c>
      <c r="AU259" s="218" t="s">
        <v>89</v>
      </c>
      <c r="AV259" s="13" t="s">
        <v>89</v>
      </c>
      <c r="AW259" s="13" t="s">
        <v>36</v>
      </c>
      <c r="AX259" s="13" t="s">
        <v>80</v>
      </c>
      <c r="AY259" s="218" t="s">
        <v>193</v>
      </c>
    </row>
    <row r="260" spans="2:51" s="13" customFormat="1" ht="12">
      <c r="B260" s="207"/>
      <c r="C260" s="208"/>
      <c r="D260" s="209" t="s">
        <v>201</v>
      </c>
      <c r="E260" s="210" t="s">
        <v>1</v>
      </c>
      <c r="F260" s="211" t="s">
        <v>1886</v>
      </c>
      <c r="G260" s="208"/>
      <c r="H260" s="212">
        <v>3.69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201</v>
      </c>
      <c r="AU260" s="218" t="s">
        <v>89</v>
      </c>
      <c r="AV260" s="13" t="s">
        <v>89</v>
      </c>
      <c r="AW260" s="13" t="s">
        <v>36</v>
      </c>
      <c r="AX260" s="13" t="s">
        <v>80</v>
      </c>
      <c r="AY260" s="218" t="s">
        <v>193</v>
      </c>
    </row>
    <row r="261" spans="2:51" s="13" customFormat="1" ht="12">
      <c r="B261" s="207"/>
      <c r="C261" s="208"/>
      <c r="D261" s="209" t="s">
        <v>201</v>
      </c>
      <c r="E261" s="210" t="s">
        <v>1</v>
      </c>
      <c r="F261" s="211" t="s">
        <v>1887</v>
      </c>
      <c r="G261" s="208"/>
      <c r="H261" s="212">
        <v>6.23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201</v>
      </c>
      <c r="AU261" s="218" t="s">
        <v>89</v>
      </c>
      <c r="AV261" s="13" t="s">
        <v>89</v>
      </c>
      <c r="AW261" s="13" t="s">
        <v>36</v>
      </c>
      <c r="AX261" s="13" t="s">
        <v>80</v>
      </c>
      <c r="AY261" s="218" t="s">
        <v>193</v>
      </c>
    </row>
    <row r="262" spans="2:51" s="13" customFormat="1" ht="12">
      <c r="B262" s="207"/>
      <c r="C262" s="208"/>
      <c r="D262" s="209" t="s">
        <v>201</v>
      </c>
      <c r="E262" s="210" t="s">
        <v>1</v>
      </c>
      <c r="F262" s="211" t="s">
        <v>1888</v>
      </c>
      <c r="G262" s="208"/>
      <c r="H262" s="212">
        <v>3.74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201</v>
      </c>
      <c r="AU262" s="218" t="s">
        <v>89</v>
      </c>
      <c r="AV262" s="13" t="s">
        <v>89</v>
      </c>
      <c r="AW262" s="13" t="s">
        <v>36</v>
      </c>
      <c r="AX262" s="13" t="s">
        <v>80</v>
      </c>
      <c r="AY262" s="218" t="s">
        <v>193</v>
      </c>
    </row>
    <row r="263" spans="2:51" s="16" customFormat="1" ht="12">
      <c r="B263" s="240"/>
      <c r="C263" s="241"/>
      <c r="D263" s="209" t="s">
        <v>201</v>
      </c>
      <c r="E263" s="242" t="s">
        <v>1</v>
      </c>
      <c r="F263" s="243" t="s">
        <v>236</v>
      </c>
      <c r="G263" s="241"/>
      <c r="H263" s="244">
        <v>19.57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201</v>
      </c>
      <c r="AU263" s="250" t="s">
        <v>89</v>
      </c>
      <c r="AV263" s="16" t="s">
        <v>100</v>
      </c>
      <c r="AW263" s="16" t="s">
        <v>36</v>
      </c>
      <c r="AX263" s="16" t="s">
        <v>80</v>
      </c>
      <c r="AY263" s="250" t="s">
        <v>193</v>
      </c>
    </row>
    <row r="264" spans="2:51" s="14" customFormat="1" ht="12">
      <c r="B264" s="219"/>
      <c r="C264" s="220"/>
      <c r="D264" s="209" t="s">
        <v>201</v>
      </c>
      <c r="E264" s="221" t="s">
        <v>1</v>
      </c>
      <c r="F264" s="222" t="s">
        <v>203</v>
      </c>
      <c r="G264" s="220"/>
      <c r="H264" s="223">
        <v>19.57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201</v>
      </c>
      <c r="AU264" s="229" t="s">
        <v>89</v>
      </c>
      <c r="AV264" s="14" t="s">
        <v>199</v>
      </c>
      <c r="AW264" s="14" t="s">
        <v>36</v>
      </c>
      <c r="AX264" s="14" t="s">
        <v>87</v>
      </c>
      <c r="AY264" s="229" t="s">
        <v>193</v>
      </c>
    </row>
    <row r="265" spans="1:65" s="2" customFormat="1" ht="33" customHeight="1">
      <c r="A265" s="35"/>
      <c r="B265" s="36"/>
      <c r="C265" s="193" t="s">
        <v>457</v>
      </c>
      <c r="D265" s="193" t="s">
        <v>195</v>
      </c>
      <c r="E265" s="194" t="s">
        <v>1889</v>
      </c>
      <c r="F265" s="195" t="s">
        <v>1890</v>
      </c>
      <c r="G265" s="196" t="s">
        <v>231</v>
      </c>
      <c r="H265" s="197">
        <v>281.286</v>
      </c>
      <c r="I265" s="198"/>
      <c r="J265" s="199">
        <f>ROUND(I265*H265,2)</f>
        <v>0</v>
      </c>
      <c r="K265" s="200"/>
      <c r="L265" s="40"/>
      <c r="M265" s="201" t="s">
        <v>1</v>
      </c>
      <c r="N265" s="202" t="s">
        <v>45</v>
      </c>
      <c r="O265" s="72"/>
      <c r="P265" s="203">
        <f>O265*H265</f>
        <v>0</v>
      </c>
      <c r="Q265" s="203">
        <v>0.0103</v>
      </c>
      <c r="R265" s="203">
        <f>Q265*H265</f>
        <v>2.8972458</v>
      </c>
      <c r="S265" s="203">
        <v>0</v>
      </c>
      <c r="T265" s="20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5" t="s">
        <v>199</v>
      </c>
      <c r="AT265" s="205" t="s">
        <v>195</v>
      </c>
      <c r="AU265" s="205" t="s">
        <v>89</v>
      </c>
      <c r="AY265" s="18" t="s">
        <v>193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8" t="s">
        <v>87</v>
      </c>
      <c r="BK265" s="206">
        <f>ROUND(I265*H265,2)</f>
        <v>0</v>
      </c>
      <c r="BL265" s="18" t="s">
        <v>199</v>
      </c>
      <c r="BM265" s="205" t="s">
        <v>1891</v>
      </c>
    </row>
    <row r="266" spans="2:51" s="15" customFormat="1" ht="12">
      <c r="B266" s="230"/>
      <c r="C266" s="231"/>
      <c r="D266" s="209" t="s">
        <v>201</v>
      </c>
      <c r="E266" s="232" t="s">
        <v>1</v>
      </c>
      <c r="F266" s="233" t="s">
        <v>1892</v>
      </c>
      <c r="G266" s="231"/>
      <c r="H266" s="232" t="s">
        <v>1</v>
      </c>
      <c r="I266" s="234"/>
      <c r="J266" s="231"/>
      <c r="K266" s="231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201</v>
      </c>
      <c r="AU266" s="239" t="s">
        <v>89</v>
      </c>
      <c r="AV266" s="15" t="s">
        <v>87</v>
      </c>
      <c r="AW266" s="15" t="s">
        <v>36</v>
      </c>
      <c r="AX266" s="15" t="s">
        <v>80</v>
      </c>
      <c r="AY266" s="239" t="s">
        <v>193</v>
      </c>
    </row>
    <row r="267" spans="2:51" s="13" customFormat="1" ht="12">
      <c r="B267" s="207"/>
      <c r="C267" s="208"/>
      <c r="D267" s="209" t="s">
        <v>201</v>
      </c>
      <c r="E267" s="210" t="s">
        <v>1</v>
      </c>
      <c r="F267" s="211" t="s">
        <v>1893</v>
      </c>
      <c r="G267" s="208"/>
      <c r="H267" s="212">
        <v>31.296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201</v>
      </c>
      <c r="AU267" s="218" t="s">
        <v>89</v>
      </c>
      <c r="AV267" s="13" t="s">
        <v>89</v>
      </c>
      <c r="AW267" s="13" t="s">
        <v>36</v>
      </c>
      <c r="AX267" s="13" t="s">
        <v>80</v>
      </c>
      <c r="AY267" s="218" t="s">
        <v>193</v>
      </c>
    </row>
    <row r="268" spans="2:51" s="13" customFormat="1" ht="12">
      <c r="B268" s="207"/>
      <c r="C268" s="208"/>
      <c r="D268" s="209" t="s">
        <v>201</v>
      </c>
      <c r="E268" s="210" t="s">
        <v>1</v>
      </c>
      <c r="F268" s="211" t="s">
        <v>1894</v>
      </c>
      <c r="G268" s="208"/>
      <c r="H268" s="212">
        <v>86.531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201</v>
      </c>
      <c r="AU268" s="218" t="s">
        <v>89</v>
      </c>
      <c r="AV268" s="13" t="s">
        <v>89</v>
      </c>
      <c r="AW268" s="13" t="s">
        <v>36</v>
      </c>
      <c r="AX268" s="13" t="s">
        <v>80</v>
      </c>
      <c r="AY268" s="218" t="s">
        <v>193</v>
      </c>
    </row>
    <row r="269" spans="2:51" s="13" customFormat="1" ht="12">
      <c r="B269" s="207"/>
      <c r="C269" s="208"/>
      <c r="D269" s="209" t="s">
        <v>201</v>
      </c>
      <c r="E269" s="210" t="s">
        <v>1</v>
      </c>
      <c r="F269" s="211" t="s">
        <v>1895</v>
      </c>
      <c r="G269" s="208"/>
      <c r="H269" s="212">
        <v>88.556</v>
      </c>
      <c r="I269" s="213"/>
      <c r="J269" s="208"/>
      <c r="K269" s="208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201</v>
      </c>
      <c r="AU269" s="218" t="s">
        <v>89</v>
      </c>
      <c r="AV269" s="13" t="s">
        <v>89</v>
      </c>
      <c r="AW269" s="13" t="s">
        <v>36</v>
      </c>
      <c r="AX269" s="13" t="s">
        <v>80</v>
      </c>
      <c r="AY269" s="218" t="s">
        <v>193</v>
      </c>
    </row>
    <row r="270" spans="2:51" s="13" customFormat="1" ht="22.5">
      <c r="B270" s="207"/>
      <c r="C270" s="208"/>
      <c r="D270" s="209" t="s">
        <v>201</v>
      </c>
      <c r="E270" s="210" t="s">
        <v>1</v>
      </c>
      <c r="F270" s="211" t="s">
        <v>1896</v>
      </c>
      <c r="G270" s="208"/>
      <c r="H270" s="212">
        <v>62.295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201</v>
      </c>
      <c r="AU270" s="218" t="s">
        <v>89</v>
      </c>
      <c r="AV270" s="13" t="s">
        <v>89</v>
      </c>
      <c r="AW270" s="13" t="s">
        <v>36</v>
      </c>
      <c r="AX270" s="13" t="s">
        <v>80</v>
      </c>
      <c r="AY270" s="218" t="s">
        <v>193</v>
      </c>
    </row>
    <row r="271" spans="2:51" s="13" customFormat="1" ht="12">
      <c r="B271" s="207"/>
      <c r="C271" s="208"/>
      <c r="D271" s="209" t="s">
        <v>201</v>
      </c>
      <c r="E271" s="210" t="s">
        <v>1</v>
      </c>
      <c r="F271" s="211" t="s">
        <v>1897</v>
      </c>
      <c r="G271" s="208"/>
      <c r="H271" s="212">
        <v>12.608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201</v>
      </c>
      <c r="AU271" s="218" t="s">
        <v>89</v>
      </c>
      <c r="AV271" s="13" t="s">
        <v>89</v>
      </c>
      <c r="AW271" s="13" t="s">
        <v>36</v>
      </c>
      <c r="AX271" s="13" t="s">
        <v>80</v>
      </c>
      <c r="AY271" s="218" t="s">
        <v>193</v>
      </c>
    </row>
    <row r="272" spans="2:51" s="14" customFormat="1" ht="12">
      <c r="B272" s="219"/>
      <c r="C272" s="220"/>
      <c r="D272" s="209" t="s">
        <v>201</v>
      </c>
      <c r="E272" s="221" t="s">
        <v>1</v>
      </c>
      <c r="F272" s="222" t="s">
        <v>203</v>
      </c>
      <c r="G272" s="220"/>
      <c r="H272" s="223">
        <v>281.286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201</v>
      </c>
      <c r="AU272" s="229" t="s">
        <v>89</v>
      </c>
      <c r="AV272" s="14" t="s">
        <v>199</v>
      </c>
      <c r="AW272" s="14" t="s">
        <v>36</v>
      </c>
      <c r="AX272" s="14" t="s">
        <v>87</v>
      </c>
      <c r="AY272" s="229" t="s">
        <v>193</v>
      </c>
    </row>
    <row r="273" spans="1:65" s="2" customFormat="1" ht="24.2" customHeight="1">
      <c r="A273" s="35"/>
      <c r="B273" s="36"/>
      <c r="C273" s="193" t="s">
        <v>467</v>
      </c>
      <c r="D273" s="193" t="s">
        <v>195</v>
      </c>
      <c r="E273" s="194" t="s">
        <v>295</v>
      </c>
      <c r="F273" s="195" t="s">
        <v>296</v>
      </c>
      <c r="G273" s="196" t="s">
        <v>231</v>
      </c>
      <c r="H273" s="197">
        <v>136.729</v>
      </c>
      <c r="I273" s="198"/>
      <c r="J273" s="199">
        <f>ROUND(I273*H273,2)</f>
        <v>0</v>
      </c>
      <c r="K273" s="200"/>
      <c r="L273" s="40"/>
      <c r="M273" s="201" t="s">
        <v>1</v>
      </c>
      <c r="N273" s="202" t="s">
        <v>45</v>
      </c>
      <c r="O273" s="72"/>
      <c r="P273" s="203">
        <f>O273*H273</f>
        <v>0</v>
      </c>
      <c r="Q273" s="203">
        <v>0.00735</v>
      </c>
      <c r="R273" s="203">
        <f>Q273*H273</f>
        <v>1.00495815</v>
      </c>
      <c r="S273" s="203">
        <v>0</v>
      </c>
      <c r="T273" s="20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5" t="s">
        <v>199</v>
      </c>
      <c r="AT273" s="205" t="s">
        <v>195</v>
      </c>
      <c r="AU273" s="205" t="s">
        <v>89</v>
      </c>
      <c r="AY273" s="18" t="s">
        <v>193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87</v>
      </c>
      <c r="BK273" s="206">
        <f>ROUND(I273*H273,2)</f>
        <v>0</v>
      </c>
      <c r="BL273" s="18" t="s">
        <v>199</v>
      </c>
      <c r="BM273" s="205" t="s">
        <v>297</v>
      </c>
    </row>
    <row r="274" spans="2:51" s="13" customFormat="1" ht="12">
      <c r="B274" s="207"/>
      <c r="C274" s="208"/>
      <c r="D274" s="209" t="s">
        <v>201</v>
      </c>
      <c r="E274" s="210" t="s">
        <v>1</v>
      </c>
      <c r="F274" s="211" t="s">
        <v>1898</v>
      </c>
      <c r="G274" s="208"/>
      <c r="H274" s="212">
        <v>78.184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201</v>
      </c>
      <c r="AU274" s="218" t="s">
        <v>89</v>
      </c>
      <c r="AV274" s="13" t="s">
        <v>89</v>
      </c>
      <c r="AW274" s="13" t="s">
        <v>36</v>
      </c>
      <c r="AX274" s="13" t="s">
        <v>80</v>
      </c>
      <c r="AY274" s="218" t="s">
        <v>193</v>
      </c>
    </row>
    <row r="275" spans="2:51" s="13" customFormat="1" ht="12">
      <c r="B275" s="207"/>
      <c r="C275" s="208"/>
      <c r="D275" s="209" t="s">
        <v>201</v>
      </c>
      <c r="E275" s="210" t="s">
        <v>1</v>
      </c>
      <c r="F275" s="211" t="s">
        <v>1899</v>
      </c>
      <c r="G275" s="208"/>
      <c r="H275" s="212">
        <v>58.545</v>
      </c>
      <c r="I275" s="213"/>
      <c r="J275" s="208"/>
      <c r="K275" s="208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201</v>
      </c>
      <c r="AU275" s="218" t="s">
        <v>89</v>
      </c>
      <c r="AV275" s="13" t="s">
        <v>89</v>
      </c>
      <c r="AW275" s="13" t="s">
        <v>36</v>
      </c>
      <c r="AX275" s="13" t="s">
        <v>80</v>
      </c>
      <c r="AY275" s="218" t="s">
        <v>193</v>
      </c>
    </row>
    <row r="276" spans="2:51" s="14" customFormat="1" ht="12">
      <c r="B276" s="219"/>
      <c r="C276" s="220"/>
      <c r="D276" s="209" t="s">
        <v>201</v>
      </c>
      <c r="E276" s="221" t="s">
        <v>1</v>
      </c>
      <c r="F276" s="222" t="s">
        <v>203</v>
      </c>
      <c r="G276" s="220"/>
      <c r="H276" s="223">
        <v>136.72899999999998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201</v>
      </c>
      <c r="AU276" s="229" t="s">
        <v>89</v>
      </c>
      <c r="AV276" s="14" t="s">
        <v>199</v>
      </c>
      <c r="AW276" s="14" t="s">
        <v>36</v>
      </c>
      <c r="AX276" s="14" t="s">
        <v>87</v>
      </c>
      <c r="AY276" s="229" t="s">
        <v>193</v>
      </c>
    </row>
    <row r="277" spans="1:65" s="2" customFormat="1" ht="24.2" customHeight="1">
      <c r="A277" s="35"/>
      <c r="B277" s="36"/>
      <c r="C277" s="193" t="s">
        <v>478</v>
      </c>
      <c r="D277" s="193" t="s">
        <v>195</v>
      </c>
      <c r="E277" s="194" t="s">
        <v>313</v>
      </c>
      <c r="F277" s="195" t="s">
        <v>314</v>
      </c>
      <c r="G277" s="196" t="s">
        <v>231</v>
      </c>
      <c r="H277" s="197">
        <v>78.184</v>
      </c>
      <c r="I277" s="198"/>
      <c r="J277" s="199">
        <f>ROUND(I277*H277,2)</f>
        <v>0</v>
      </c>
      <c r="K277" s="200"/>
      <c r="L277" s="40"/>
      <c r="M277" s="201" t="s">
        <v>1</v>
      </c>
      <c r="N277" s="202" t="s">
        <v>45</v>
      </c>
      <c r="O277" s="72"/>
      <c r="P277" s="203">
        <f>O277*H277</f>
        <v>0</v>
      </c>
      <c r="Q277" s="203">
        <v>0.0154</v>
      </c>
      <c r="R277" s="203">
        <f>Q277*H277</f>
        <v>1.2040336</v>
      </c>
      <c r="S277" s="203">
        <v>0</v>
      </c>
      <c r="T277" s="20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5" t="s">
        <v>199</v>
      </c>
      <c r="AT277" s="205" t="s">
        <v>195</v>
      </c>
      <c r="AU277" s="205" t="s">
        <v>89</v>
      </c>
      <c r="AY277" s="18" t="s">
        <v>193</v>
      </c>
      <c r="BE277" s="206">
        <f>IF(N277="základní",J277,0)</f>
        <v>0</v>
      </c>
      <c r="BF277" s="206">
        <f>IF(N277="snížená",J277,0)</f>
        <v>0</v>
      </c>
      <c r="BG277" s="206">
        <f>IF(N277="zákl. přenesená",J277,0)</f>
        <v>0</v>
      </c>
      <c r="BH277" s="206">
        <f>IF(N277="sníž. přenesená",J277,0)</f>
        <v>0</v>
      </c>
      <c r="BI277" s="206">
        <f>IF(N277="nulová",J277,0)</f>
        <v>0</v>
      </c>
      <c r="BJ277" s="18" t="s">
        <v>87</v>
      </c>
      <c r="BK277" s="206">
        <f>ROUND(I277*H277,2)</f>
        <v>0</v>
      </c>
      <c r="BL277" s="18" t="s">
        <v>199</v>
      </c>
      <c r="BM277" s="205" t="s">
        <v>315</v>
      </c>
    </row>
    <row r="278" spans="2:51" s="15" customFormat="1" ht="12">
      <c r="B278" s="230"/>
      <c r="C278" s="231"/>
      <c r="D278" s="209" t="s">
        <v>201</v>
      </c>
      <c r="E278" s="232" t="s">
        <v>1</v>
      </c>
      <c r="F278" s="233" t="s">
        <v>1900</v>
      </c>
      <c r="G278" s="231"/>
      <c r="H278" s="232" t="s">
        <v>1</v>
      </c>
      <c r="I278" s="234"/>
      <c r="J278" s="231"/>
      <c r="K278" s="231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201</v>
      </c>
      <c r="AU278" s="239" t="s">
        <v>89</v>
      </c>
      <c r="AV278" s="15" t="s">
        <v>87</v>
      </c>
      <c r="AW278" s="15" t="s">
        <v>36</v>
      </c>
      <c r="AX278" s="15" t="s">
        <v>80</v>
      </c>
      <c r="AY278" s="239" t="s">
        <v>193</v>
      </c>
    </row>
    <row r="279" spans="2:51" s="13" customFormat="1" ht="12">
      <c r="B279" s="207"/>
      <c r="C279" s="208"/>
      <c r="D279" s="209" t="s">
        <v>201</v>
      </c>
      <c r="E279" s="210" t="s">
        <v>1</v>
      </c>
      <c r="F279" s="211" t="s">
        <v>1901</v>
      </c>
      <c r="G279" s="208"/>
      <c r="H279" s="212">
        <v>1.89</v>
      </c>
      <c r="I279" s="213"/>
      <c r="J279" s="208"/>
      <c r="K279" s="208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201</v>
      </c>
      <c r="AU279" s="218" t="s">
        <v>89</v>
      </c>
      <c r="AV279" s="13" t="s">
        <v>89</v>
      </c>
      <c r="AW279" s="13" t="s">
        <v>36</v>
      </c>
      <c r="AX279" s="13" t="s">
        <v>80</v>
      </c>
      <c r="AY279" s="218" t="s">
        <v>193</v>
      </c>
    </row>
    <row r="280" spans="2:51" s="13" customFormat="1" ht="12">
      <c r="B280" s="207"/>
      <c r="C280" s="208"/>
      <c r="D280" s="209" t="s">
        <v>201</v>
      </c>
      <c r="E280" s="210" t="s">
        <v>1</v>
      </c>
      <c r="F280" s="211" t="s">
        <v>1902</v>
      </c>
      <c r="G280" s="208"/>
      <c r="H280" s="212">
        <v>21.301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201</v>
      </c>
      <c r="AU280" s="218" t="s">
        <v>89</v>
      </c>
      <c r="AV280" s="13" t="s">
        <v>89</v>
      </c>
      <c r="AW280" s="13" t="s">
        <v>36</v>
      </c>
      <c r="AX280" s="13" t="s">
        <v>80</v>
      </c>
      <c r="AY280" s="218" t="s">
        <v>193</v>
      </c>
    </row>
    <row r="281" spans="2:51" s="13" customFormat="1" ht="12">
      <c r="B281" s="207"/>
      <c r="C281" s="208"/>
      <c r="D281" s="209" t="s">
        <v>201</v>
      </c>
      <c r="E281" s="210" t="s">
        <v>1</v>
      </c>
      <c r="F281" s="211" t="s">
        <v>1903</v>
      </c>
      <c r="G281" s="208"/>
      <c r="H281" s="212">
        <v>17.201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201</v>
      </c>
      <c r="AU281" s="218" t="s">
        <v>89</v>
      </c>
      <c r="AV281" s="13" t="s">
        <v>89</v>
      </c>
      <c r="AW281" s="13" t="s">
        <v>36</v>
      </c>
      <c r="AX281" s="13" t="s">
        <v>80</v>
      </c>
      <c r="AY281" s="218" t="s">
        <v>193</v>
      </c>
    </row>
    <row r="282" spans="2:51" s="13" customFormat="1" ht="12">
      <c r="B282" s="207"/>
      <c r="C282" s="208"/>
      <c r="D282" s="209" t="s">
        <v>201</v>
      </c>
      <c r="E282" s="210" t="s">
        <v>1</v>
      </c>
      <c r="F282" s="211" t="s">
        <v>1904</v>
      </c>
      <c r="G282" s="208"/>
      <c r="H282" s="212">
        <v>1.875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201</v>
      </c>
      <c r="AU282" s="218" t="s">
        <v>89</v>
      </c>
      <c r="AV282" s="13" t="s">
        <v>89</v>
      </c>
      <c r="AW282" s="13" t="s">
        <v>36</v>
      </c>
      <c r="AX282" s="13" t="s">
        <v>80</v>
      </c>
      <c r="AY282" s="218" t="s">
        <v>193</v>
      </c>
    </row>
    <row r="283" spans="2:51" s="13" customFormat="1" ht="12">
      <c r="B283" s="207"/>
      <c r="C283" s="208"/>
      <c r="D283" s="209" t="s">
        <v>201</v>
      </c>
      <c r="E283" s="210" t="s">
        <v>1</v>
      </c>
      <c r="F283" s="211" t="s">
        <v>1905</v>
      </c>
      <c r="G283" s="208"/>
      <c r="H283" s="212">
        <v>1.875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201</v>
      </c>
      <c r="AU283" s="218" t="s">
        <v>89</v>
      </c>
      <c r="AV283" s="13" t="s">
        <v>89</v>
      </c>
      <c r="AW283" s="13" t="s">
        <v>36</v>
      </c>
      <c r="AX283" s="13" t="s">
        <v>80</v>
      </c>
      <c r="AY283" s="218" t="s">
        <v>193</v>
      </c>
    </row>
    <row r="284" spans="2:51" s="13" customFormat="1" ht="12">
      <c r="B284" s="207"/>
      <c r="C284" s="208"/>
      <c r="D284" s="209" t="s">
        <v>201</v>
      </c>
      <c r="E284" s="210" t="s">
        <v>1</v>
      </c>
      <c r="F284" s="211" t="s">
        <v>1906</v>
      </c>
      <c r="G284" s="208"/>
      <c r="H284" s="212">
        <v>18.501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201</v>
      </c>
      <c r="AU284" s="218" t="s">
        <v>89</v>
      </c>
      <c r="AV284" s="13" t="s">
        <v>89</v>
      </c>
      <c r="AW284" s="13" t="s">
        <v>36</v>
      </c>
      <c r="AX284" s="13" t="s">
        <v>80</v>
      </c>
      <c r="AY284" s="218" t="s">
        <v>193</v>
      </c>
    </row>
    <row r="285" spans="2:51" s="13" customFormat="1" ht="12">
      <c r="B285" s="207"/>
      <c r="C285" s="208"/>
      <c r="D285" s="209" t="s">
        <v>201</v>
      </c>
      <c r="E285" s="210" t="s">
        <v>1</v>
      </c>
      <c r="F285" s="211" t="s">
        <v>1907</v>
      </c>
      <c r="G285" s="208"/>
      <c r="H285" s="212">
        <v>15.541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201</v>
      </c>
      <c r="AU285" s="218" t="s">
        <v>89</v>
      </c>
      <c r="AV285" s="13" t="s">
        <v>89</v>
      </c>
      <c r="AW285" s="13" t="s">
        <v>36</v>
      </c>
      <c r="AX285" s="13" t="s">
        <v>80</v>
      </c>
      <c r="AY285" s="218" t="s">
        <v>193</v>
      </c>
    </row>
    <row r="286" spans="2:51" s="14" customFormat="1" ht="12">
      <c r="B286" s="219"/>
      <c r="C286" s="220"/>
      <c r="D286" s="209" t="s">
        <v>201</v>
      </c>
      <c r="E286" s="221" t="s">
        <v>1</v>
      </c>
      <c r="F286" s="222" t="s">
        <v>203</v>
      </c>
      <c r="G286" s="220"/>
      <c r="H286" s="223">
        <v>78.184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201</v>
      </c>
      <c r="AU286" s="229" t="s">
        <v>89</v>
      </c>
      <c r="AV286" s="14" t="s">
        <v>199</v>
      </c>
      <c r="AW286" s="14" t="s">
        <v>36</v>
      </c>
      <c r="AX286" s="14" t="s">
        <v>87</v>
      </c>
      <c r="AY286" s="229" t="s">
        <v>193</v>
      </c>
    </row>
    <row r="287" spans="1:65" s="2" customFormat="1" ht="24.2" customHeight="1">
      <c r="A287" s="35"/>
      <c r="B287" s="36"/>
      <c r="C287" s="193" t="s">
        <v>483</v>
      </c>
      <c r="D287" s="193" t="s">
        <v>195</v>
      </c>
      <c r="E287" s="194" t="s">
        <v>317</v>
      </c>
      <c r="F287" s="195" t="s">
        <v>318</v>
      </c>
      <c r="G287" s="196" t="s">
        <v>231</v>
      </c>
      <c r="H287" s="197">
        <v>63.275</v>
      </c>
      <c r="I287" s="198"/>
      <c r="J287" s="199">
        <f>ROUND(I287*H287,2)</f>
        <v>0</v>
      </c>
      <c r="K287" s="200"/>
      <c r="L287" s="40"/>
      <c r="M287" s="201" t="s">
        <v>1</v>
      </c>
      <c r="N287" s="202" t="s">
        <v>45</v>
      </c>
      <c r="O287" s="72"/>
      <c r="P287" s="203">
        <f>O287*H287</f>
        <v>0</v>
      </c>
      <c r="Q287" s="203">
        <v>0.01838</v>
      </c>
      <c r="R287" s="203">
        <f>Q287*H287</f>
        <v>1.1629945</v>
      </c>
      <c r="S287" s="203">
        <v>0</v>
      </c>
      <c r="T287" s="20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5" t="s">
        <v>199</v>
      </c>
      <c r="AT287" s="205" t="s">
        <v>195</v>
      </c>
      <c r="AU287" s="205" t="s">
        <v>89</v>
      </c>
      <c r="AY287" s="18" t="s">
        <v>193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18" t="s">
        <v>87</v>
      </c>
      <c r="BK287" s="206">
        <f>ROUND(I287*H287,2)</f>
        <v>0</v>
      </c>
      <c r="BL287" s="18" t="s">
        <v>199</v>
      </c>
      <c r="BM287" s="205" t="s">
        <v>319</v>
      </c>
    </row>
    <row r="288" spans="2:51" s="15" customFormat="1" ht="12">
      <c r="B288" s="230"/>
      <c r="C288" s="231"/>
      <c r="D288" s="209" t="s">
        <v>201</v>
      </c>
      <c r="E288" s="232" t="s">
        <v>1</v>
      </c>
      <c r="F288" s="233" t="s">
        <v>1908</v>
      </c>
      <c r="G288" s="231"/>
      <c r="H288" s="232" t="s">
        <v>1</v>
      </c>
      <c r="I288" s="234"/>
      <c r="J288" s="231"/>
      <c r="K288" s="231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201</v>
      </c>
      <c r="AU288" s="239" t="s">
        <v>89</v>
      </c>
      <c r="AV288" s="15" t="s">
        <v>87</v>
      </c>
      <c r="AW288" s="15" t="s">
        <v>36</v>
      </c>
      <c r="AX288" s="15" t="s">
        <v>80</v>
      </c>
      <c r="AY288" s="239" t="s">
        <v>193</v>
      </c>
    </row>
    <row r="289" spans="2:51" s="13" customFormat="1" ht="12">
      <c r="B289" s="207"/>
      <c r="C289" s="208"/>
      <c r="D289" s="209" t="s">
        <v>201</v>
      </c>
      <c r="E289" s="210" t="s">
        <v>1</v>
      </c>
      <c r="F289" s="211" t="s">
        <v>1909</v>
      </c>
      <c r="G289" s="208"/>
      <c r="H289" s="212">
        <v>17.01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201</v>
      </c>
      <c r="AU289" s="218" t="s">
        <v>89</v>
      </c>
      <c r="AV289" s="13" t="s">
        <v>89</v>
      </c>
      <c r="AW289" s="13" t="s">
        <v>36</v>
      </c>
      <c r="AX289" s="13" t="s">
        <v>80</v>
      </c>
      <c r="AY289" s="218" t="s">
        <v>193</v>
      </c>
    </row>
    <row r="290" spans="2:51" s="13" customFormat="1" ht="12">
      <c r="B290" s="207"/>
      <c r="C290" s="208"/>
      <c r="D290" s="209" t="s">
        <v>201</v>
      </c>
      <c r="E290" s="210" t="s">
        <v>1</v>
      </c>
      <c r="F290" s="211" t="s">
        <v>1910</v>
      </c>
      <c r="G290" s="208"/>
      <c r="H290" s="212">
        <v>13.935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201</v>
      </c>
      <c r="AU290" s="218" t="s">
        <v>89</v>
      </c>
      <c r="AV290" s="13" t="s">
        <v>89</v>
      </c>
      <c r="AW290" s="13" t="s">
        <v>36</v>
      </c>
      <c r="AX290" s="13" t="s">
        <v>80</v>
      </c>
      <c r="AY290" s="218" t="s">
        <v>193</v>
      </c>
    </row>
    <row r="291" spans="2:51" s="13" customFormat="1" ht="12">
      <c r="B291" s="207"/>
      <c r="C291" s="208"/>
      <c r="D291" s="209" t="s">
        <v>201</v>
      </c>
      <c r="E291" s="210" t="s">
        <v>1</v>
      </c>
      <c r="F291" s="211" t="s">
        <v>1911</v>
      </c>
      <c r="G291" s="208"/>
      <c r="H291" s="212">
        <v>14.91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201</v>
      </c>
      <c r="AU291" s="218" t="s">
        <v>89</v>
      </c>
      <c r="AV291" s="13" t="s">
        <v>89</v>
      </c>
      <c r="AW291" s="13" t="s">
        <v>36</v>
      </c>
      <c r="AX291" s="13" t="s">
        <v>80</v>
      </c>
      <c r="AY291" s="218" t="s">
        <v>193</v>
      </c>
    </row>
    <row r="292" spans="2:51" s="13" customFormat="1" ht="12">
      <c r="B292" s="207"/>
      <c r="C292" s="208"/>
      <c r="D292" s="209" t="s">
        <v>201</v>
      </c>
      <c r="E292" s="210" t="s">
        <v>1</v>
      </c>
      <c r="F292" s="211" t="s">
        <v>1912</v>
      </c>
      <c r="G292" s="208"/>
      <c r="H292" s="212">
        <v>12.69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201</v>
      </c>
      <c r="AU292" s="218" t="s">
        <v>89</v>
      </c>
      <c r="AV292" s="13" t="s">
        <v>89</v>
      </c>
      <c r="AW292" s="13" t="s">
        <v>36</v>
      </c>
      <c r="AX292" s="13" t="s">
        <v>80</v>
      </c>
      <c r="AY292" s="218" t="s">
        <v>193</v>
      </c>
    </row>
    <row r="293" spans="2:51" s="13" customFormat="1" ht="12">
      <c r="B293" s="207"/>
      <c r="C293" s="208"/>
      <c r="D293" s="209" t="s">
        <v>201</v>
      </c>
      <c r="E293" s="210" t="s">
        <v>1</v>
      </c>
      <c r="F293" s="211" t="s">
        <v>1913</v>
      </c>
      <c r="G293" s="208"/>
      <c r="H293" s="212">
        <v>2.95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201</v>
      </c>
      <c r="AU293" s="218" t="s">
        <v>89</v>
      </c>
      <c r="AV293" s="13" t="s">
        <v>89</v>
      </c>
      <c r="AW293" s="13" t="s">
        <v>36</v>
      </c>
      <c r="AX293" s="13" t="s">
        <v>80</v>
      </c>
      <c r="AY293" s="218" t="s">
        <v>193</v>
      </c>
    </row>
    <row r="294" spans="2:51" s="13" customFormat="1" ht="12">
      <c r="B294" s="207"/>
      <c r="C294" s="208"/>
      <c r="D294" s="209" t="s">
        <v>201</v>
      </c>
      <c r="E294" s="210" t="s">
        <v>1</v>
      </c>
      <c r="F294" s="211" t="s">
        <v>1914</v>
      </c>
      <c r="G294" s="208"/>
      <c r="H294" s="212">
        <v>1.78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201</v>
      </c>
      <c r="AU294" s="218" t="s">
        <v>89</v>
      </c>
      <c r="AV294" s="13" t="s">
        <v>89</v>
      </c>
      <c r="AW294" s="13" t="s">
        <v>36</v>
      </c>
      <c r="AX294" s="13" t="s">
        <v>80</v>
      </c>
      <c r="AY294" s="218" t="s">
        <v>193</v>
      </c>
    </row>
    <row r="295" spans="2:51" s="14" customFormat="1" ht="12">
      <c r="B295" s="219"/>
      <c r="C295" s="220"/>
      <c r="D295" s="209" t="s">
        <v>201</v>
      </c>
      <c r="E295" s="221" t="s">
        <v>1</v>
      </c>
      <c r="F295" s="222" t="s">
        <v>203</v>
      </c>
      <c r="G295" s="220"/>
      <c r="H295" s="223">
        <v>63.275000000000006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201</v>
      </c>
      <c r="AU295" s="229" t="s">
        <v>89</v>
      </c>
      <c r="AV295" s="14" t="s">
        <v>199</v>
      </c>
      <c r="AW295" s="14" t="s">
        <v>36</v>
      </c>
      <c r="AX295" s="14" t="s">
        <v>87</v>
      </c>
      <c r="AY295" s="229" t="s">
        <v>193</v>
      </c>
    </row>
    <row r="296" spans="1:65" s="2" customFormat="1" ht="16.5" customHeight="1">
      <c r="A296" s="35"/>
      <c r="B296" s="36"/>
      <c r="C296" s="193" t="s">
        <v>493</v>
      </c>
      <c r="D296" s="193" t="s">
        <v>195</v>
      </c>
      <c r="E296" s="194" t="s">
        <v>1915</v>
      </c>
      <c r="F296" s="195" t="s">
        <v>1916</v>
      </c>
      <c r="G296" s="196" t="s">
        <v>496</v>
      </c>
      <c r="H296" s="197">
        <v>13</v>
      </c>
      <c r="I296" s="198"/>
      <c r="J296" s="199">
        <f>ROUND(I296*H296,2)</f>
        <v>0</v>
      </c>
      <c r="K296" s="200"/>
      <c r="L296" s="40"/>
      <c r="M296" s="201" t="s">
        <v>1</v>
      </c>
      <c r="N296" s="202" t="s">
        <v>45</v>
      </c>
      <c r="O296" s="72"/>
      <c r="P296" s="203">
        <f>O296*H296</f>
        <v>0</v>
      </c>
      <c r="Q296" s="203">
        <v>0</v>
      </c>
      <c r="R296" s="203">
        <f>Q296*H296</f>
        <v>0</v>
      </c>
      <c r="S296" s="203">
        <v>0</v>
      </c>
      <c r="T296" s="20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5" t="s">
        <v>199</v>
      </c>
      <c r="AT296" s="205" t="s">
        <v>195</v>
      </c>
      <c r="AU296" s="205" t="s">
        <v>89</v>
      </c>
      <c r="AY296" s="18" t="s">
        <v>193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8" t="s">
        <v>87</v>
      </c>
      <c r="BK296" s="206">
        <f>ROUND(I296*H296,2)</f>
        <v>0</v>
      </c>
      <c r="BL296" s="18" t="s">
        <v>199</v>
      </c>
      <c r="BM296" s="205" t="s">
        <v>1917</v>
      </c>
    </row>
    <row r="297" spans="1:65" s="2" customFormat="1" ht="44.25" customHeight="1">
      <c r="A297" s="35"/>
      <c r="B297" s="36"/>
      <c r="C297" s="193" t="s">
        <v>499</v>
      </c>
      <c r="D297" s="193" t="s">
        <v>195</v>
      </c>
      <c r="E297" s="194" t="s">
        <v>1918</v>
      </c>
      <c r="F297" s="195" t="s">
        <v>1919</v>
      </c>
      <c r="G297" s="196" t="s">
        <v>231</v>
      </c>
      <c r="H297" s="197">
        <v>4.455</v>
      </c>
      <c r="I297" s="198"/>
      <c r="J297" s="199">
        <f>ROUND(I297*H297,2)</f>
        <v>0</v>
      </c>
      <c r="K297" s="200"/>
      <c r="L297" s="40"/>
      <c r="M297" s="201" t="s">
        <v>1</v>
      </c>
      <c r="N297" s="202" t="s">
        <v>45</v>
      </c>
      <c r="O297" s="72"/>
      <c r="P297" s="203">
        <f>O297*H297</f>
        <v>0</v>
      </c>
      <c r="Q297" s="203">
        <v>0.00839</v>
      </c>
      <c r="R297" s="203">
        <f>Q297*H297</f>
        <v>0.03737745</v>
      </c>
      <c r="S297" s="203">
        <v>0</v>
      </c>
      <c r="T297" s="20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5" t="s">
        <v>199</v>
      </c>
      <c r="AT297" s="205" t="s">
        <v>195</v>
      </c>
      <c r="AU297" s="205" t="s">
        <v>89</v>
      </c>
      <c r="AY297" s="18" t="s">
        <v>193</v>
      </c>
      <c r="BE297" s="206">
        <f>IF(N297="základní",J297,0)</f>
        <v>0</v>
      </c>
      <c r="BF297" s="206">
        <f>IF(N297="snížená",J297,0)</f>
        <v>0</v>
      </c>
      <c r="BG297" s="206">
        <f>IF(N297="zákl. přenesená",J297,0)</f>
        <v>0</v>
      </c>
      <c r="BH297" s="206">
        <f>IF(N297="sníž. přenesená",J297,0)</f>
        <v>0</v>
      </c>
      <c r="BI297" s="206">
        <f>IF(N297="nulová",J297,0)</f>
        <v>0</v>
      </c>
      <c r="BJ297" s="18" t="s">
        <v>87</v>
      </c>
      <c r="BK297" s="206">
        <f>ROUND(I297*H297,2)</f>
        <v>0</v>
      </c>
      <c r="BL297" s="18" t="s">
        <v>199</v>
      </c>
      <c r="BM297" s="205" t="s">
        <v>1920</v>
      </c>
    </row>
    <row r="298" spans="2:51" s="13" customFormat="1" ht="12">
      <c r="B298" s="207"/>
      <c r="C298" s="208"/>
      <c r="D298" s="209" t="s">
        <v>201</v>
      </c>
      <c r="E298" s="210" t="s">
        <v>1</v>
      </c>
      <c r="F298" s="211" t="s">
        <v>1921</v>
      </c>
      <c r="G298" s="208"/>
      <c r="H298" s="212">
        <v>4.455</v>
      </c>
      <c r="I298" s="213"/>
      <c r="J298" s="208"/>
      <c r="K298" s="208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201</v>
      </c>
      <c r="AU298" s="218" t="s">
        <v>89</v>
      </c>
      <c r="AV298" s="13" t="s">
        <v>89</v>
      </c>
      <c r="AW298" s="13" t="s">
        <v>36</v>
      </c>
      <c r="AX298" s="13" t="s">
        <v>87</v>
      </c>
      <c r="AY298" s="218" t="s">
        <v>193</v>
      </c>
    </row>
    <row r="299" spans="1:65" s="2" customFormat="1" ht="21.75" customHeight="1">
      <c r="A299" s="35"/>
      <c r="B299" s="36"/>
      <c r="C299" s="251" t="s">
        <v>511</v>
      </c>
      <c r="D299" s="251" t="s">
        <v>370</v>
      </c>
      <c r="E299" s="252" t="s">
        <v>1922</v>
      </c>
      <c r="F299" s="253" t="s">
        <v>1923</v>
      </c>
      <c r="G299" s="254" t="s">
        <v>231</v>
      </c>
      <c r="H299" s="255">
        <v>4.678</v>
      </c>
      <c r="I299" s="256"/>
      <c r="J299" s="257">
        <f>ROUND(I299*H299,2)</f>
        <v>0</v>
      </c>
      <c r="K299" s="258"/>
      <c r="L299" s="259"/>
      <c r="M299" s="260" t="s">
        <v>1</v>
      </c>
      <c r="N299" s="261" t="s">
        <v>45</v>
      </c>
      <c r="O299" s="72"/>
      <c r="P299" s="203">
        <f>O299*H299</f>
        <v>0</v>
      </c>
      <c r="Q299" s="203">
        <v>0.00075</v>
      </c>
      <c r="R299" s="203">
        <f>Q299*H299</f>
        <v>0.0035085</v>
      </c>
      <c r="S299" s="203">
        <v>0</v>
      </c>
      <c r="T299" s="20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5" t="s">
        <v>259</v>
      </c>
      <c r="AT299" s="205" t="s">
        <v>370</v>
      </c>
      <c r="AU299" s="205" t="s">
        <v>89</v>
      </c>
      <c r="AY299" s="18" t="s">
        <v>193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18" t="s">
        <v>87</v>
      </c>
      <c r="BK299" s="206">
        <f>ROUND(I299*H299,2)</f>
        <v>0</v>
      </c>
      <c r="BL299" s="18" t="s">
        <v>199</v>
      </c>
      <c r="BM299" s="205" t="s">
        <v>1924</v>
      </c>
    </row>
    <row r="300" spans="2:51" s="13" customFormat="1" ht="12">
      <c r="B300" s="207"/>
      <c r="C300" s="208"/>
      <c r="D300" s="209" t="s">
        <v>201</v>
      </c>
      <c r="E300" s="208"/>
      <c r="F300" s="211" t="s">
        <v>1925</v>
      </c>
      <c r="G300" s="208"/>
      <c r="H300" s="212">
        <v>4.678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201</v>
      </c>
      <c r="AU300" s="218" t="s">
        <v>89</v>
      </c>
      <c r="AV300" s="13" t="s">
        <v>89</v>
      </c>
      <c r="AW300" s="13" t="s">
        <v>4</v>
      </c>
      <c r="AX300" s="13" t="s">
        <v>87</v>
      </c>
      <c r="AY300" s="218" t="s">
        <v>193</v>
      </c>
    </row>
    <row r="301" spans="1:65" s="2" customFormat="1" ht="24.2" customHeight="1">
      <c r="A301" s="35"/>
      <c r="B301" s="36"/>
      <c r="C301" s="193" t="s">
        <v>515</v>
      </c>
      <c r="D301" s="193" t="s">
        <v>195</v>
      </c>
      <c r="E301" s="194" t="s">
        <v>1926</v>
      </c>
      <c r="F301" s="195" t="s">
        <v>1927</v>
      </c>
      <c r="G301" s="196" t="s">
        <v>496</v>
      </c>
      <c r="H301" s="197">
        <v>58.86</v>
      </c>
      <c r="I301" s="198"/>
      <c r="J301" s="199">
        <f>ROUND(I301*H301,2)</f>
        <v>0</v>
      </c>
      <c r="K301" s="200"/>
      <c r="L301" s="40"/>
      <c r="M301" s="201" t="s">
        <v>1</v>
      </c>
      <c r="N301" s="202" t="s">
        <v>45</v>
      </c>
      <c r="O301" s="72"/>
      <c r="P301" s="203">
        <f>O301*H301</f>
        <v>0</v>
      </c>
      <c r="Q301" s="203">
        <v>3E-05</v>
      </c>
      <c r="R301" s="203">
        <f>Q301*H301</f>
        <v>0.0017658</v>
      </c>
      <c r="S301" s="203">
        <v>0</v>
      </c>
      <c r="T301" s="20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5" t="s">
        <v>199</v>
      </c>
      <c r="AT301" s="205" t="s">
        <v>195</v>
      </c>
      <c r="AU301" s="205" t="s">
        <v>89</v>
      </c>
      <c r="AY301" s="18" t="s">
        <v>193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18" t="s">
        <v>87</v>
      </c>
      <c r="BK301" s="206">
        <f>ROUND(I301*H301,2)</f>
        <v>0</v>
      </c>
      <c r="BL301" s="18" t="s">
        <v>199</v>
      </c>
      <c r="BM301" s="205" t="s">
        <v>1928</v>
      </c>
    </row>
    <row r="302" spans="2:51" s="13" customFormat="1" ht="12">
      <c r="B302" s="207"/>
      <c r="C302" s="208"/>
      <c r="D302" s="209" t="s">
        <v>201</v>
      </c>
      <c r="E302" s="210" t="s">
        <v>1</v>
      </c>
      <c r="F302" s="211" t="s">
        <v>1929</v>
      </c>
      <c r="G302" s="208"/>
      <c r="H302" s="212">
        <v>58.86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201</v>
      </c>
      <c r="AU302" s="218" t="s">
        <v>89</v>
      </c>
      <c r="AV302" s="13" t="s">
        <v>89</v>
      </c>
      <c r="AW302" s="13" t="s">
        <v>36</v>
      </c>
      <c r="AX302" s="13" t="s">
        <v>80</v>
      </c>
      <c r="AY302" s="218" t="s">
        <v>193</v>
      </c>
    </row>
    <row r="303" spans="2:51" s="14" customFormat="1" ht="12">
      <c r="B303" s="219"/>
      <c r="C303" s="220"/>
      <c r="D303" s="209" t="s">
        <v>201</v>
      </c>
      <c r="E303" s="221" t="s">
        <v>1</v>
      </c>
      <c r="F303" s="222" t="s">
        <v>203</v>
      </c>
      <c r="G303" s="220"/>
      <c r="H303" s="223">
        <v>58.86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201</v>
      </c>
      <c r="AU303" s="229" t="s">
        <v>89</v>
      </c>
      <c r="AV303" s="14" t="s">
        <v>199</v>
      </c>
      <c r="AW303" s="14" t="s">
        <v>36</v>
      </c>
      <c r="AX303" s="14" t="s">
        <v>87</v>
      </c>
      <c r="AY303" s="229" t="s">
        <v>193</v>
      </c>
    </row>
    <row r="304" spans="1:65" s="2" customFormat="1" ht="24.2" customHeight="1">
      <c r="A304" s="35"/>
      <c r="B304" s="36"/>
      <c r="C304" s="251" t="s">
        <v>523</v>
      </c>
      <c r="D304" s="251" t="s">
        <v>370</v>
      </c>
      <c r="E304" s="252" t="s">
        <v>1930</v>
      </c>
      <c r="F304" s="253" t="s">
        <v>1931</v>
      </c>
      <c r="G304" s="254" t="s">
        <v>496</v>
      </c>
      <c r="H304" s="255">
        <v>61.803</v>
      </c>
      <c r="I304" s="256"/>
      <c r="J304" s="257">
        <f>ROUND(I304*H304,2)</f>
        <v>0</v>
      </c>
      <c r="K304" s="258"/>
      <c r="L304" s="259"/>
      <c r="M304" s="260" t="s">
        <v>1</v>
      </c>
      <c r="N304" s="261" t="s">
        <v>45</v>
      </c>
      <c r="O304" s="72"/>
      <c r="P304" s="203">
        <f>O304*H304</f>
        <v>0</v>
      </c>
      <c r="Q304" s="203">
        <v>0.0006</v>
      </c>
      <c r="R304" s="203">
        <f>Q304*H304</f>
        <v>0.0370818</v>
      </c>
      <c r="S304" s="203">
        <v>0</v>
      </c>
      <c r="T304" s="20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5" t="s">
        <v>259</v>
      </c>
      <c r="AT304" s="205" t="s">
        <v>370</v>
      </c>
      <c r="AU304" s="205" t="s">
        <v>89</v>
      </c>
      <c r="AY304" s="18" t="s">
        <v>193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18" t="s">
        <v>87</v>
      </c>
      <c r="BK304" s="206">
        <f>ROUND(I304*H304,2)</f>
        <v>0</v>
      </c>
      <c r="BL304" s="18" t="s">
        <v>199</v>
      </c>
      <c r="BM304" s="205" t="s">
        <v>1932</v>
      </c>
    </row>
    <row r="305" spans="2:51" s="13" customFormat="1" ht="12">
      <c r="B305" s="207"/>
      <c r="C305" s="208"/>
      <c r="D305" s="209" t="s">
        <v>201</v>
      </c>
      <c r="E305" s="208"/>
      <c r="F305" s="211" t="s">
        <v>1933</v>
      </c>
      <c r="G305" s="208"/>
      <c r="H305" s="212">
        <v>61.803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201</v>
      </c>
      <c r="AU305" s="218" t="s">
        <v>89</v>
      </c>
      <c r="AV305" s="13" t="s">
        <v>89</v>
      </c>
      <c r="AW305" s="13" t="s">
        <v>4</v>
      </c>
      <c r="AX305" s="13" t="s">
        <v>87</v>
      </c>
      <c r="AY305" s="218" t="s">
        <v>193</v>
      </c>
    </row>
    <row r="306" spans="1:65" s="2" customFormat="1" ht="16.5" customHeight="1">
      <c r="A306" s="35"/>
      <c r="B306" s="36"/>
      <c r="C306" s="193" t="s">
        <v>529</v>
      </c>
      <c r="D306" s="193" t="s">
        <v>195</v>
      </c>
      <c r="E306" s="194" t="s">
        <v>1934</v>
      </c>
      <c r="F306" s="195" t="s">
        <v>1935</v>
      </c>
      <c r="G306" s="196" t="s">
        <v>496</v>
      </c>
      <c r="H306" s="197">
        <v>355.46</v>
      </c>
      <c r="I306" s="198"/>
      <c r="J306" s="199">
        <f>ROUND(I306*H306,2)</f>
        <v>0</v>
      </c>
      <c r="K306" s="200"/>
      <c r="L306" s="40"/>
      <c r="M306" s="201" t="s">
        <v>1</v>
      </c>
      <c r="N306" s="202" t="s">
        <v>45</v>
      </c>
      <c r="O306" s="72"/>
      <c r="P306" s="203">
        <f>O306*H306</f>
        <v>0</v>
      </c>
      <c r="Q306" s="203">
        <v>0</v>
      </c>
      <c r="R306" s="203">
        <f>Q306*H306</f>
        <v>0</v>
      </c>
      <c r="S306" s="203">
        <v>0</v>
      </c>
      <c r="T306" s="20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5" t="s">
        <v>199</v>
      </c>
      <c r="AT306" s="205" t="s">
        <v>195</v>
      </c>
      <c r="AU306" s="205" t="s">
        <v>89</v>
      </c>
      <c r="AY306" s="18" t="s">
        <v>193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18" t="s">
        <v>87</v>
      </c>
      <c r="BK306" s="206">
        <f>ROUND(I306*H306,2)</f>
        <v>0</v>
      </c>
      <c r="BL306" s="18" t="s">
        <v>199</v>
      </c>
      <c r="BM306" s="205" t="s">
        <v>1936</v>
      </c>
    </row>
    <row r="307" spans="1:65" s="2" customFormat="1" ht="24.2" customHeight="1">
      <c r="A307" s="35"/>
      <c r="B307" s="36"/>
      <c r="C307" s="251" t="s">
        <v>544</v>
      </c>
      <c r="D307" s="251" t="s">
        <v>370</v>
      </c>
      <c r="E307" s="252" t="s">
        <v>1937</v>
      </c>
      <c r="F307" s="253" t="s">
        <v>1938</v>
      </c>
      <c r="G307" s="254" t="s">
        <v>496</v>
      </c>
      <c r="H307" s="255">
        <v>154.035</v>
      </c>
      <c r="I307" s="256"/>
      <c r="J307" s="257">
        <f>ROUND(I307*H307,2)</f>
        <v>0</v>
      </c>
      <c r="K307" s="258"/>
      <c r="L307" s="259"/>
      <c r="M307" s="260" t="s">
        <v>1</v>
      </c>
      <c r="N307" s="261" t="s">
        <v>45</v>
      </c>
      <c r="O307" s="72"/>
      <c r="P307" s="203">
        <f>O307*H307</f>
        <v>0</v>
      </c>
      <c r="Q307" s="203">
        <v>3E-05</v>
      </c>
      <c r="R307" s="203">
        <f>Q307*H307</f>
        <v>0.00462105</v>
      </c>
      <c r="S307" s="203">
        <v>0</v>
      </c>
      <c r="T307" s="20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5" t="s">
        <v>259</v>
      </c>
      <c r="AT307" s="205" t="s">
        <v>370</v>
      </c>
      <c r="AU307" s="205" t="s">
        <v>89</v>
      </c>
      <c r="AY307" s="18" t="s">
        <v>193</v>
      </c>
      <c r="BE307" s="206">
        <f>IF(N307="základní",J307,0)</f>
        <v>0</v>
      </c>
      <c r="BF307" s="206">
        <f>IF(N307="snížená",J307,0)</f>
        <v>0</v>
      </c>
      <c r="BG307" s="206">
        <f>IF(N307="zákl. přenesená",J307,0)</f>
        <v>0</v>
      </c>
      <c r="BH307" s="206">
        <f>IF(N307="sníž. přenesená",J307,0)</f>
        <v>0</v>
      </c>
      <c r="BI307" s="206">
        <f>IF(N307="nulová",J307,0)</f>
        <v>0</v>
      </c>
      <c r="BJ307" s="18" t="s">
        <v>87</v>
      </c>
      <c r="BK307" s="206">
        <f>ROUND(I307*H307,2)</f>
        <v>0</v>
      </c>
      <c r="BL307" s="18" t="s">
        <v>199</v>
      </c>
      <c r="BM307" s="205" t="s">
        <v>1939</v>
      </c>
    </row>
    <row r="308" spans="2:51" s="13" customFormat="1" ht="12">
      <c r="B308" s="207"/>
      <c r="C308" s="208"/>
      <c r="D308" s="209" t="s">
        <v>201</v>
      </c>
      <c r="E308" s="210" t="s">
        <v>1</v>
      </c>
      <c r="F308" s="211" t="s">
        <v>1940</v>
      </c>
      <c r="G308" s="208"/>
      <c r="H308" s="212">
        <v>24.4</v>
      </c>
      <c r="I308" s="213"/>
      <c r="J308" s="208"/>
      <c r="K308" s="208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201</v>
      </c>
      <c r="AU308" s="218" t="s">
        <v>89</v>
      </c>
      <c r="AV308" s="13" t="s">
        <v>89</v>
      </c>
      <c r="AW308" s="13" t="s">
        <v>36</v>
      </c>
      <c r="AX308" s="13" t="s">
        <v>80</v>
      </c>
      <c r="AY308" s="218" t="s">
        <v>193</v>
      </c>
    </row>
    <row r="309" spans="2:51" s="13" customFormat="1" ht="12">
      <c r="B309" s="207"/>
      <c r="C309" s="208"/>
      <c r="D309" s="209" t="s">
        <v>201</v>
      </c>
      <c r="E309" s="210" t="s">
        <v>1</v>
      </c>
      <c r="F309" s="211" t="s">
        <v>1941</v>
      </c>
      <c r="G309" s="208"/>
      <c r="H309" s="212">
        <v>67.5</v>
      </c>
      <c r="I309" s="213"/>
      <c r="J309" s="208"/>
      <c r="K309" s="208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201</v>
      </c>
      <c r="AU309" s="218" t="s">
        <v>89</v>
      </c>
      <c r="AV309" s="13" t="s">
        <v>89</v>
      </c>
      <c r="AW309" s="13" t="s">
        <v>36</v>
      </c>
      <c r="AX309" s="13" t="s">
        <v>80</v>
      </c>
      <c r="AY309" s="218" t="s">
        <v>193</v>
      </c>
    </row>
    <row r="310" spans="2:51" s="13" customFormat="1" ht="12">
      <c r="B310" s="207"/>
      <c r="C310" s="208"/>
      <c r="D310" s="209" t="s">
        <v>201</v>
      </c>
      <c r="E310" s="210" t="s">
        <v>1</v>
      </c>
      <c r="F310" s="211" t="s">
        <v>1942</v>
      </c>
      <c r="G310" s="208"/>
      <c r="H310" s="212">
        <v>54.8</v>
      </c>
      <c r="I310" s="213"/>
      <c r="J310" s="208"/>
      <c r="K310" s="208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201</v>
      </c>
      <c r="AU310" s="218" t="s">
        <v>89</v>
      </c>
      <c r="AV310" s="13" t="s">
        <v>89</v>
      </c>
      <c r="AW310" s="13" t="s">
        <v>36</v>
      </c>
      <c r="AX310" s="13" t="s">
        <v>80</v>
      </c>
      <c r="AY310" s="218" t="s">
        <v>193</v>
      </c>
    </row>
    <row r="311" spans="2:51" s="14" customFormat="1" ht="12">
      <c r="B311" s="219"/>
      <c r="C311" s="220"/>
      <c r="D311" s="209" t="s">
        <v>201</v>
      </c>
      <c r="E311" s="221" t="s">
        <v>1</v>
      </c>
      <c r="F311" s="222" t="s">
        <v>203</v>
      </c>
      <c r="G311" s="220"/>
      <c r="H311" s="223">
        <v>146.7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201</v>
      </c>
      <c r="AU311" s="229" t="s">
        <v>89</v>
      </c>
      <c r="AV311" s="14" t="s">
        <v>199</v>
      </c>
      <c r="AW311" s="14" t="s">
        <v>36</v>
      </c>
      <c r="AX311" s="14" t="s">
        <v>87</v>
      </c>
      <c r="AY311" s="229" t="s">
        <v>193</v>
      </c>
    </row>
    <row r="312" spans="2:51" s="13" customFormat="1" ht="12">
      <c r="B312" s="207"/>
      <c r="C312" s="208"/>
      <c r="D312" s="209" t="s">
        <v>201</v>
      </c>
      <c r="E312" s="208"/>
      <c r="F312" s="211" t="s">
        <v>1943</v>
      </c>
      <c r="G312" s="208"/>
      <c r="H312" s="212">
        <v>154.035</v>
      </c>
      <c r="I312" s="213"/>
      <c r="J312" s="208"/>
      <c r="K312" s="208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201</v>
      </c>
      <c r="AU312" s="218" t="s">
        <v>89</v>
      </c>
      <c r="AV312" s="13" t="s">
        <v>89</v>
      </c>
      <c r="AW312" s="13" t="s">
        <v>4</v>
      </c>
      <c r="AX312" s="13" t="s">
        <v>87</v>
      </c>
      <c r="AY312" s="218" t="s">
        <v>193</v>
      </c>
    </row>
    <row r="313" spans="1:65" s="2" customFormat="1" ht="24.2" customHeight="1">
      <c r="A313" s="35"/>
      <c r="B313" s="36"/>
      <c r="C313" s="251" t="s">
        <v>548</v>
      </c>
      <c r="D313" s="251" t="s">
        <v>370</v>
      </c>
      <c r="E313" s="252" t="s">
        <v>1944</v>
      </c>
      <c r="F313" s="253" t="s">
        <v>1945</v>
      </c>
      <c r="G313" s="254" t="s">
        <v>496</v>
      </c>
      <c r="H313" s="255">
        <v>106.05</v>
      </c>
      <c r="I313" s="256"/>
      <c r="J313" s="257">
        <f>ROUND(I313*H313,2)</f>
        <v>0</v>
      </c>
      <c r="K313" s="258"/>
      <c r="L313" s="259"/>
      <c r="M313" s="260" t="s">
        <v>1</v>
      </c>
      <c r="N313" s="261" t="s">
        <v>45</v>
      </c>
      <c r="O313" s="72"/>
      <c r="P313" s="203">
        <f>O313*H313</f>
        <v>0</v>
      </c>
      <c r="Q313" s="203">
        <v>4E-05</v>
      </c>
      <c r="R313" s="203">
        <f>Q313*H313</f>
        <v>0.004242</v>
      </c>
      <c r="S313" s="203">
        <v>0</v>
      </c>
      <c r="T313" s="20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5" t="s">
        <v>259</v>
      </c>
      <c r="AT313" s="205" t="s">
        <v>370</v>
      </c>
      <c r="AU313" s="205" t="s">
        <v>89</v>
      </c>
      <c r="AY313" s="18" t="s">
        <v>193</v>
      </c>
      <c r="BE313" s="206">
        <f>IF(N313="základní",J313,0)</f>
        <v>0</v>
      </c>
      <c r="BF313" s="206">
        <f>IF(N313="snížená",J313,0)</f>
        <v>0</v>
      </c>
      <c r="BG313" s="206">
        <f>IF(N313="zákl. přenesená",J313,0)</f>
        <v>0</v>
      </c>
      <c r="BH313" s="206">
        <f>IF(N313="sníž. přenesená",J313,0)</f>
        <v>0</v>
      </c>
      <c r="BI313" s="206">
        <f>IF(N313="nulová",J313,0)</f>
        <v>0</v>
      </c>
      <c r="BJ313" s="18" t="s">
        <v>87</v>
      </c>
      <c r="BK313" s="206">
        <f>ROUND(I313*H313,2)</f>
        <v>0</v>
      </c>
      <c r="BL313" s="18" t="s">
        <v>199</v>
      </c>
      <c r="BM313" s="205" t="s">
        <v>1946</v>
      </c>
    </row>
    <row r="314" spans="2:51" s="13" customFormat="1" ht="12">
      <c r="B314" s="207"/>
      <c r="C314" s="208"/>
      <c r="D314" s="209" t="s">
        <v>201</v>
      </c>
      <c r="E314" s="210" t="s">
        <v>1</v>
      </c>
      <c r="F314" s="211" t="s">
        <v>1947</v>
      </c>
      <c r="G314" s="208"/>
      <c r="H314" s="212">
        <v>101</v>
      </c>
      <c r="I314" s="213"/>
      <c r="J314" s="208"/>
      <c r="K314" s="208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201</v>
      </c>
      <c r="AU314" s="218" t="s">
        <v>89</v>
      </c>
      <c r="AV314" s="13" t="s">
        <v>89</v>
      </c>
      <c r="AW314" s="13" t="s">
        <v>36</v>
      </c>
      <c r="AX314" s="13" t="s">
        <v>80</v>
      </c>
      <c r="AY314" s="218" t="s">
        <v>193</v>
      </c>
    </row>
    <row r="315" spans="2:51" s="14" customFormat="1" ht="12">
      <c r="B315" s="219"/>
      <c r="C315" s="220"/>
      <c r="D315" s="209" t="s">
        <v>201</v>
      </c>
      <c r="E315" s="221" t="s">
        <v>1</v>
      </c>
      <c r="F315" s="222" t="s">
        <v>203</v>
      </c>
      <c r="G315" s="220"/>
      <c r="H315" s="223">
        <v>101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201</v>
      </c>
      <c r="AU315" s="229" t="s">
        <v>89</v>
      </c>
      <c r="AV315" s="14" t="s">
        <v>199</v>
      </c>
      <c r="AW315" s="14" t="s">
        <v>36</v>
      </c>
      <c r="AX315" s="14" t="s">
        <v>87</v>
      </c>
      <c r="AY315" s="229" t="s">
        <v>193</v>
      </c>
    </row>
    <row r="316" spans="2:51" s="13" customFormat="1" ht="12">
      <c r="B316" s="207"/>
      <c r="C316" s="208"/>
      <c r="D316" s="209" t="s">
        <v>201</v>
      </c>
      <c r="E316" s="208"/>
      <c r="F316" s="211" t="s">
        <v>1948</v>
      </c>
      <c r="G316" s="208"/>
      <c r="H316" s="212">
        <v>106.05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201</v>
      </c>
      <c r="AU316" s="218" t="s">
        <v>89</v>
      </c>
      <c r="AV316" s="13" t="s">
        <v>89</v>
      </c>
      <c r="AW316" s="13" t="s">
        <v>4</v>
      </c>
      <c r="AX316" s="13" t="s">
        <v>87</v>
      </c>
      <c r="AY316" s="218" t="s">
        <v>193</v>
      </c>
    </row>
    <row r="317" spans="1:65" s="2" customFormat="1" ht="24.2" customHeight="1">
      <c r="A317" s="35"/>
      <c r="B317" s="36"/>
      <c r="C317" s="251" t="s">
        <v>552</v>
      </c>
      <c r="D317" s="251" t="s">
        <v>370</v>
      </c>
      <c r="E317" s="252" t="s">
        <v>1949</v>
      </c>
      <c r="F317" s="253" t="s">
        <v>1950</v>
      </c>
      <c r="G317" s="254" t="s">
        <v>496</v>
      </c>
      <c r="H317" s="255">
        <v>24.255</v>
      </c>
      <c r="I317" s="256"/>
      <c r="J317" s="257">
        <f>ROUND(I317*H317,2)</f>
        <v>0</v>
      </c>
      <c r="K317" s="258"/>
      <c r="L317" s="259"/>
      <c r="M317" s="260" t="s">
        <v>1</v>
      </c>
      <c r="N317" s="261" t="s">
        <v>45</v>
      </c>
      <c r="O317" s="72"/>
      <c r="P317" s="203">
        <f>O317*H317</f>
        <v>0</v>
      </c>
      <c r="Q317" s="203">
        <v>0.0002</v>
      </c>
      <c r="R317" s="203">
        <f>Q317*H317</f>
        <v>0.004851</v>
      </c>
      <c r="S317" s="203">
        <v>0</v>
      </c>
      <c r="T317" s="20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5" t="s">
        <v>259</v>
      </c>
      <c r="AT317" s="205" t="s">
        <v>370</v>
      </c>
      <c r="AU317" s="205" t="s">
        <v>89</v>
      </c>
      <c r="AY317" s="18" t="s">
        <v>193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18" t="s">
        <v>87</v>
      </c>
      <c r="BK317" s="206">
        <f>ROUND(I317*H317,2)</f>
        <v>0</v>
      </c>
      <c r="BL317" s="18" t="s">
        <v>199</v>
      </c>
      <c r="BM317" s="205" t="s">
        <v>1951</v>
      </c>
    </row>
    <row r="318" spans="2:51" s="13" customFormat="1" ht="12">
      <c r="B318" s="207"/>
      <c r="C318" s="208"/>
      <c r="D318" s="209" t="s">
        <v>201</v>
      </c>
      <c r="E318" s="210" t="s">
        <v>1</v>
      </c>
      <c r="F318" s="211" t="s">
        <v>1952</v>
      </c>
      <c r="G318" s="208"/>
      <c r="H318" s="212">
        <v>23.1</v>
      </c>
      <c r="I318" s="213"/>
      <c r="J318" s="208"/>
      <c r="K318" s="208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201</v>
      </c>
      <c r="AU318" s="218" t="s">
        <v>89</v>
      </c>
      <c r="AV318" s="13" t="s">
        <v>89</v>
      </c>
      <c r="AW318" s="13" t="s">
        <v>36</v>
      </c>
      <c r="AX318" s="13" t="s">
        <v>80</v>
      </c>
      <c r="AY318" s="218" t="s">
        <v>193</v>
      </c>
    </row>
    <row r="319" spans="2:51" s="14" customFormat="1" ht="12">
      <c r="B319" s="219"/>
      <c r="C319" s="220"/>
      <c r="D319" s="209" t="s">
        <v>201</v>
      </c>
      <c r="E319" s="221" t="s">
        <v>1</v>
      </c>
      <c r="F319" s="222" t="s">
        <v>203</v>
      </c>
      <c r="G319" s="220"/>
      <c r="H319" s="223">
        <v>23.1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201</v>
      </c>
      <c r="AU319" s="229" t="s">
        <v>89</v>
      </c>
      <c r="AV319" s="14" t="s">
        <v>199</v>
      </c>
      <c r="AW319" s="14" t="s">
        <v>36</v>
      </c>
      <c r="AX319" s="14" t="s">
        <v>87</v>
      </c>
      <c r="AY319" s="229" t="s">
        <v>193</v>
      </c>
    </row>
    <row r="320" spans="2:51" s="13" customFormat="1" ht="12">
      <c r="B320" s="207"/>
      <c r="C320" s="208"/>
      <c r="D320" s="209" t="s">
        <v>201</v>
      </c>
      <c r="E320" s="208"/>
      <c r="F320" s="211" t="s">
        <v>1953</v>
      </c>
      <c r="G320" s="208"/>
      <c r="H320" s="212">
        <v>24.255</v>
      </c>
      <c r="I320" s="213"/>
      <c r="J320" s="208"/>
      <c r="K320" s="208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201</v>
      </c>
      <c r="AU320" s="218" t="s">
        <v>89</v>
      </c>
      <c r="AV320" s="13" t="s">
        <v>89</v>
      </c>
      <c r="AW320" s="13" t="s">
        <v>4</v>
      </c>
      <c r="AX320" s="13" t="s">
        <v>87</v>
      </c>
      <c r="AY320" s="218" t="s">
        <v>193</v>
      </c>
    </row>
    <row r="321" spans="1:65" s="2" customFormat="1" ht="24.2" customHeight="1">
      <c r="A321" s="35"/>
      <c r="B321" s="36"/>
      <c r="C321" s="251" t="s">
        <v>557</v>
      </c>
      <c r="D321" s="251" t="s">
        <v>370</v>
      </c>
      <c r="E321" s="252" t="s">
        <v>1954</v>
      </c>
      <c r="F321" s="253" t="s">
        <v>1955</v>
      </c>
      <c r="G321" s="254" t="s">
        <v>496</v>
      </c>
      <c r="H321" s="255">
        <v>88.893</v>
      </c>
      <c r="I321" s="256"/>
      <c r="J321" s="257">
        <f>ROUND(I321*H321,2)</f>
        <v>0</v>
      </c>
      <c r="K321" s="258"/>
      <c r="L321" s="259"/>
      <c r="M321" s="260" t="s">
        <v>1</v>
      </c>
      <c r="N321" s="261" t="s">
        <v>45</v>
      </c>
      <c r="O321" s="72"/>
      <c r="P321" s="203">
        <f>O321*H321</f>
        <v>0</v>
      </c>
      <c r="Q321" s="203">
        <v>0.0003</v>
      </c>
      <c r="R321" s="203">
        <f>Q321*H321</f>
        <v>0.026667899999999998</v>
      </c>
      <c r="S321" s="203">
        <v>0</v>
      </c>
      <c r="T321" s="20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5" t="s">
        <v>259</v>
      </c>
      <c r="AT321" s="205" t="s">
        <v>370</v>
      </c>
      <c r="AU321" s="205" t="s">
        <v>89</v>
      </c>
      <c r="AY321" s="18" t="s">
        <v>193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18" t="s">
        <v>87</v>
      </c>
      <c r="BK321" s="206">
        <f>ROUND(I321*H321,2)</f>
        <v>0</v>
      </c>
      <c r="BL321" s="18" t="s">
        <v>199</v>
      </c>
      <c r="BM321" s="205" t="s">
        <v>1956</v>
      </c>
    </row>
    <row r="322" spans="2:51" s="13" customFormat="1" ht="12">
      <c r="B322" s="207"/>
      <c r="C322" s="208"/>
      <c r="D322" s="209" t="s">
        <v>201</v>
      </c>
      <c r="E322" s="210" t="s">
        <v>1</v>
      </c>
      <c r="F322" s="211" t="s">
        <v>1952</v>
      </c>
      <c r="G322" s="208"/>
      <c r="H322" s="212">
        <v>23.1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201</v>
      </c>
      <c r="AU322" s="218" t="s">
        <v>89</v>
      </c>
      <c r="AV322" s="13" t="s">
        <v>89</v>
      </c>
      <c r="AW322" s="13" t="s">
        <v>36</v>
      </c>
      <c r="AX322" s="13" t="s">
        <v>80</v>
      </c>
      <c r="AY322" s="218" t="s">
        <v>193</v>
      </c>
    </row>
    <row r="323" spans="2:51" s="13" customFormat="1" ht="12">
      <c r="B323" s="207"/>
      <c r="C323" s="208"/>
      <c r="D323" s="209" t="s">
        <v>201</v>
      </c>
      <c r="E323" s="210" t="s">
        <v>1</v>
      </c>
      <c r="F323" s="211" t="s">
        <v>1957</v>
      </c>
      <c r="G323" s="208"/>
      <c r="H323" s="212">
        <v>61.56</v>
      </c>
      <c r="I323" s="213"/>
      <c r="J323" s="208"/>
      <c r="K323" s="208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201</v>
      </c>
      <c r="AU323" s="218" t="s">
        <v>89</v>
      </c>
      <c r="AV323" s="13" t="s">
        <v>89</v>
      </c>
      <c r="AW323" s="13" t="s">
        <v>36</v>
      </c>
      <c r="AX323" s="13" t="s">
        <v>80</v>
      </c>
      <c r="AY323" s="218" t="s">
        <v>193</v>
      </c>
    </row>
    <row r="324" spans="2:51" s="14" customFormat="1" ht="12">
      <c r="B324" s="219"/>
      <c r="C324" s="220"/>
      <c r="D324" s="209" t="s">
        <v>201</v>
      </c>
      <c r="E324" s="221" t="s">
        <v>1</v>
      </c>
      <c r="F324" s="222" t="s">
        <v>203</v>
      </c>
      <c r="G324" s="220"/>
      <c r="H324" s="223">
        <v>84.66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201</v>
      </c>
      <c r="AU324" s="229" t="s">
        <v>89</v>
      </c>
      <c r="AV324" s="14" t="s">
        <v>199</v>
      </c>
      <c r="AW324" s="14" t="s">
        <v>36</v>
      </c>
      <c r="AX324" s="14" t="s">
        <v>87</v>
      </c>
      <c r="AY324" s="229" t="s">
        <v>193</v>
      </c>
    </row>
    <row r="325" spans="2:51" s="13" customFormat="1" ht="12">
      <c r="B325" s="207"/>
      <c r="C325" s="208"/>
      <c r="D325" s="209" t="s">
        <v>201</v>
      </c>
      <c r="E325" s="208"/>
      <c r="F325" s="211" t="s">
        <v>1958</v>
      </c>
      <c r="G325" s="208"/>
      <c r="H325" s="212">
        <v>88.893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201</v>
      </c>
      <c r="AU325" s="218" t="s">
        <v>89</v>
      </c>
      <c r="AV325" s="13" t="s">
        <v>89</v>
      </c>
      <c r="AW325" s="13" t="s">
        <v>4</v>
      </c>
      <c r="AX325" s="13" t="s">
        <v>87</v>
      </c>
      <c r="AY325" s="218" t="s">
        <v>193</v>
      </c>
    </row>
    <row r="326" spans="1:65" s="2" customFormat="1" ht="16.5" customHeight="1">
      <c r="A326" s="35"/>
      <c r="B326" s="36"/>
      <c r="C326" s="193" t="s">
        <v>561</v>
      </c>
      <c r="D326" s="193" t="s">
        <v>195</v>
      </c>
      <c r="E326" s="194" t="s">
        <v>1959</v>
      </c>
      <c r="F326" s="195" t="s">
        <v>1960</v>
      </c>
      <c r="G326" s="196" t="s">
        <v>502</v>
      </c>
      <c r="H326" s="197">
        <v>1</v>
      </c>
      <c r="I326" s="198"/>
      <c r="J326" s="199">
        <f>ROUND(I326*H326,2)</f>
        <v>0</v>
      </c>
      <c r="K326" s="200"/>
      <c r="L326" s="40"/>
      <c r="M326" s="201" t="s">
        <v>1</v>
      </c>
      <c r="N326" s="202" t="s">
        <v>45</v>
      </c>
      <c r="O326" s="72"/>
      <c r="P326" s="203">
        <f>O326*H326</f>
        <v>0</v>
      </c>
      <c r="Q326" s="203">
        <v>0</v>
      </c>
      <c r="R326" s="203">
        <f>Q326*H326</f>
        <v>0</v>
      </c>
      <c r="S326" s="203">
        <v>0</v>
      </c>
      <c r="T326" s="204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5" t="s">
        <v>199</v>
      </c>
      <c r="AT326" s="205" t="s">
        <v>195</v>
      </c>
      <c r="AU326" s="205" t="s">
        <v>89</v>
      </c>
      <c r="AY326" s="18" t="s">
        <v>193</v>
      </c>
      <c r="BE326" s="206">
        <f>IF(N326="základní",J326,0)</f>
        <v>0</v>
      </c>
      <c r="BF326" s="206">
        <f>IF(N326="snížená",J326,0)</f>
        <v>0</v>
      </c>
      <c r="BG326" s="206">
        <f>IF(N326="zákl. přenesená",J326,0)</f>
        <v>0</v>
      </c>
      <c r="BH326" s="206">
        <f>IF(N326="sníž. přenesená",J326,0)</f>
        <v>0</v>
      </c>
      <c r="BI326" s="206">
        <f>IF(N326="nulová",J326,0)</f>
        <v>0</v>
      </c>
      <c r="BJ326" s="18" t="s">
        <v>87</v>
      </c>
      <c r="BK326" s="206">
        <f>ROUND(I326*H326,2)</f>
        <v>0</v>
      </c>
      <c r="BL326" s="18" t="s">
        <v>199</v>
      </c>
      <c r="BM326" s="205" t="s">
        <v>1961</v>
      </c>
    </row>
    <row r="327" spans="2:51" s="13" customFormat="1" ht="12">
      <c r="B327" s="207"/>
      <c r="C327" s="208"/>
      <c r="D327" s="209" t="s">
        <v>201</v>
      </c>
      <c r="E327" s="210" t="s">
        <v>1</v>
      </c>
      <c r="F327" s="211" t="s">
        <v>87</v>
      </c>
      <c r="G327" s="208"/>
      <c r="H327" s="212">
        <v>1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201</v>
      </c>
      <c r="AU327" s="218" t="s">
        <v>89</v>
      </c>
      <c r="AV327" s="13" t="s">
        <v>89</v>
      </c>
      <c r="AW327" s="13" t="s">
        <v>36</v>
      </c>
      <c r="AX327" s="13" t="s">
        <v>87</v>
      </c>
      <c r="AY327" s="218" t="s">
        <v>193</v>
      </c>
    </row>
    <row r="328" spans="1:65" s="2" customFormat="1" ht="24.2" customHeight="1">
      <c r="A328" s="35"/>
      <c r="B328" s="36"/>
      <c r="C328" s="193" t="s">
        <v>566</v>
      </c>
      <c r="D328" s="193" t="s">
        <v>195</v>
      </c>
      <c r="E328" s="194" t="s">
        <v>1962</v>
      </c>
      <c r="F328" s="195" t="s">
        <v>1963</v>
      </c>
      <c r="G328" s="196" t="s">
        <v>231</v>
      </c>
      <c r="H328" s="197">
        <v>252.775</v>
      </c>
      <c r="I328" s="198"/>
      <c r="J328" s="199">
        <f>ROUND(I328*H328,2)</f>
        <v>0</v>
      </c>
      <c r="K328" s="200"/>
      <c r="L328" s="40"/>
      <c r="M328" s="201" t="s">
        <v>1</v>
      </c>
      <c r="N328" s="202" t="s">
        <v>45</v>
      </c>
      <c r="O328" s="72"/>
      <c r="P328" s="203">
        <f>O328*H328</f>
        <v>0</v>
      </c>
      <c r="Q328" s="203">
        <v>0.004</v>
      </c>
      <c r="R328" s="203">
        <f>Q328*H328</f>
        <v>1.0111</v>
      </c>
      <c r="S328" s="203">
        <v>0</v>
      </c>
      <c r="T328" s="20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5" t="s">
        <v>199</v>
      </c>
      <c r="AT328" s="205" t="s">
        <v>195</v>
      </c>
      <c r="AU328" s="205" t="s">
        <v>89</v>
      </c>
      <c r="AY328" s="18" t="s">
        <v>193</v>
      </c>
      <c r="BE328" s="206">
        <f>IF(N328="základní",J328,0)</f>
        <v>0</v>
      </c>
      <c r="BF328" s="206">
        <f>IF(N328="snížená",J328,0)</f>
        <v>0</v>
      </c>
      <c r="BG328" s="206">
        <f>IF(N328="zákl. přenesená",J328,0)</f>
        <v>0</v>
      </c>
      <c r="BH328" s="206">
        <f>IF(N328="sníž. přenesená",J328,0)</f>
        <v>0</v>
      </c>
      <c r="BI328" s="206">
        <f>IF(N328="nulová",J328,0)</f>
        <v>0</v>
      </c>
      <c r="BJ328" s="18" t="s">
        <v>87</v>
      </c>
      <c r="BK328" s="206">
        <f>ROUND(I328*H328,2)</f>
        <v>0</v>
      </c>
      <c r="BL328" s="18" t="s">
        <v>199</v>
      </c>
      <c r="BM328" s="205" t="s">
        <v>1964</v>
      </c>
    </row>
    <row r="329" spans="2:51" s="15" customFormat="1" ht="12">
      <c r="B329" s="230"/>
      <c r="C329" s="231"/>
      <c r="D329" s="209" t="s">
        <v>201</v>
      </c>
      <c r="E329" s="232" t="s">
        <v>1</v>
      </c>
      <c r="F329" s="233" t="s">
        <v>1965</v>
      </c>
      <c r="G329" s="231"/>
      <c r="H329" s="232" t="s">
        <v>1</v>
      </c>
      <c r="I329" s="234"/>
      <c r="J329" s="231"/>
      <c r="K329" s="231"/>
      <c r="L329" s="235"/>
      <c r="M329" s="236"/>
      <c r="N329" s="237"/>
      <c r="O329" s="237"/>
      <c r="P329" s="237"/>
      <c r="Q329" s="237"/>
      <c r="R329" s="237"/>
      <c r="S329" s="237"/>
      <c r="T329" s="238"/>
      <c r="AT329" s="239" t="s">
        <v>201</v>
      </c>
      <c r="AU329" s="239" t="s">
        <v>89</v>
      </c>
      <c r="AV329" s="15" t="s">
        <v>87</v>
      </c>
      <c r="AW329" s="15" t="s">
        <v>36</v>
      </c>
      <c r="AX329" s="15" t="s">
        <v>80</v>
      </c>
      <c r="AY329" s="239" t="s">
        <v>193</v>
      </c>
    </row>
    <row r="330" spans="2:51" s="13" customFormat="1" ht="12">
      <c r="B330" s="207"/>
      <c r="C330" s="208"/>
      <c r="D330" s="209" t="s">
        <v>201</v>
      </c>
      <c r="E330" s="210" t="s">
        <v>1</v>
      </c>
      <c r="F330" s="211" t="s">
        <v>1966</v>
      </c>
      <c r="G330" s="208"/>
      <c r="H330" s="212">
        <v>22.6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201</v>
      </c>
      <c r="AU330" s="218" t="s">
        <v>89</v>
      </c>
      <c r="AV330" s="13" t="s">
        <v>89</v>
      </c>
      <c r="AW330" s="13" t="s">
        <v>36</v>
      </c>
      <c r="AX330" s="13" t="s">
        <v>80</v>
      </c>
      <c r="AY330" s="218" t="s">
        <v>193</v>
      </c>
    </row>
    <row r="331" spans="2:51" s="13" customFormat="1" ht="12">
      <c r="B331" s="207"/>
      <c r="C331" s="208"/>
      <c r="D331" s="209" t="s">
        <v>201</v>
      </c>
      <c r="E331" s="210" t="s">
        <v>1</v>
      </c>
      <c r="F331" s="211" t="s">
        <v>1967</v>
      </c>
      <c r="G331" s="208"/>
      <c r="H331" s="212">
        <v>106.8</v>
      </c>
      <c r="I331" s="213"/>
      <c r="J331" s="208"/>
      <c r="K331" s="208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201</v>
      </c>
      <c r="AU331" s="218" t="s">
        <v>89</v>
      </c>
      <c r="AV331" s="13" t="s">
        <v>89</v>
      </c>
      <c r="AW331" s="13" t="s">
        <v>36</v>
      </c>
      <c r="AX331" s="13" t="s">
        <v>80</v>
      </c>
      <c r="AY331" s="218" t="s">
        <v>193</v>
      </c>
    </row>
    <row r="332" spans="2:51" s="13" customFormat="1" ht="12">
      <c r="B332" s="207"/>
      <c r="C332" s="208"/>
      <c r="D332" s="209" t="s">
        <v>201</v>
      </c>
      <c r="E332" s="210" t="s">
        <v>1</v>
      </c>
      <c r="F332" s="211" t="s">
        <v>1968</v>
      </c>
      <c r="G332" s="208"/>
      <c r="H332" s="212">
        <v>55.485</v>
      </c>
      <c r="I332" s="213"/>
      <c r="J332" s="208"/>
      <c r="K332" s="208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201</v>
      </c>
      <c r="AU332" s="218" t="s">
        <v>89</v>
      </c>
      <c r="AV332" s="13" t="s">
        <v>89</v>
      </c>
      <c r="AW332" s="13" t="s">
        <v>36</v>
      </c>
      <c r="AX332" s="13" t="s">
        <v>80</v>
      </c>
      <c r="AY332" s="218" t="s">
        <v>193</v>
      </c>
    </row>
    <row r="333" spans="2:51" s="13" customFormat="1" ht="12">
      <c r="B333" s="207"/>
      <c r="C333" s="208"/>
      <c r="D333" s="209" t="s">
        <v>201</v>
      </c>
      <c r="E333" s="210" t="s">
        <v>1</v>
      </c>
      <c r="F333" s="211" t="s">
        <v>1969</v>
      </c>
      <c r="G333" s="208"/>
      <c r="H333" s="212">
        <v>63.435</v>
      </c>
      <c r="I333" s="213"/>
      <c r="J333" s="208"/>
      <c r="K333" s="208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201</v>
      </c>
      <c r="AU333" s="218" t="s">
        <v>89</v>
      </c>
      <c r="AV333" s="13" t="s">
        <v>89</v>
      </c>
      <c r="AW333" s="13" t="s">
        <v>36</v>
      </c>
      <c r="AX333" s="13" t="s">
        <v>80</v>
      </c>
      <c r="AY333" s="218" t="s">
        <v>193</v>
      </c>
    </row>
    <row r="334" spans="2:51" s="13" customFormat="1" ht="12">
      <c r="B334" s="207"/>
      <c r="C334" s="208"/>
      <c r="D334" s="209" t="s">
        <v>201</v>
      </c>
      <c r="E334" s="210" t="s">
        <v>1</v>
      </c>
      <c r="F334" s="211" t="s">
        <v>1921</v>
      </c>
      <c r="G334" s="208"/>
      <c r="H334" s="212">
        <v>4.455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201</v>
      </c>
      <c r="AU334" s="218" t="s">
        <v>89</v>
      </c>
      <c r="AV334" s="13" t="s">
        <v>89</v>
      </c>
      <c r="AW334" s="13" t="s">
        <v>36</v>
      </c>
      <c r="AX334" s="13" t="s">
        <v>80</v>
      </c>
      <c r="AY334" s="218" t="s">
        <v>193</v>
      </c>
    </row>
    <row r="335" spans="2:51" s="14" customFormat="1" ht="12">
      <c r="B335" s="219"/>
      <c r="C335" s="220"/>
      <c r="D335" s="209" t="s">
        <v>201</v>
      </c>
      <c r="E335" s="221" t="s">
        <v>1</v>
      </c>
      <c r="F335" s="222" t="s">
        <v>203</v>
      </c>
      <c r="G335" s="220"/>
      <c r="H335" s="223">
        <v>252.775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201</v>
      </c>
      <c r="AU335" s="229" t="s">
        <v>89</v>
      </c>
      <c r="AV335" s="14" t="s">
        <v>199</v>
      </c>
      <c r="AW335" s="14" t="s">
        <v>36</v>
      </c>
      <c r="AX335" s="14" t="s">
        <v>87</v>
      </c>
      <c r="AY335" s="229" t="s">
        <v>193</v>
      </c>
    </row>
    <row r="336" spans="1:65" s="2" customFormat="1" ht="16.5" customHeight="1">
      <c r="A336" s="35"/>
      <c r="B336" s="36"/>
      <c r="C336" s="193" t="s">
        <v>570</v>
      </c>
      <c r="D336" s="193" t="s">
        <v>195</v>
      </c>
      <c r="E336" s="194" t="s">
        <v>1970</v>
      </c>
      <c r="F336" s="195" t="s">
        <v>1971</v>
      </c>
      <c r="G336" s="196" t="s">
        <v>231</v>
      </c>
      <c r="H336" s="197">
        <v>252.775</v>
      </c>
      <c r="I336" s="198"/>
      <c r="J336" s="199">
        <f>ROUND(I336*H336,2)</f>
        <v>0</v>
      </c>
      <c r="K336" s="200"/>
      <c r="L336" s="40"/>
      <c r="M336" s="201" t="s">
        <v>1</v>
      </c>
      <c r="N336" s="202" t="s">
        <v>45</v>
      </c>
      <c r="O336" s="72"/>
      <c r="P336" s="203">
        <f>O336*H336</f>
        <v>0</v>
      </c>
      <c r="Q336" s="203">
        <v>0.00026</v>
      </c>
      <c r="R336" s="203">
        <f>Q336*H336</f>
        <v>0.0657215</v>
      </c>
      <c r="S336" s="203">
        <v>0</v>
      </c>
      <c r="T336" s="20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5" t="s">
        <v>199</v>
      </c>
      <c r="AT336" s="205" t="s">
        <v>195</v>
      </c>
      <c r="AU336" s="205" t="s">
        <v>89</v>
      </c>
      <c r="AY336" s="18" t="s">
        <v>193</v>
      </c>
      <c r="BE336" s="206">
        <f>IF(N336="základní",J336,0)</f>
        <v>0</v>
      </c>
      <c r="BF336" s="206">
        <f>IF(N336="snížená",J336,0)</f>
        <v>0</v>
      </c>
      <c r="BG336" s="206">
        <f>IF(N336="zákl. přenesená",J336,0)</f>
        <v>0</v>
      </c>
      <c r="BH336" s="206">
        <f>IF(N336="sníž. přenesená",J336,0)</f>
        <v>0</v>
      </c>
      <c r="BI336" s="206">
        <f>IF(N336="nulová",J336,0)</f>
        <v>0</v>
      </c>
      <c r="BJ336" s="18" t="s">
        <v>87</v>
      </c>
      <c r="BK336" s="206">
        <f>ROUND(I336*H336,2)</f>
        <v>0</v>
      </c>
      <c r="BL336" s="18" t="s">
        <v>199</v>
      </c>
      <c r="BM336" s="205" t="s">
        <v>1972</v>
      </c>
    </row>
    <row r="337" spans="2:51" s="15" customFormat="1" ht="12">
      <c r="B337" s="230"/>
      <c r="C337" s="231"/>
      <c r="D337" s="209" t="s">
        <v>201</v>
      </c>
      <c r="E337" s="232" t="s">
        <v>1</v>
      </c>
      <c r="F337" s="233" t="s">
        <v>1965</v>
      </c>
      <c r="G337" s="231"/>
      <c r="H337" s="232" t="s">
        <v>1</v>
      </c>
      <c r="I337" s="234"/>
      <c r="J337" s="231"/>
      <c r="K337" s="231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201</v>
      </c>
      <c r="AU337" s="239" t="s">
        <v>89</v>
      </c>
      <c r="AV337" s="15" t="s">
        <v>87</v>
      </c>
      <c r="AW337" s="15" t="s">
        <v>36</v>
      </c>
      <c r="AX337" s="15" t="s">
        <v>80</v>
      </c>
      <c r="AY337" s="239" t="s">
        <v>193</v>
      </c>
    </row>
    <row r="338" spans="2:51" s="13" customFormat="1" ht="12">
      <c r="B338" s="207"/>
      <c r="C338" s="208"/>
      <c r="D338" s="209" t="s">
        <v>201</v>
      </c>
      <c r="E338" s="210" t="s">
        <v>1</v>
      </c>
      <c r="F338" s="211" t="s">
        <v>1966</v>
      </c>
      <c r="G338" s="208"/>
      <c r="H338" s="212">
        <v>22.6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201</v>
      </c>
      <c r="AU338" s="218" t="s">
        <v>89</v>
      </c>
      <c r="AV338" s="13" t="s">
        <v>89</v>
      </c>
      <c r="AW338" s="13" t="s">
        <v>36</v>
      </c>
      <c r="AX338" s="13" t="s">
        <v>80</v>
      </c>
      <c r="AY338" s="218" t="s">
        <v>193</v>
      </c>
    </row>
    <row r="339" spans="2:51" s="13" customFormat="1" ht="12">
      <c r="B339" s="207"/>
      <c r="C339" s="208"/>
      <c r="D339" s="209" t="s">
        <v>201</v>
      </c>
      <c r="E339" s="210" t="s">
        <v>1</v>
      </c>
      <c r="F339" s="211" t="s">
        <v>1967</v>
      </c>
      <c r="G339" s="208"/>
      <c r="H339" s="212">
        <v>106.8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201</v>
      </c>
      <c r="AU339" s="218" t="s">
        <v>89</v>
      </c>
      <c r="AV339" s="13" t="s">
        <v>89</v>
      </c>
      <c r="AW339" s="13" t="s">
        <v>36</v>
      </c>
      <c r="AX339" s="13" t="s">
        <v>80</v>
      </c>
      <c r="AY339" s="218" t="s">
        <v>193</v>
      </c>
    </row>
    <row r="340" spans="2:51" s="13" customFormat="1" ht="12">
      <c r="B340" s="207"/>
      <c r="C340" s="208"/>
      <c r="D340" s="209" t="s">
        <v>201</v>
      </c>
      <c r="E340" s="210" t="s">
        <v>1</v>
      </c>
      <c r="F340" s="211" t="s">
        <v>1968</v>
      </c>
      <c r="G340" s="208"/>
      <c r="H340" s="212">
        <v>55.485</v>
      </c>
      <c r="I340" s="213"/>
      <c r="J340" s="208"/>
      <c r="K340" s="208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201</v>
      </c>
      <c r="AU340" s="218" t="s">
        <v>89</v>
      </c>
      <c r="AV340" s="13" t="s">
        <v>89</v>
      </c>
      <c r="AW340" s="13" t="s">
        <v>36</v>
      </c>
      <c r="AX340" s="13" t="s">
        <v>80</v>
      </c>
      <c r="AY340" s="218" t="s">
        <v>193</v>
      </c>
    </row>
    <row r="341" spans="2:51" s="13" customFormat="1" ht="12">
      <c r="B341" s="207"/>
      <c r="C341" s="208"/>
      <c r="D341" s="209" t="s">
        <v>201</v>
      </c>
      <c r="E341" s="210" t="s">
        <v>1</v>
      </c>
      <c r="F341" s="211" t="s">
        <v>1969</v>
      </c>
      <c r="G341" s="208"/>
      <c r="H341" s="212">
        <v>63.435</v>
      </c>
      <c r="I341" s="213"/>
      <c r="J341" s="208"/>
      <c r="K341" s="208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201</v>
      </c>
      <c r="AU341" s="218" t="s">
        <v>89</v>
      </c>
      <c r="AV341" s="13" t="s">
        <v>89</v>
      </c>
      <c r="AW341" s="13" t="s">
        <v>36</v>
      </c>
      <c r="AX341" s="13" t="s">
        <v>80</v>
      </c>
      <c r="AY341" s="218" t="s">
        <v>193</v>
      </c>
    </row>
    <row r="342" spans="2:51" s="13" customFormat="1" ht="12">
      <c r="B342" s="207"/>
      <c r="C342" s="208"/>
      <c r="D342" s="209" t="s">
        <v>201</v>
      </c>
      <c r="E342" s="210" t="s">
        <v>1</v>
      </c>
      <c r="F342" s="211" t="s">
        <v>1921</v>
      </c>
      <c r="G342" s="208"/>
      <c r="H342" s="212">
        <v>4.455</v>
      </c>
      <c r="I342" s="213"/>
      <c r="J342" s="208"/>
      <c r="K342" s="208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201</v>
      </c>
      <c r="AU342" s="218" t="s">
        <v>89</v>
      </c>
      <c r="AV342" s="13" t="s">
        <v>89</v>
      </c>
      <c r="AW342" s="13" t="s">
        <v>36</v>
      </c>
      <c r="AX342" s="13" t="s">
        <v>80</v>
      </c>
      <c r="AY342" s="218" t="s">
        <v>193</v>
      </c>
    </row>
    <row r="343" spans="2:51" s="14" customFormat="1" ht="12">
      <c r="B343" s="219"/>
      <c r="C343" s="220"/>
      <c r="D343" s="209" t="s">
        <v>201</v>
      </c>
      <c r="E343" s="221" t="s">
        <v>1</v>
      </c>
      <c r="F343" s="222" t="s">
        <v>203</v>
      </c>
      <c r="G343" s="220"/>
      <c r="H343" s="223">
        <v>252.775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201</v>
      </c>
      <c r="AU343" s="229" t="s">
        <v>89</v>
      </c>
      <c r="AV343" s="14" t="s">
        <v>199</v>
      </c>
      <c r="AW343" s="14" t="s">
        <v>36</v>
      </c>
      <c r="AX343" s="14" t="s">
        <v>87</v>
      </c>
      <c r="AY343" s="229" t="s">
        <v>193</v>
      </c>
    </row>
    <row r="344" spans="1:65" s="2" customFormat="1" ht="24.2" customHeight="1">
      <c r="A344" s="35"/>
      <c r="B344" s="36"/>
      <c r="C344" s="193" t="s">
        <v>576</v>
      </c>
      <c r="D344" s="193" t="s">
        <v>195</v>
      </c>
      <c r="E344" s="194" t="s">
        <v>1973</v>
      </c>
      <c r="F344" s="195" t="s">
        <v>1974</v>
      </c>
      <c r="G344" s="196" t="s">
        <v>231</v>
      </c>
      <c r="H344" s="197">
        <v>252.775</v>
      </c>
      <c r="I344" s="198"/>
      <c r="J344" s="199">
        <f>ROUND(I344*H344,2)</f>
        <v>0</v>
      </c>
      <c r="K344" s="200"/>
      <c r="L344" s="40"/>
      <c r="M344" s="201" t="s">
        <v>1</v>
      </c>
      <c r="N344" s="202" t="s">
        <v>45</v>
      </c>
      <c r="O344" s="72"/>
      <c r="P344" s="203">
        <f>O344*H344</f>
        <v>0</v>
      </c>
      <c r="Q344" s="203">
        <v>0.00438</v>
      </c>
      <c r="R344" s="203">
        <f>Q344*H344</f>
        <v>1.1071545</v>
      </c>
      <c r="S344" s="203">
        <v>0</v>
      </c>
      <c r="T344" s="20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5" t="s">
        <v>199</v>
      </c>
      <c r="AT344" s="205" t="s">
        <v>195</v>
      </c>
      <c r="AU344" s="205" t="s">
        <v>89</v>
      </c>
      <c r="AY344" s="18" t="s">
        <v>193</v>
      </c>
      <c r="BE344" s="206">
        <f>IF(N344="základní",J344,0)</f>
        <v>0</v>
      </c>
      <c r="BF344" s="206">
        <f>IF(N344="snížená",J344,0)</f>
        <v>0</v>
      </c>
      <c r="BG344" s="206">
        <f>IF(N344="zákl. přenesená",J344,0)</f>
        <v>0</v>
      </c>
      <c r="BH344" s="206">
        <f>IF(N344="sníž. přenesená",J344,0)</f>
        <v>0</v>
      </c>
      <c r="BI344" s="206">
        <f>IF(N344="nulová",J344,0)</f>
        <v>0</v>
      </c>
      <c r="BJ344" s="18" t="s">
        <v>87</v>
      </c>
      <c r="BK344" s="206">
        <f>ROUND(I344*H344,2)</f>
        <v>0</v>
      </c>
      <c r="BL344" s="18" t="s">
        <v>199</v>
      </c>
      <c r="BM344" s="205" t="s">
        <v>1975</v>
      </c>
    </row>
    <row r="345" spans="2:51" s="15" customFormat="1" ht="12">
      <c r="B345" s="230"/>
      <c r="C345" s="231"/>
      <c r="D345" s="209" t="s">
        <v>201</v>
      </c>
      <c r="E345" s="232" t="s">
        <v>1</v>
      </c>
      <c r="F345" s="233" t="s">
        <v>1965</v>
      </c>
      <c r="G345" s="231"/>
      <c r="H345" s="232" t="s">
        <v>1</v>
      </c>
      <c r="I345" s="234"/>
      <c r="J345" s="231"/>
      <c r="K345" s="231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201</v>
      </c>
      <c r="AU345" s="239" t="s">
        <v>89</v>
      </c>
      <c r="AV345" s="15" t="s">
        <v>87</v>
      </c>
      <c r="AW345" s="15" t="s">
        <v>36</v>
      </c>
      <c r="AX345" s="15" t="s">
        <v>80</v>
      </c>
      <c r="AY345" s="239" t="s">
        <v>193</v>
      </c>
    </row>
    <row r="346" spans="2:51" s="13" customFormat="1" ht="12">
      <c r="B346" s="207"/>
      <c r="C346" s="208"/>
      <c r="D346" s="209" t="s">
        <v>201</v>
      </c>
      <c r="E346" s="210" t="s">
        <v>1</v>
      </c>
      <c r="F346" s="211" t="s">
        <v>1966</v>
      </c>
      <c r="G346" s="208"/>
      <c r="H346" s="212">
        <v>22.6</v>
      </c>
      <c r="I346" s="213"/>
      <c r="J346" s="208"/>
      <c r="K346" s="208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201</v>
      </c>
      <c r="AU346" s="218" t="s">
        <v>89</v>
      </c>
      <c r="AV346" s="13" t="s">
        <v>89</v>
      </c>
      <c r="AW346" s="13" t="s">
        <v>36</v>
      </c>
      <c r="AX346" s="13" t="s">
        <v>80</v>
      </c>
      <c r="AY346" s="218" t="s">
        <v>193</v>
      </c>
    </row>
    <row r="347" spans="2:51" s="13" customFormat="1" ht="12">
      <c r="B347" s="207"/>
      <c r="C347" s="208"/>
      <c r="D347" s="209" t="s">
        <v>201</v>
      </c>
      <c r="E347" s="210" t="s">
        <v>1</v>
      </c>
      <c r="F347" s="211" t="s">
        <v>1967</v>
      </c>
      <c r="G347" s="208"/>
      <c r="H347" s="212">
        <v>106.8</v>
      </c>
      <c r="I347" s="213"/>
      <c r="J347" s="208"/>
      <c r="K347" s="208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201</v>
      </c>
      <c r="AU347" s="218" t="s">
        <v>89</v>
      </c>
      <c r="AV347" s="13" t="s">
        <v>89</v>
      </c>
      <c r="AW347" s="13" t="s">
        <v>36</v>
      </c>
      <c r="AX347" s="13" t="s">
        <v>80</v>
      </c>
      <c r="AY347" s="218" t="s">
        <v>193</v>
      </c>
    </row>
    <row r="348" spans="2:51" s="13" customFormat="1" ht="12">
      <c r="B348" s="207"/>
      <c r="C348" s="208"/>
      <c r="D348" s="209" t="s">
        <v>201</v>
      </c>
      <c r="E348" s="210" t="s">
        <v>1</v>
      </c>
      <c r="F348" s="211" t="s">
        <v>1968</v>
      </c>
      <c r="G348" s="208"/>
      <c r="H348" s="212">
        <v>55.485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201</v>
      </c>
      <c r="AU348" s="218" t="s">
        <v>89</v>
      </c>
      <c r="AV348" s="13" t="s">
        <v>89</v>
      </c>
      <c r="AW348" s="13" t="s">
        <v>36</v>
      </c>
      <c r="AX348" s="13" t="s">
        <v>80</v>
      </c>
      <c r="AY348" s="218" t="s">
        <v>193</v>
      </c>
    </row>
    <row r="349" spans="2:51" s="13" customFormat="1" ht="12">
      <c r="B349" s="207"/>
      <c r="C349" s="208"/>
      <c r="D349" s="209" t="s">
        <v>201</v>
      </c>
      <c r="E349" s="210" t="s">
        <v>1</v>
      </c>
      <c r="F349" s="211" t="s">
        <v>1969</v>
      </c>
      <c r="G349" s="208"/>
      <c r="H349" s="212">
        <v>63.435</v>
      </c>
      <c r="I349" s="213"/>
      <c r="J349" s="208"/>
      <c r="K349" s="208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201</v>
      </c>
      <c r="AU349" s="218" t="s">
        <v>89</v>
      </c>
      <c r="AV349" s="13" t="s">
        <v>89</v>
      </c>
      <c r="AW349" s="13" t="s">
        <v>36</v>
      </c>
      <c r="AX349" s="13" t="s">
        <v>80</v>
      </c>
      <c r="AY349" s="218" t="s">
        <v>193</v>
      </c>
    </row>
    <row r="350" spans="2:51" s="13" customFormat="1" ht="12">
      <c r="B350" s="207"/>
      <c r="C350" s="208"/>
      <c r="D350" s="209" t="s">
        <v>201</v>
      </c>
      <c r="E350" s="210" t="s">
        <v>1</v>
      </c>
      <c r="F350" s="211" t="s">
        <v>1921</v>
      </c>
      <c r="G350" s="208"/>
      <c r="H350" s="212">
        <v>4.455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201</v>
      </c>
      <c r="AU350" s="218" t="s">
        <v>89</v>
      </c>
      <c r="AV350" s="13" t="s">
        <v>89</v>
      </c>
      <c r="AW350" s="13" t="s">
        <v>36</v>
      </c>
      <c r="AX350" s="13" t="s">
        <v>80</v>
      </c>
      <c r="AY350" s="218" t="s">
        <v>193</v>
      </c>
    </row>
    <row r="351" spans="2:51" s="14" customFormat="1" ht="12">
      <c r="B351" s="219"/>
      <c r="C351" s="220"/>
      <c r="D351" s="209" t="s">
        <v>201</v>
      </c>
      <c r="E351" s="221" t="s">
        <v>1</v>
      </c>
      <c r="F351" s="222" t="s">
        <v>203</v>
      </c>
      <c r="G351" s="220"/>
      <c r="H351" s="223">
        <v>252.775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201</v>
      </c>
      <c r="AU351" s="229" t="s">
        <v>89</v>
      </c>
      <c r="AV351" s="14" t="s">
        <v>199</v>
      </c>
      <c r="AW351" s="14" t="s">
        <v>36</v>
      </c>
      <c r="AX351" s="14" t="s">
        <v>87</v>
      </c>
      <c r="AY351" s="229" t="s">
        <v>193</v>
      </c>
    </row>
    <row r="352" spans="1:65" s="2" customFormat="1" ht="44.25" customHeight="1">
      <c r="A352" s="35"/>
      <c r="B352" s="36"/>
      <c r="C352" s="193" t="s">
        <v>584</v>
      </c>
      <c r="D352" s="193" t="s">
        <v>195</v>
      </c>
      <c r="E352" s="194" t="s">
        <v>1976</v>
      </c>
      <c r="F352" s="195" t="s">
        <v>1977</v>
      </c>
      <c r="G352" s="196" t="s">
        <v>231</v>
      </c>
      <c r="H352" s="197">
        <v>52.966</v>
      </c>
      <c r="I352" s="198"/>
      <c r="J352" s="199">
        <f>ROUND(I352*H352,2)</f>
        <v>0</v>
      </c>
      <c r="K352" s="200"/>
      <c r="L352" s="40"/>
      <c r="M352" s="201" t="s">
        <v>1</v>
      </c>
      <c r="N352" s="202" t="s">
        <v>45</v>
      </c>
      <c r="O352" s="72"/>
      <c r="P352" s="203">
        <f>O352*H352</f>
        <v>0</v>
      </c>
      <c r="Q352" s="203">
        <v>0.00852</v>
      </c>
      <c r="R352" s="203">
        <f>Q352*H352</f>
        <v>0.45127032</v>
      </c>
      <c r="S352" s="203">
        <v>0</v>
      </c>
      <c r="T352" s="20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5" t="s">
        <v>199</v>
      </c>
      <c r="AT352" s="205" t="s">
        <v>195</v>
      </c>
      <c r="AU352" s="205" t="s">
        <v>89</v>
      </c>
      <c r="AY352" s="18" t="s">
        <v>193</v>
      </c>
      <c r="BE352" s="206">
        <f>IF(N352="základní",J352,0)</f>
        <v>0</v>
      </c>
      <c r="BF352" s="206">
        <f>IF(N352="snížená",J352,0)</f>
        <v>0</v>
      </c>
      <c r="BG352" s="206">
        <f>IF(N352="zákl. přenesená",J352,0)</f>
        <v>0</v>
      </c>
      <c r="BH352" s="206">
        <f>IF(N352="sníž. přenesená",J352,0)</f>
        <v>0</v>
      </c>
      <c r="BI352" s="206">
        <f>IF(N352="nulová",J352,0)</f>
        <v>0</v>
      </c>
      <c r="BJ352" s="18" t="s">
        <v>87</v>
      </c>
      <c r="BK352" s="206">
        <f>ROUND(I352*H352,2)</f>
        <v>0</v>
      </c>
      <c r="BL352" s="18" t="s">
        <v>199</v>
      </c>
      <c r="BM352" s="205" t="s">
        <v>1978</v>
      </c>
    </row>
    <row r="353" spans="2:51" s="13" customFormat="1" ht="12">
      <c r="B353" s="207"/>
      <c r="C353" s="208"/>
      <c r="D353" s="209" t="s">
        <v>201</v>
      </c>
      <c r="E353" s="210" t="s">
        <v>1</v>
      </c>
      <c r="F353" s="211" t="s">
        <v>1979</v>
      </c>
      <c r="G353" s="208"/>
      <c r="H353" s="212">
        <v>16.03</v>
      </c>
      <c r="I353" s="213"/>
      <c r="J353" s="208"/>
      <c r="K353" s="208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201</v>
      </c>
      <c r="AU353" s="218" t="s">
        <v>89</v>
      </c>
      <c r="AV353" s="13" t="s">
        <v>89</v>
      </c>
      <c r="AW353" s="13" t="s">
        <v>36</v>
      </c>
      <c r="AX353" s="13" t="s">
        <v>80</v>
      </c>
      <c r="AY353" s="218" t="s">
        <v>193</v>
      </c>
    </row>
    <row r="354" spans="2:51" s="13" customFormat="1" ht="12">
      <c r="B354" s="207"/>
      <c r="C354" s="208"/>
      <c r="D354" s="209" t="s">
        <v>201</v>
      </c>
      <c r="E354" s="210" t="s">
        <v>1</v>
      </c>
      <c r="F354" s="211" t="s">
        <v>1980</v>
      </c>
      <c r="G354" s="208"/>
      <c r="H354" s="212">
        <v>36.936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201</v>
      </c>
      <c r="AU354" s="218" t="s">
        <v>89</v>
      </c>
      <c r="AV354" s="13" t="s">
        <v>89</v>
      </c>
      <c r="AW354" s="13" t="s">
        <v>36</v>
      </c>
      <c r="AX354" s="13" t="s">
        <v>80</v>
      </c>
      <c r="AY354" s="218" t="s">
        <v>193</v>
      </c>
    </row>
    <row r="355" spans="2:51" s="14" customFormat="1" ht="12">
      <c r="B355" s="219"/>
      <c r="C355" s="220"/>
      <c r="D355" s="209" t="s">
        <v>201</v>
      </c>
      <c r="E355" s="221" t="s">
        <v>1</v>
      </c>
      <c r="F355" s="222" t="s">
        <v>203</v>
      </c>
      <c r="G355" s="220"/>
      <c r="H355" s="223">
        <v>52.966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201</v>
      </c>
      <c r="AU355" s="229" t="s">
        <v>89</v>
      </c>
      <c r="AV355" s="14" t="s">
        <v>199</v>
      </c>
      <c r="AW355" s="14" t="s">
        <v>36</v>
      </c>
      <c r="AX355" s="14" t="s">
        <v>87</v>
      </c>
      <c r="AY355" s="229" t="s">
        <v>193</v>
      </c>
    </row>
    <row r="356" spans="1:65" s="2" customFormat="1" ht="16.5" customHeight="1">
      <c r="A356" s="35"/>
      <c r="B356" s="36"/>
      <c r="C356" s="251" t="s">
        <v>588</v>
      </c>
      <c r="D356" s="251" t="s">
        <v>370</v>
      </c>
      <c r="E356" s="252" t="s">
        <v>1981</v>
      </c>
      <c r="F356" s="253" t="s">
        <v>1982</v>
      </c>
      <c r="G356" s="254" t="s">
        <v>231</v>
      </c>
      <c r="H356" s="255">
        <v>17.674</v>
      </c>
      <c r="I356" s="256"/>
      <c r="J356" s="257">
        <f>ROUND(I356*H356,2)</f>
        <v>0</v>
      </c>
      <c r="K356" s="258"/>
      <c r="L356" s="259"/>
      <c r="M356" s="260" t="s">
        <v>1</v>
      </c>
      <c r="N356" s="261" t="s">
        <v>45</v>
      </c>
      <c r="O356" s="72"/>
      <c r="P356" s="203">
        <f>O356*H356</f>
        <v>0</v>
      </c>
      <c r="Q356" s="203">
        <v>0.0015</v>
      </c>
      <c r="R356" s="203">
        <f>Q356*H356</f>
        <v>0.026511</v>
      </c>
      <c r="S356" s="203">
        <v>0</v>
      </c>
      <c r="T356" s="20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5" t="s">
        <v>259</v>
      </c>
      <c r="AT356" s="205" t="s">
        <v>370</v>
      </c>
      <c r="AU356" s="205" t="s">
        <v>89</v>
      </c>
      <c r="AY356" s="18" t="s">
        <v>193</v>
      </c>
      <c r="BE356" s="206">
        <f>IF(N356="základní",J356,0)</f>
        <v>0</v>
      </c>
      <c r="BF356" s="206">
        <f>IF(N356="snížená",J356,0)</f>
        <v>0</v>
      </c>
      <c r="BG356" s="206">
        <f>IF(N356="zákl. přenesená",J356,0)</f>
        <v>0</v>
      </c>
      <c r="BH356" s="206">
        <f>IF(N356="sníž. přenesená",J356,0)</f>
        <v>0</v>
      </c>
      <c r="BI356" s="206">
        <f>IF(N356="nulová",J356,0)</f>
        <v>0</v>
      </c>
      <c r="BJ356" s="18" t="s">
        <v>87</v>
      </c>
      <c r="BK356" s="206">
        <f>ROUND(I356*H356,2)</f>
        <v>0</v>
      </c>
      <c r="BL356" s="18" t="s">
        <v>199</v>
      </c>
      <c r="BM356" s="205" t="s">
        <v>1983</v>
      </c>
    </row>
    <row r="357" spans="2:51" s="13" customFormat="1" ht="12">
      <c r="B357" s="207"/>
      <c r="C357" s="208"/>
      <c r="D357" s="209" t="s">
        <v>201</v>
      </c>
      <c r="E357" s="210" t="s">
        <v>1</v>
      </c>
      <c r="F357" s="211" t="s">
        <v>1984</v>
      </c>
      <c r="G357" s="208"/>
      <c r="H357" s="212">
        <v>16.832</v>
      </c>
      <c r="I357" s="213"/>
      <c r="J357" s="208"/>
      <c r="K357" s="208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201</v>
      </c>
      <c r="AU357" s="218" t="s">
        <v>89</v>
      </c>
      <c r="AV357" s="13" t="s">
        <v>89</v>
      </c>
      <c r="AW357" s="13" t="s">
        <v>36</v>
      </c>
      <c r="AX357" s="13" t="s">
        <v>80</v>
      </c>
      <c r="AY357" s="218" t="s">
        <v>193</v>
      </c>
    </row>
    <row r="358" spans="2:51" s="14" customFormat="1" ht="12">
      <c r="B358" s="219"/>
      <c r="C358" s="220"/>
      <c r="D358" s="209" t="s">
        <v>201</v>
      </c>
      <c r="E358" s="221" t="s">
        <v>1</v>
      </c>
      <c r="F358" s="222" t="s">
        <v>203</v>
      </c>
      <c r="G358" s="220"/>
      <c r="H358" s="223">
        <v>16.832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201</v>
      </c>
      <c r="AU358" s="229" t="s">
        <v>89</v>
      </c>
      <c r="AV358" s="14" t="s">
        <v>199</v>
      </c>
      <c r="AW358" s="14" t="s">
        <v>36</v>
      </c>
      <c r="AX358" s="14" t="s">
        <v>87</v>
      </c>
      <c r="AY358" s="229" t="s">
        <v>193</v>
      </c>
    </row>
    <row r="359" spans="2:51" s="13" customFormat="1" ht="12">
      <c r="B359" s="207"/>
      <c r="C359" s="208"/>
      <c r="D359" s="209" t="s">
        <v>201</v>
      </c>
      <c r="E359" s="208"/>
      <c r="F359" s="211" t="s">
        <v>1985</v>
      </c>
      <c r="G359" s="208"/>
      <c r="H359" s="212">
        <v>17.674</v>
      </c>
      <c r="I359" s="213"/>
      <c r="J359" s="208"/>
      <c r="K359" s="208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201</v>
      </c>
      <c r="AU359" s="218" t="s">
        <v>89</v>
      </c>
      <c r="AV359" s="13" t="s">
        <v>89</v>
      </c>
      <c r="AW359" s="13" t="s">
        <v>4</v>
      </c>
      <c r="AX359" s="13" t="s">
        <v>87</v>
      </c>
      <c r="AY359" s="218" t="s">
        <v>193</v>
      </c>
    </row>
    <row r="360" spans="1:65" s="2" customFormat="1" ht="24.2" customHeight="1">
      <c r="A360" s="35"/>
      <c r="B360" s="36"/>
      <c r="C360" s="251" t="s">
        <v>594</v>
      </c>
      <c r="D360" s="251" t="s">
        <v>370</v>
      </c>
      <c r="E360" s="252" t="s">
        <v>1986</v>
      </c>
      <c r="F360" s="253" t="s">
        <v>1987</v>
      </c>
      <c r="G360" s="254" t="s">
        <v>231</v>
      </c>
      <c r="H360" s="255">
        <v>40.722</v>
      </c>
      <c r="I360" s="256"/>
      <c r="J360" s="257">
        <f>ROUND(I360*H360,2)</f>
        <v>0</v>
      </c>
      <c r="K360" s="258"/>
      <c r="L360" s="259"/>
      <c r="M360" s="260" t="s">
        <v>1</v>
      </c>
      <c r="N360" s="261" t="s">
        <v>45</v>
      </c>
      <c r="O360" s="72"/>
      <c r="P360" s="203">
        <f>O360*H360</f>
        <v>0</v>
      </c>
      <c r="Q360" s="203">
        <v>0.0024</v>
      </c>
      <c r="R360" s="203">
        <f>Q360*H360</f>
        <v>0.0977328</v>
      </c>
      <c r="S360" s="203">
        <v>0</v>
      </c>
      <c r="T360" s="204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5" t="s">
        <v>259</v>
      </c>
      <c r="AT360" s="205" t="s">
        <v>370</v>
      </c>
      <c r="AU360" s="205" t="s">
        <v>89</v>
      </c>
      <c r="AY360" s="18" t="s">
        <v>193</v>
      </c>
      <c r="BE360" s="206">
        <f>IF(N360="základní",J360,0)</f>
        <v>0</v>
      </c>
      <c r="BF360" s="206">
        <f>IF(N360="snížená",J360,0)</f>
        <v>0</v>
      </c>
      <c r="BG360" s="206">
        <f>IF(N360="zákl. přenesená",J360,0)</f>
        <v>0</v>
      </c>
      <c r="BH360" s="206">
        <f>IF(N360="sníž. přenesená",J360,0)</f>
        <v>0</v>
      </c>
      <c r="BI360" s="206">
        <f>IF(N360="nulová",J360,0)</f>
        <v>0</v>
      </c>
      <c r="BJ360" s="18" t="s">
        <v>87</v>
      </c>
      <c r="BK360" s="206">
        <f>ROUND(I360*H360,2)</f>
        <v>0</v>
      </c>
      <c r="BL360" s="18" t="s">
        <v>199</v>
      </c>
      <c r="BM360" s="205" t="s">
        <v>1988</v>
      </c>
    </row>
    <row r="361" spans="2:51" s="13" customFormat="1" ht="12">
      <c r="B361" s="207"/>
      <c r="C361" s="208"/>
      <c r="D361" s="209" t="s">
        <v>201</v>
      </c>
      <c r="E361" s="210" t="s">
        <v>1</v>
      </c>
      <c r="F361" s="211" t="s">
        <v>1989</v>
      </c>
      <c r="G361" s="208"/>
      <c r="H361" s="212">
        <v>38.783</v>
      </c>
      <c r="I361" s="213"/>
      <c r="J361" s="208"/>
      <c r="K361" s="208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201</v>
      </c>
      <c r="AU361" s="218" t="s">
        <v>89</v>
      </c>
      <c r="AV361" s="13" t="s">
        <v>89</v>
      </c>
      <c r="AW361" s="13" t="s">
        <v>36</v>
      </c>
      <c r="AX361" s="13" t="s">
        <v>80</v>
      </c>
      <c r="AY361" s="218" t="s">
        <v>193</v>
      </c>
    </row>
    <row r="362" spans="2:51" s="14" customFormat="1" ht="12">
      <c r="B362" s="219"/>
      <c r="C362" s="220"/>
      <c r="D362" s="209" t="s">
        <v>201</v>
      </c>
      <c r="E362" s="221" t="s">
        <v>1</v>
      </c>
      <c r="F362" s="222" t="s">
        <v>203</v>
      </c>
      <c r="G362" s="220"/>
      <c r="H362" s="223">
        <v>38.783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201</v>
      </c>
      <c r="AU362" s="229" t="s">
        <v>89</v>
      </c>
      <c r="AV362" s="14" t="s">
        <v>199</v>
      </c>
      <c r="AW362" s="14" t="s">
        <v>36</v>
      </c>
      <c r="AX362" s="14" t="s">
        <v>87</v>
      </c>
      <c r="AY362" s="229" t="s">
        <v>193</v>
      </c>
    </row>
    <row r="363" spans="2:51" s="13" customFormat="1" ht="12">
      <c r="B363" s="207"/>
      <c r="C363" s="208"/>
      <c r="D363" s="209" t="s">
        <v>201</v>
      </c>
      <c r="E363" s="208"/>
      <c r="F363" s="211" t="s">
        <v>1990</v>
      </c>
      <c r="G363" s="208"/>
      <c r="H363" s="212">
        <v>40.722</v>
      </c>
      <c r="I363" s="213"/>
      <c r="J363" s="208"/>
      <c r="K363" s="208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201</v>
      </c>
      <c r="AU363" s="218" t="s">
        <v>89</v>
      </c>
      <c r="AV363" s="13" t="s">
        <v>89</v>
      </c>
      <c r="AW363" s="13" t="s">
        <v>4</v>
      </c>
      <c r="AX363" s="13" t="s">
        <v>87</v>
      </c>
      <c r="AY363" s="218" t="s">
        <v>193</v>
      </c>
    </row>
    <row r="364" spans="1:65" s="2" customFormat="1" ht="44.25" customHeight="1">
      <c r="A364" s="35"/>
      <c r="B364" s="36"/>
      <c r="C364" s="193" t="s">
        <v>599</v>
      </c>
      <c r="D364" s="193" t="s">
        <v>195</v>
      </c>
      <c r="E364" s="194" t="s">
        <v>1991</v>
      </c>
      <c r="F364" s="195" t="s">
        <v>1992</v>
      </c>
      <c r="G364" s="196" t="s">
        <v>231</v>
      </c>
      <c r="H364" s="197">
        <v>199.05</v>
      </c>
      <c r="I364" s="198"/>
      <c r="J364" s="199">
        <f>ROUND(I364*H364,2)</f>
        <v>0</v>
      </c>
      <c r="K364" s="200"/>
      <c r="L364" s="40"/>
      <c r="M364" s="201" t="s">
        <v>1</v>
      </c>
      <c r="N364" s="202" t="s">
        <v>45</v>
      </c>
      <c r="O364" s="72"/>
      <c r="P364" s="203">
        <f>O364*H364</f>
        <v>0</v>
      </c>
      <c r="Q364" s="203">
        <v>0.0086</v>
      </c>
      <c r="R364" s="203">
        <f>Q364*H364</f>
        <v>1.7118300000000002</v>
      </c>
      <c r="S364" s="203">
        <v>0</v>
      </c>
      <c r="T364" s="204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5" t="s">
        <v>199</v>
      </c>
      <c r="AT364" s="205" t="s">
        <v>195</v>
      </c>
      <c r="AU364" s="205" t="s">
        <v>89</v>
      </c>
      <c r="AY364" s="18" t="s">
        <v>193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18" t="s">
        <v>87</v>
      </c>
      <c r="BK364" s="206">
        <f>ROUND(I364*H364,2)</f>
        <v>0</v>
      </c>
      <c r="BL364" s="18" t="s">
        <v>199</v>
      </c>
      <c r="BM364" s="205" t="s">
        <v>1993</v>
      </c>
    </row>
    <row r="365" spans="2:51" s="15" customFormat="1" ht="12">
      <c r="B365" s="230"/>
      <c r="C365" s="231"/>
      <c r="D365" s="209" t="s">
        <v>201</v>
      </c>
      <c r="E365" s="232" t="s">
        <v>1</v>
      </c>
      <c r="F365" s="233" t="s">
        <v>1965</v>
      </c>
      <c r="G365" s="231"/>
      <c r="H365" s="232" t="s">
        <v>1</v>
      </c>
      <c r="I365" s="234"/>
      <c r="J365" s="231"/>
      <c r="K365" s="231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201</v>
      </c>
      <c r="AU365" s="239" t="s">
        <v>89</v>
      </c>
      <c r="AV365" s="15" t="s">
        <v>87</v>
      </c>
      <c r="AW365" s="15" t="s">
        <v>36</v>
      </c>
      <c r="AX365" s="15" t="s">
        <v>80</v>
      </c>
      <c r="AY365" s="239" t="s">
        <v>193</v>
      </c>
    </row>
    <row r="366" spans="2:51" s="13" customFormat="1" ht="12">
      <c r="B366" s="207"/>
      <c r="C366" s="208"/>
      <c r="D366" s="209" t="s">
        <v>201</v>
      </c>
      <c r="E366" s="210" t="s">
        <v>1</v>
      </c>
      <c r="F366" s="211" t="s">
        <v>1967</v>
      </c>
      <c r="G366" s="208"/>
      <c r="H366" s="212">
        <v>106.8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201</v>
      </c>
      <c r="AU366" s="218" t="s">
        <v>89</v>
      </c>
      <c r="AV366" s="13" t="s">
        <v>89</v>
      </c>
      <c r="AW366" s="13" t="s">
        <v>36</v>
      </c>
      <c r="AX366" s="13" t="s">
        <v>80</v>
      </c>
      <c r="AY366" s="218" t="s">
        <v>193</v>
      </c>
    </row>
    <row r="367" spans="2:51" s="13" customFormat="1" ht="12">
      <c r="B367" s="207"/>
      <c r="C367" s="208"/>
      <c r="D367" s="209" t="s">
        <v>201</v>
      </c>
      <c r="E367" s="210" t="s">
        <v>1</v>
      </c>
      <c r="F367" s="211" t="s">
        <v>1994</v>
      </c>
      <c r="G367" s="208"/>
      <c r="H367" s="212">
        <v>42.15</v>
      </c>
      <c r="I367" s="213"/>
      <c r="J367" s="208"/>
      <c r="K367" s="208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201</v>
      </c>
      <c r="AU367" s="218" t="s">
        <v>89</v>
      </c>
      <c r="AV367" s="13" t="s">
        <v>89</v>
      </c>
      <c r="AW367" s="13" t="s">
        <v>36</v>
      </c>
      <c r="AX367" s="13" t="s">
        <v>80</v>
      </c>
      <c r="AY367" s="218" t="s">
        <v>193</v>
      </c>
    </row>
    <row r="368" spans="2:51" s="13" customFormat="1" ht="12">
      <c r="B368" s="207"/>
      <c r="C368" s="208"/>
      <c r="D368" s="209" t="s">
        <v>201</v>
      </c>
      <c r="E368" s="210" t="s">
        <v>1</v>
      </c>
      <c r="F368" s="211" t="s">
        <v>1995</v>
      </c>
      <c r="G368" s="208"/>
      <c r="H368" s="212">
        <v>50.1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201</v>
      </c>
      <c r="AU368" s="218" t="s">
        <v>89</v>
      </c>
      <c r="AV368" s="13" t="s">
        <v>89</v>
      </c>
      <c r="AW368" s="13" t="s">
        <v>36</v>
      </c>
      <c r="AX368" s="13" t="s">
        <v>80</v>
      </c>
      <c r="AY368" s="218" t="s">
        <v>193</v>
      </c>
    </row>
    <row r="369" spans="2:51" s="14" customFormat="1" ht="12">
      <c r="B369" s="219"/>
      <c r="C369" s="220"/>
      <c r="D369" s="209" t="s">
        <v>201</v>
      </c>
      <c r="E369" s="221" t="s">
        <v>1</v>
      </c>
      <c r="F369" s="222" t="s">
        <v>203</v>
      </c>
      <c r="G369" s="220"/>
      <c r="H369" s="223">
        <v>199.04999999999998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201</v>
      </c>
      <c r="AU369" s="229" t="s">
        <v>89</v>
      </c>
      <c r="AV369" s="14" t="s">
        <v>199</v>
      </c>
      <c r="AW369" s="14" t="s">
        <v>36</v>
      </c>
      <c r="AX369" s="14" t="s">
        <v>87</v>
      </c>
      <c r="AY369" s="229" t="s">
        <v>193</v>
      </c>
    </row>
    <row r="370" spans="1:65" s="2" customFormat="1" ht="16.5" customHeight="1">
      <c r="A370" s="35"/>
      <c r="B370" s="36"/>
      <c r="C370" s="251" t="s">
        <v>604</v>
      </c>
      <c r="D370" s="251" t="s">
        <v>370</v>
      </c>
      <c r="E370" s="252" t="s">
        <v>1996</v>
      </c>
      <c r="F370" s="253" t="s">
        <v>1997</v>
      </c>
      <c r="G370" s="254" t="s">
        <v>231</v>
      </c>
      <c r="H370" s="255">
        <v>209.003</v>
      </c>
      <c r="I370" s="256"/>
      <c r="J370" s="257">
        <f>ROUND(I370*H370,2)</f>
        <v>0</v>
      </c>
      <c r="K370" s="258"/>
      <c r="L370" s="259"/>
      <c r="M370" s="260" t="s">
        <v>1</v>
      </c>
      <c r="N370" s="261" t="s">
        <v>45</v>
      </c>
      <c r="O370" s="72"/>
      <c r="P370" s="203">
        <f>O370*H370</f>
        <v>0</v>
      </c>
      <c r="Q370" s="203">
        <v>0.0024</v>
      </c>
      <c r="R370" s="203">
        <f>Q370*H370</f>
        <v>0.5016071999999999</v>
      </c>
      <c r="S370" s="203">
        <v>0</v>
      </c>
      <c r="T370" s="204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5" t="s">
        <v>259</v>
      </c>
      <c r="AT370" s="205" t="s">
        <v>370</v>
      </c>
      <c r="AU370" s="205" t="s">
        <v>89</v>
      </c>
      <c r="AY370" s="18" t="s">
        <v>193</v>
      </c>
      <c r="BE370" s="206">
        <f>IF(N370="základní",J370,0)</f>
        <v>0</v>
      </c>
      <c r="BF370" s="206">
        <f>IF(N370="snížená",J370,0)</f>
        <v>0</v>
      </c>
      <c r="BG370" s="206">
        <f>IF(N370="zákl. přenesená",J370,0)</f>
        <v>0</v>
      </c>
      <c r="BH370" s="206">
        <f>IF(N370="sníž. přenesená",J370,0)</f>
        <v>0</v>
      </c>
      <c r="BI370" s="206">
        <f>IF(N370="nulová",J370,0)</f>
        <v>0</v>
      </c>
      <c r="BJ370" s="18" t="s">
        <v>87</v>
      </c>
      <c r="BK370" s="206">
        <f>ROUND(I370*H370,2)</f>
        <v>0</v>
      </c>
      <c r="BL370" s="18" t="s">
        <v>199</v>
      </c>
      <c r="BM370" s="205" t="s">
        <v>1998</v>
      </c>
    </row>
    <row r="371" spans="2:51" s="13" customFormat="1" ht="12">
      <c r="B371" s="207"/>
      <c r="C371" s="208"/>
      <c r="D371" s="209" t="s">
        <v>201</v>
      </c>
      <c r="E371" s="208"/>
      <c r="F371" s="211" t="s">
        <v>1999</v>
      </c>
      <c r="G371" s="208"/>
      <c r="H371" s="212">
        <v>209.003</v>
      </c>
      <c r="I371" s="213"/>
      <c r="J371" s="208"/>
      <c r="K371" s="208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201</v>
      </c>
      <c r="AU371" s="218" t="s">
        <v>89</v>
      </c>
      <c r="AV371" s="13" t="s">
        <v>89</v>
      </c>
      <c r="AW371" s="13" t="s">
        <v>4</v>
      </c>
      <c r="AX371" s="13" t="s">
        <v>87</v>
      </c>
      <c r="AY371" s="218" t="s">
        <v>193</v>
      </c>
    </row>
    <row r="372" spans="1:65" s="2" customFormat="1" ht="24.2" customHeight="1">
      <c r="A372" s="35"/>
      <c r="B372" s="36"/>
      <c r="C372" s="193" t="s">
        <v>611</v>
      </c>
      <c r="D372" s="193" t="s">
        <v>195</v>
      </c>
      <c r="E372" s="194" t="s">
        <v>2000</v>
      </c>
      <c r="F372" s="195" t="s">
        <v>2001</v>
      </c>
      <c r="G372" s="196" t="s">
        <v>231</v>
      </c>
      <c r="H372" s="197">
        <v>27.7</v>
      </c>
      <c r="I372" s="198"/>
      <c r="J372" s="199">
        <f>ROUND(I372*H372,2)</f>
        <v>0</v>
      </c>
      <c r="K372" s="200"/>
      <c r="L372" s="40"/>
      <c r="M372" s="201" t="s">
        <v>1</v>
      </c>
      <c r="N372" s="202" t="s">
        <v>45</v>
      </c>
      <c r="O372" s="72"/>
      <c r="P372" s="203">
        <f>O372*H372</f>
        <v>0</v>
      </c>
      <c r="Q372" s="203">
        <v>0.0086</v>
      </c>
      <c r="R372" s="203">
        <f>Q372*H372</f>
        <v>0.23822</v>
      </c>
      <c r="S372" s="203">
        <v>0</v>
      </c>
      <c r="T372" s="20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5" t="s">
        <v>199</v>
      </c>
      <c r="AT372" s="205" t="s">
        <v>195</v>
      </c>
      <c r="AU372" s="205" t="s">
        <v>89</v>
      </c>
      <c r="AY372" s="18" t="s">
        <v>193</v>
      </c>
      <c r="BE372" s="206">
        <f>IF(N372="základní",J372,0)</f>
        <v>0</v>
      </c>
      <c r="BF372" s="206">
        <f>IF(N372="snížená",J372,0)</f>
        <v>0</v>
      </c>
      <c r="BG372" s="206">
        <f>IF(N372="zákl. přenesená",J372,0)</f>
        <v>0</v>
      </c>
      <c r="BH372" s="206">
        <f>IF(N372="sníž. přenesená",J372,0)</f>
        <v>0</v>
      </c>
      <c r="BI372" s="206">
        <f>IF(N372="nulová",J372,0)</f>
        <v>0</v>
      </c>
      <c r="BJ372" s="18" t="s">
        <v>87</v>
      </c>
      <c r="BK372" s="206">
        <f>ROUND(I372*H372,2)</f>
        <v>0</v>
      </c>
      <c r="BL372" s="18" t="s">
        <v>199</v>
      </c>
      <c r="BM372" s="205" t="s">
        <v>2002</v>
      </c>
    </row>
    <row r="373" spans="2:51" s="15" customFormat="1" ht="12">
      <c r="B373" s="230"/>
      <c r="C373" s="231"/>
      <c r="D373" s="209" t="s">
        <v>201</v>
      </c>
      <c r="E373" s="232" t="s">
        <v>1</v>
      </c>
      <c r="F373" s="233" t="s">
        <v>2003</v>
      </c>
      <c r="G373" s="231"/>
      <c r="H373" s="232" t="s">
        <v>1</v>
      </c>
      <c r="I373" s="234"/>
      <c r="J373" s="231"/>
      <c r="K373" s="231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201</v>
      </c>
      <c r="AU373" s="239" t="s">
        <v>89</v>
      </c>
      <c r="AV373" s="15" t="s">
        <v>87</v>
      </c>
      <c r="AW373" s="15" t="s">
        <v>36</v>
      </c>
      <c r="AX373" s="15" t="s">
        <v>80</v>
      </c>
      <c r="AY373" s="239" t="s">
        <v>193</v>
      </c>
    </row>
    <row r="374" spans="2:51" s="13" customFormat="1" ht="12">
      <c r="B374" s="207"/>
      <c r="C374" s="208"/>
      <c r="D374" s="209" t="s">
        <v>201</v>
      </c>
      <c r="E374" s="210" t="s">
        <v>1</v>
      </c>
      <c r="F374" s="211" t="s">
        <v>2004</v>
      </c>
      <c r="G374" s="208"/>
      <c r="H374" s="212">
        <v>27.7</v>
      </c>
      <c r="I374" s="213"/>
      <c r="J374" s="208"/>
      <c r="K374" s="208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201</v>
      </c>
      <c r="AU374" s="218" t="s">
        <v>89</v>
      </c>
      <c r="AV374" s="13" t="s">
        <v>89</v>
      </c>
      <c r="AW374" s="13" t="s">
        <v>36</v>
      </c>
      <c r="AX374" s="13" t="s">
        <v>80</v>
      </c>
      <c r="AY374" s="218" t="s">
        <v>193</v>
      </c>
    </row>
    <row r="375" spans="2:51" s="14" customFormat="1" ht="12">
      <c r="B375" s="219"/>
      <c r="C375" s="220"/>
      <c r="D375" s="209" t="s">
        <v>201</v>
      </c>
      <c r="E375" s="221" t="s">
        <v>1</v>
      </c>
      <c r="F375" s="222" t="s">
        <v>203</v>
      </c>
      <c r="G375" s="220"/>
      <c r="H375" s="223">
        <v>27.7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201</v>
      </c>
      <c r="AU375" s="229" t="s">
        <v>89</v>
      </c>
      <c r="AV375" s="14" t="s">
        <v>199</v>
      </c>
      <c r="AW375" s="14" t="s">
        <v>36</v>
      </c>
      <c r="AX375" s="14" t="s">
        <v>87</v>
      </c>
      <c r="AY375" s="229" t="s">
        <v>193</v>
      </c>
    </row>
    <row r="376" spans="1:65" s="2" customFormat="1" ht="16.5" customHeight="1">
      <c r="A376" s="35"/>
      <c r="B376" s="36"/>
      <c r="C376" s="193" t="s">
        <v>618</v>
      </c>
      <c r="D376" s="193" t="s">
        <v>195</v>
      </c>
      <c r="E376" s="194" t="s">
        <v>2005</v>
      </c>
      <c r="F376" s="195" t="s">
        <v>2006</v>
      </c>
      <c r="G376" s="196" t="s">
        <v>231</v>
      </c>
      <c r="H376" s="197">
        <v>252.775</v>
      </c>
      <c r="I376" s="198"/>
      <c r="J376" s="199">
        <f>ROUND(I376*H376,2)</f>
        <v>0</v>
      </c>
      <c r="K376" s="200"/>
      <c r="L376" s="40"/>
      <c r="M376" s="201" t="s">
        <v>1</v>
      </c>
      <c r="N376" s="202" t="s">
        <v>45</v>
      </c>
      <c r="O376" s="72"/>
      <c r="P376" s="203">
        <f>O376*H376</f>
        <v>0</v>
      </c>
      <c r="Q376" s="203">
        <v>0.0003</v>
      </c>
      <c r="R376" s="203">
        <f>Q376*H376</f>
        <v>0.0758325</v>
      </c>
      <c r="S376" s="203">
        <v>0</v>
      </c>
      <c r="T376" s="20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05" t="s">
        <v>199</v>
      </c>
      <c r="AT376" s="205" t="s">
        <v>195</v>
      </c>
      <c r="AU376" s="205" t="s">
        <v>89</v>
      </c>
      <c r="AY376" s="18" t="s">
        <v>193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18" t="s">
        <v>87</v>
      </c>
      <c r="BK376" s="206">
        <f>ROUND(I376*H376,2)</f>
        <v>0</v>
      </c>
      <c r="BL376" s="18" t="s">
        <v>199</v>
      </c>
      <c r="BM376" s="205" t="s">
        <v>2007</v>
      </c>
    </row>
    <row r="377" spans="2:51" s="15" customFormat="1" ht="12">
      <c r="B377" s="230"/>
      <c r="C377" s="231"/>
      <c r="D377" s="209" t="s">
        <v>201</v>
      </c>
      <c r="E377" s="232" t="s">
        <v>1</v>
      </c>
      <c r="F377" s="233" t="s">
        <v>1965</v>
      </c>
      <c r="G377" s="231"/>
      <c r="H377" s="232" t="s">
        <v>1</v>
      </c>
      <c r="I377" s="234"/>
      <c r="J377" s="231"/>
      <c r="K377" s="231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201</v>
      </c>
      <c r="AU377" s="239" t="s">
        <v>89</v>
      </c>
      <c r="AV377" s="15" t="s">
        <v>87</v>
      </c>
      <c r="AW377" s="15" t="s">
        <v>36</v>
      </c>
      <c r="AX377" s="15" t="s">
        <v>80</v>
      </c>
      <c r="AY377" s="239" t="s">
        <v>193</v>
      </c>
    </row>
    <row r="378" spans="2:51" s="13" customFormat="1" ht="12">
      <c r="B378" s="207"/>
      <c r="C378" s="208"/>
      <c r="D378" s="209" t="s">
        <v>201</v>
      </c>
      <c r="E378" s="210" t="s">
        <v>1</v>
      </c>
      <c r="F378" s="211" t="s">
        <v>1966</v>
      </c>
      <c r="G378" s="208"/>
      <c r="H378" s="212">
        <v>22.6</v>
      </c>
      <c r="I378" s="213"/>
      <c r="J378" s="208"/>
      <c r="K378" s="208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201</v>
      </c>
      <c r="AU378" s="218" t="s">
        <v>89</v>
      </c>
      <c r="AV378" s="13" t="s">
        <v>89</v>
      </c>
      <c r="AW378" s="13" t="s">
        <v>36</v>
      </c>
      <c r="AX378" s="13" t="s">
        <v>80</v>
      </c>
      <c r="AY378" s="218" t="s">
        <v>193</v>
      </c>
    </row>
    <row r="379" spans="2:51" s="13" customFormat="1" ht="12">
      <c r="B379" s="207"/>
      <c r="C379" s="208"/>
      <c r="D379" s="209" t="s">
        <v>201</v>
      </c>
      <c r="E379" s="210" t="s">
        <v>1</v>
      </c>
      <c r="F379" s="211" t="s">
        <v>1967</v>
      </c>
      <c r="G379" s="208"/>
      <c r="H379" s="212">
        <v>106.8</v>
      </c>
      <c r="I379" s="213"/>
      <c r="J379" s="208"/>
      <c r="K379" s="208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201</v>
      </c>
      <c r="AU379" s="218" t="s">
        <v>89</v>
      </c>
      <c r="AV379" s="13" t="s">
        <v>89</v>
      </c>
      <c r="AW379" s="13" t="s">
        <v>36</v>
      </c>
      <c r="AX379" s="13" t="s">
        <v>80</v>
      </c>
      <c r="AY379" s="218" t="s">
        <v>193</v>
      </c>
    </row>
    <row r="380" spans="2:51" s="13" customFormat="1" ht="12">
      <c r="B380" s="207"/>
      <c r="C380" s="208"/>
      <c r="D380" s="209" t="s">
        <v>201</v>
      </c>
      <c r="E380" s="210" t="s">
        <v>1</v>
      </c>
      <c r="F380" s="211" t="s">
        <v>1968</v>
      </c>
      <c r="G380" s="208"/>
      <c r="H380" s="212">
        <v>55.485</v>
      </c>
      <c r="I380" s="213"/>
      <c r="J380" s="208"/>
      <c r="K380" s="208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201</v>
      </c>
      <c r="AU380" s="218" t="s">
        <v>89</v>
      </c>
      <c r="AV380" s="13" t="s">
        <v>89</v>
      </c>
      <c r="AW380" s="13" t="s">
        <v>36</v>
      </c>
      <c r="AX380" s="13" t="s">
        <v>80</v>
      </c>
      <c r="AY380" s="218" t="s">
        <v>193</v>
      </c>
    </row>
    <row r="381" spans="2:51" s="13" customFormat="1" ht="12">
      <c r="B381" s="207"/>
      <c r="C381" s="208"/>
      <c r="D381" s="209" t="s">
        <v>201</v>
      </c>
      <c r="E381" s="210" t="s">
        <v>1</v>
      </c>
      <c r="F381" s="211" t="s">
        <v>1969</v>
      </c>
      <c r="G381" s="208"/>
      <c r="H381" s="212">
        <v>63.435</v>
      </c>
      <c r="I381" s="213"/>
      <c r="J381" s="208"/>
      <c r="K381" s="208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201</v>
      </c>
      <c r="AU381" s="218" t="s">
        <v>89</v>
      </c>
      <c r="AV381" s="13" t="s">
        <v>89</v>
      </c>
      <c r="AW381" s="13" t="s">
        <v>36</v>
      </c>
      <c r="AX381" s="13" t="s">
        <v>80</v>
      </c>
      <c r="AY381" s="218" t="s">
        <v>193</v>
      </c>
    </row>
    <row r="382" spans="2:51" s="13" customFormat="1" ht="12">
      <c r="B382" s="207"/>
      <c r="C382" s="208"/>
      <c r="D382" s="209" t="s">
        <v>201</v>
      </c>
      <c r="E382" s="210" t="s">
        <v>1</v>
      </c>
      <c r="F382" s="211" t="s">
        <v>1921</v>
      </c>
      <c r="G382" s="208"/>
      <c r="H382" s="212">
        <v>4.455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201</v>
      </c>
      <c r="AU382" s="218" t="s">
        <v>89</v>
      </c>
      <c r="AV382" s="13" t="s">
        <v>89</v>
      </c>
      <c r="AW382" s="13" t="s">
        <v>36</v>
      </c>
      <c r="AX382" s="13" t="s">
        <v>80</v>
      </c>
      <c r="AY382" s="218" t="s">
        <v>193</v>
      </c>
    </row>
    <row r="383" spans="2:51" s="14" customFormat="1" ht="12">
      <c r="B383" s="219"/>
      <c r="C383" s="220"/>
      <c r="D383" s="209" t="s">
        <v>201</v>
      </c>
      <c r="E383" s="221" t="s">
        <v>1</v>
      </c>
      <c r="F383" s="222" t="s">
        <v>203</v>
      </c>
      <c r="G383" s="220"/>
      <c r="H383" s="223">
        <v>252.775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201</v>
      </c>
      <c r="AU383" s="229" t="s">
        <v>89</v>
      </c>
      <c r="AV383" s="14" t="s">
        <v>199</v>
      </c>
      <c r="AW383" s="14" t="s">
        <v>36</v>
      </c>
      <c r="AX383" s="14" t="s">
        <v>87</v>
      </c>
      <c r="AY383" s="229" t="s">
        <v>193</v>
      </c>
    </row>
    <row r="384" spans="1:65" s="2" customFormat="1" ht="24.2" customHeight="1">
      <c r="A384" s="35"/>
      <c r="B384" s="36"/>
      <c r="C384" s="193" t="s">
        <v>624</v>
      </c>
      <c r="D384" s="193" t="s">
        <v>195</v>
      </c>
      <c r="E384" s="194" t="s">
        <v>2008</v>
      </c>
      <c r="F384" s="195" t="s">
        <v>2009</v>
      </c>
      <c r="G384" s="196" t="s">
        <v>231</v>
      </c>
      <c r="H384" s="197">
        <v>36.936</v>
      </c>
      <c r="I384" s="198"/>
      <c r="J384" s="199">
        <f>ROUND(I384*H384,2)</f>
        <v>0</v>
      </c>
      <c r="K384" s="200"/>
      <c r="L384" s="40"/>
      <c r="M384" s="201" t="s">
        <v>1</v>
      </c>
      <c r="N384" s="202" t="s">
        <v>45</v>
      </c>
      <c r="O384" s="72"/>
      <c r="P384" s="203">
        <f>O384*H384</f>
        <v>0</v>
      </c>
      <c r="Q384" s="203">
        <v>0.0057</v>
      </c>
      <c r="R384" s="203">
        <f>Q384*H384</f>
        <v>0.2105352</v>
      </c>
      <c r="S384" s="203">
        <v>0</v>
      </c>
      <c r="T384" s="204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5" t="s">
        <v>199</v>
      </c>
      <c r="AT384" s="205" t="s">
        <v>195</v>
      </c>
      <c r="AU384" s="205" t="s">
        <v>89</v>
      </c>
      <c r="AY384" s="18" t="s">
        <v>193</v>
      </c>
      <c r="BE384" s="206">
        <f>IF(N384="základní",J384,0)</f>
        <v>0</v>
      </c>
      <c r="BF384" s="206">
        <f>IF(N384="snížená",J384,0)</f>
        <v>0</v>
      </c>
      <c r="BG384" s="206">
        <f>IF(N384="zákl. přenesená",J384,0)</f>
        <v>0</v>
      </c>
      <c r="BH384" s="206">
        <f>IF(N384="sníž. přenesená",J384,0)</f>
        <v>0</v>
      </c>
      <c r="BI384" s="206">
        <f>IF(N384="nulová",J384,0)</f>
        <v>0</v>
      </c>
      <c r="BJ384" s="18" t="s">
        <v>87</v>
      </c>
      <c r="BK384" s="206">
        <f>ROUND(I384*H384,2)</f>
        <v>0</v>
      </c>
      <c r="BL384" s="18" t="s">
        <v>199</v>
      </c>
      <c r="BM384" s="205" t="s">
        <v>2010</v>
      </c>
    </row>
    <row r="385" spans="2:51" s="13" customFormat="1" ht="12">
      <c r="B385" s="207"/>
      <c r="C385" s="208"/>
      <c r="D385" s="209" t="s">
        <v>201</v>
      </c>
      <c r="E385" s="210" t="s">
        <v>1</v>
      </c>
      <c r="F385" s="211" t="s">
        <v>1980</v>
      </c>
      <c r="G385" s="208"/>
      <c r="H385" s="212">
        <v>36.936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201</v>
      </c>
      <c r="AU385" s="218" t="s">
        <v>89</v>
      </c>
      <c r="AV385" s="13" t="s">
        <v>89</v>
      </c>
      <c r="AW385" s="13" t="s">
        <v>36</v>
      </c>
      <c r="AX385" s="13" t="s">
        <v>80</v>
      </c>
      <c r="AY385" s="218" t="s">
        <v>193</v>
      </c>
    </row>
    <row r="386" spans="2:51" s="14" customFormat="1" ht="12">
      <c r="B386" s="219"/>
      <c r="C386" s="220"/>
      <c r="D386" s="209" t="s">
        <v>201</v>
      </c>
      <c r="E386" s="221" t="s">
        <v>1</v>
      </c>
      <c r="F386" s="222" t="s">
        <v>203</v>
      </c>
      <c r="G386" s="220"/>
      <c r="H386" s="223">
        <v>36.936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201</v>
      </c>
      <c r="AU386" s="229" t="s">
        <v>89</v>
      </c>
      <c r="AV386" s="14" t="s">
        <v>199</v>
      </c>
      <c r="AW386" s="14" t="s">
        <v>36</v>
      </c>
      <c r="AX386" s="14" t="s">
        <v>87</v>
      </c>
      <c r="AY386" s="229" t="s">
        <v>193</v>
      </c>
    </row>
    <row r="387" spans="1:65" s="2" customFormat="1" ht="24.2" customHeight="1">
      <c r="A387" s="35"/>
      <c r="B387" s="36"/>
      <c r="C387" s="193" t="s">
        <v>629</v>
      </c>
      <c r="D387" s="193" t="s">
        <v>195</v>
      </c>
      <c r="E387" s="194" t="s">
        <v>2011</v>
      </c>
      <c r="F387" s="195" t="s">
        <v>2012</v>
      </c>
      <c r="G387" s="196" t="s">
        <v>231</v>
      </c>
      <c r="H387" s="197">
        <v>203.505</v>
      </c>
      <c r="I387" s="198"/>
      <c r="J387" s="199">
        <f>ROUND(I387*H387,2)</f>
        <v>0</v>
      </c>
      <c r="K387" s="200"/>
      <c r="L387" s="40"/>
      <c r="M387" s="201" t="s">
        <v>1</v>
      </c>
      <c r="N387" s="202" t="s">
        <v>45</v>
      </c>
      <c r="O387" s="72"/>
      <c r="P387" s="203">
        <f>O387*H387</f>
        <v>0</v>
      </c>
      <c r="Q387" s="203">
        <v>0.00275</v>
      </c>
      <c r="R387" s="203">
        <f>Q387*H387</f>
        <v>0.55963875</v>
      </c>
      <c r="S387" s="203">
        <v>0</v>
      </c>
      <c r="T387" s="20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05" t="s">
        <v>199</v>
      </c>
      <c r="AT387" s="205" t="s">
        <v>195</v>
      </c>
      <c r="AU387" s="205" t="s">
        <v>89</v>
      </c>
      <c r="AY387" s="18" t="s">
        <v>193</v>
      </c>
      <c r="BE387" s="206">
        <f>IF(N387="základní",J387,0)</f>
        <v>0</v>
      </c>
      <c r="BF387" s="206">
        <f>IF(N387="snížená",J387,0)</f>
        <v>0</v>
      </c>
      <c r="BG387" s="206">
        <f>IF(N387="zákl. přenesená",J387,0)</f>
        <v>0</v>
      </c>
      <c r="BH387" s="206">
        <f>IF(N387="sníž. přenesená",J387,0)</f>
        <v>0</v>
      </c>
      <c r="BI387" s="206">
        <f>IF(N387="nulová",J387,0)</f>
        <v>0</v>
      </c>
      <c r="BJ387" s="18" t="s">
        <v>87</v>
      </c>
      <c r="BK387" s="206">
        <f>ROUND(I387*H387,2)</f>
        <v>0</v>
      </c>
      <c r="BL387" s="18" t="s">
        <v>199</v>
      </c>
      <c r="BM387" s="205" t="s">
        <v>2013</v>
      </c>
    </row>
    <row r="388" spans="2:51" s="15" customFormat="1" ht="12">
      <c r="B388" s="230"/>
      <c r="C388" s="231"/>
      <c r="D388" s="209" t="s">
        <v>201</v>
      </c>
      <c r="E388" s="232" t="s">
        <v>1</v>
      </c>
      <c r="F388" s="233" t="s">
        <v>1965</v>
      </c>
      <c r="G388" s="231"/>
      <c r="H388" s="232" t="s">
        <v>1</v>
      </c>
      <c r="I388" s="234"/>
      <c r="J388" s="231"/>
      <c r="K388" s="231"/>
      <c r="L388" s="235"/>
      <c r="M388" s="236"/>
      <c r="N388" s="237"/>
      <c r="O388" s="237"/>
      <c r="P388" s="237"/>
      <c r="Q388" s="237"/>
      <c r="R388" s="237"/>
      <c r="S388" s="237"/>
      <c r="T388" s="238"/>
      <c r="AT388" s="239" t="s">
        <v>201</v>
      </c>
      <c r="AU388" s="239" t="s">
        <v>89</v>
      </c>
      <c r="AV388" s="15" t="s">
        <v>87</v>
      </c>
      <c r="AW388" s="15" t="s">
        <v>36</v>
      </c>
      <c r="AX388" s="15" t="s">
        <v>80</v>
      </c>
      <c r="AY388" s="239" t="s">
        <v>193</v>
      </c>
    </row>
    <row r="389" spans="2:51" s="15" customFormat="1" ht="12">
      <c r="B389" s="230"/>
      <c r="C389" s="231"/>
      <c r="D389" s="209" t="s">
        <v>201</v>
      </c>
      <c r="E389" s="232" t="s">
        <v>1</v>
      </c>
      <c r="F389" s="233" t="s">
        <v>1965</v>
      </c>
      <c r="G389" s="231"/>
      <c r="H389" s="232" t="s">
        <v>1</v>
      </c>
      <c r="I389" s="234"/>
      <c r="J389" s="231"/>
      <c r="K389" s="231"/>
      <c r="L389" s="235"/>
      <c r="M389" s="236"/>
      <c r="N389" s="237"/>
      <c r="O389" s="237"/>
      <c r="P389" s="237"/>
      <c r="Q389" s="237"/>
      <c r="R389" s="237"/>
      <c r="S389" s="237"/>
      <c r="T389" s="238"/>
      <c r="AT389" s="239" t="s">
        <v>201</v>
      </c>
      <c r="AU389" s="239" t="s">
        <v>89</v>
      </c>
      <c r="AV389" s="15" t="s">
        <v>87</v>
      </c>
      <c r="AW389" s="15" t="s">
        <v>36</v>
      </c>
      <c r="AX389" s="15" t="s">
        <v>80</v>
      </c>
      <c r="AY389" s="239" t="s">
        <v>193</v>
      </c>
    </row>
    <row r="390" spans="2:51" s="13" customFormat="1" ht="12">
      <c r="B390" s="207"/>
      <c r="C390" s="208"/>
      <c r="D390" s="209" t="s">
        <v>201</v>
      </c>
      <c r="E390" s="210" t="s">
        <v>1</v>
      </c>
      <c r="F390" s="211" t="s">
        <v>1967</v>
      </c>
      <c r="G390" s="208"/>
      <c r="H390" s="212">
        <v>106.8</v>
      </c>
      <c r="I390" s="213"/>
      <c r="J390" s="208"/>
      <c r="K390" s="208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201</v>
      </c>
      <c r="AU390" s="218" t="s">
        <v>89</v>
      </c>
      <c r="AV390" s="13" t="s">
        <v>89</v>
      </c>
      <c r="AW390" s="13" t="s">
        <v>36</v>
      </c>
      <c r="AX390" s="13" t="s">
        <v>80</v>
      </c>
      <c r="AY390" s="218" t="s">
        <v>193</v>
      </c>
    </row>
    <row r="391" spans="2:51" s="13" customFormat="1" ht="12">
      <c r="B391" s="207"/>
      <c r="C391" s="208"/>
      <c r="D391" s="209" t="s">
        <v>201</v>
      </c>
      <c r="E391" s="210" t="s">
        <v>1</v>
      </c>
      <c r="F391" s="211" t="s">
        <v>1994</v>
      </c>
      <c r="G391" s="208"/>
      <c r="H391" s="212">
        <v>42.15</v>
      </c>
      <c r="I391" s="213"/>
      <c r="J391" s="208"/>
      <c r="K391" s="208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201</v>
      </c>
      <c r="AU391" s="218" t="s">
        <v>89</v>
      </c>
      <c r="AV391" s="13" t="s">
        <v>89</v>
      </c>
      <c r="AW391" s="13" t="s">
        <v>36</v>
      </c>
      <c r="AX391" s="13" t="s">
        <v>80</v>
      </c>
      <c r="AY391" s="218" t="s">
        <v>193</v>
      </c>
    </row>
    <row r="392" spans="2:51" s="13" customFormat="1" ht="12">
      <c r="B392" s="207"/>
      <c r="C392" s="208"/>
      <c r="D392" s="209" t="s">
        <v>201</v>
      </c>
      <c r="E392" s="210" t="s">
        <v>1</v>
      </c>
      <c r="F392" s="211" t="s">
        <v>1995</v>
      </c>
      <c r="G392" s="208"/>
      <c r="H392" s="212">
        <v>50.1</v>
      </c>
      <c r="I392" s="213"/>
      <c r="J392" s="208"/>
      <c r="K392" s="208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201</v>
      </c>
      <c r="AU392" s="218" t="s">
        <v>89</v>
      </c>
      <c r="AV392" s="13" t="s">
        <v>89</v>
      </c>
      <c r="AW392" s="13" t="s">
        <v>36</v>
      </c>
      <c r="AX392" s="13" t="s">
        <v>80</v>
      </c>
      <c r="AY392" s="218" t="s">
        <v>193</v>
      </c>
    </row>
    <row r="393" spans="2:51" s="13" customFormat="1" ht="12">
      <c r="B393" s="207"/>
      <c r="C393" s="208"/>
      <c r="D393" s="209" t="s">
        <v>201</v>
      </c>
      <c r="E393" s="210" t="s">
        <v>1</v>
      </c>
      <c r="F393" s="211" t="s">
        <v>1921</v>
      </c>
      <c r="G393" s="208"/>
      <c r="H393" s="212">
        <v>4.455</v>
      </c>
      <c r="I393" s="213"/>
      <c r="J393" s="208"/>
      <c r="K393" s="208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201</v>
      </c>
      <c r="AU393" s="218" t="s">
        <v>89</v>
      </c>
      <c r="AV393" s="13" t="s">
        <v>89</v>
      </c>
      <c r="AW393" s="13" t="s">
        <v>36</v>
      </c>
      <c r="AX393" s="13" t="s">
        <v>80</v>
      </c>
      <c r="AY393" s="218" t="s">
        <v>193</v>
      </c>
    </row>
    <row r="394" spans="2:51" s="14" customFormat="1" ht="12">
      <c r="B394" s="219"/>
      <c r="C394" s="220"/>
      <c r="D394" s="209" t="s">
        <v>201</v>
      </c>
      <c r="E394" s="221" t="s">
        <v>1</v>
      </c>
      <c r="F394" s="222" t="s">
        <v>203</v>
      </c>
      <c r="G394" s="220"/>
      <c r="H394" s="223">
        <v>203.505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201</v>
      </c>
      <c r="AU394" s="229" t="s">
        <v>89</v>
      </c>
      <c r="AV394" s="14" t="s">
        <v>199</v>
      </c>
      <c r="AW394" s="14" t="s">
        <v>36</v>
      </c>
      <c r="AX394" s="14" t="s">
        <v>87</v>
      </c>
      <c r="AY394" s="229" t="s">
        <v>193</v>
      </c>
    </row>
    <row r="395" spans="1:65" s="2" customFormat="1" ht="24.2" customHeight="1">
      <c r="A395" s="35"/>
      <c r="B395" s="36"/>
      <c r="C395" s="193" t="s">
        <v>634</v>
      </c>
      <c r="D395" s="193" t="s">
        <v>195</v>
      </c>
      <c r="E395" s="194" t="s">
        <v>2014</v>
      </c>
      <c r="F395" s="195" t="s">
        <v>2015</v>
      </c>
      <c r="G395" s="196" t="s">
        <v>231</v>
      </c>
      <c r="H395" s="197">
        <v>203.505</v>
      </c>
      <c r="I395" s="198"/>
      <c r="J395" s="199">
        <f>ROUND(I395*H395,2)</f>
        <v>0</v>
      </c>
      <c r="K395" s="200"/>
      <c r="L395" s="40"/>
      <c r="M395" s="201" t="s">
        <v>1</v>
      </c>
      <c r="N395" s="202" t="s">
        <v>45</v>
      </c>
      <c r="O395" s="72"/>
      <c r="P395" s="203">
        <f>O395*H395</f>
        <v>0</v>
      </c>
      <c r="Q395" s="203">
        <v>0.00275</v>
      </c>
      <c r="R395" s="203">
        <f>Q395*H395</f>
        <v>0.55963875</v>
      </c>
      <c r="S395" s="203">
        <v>0</v>
      </c>
      <c r="T395" s="204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05" t="s">
        <v>199</v>
      </c>
      <c r="AT395" s="205" t="s">
        <v>195</v>
      </c>
      <c r="AU395" s="205" t="s">
        <v>89</v>
      </c>
      <c r="AY395" s="18" t="s">
        <v>193</v>
      </c>
      <c r="BE395" s="206">
        <f>IF(N395="základní",J395,0)</f>
        <v>0</v>
      </c>
      <c r="BF395" s="206">
        <f>IF(N395="snížená",J395,0)</f>
        <v>0</v>
      </c>
      <c r="BG395" s="206">
        <f>IF(N395="zákl. přenesená",J395,0)</f>
        <v>0</v>
      </c>
      <c r="BH395" s="206">
        <f>IF(N395="sníž. přenesená",J395,0)</f>
        <v>0</v>
      </c>
      <c r="BI395" s="206">
        <f>IF(N395="nulová",J395,0)</f>
        <v>0</v>
      </c>
      <c r="BJ395" s="18" t="s">
        <v>87</v>
      </c>
      <c r="BK395" s="206">
        <f>ROUND(I395*H395,2)</f>
        <v>0</v>
      </c>
      <c r="BL395" s="18" t="s">
        <v>199</v>
      </c>
      <c r="BM395" s="205" t="s">
        <v>2016</v>
      </c>
    </row>
    <row r="396" spans="2:51" s="15" customFormat="1" ht="12">
      <c r="B396" s="230"/>
      <c r="C396" s="231"/>
      <c r="D396" s="209" t="s">
        <v>201</v>
      </c>
      <c r="E396" s="232" t="s">
        <v>1</v>
      </c>
      <c r="F396" s="233" t="s">
        <v>1965</v>
      </c>
      <c r="G396" s="231"/>
      <c r="H396" s="232" t="s">
        <v>1</v>
      </c>
      <c r="I396" s="234"/>
      <c r="J396" s="231"/>
      <c r="K396" s="231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201</v>
      </c>
      <c r="AU396" s="239" t="s">
        <v>89</v>
      </c>
      <c r="AV396" s="15" t="s">
        <v>87</v>
      </c>
      <c r="AW396" s="15" t="s">
        <v>36</v>
      </c>
      <c r="AX396" s="15" t="s">
        <v>80</v>
      </c>
      <c r="AY396" s="239" t="s">
        <v>193</v>
      </c>
    </row>
    <row r="397" spans="2:51" s="15" customFormat="1" ht="12">
      <c r="B397" s="230"/>
      <c r="C397" s="231"/>
      <c r="D397" s="209" t="s">
        <v>201</v>
      </c>
      <c r="E397" s="232" t="s">
        <v>1</v>
      </c>
      <c r="F397" s="233" t="s">
        <v>1965</v>
      </c>
      <c r="G397" s="231"/>
      <c r="H397" s="232" t="s">
        <v>1</v>
      </c>
      <c r="I397" s="234"/>
      <c r="J397" s="231"/>
      <c r="K397" s="231"/>
      <c r="L397" s="235"/>
      <c r="M397" s="236"/>
      <c r="N397" s="237"/>
      <c r="O397" s="237"/>
      <c r="P397" s="237"/>
      <c r="Q397" s="237"/>
      <c r="R397" s="237"/>
      <c r="S397" s="237"/>
      <c r="T397" s="238"/>
      <c r="AT397" s="239" t="s">
        <v>201</v>
      </c>
      <c r="AU397" s="239" t="s">
        <v>89</v>
      </c>
      <c r="AV397" s="15" t="s">
        <v>87</v>
      </c>
      <c r="AW397" s="15" t="s">
        <v>36</v>
      </c>
      <c r="AX397" s="15" t="s">
        <v>80</v>
      </c>
      <c r="AY397" s="239" t="s">
        <v>193</v>
      </c>
    </row>
    <row r="398" spans="2:51" s="13" customFormat="1" ht="12">
      <c r="B398" s="207"/>
      <c r="C398" s="208"/>
      <c r="D398" s="209" t="s">
        <v>201</v>
      </c>
      <c r="E398" s="210" t="s">
        <v>1</v>
      </c>
      <c r="F398" s="211" t="s">
        <v>1967</v>
      </c>
      <c r="G398" s="208"/>
      <c r="H398" s="212">
        <v>106.8</v>
      </c>
      <c r="I398" s="213"/>
      <c r="J398" s="208"/>
      <c r="K398" s="208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201</v>
      </c>
      <c r="AU398" s="218" t="s">
        <v>89</v>
      </c>
      <c r="AV398" s="13" t="s">
        <v>89</v>
      </c>
      <c r="AW398" s="13" t="s">
        <v>36</v>
      </c>
      <c r="AX398" s="13" t="s">
        <v>80</v>
      </c>
      <c r="AY398" s="218" t="s">
        <v>193</v>
      </c>
    </row>
    <row r="399" spans="2:51" s="13" customFormat="1" ht="12">
      <c r="B399" s="207"/>
      <c r="C399" s="208"/>
      <c r="D399" s="209" t="s">
        <v>201</v>
      </c>
      <c r="E399" s="210" t="s">
        <v>1</v>
      </c>
      <c r="F399" s="211" t="s">
        <v>1994</v>
      </c>
      <c r="G399" s="208"/>
      <c r="H399" s="212">
        <v>42.15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201</v>
      </c>
      <c r="AU399" s="218" t="s">
        <v>89</v>
      </c>
      <c r="AV399" s="13" t="s">
        <v>89</v>
      </c>
      <c r="AW399" s="13" t="s">
        <v>36</v>
      </c>
      <c r="AX399" s="13" t="s">
        <v>80</v>
      </c>
      <c r="AY399" s="218" t="s">
        <v>193</v>
      </c>
    </row>
    <row r="400" spans="2:51" s="13" customFormat="1" ht="12">
      <c r="B400" s="207"/>
      <c r="C400" s="208"/>
      <c r="D400" s="209" t="s">
        <v>201</v>
      </c>
      <c r="E400" s="210" t="s">
        <v>1</v>
      </c>
      <c r="F400" s="211" t="s">
        <v>1995</v>
      </c>
      <c r="G400" s="208"/>
      <c r="H400" s="212">
        <v>50.1</v>
      </c>
      <c r="I400" s="213"/>
      <c r="J400" s="208"/>
      <c r="K400" s="208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201</v>
      </c>
      <c r="AU400" s="218" t="s">
        <v>89</v>
      </c>
      <c r="AV400" s="13" t="s">
        <v>89</v>
      </c>
      <c r="AW400" s="13" t="s">
        <v>36</v>
      </c>
      <c r="AX400" s="13" t="s">
        <v>80</v>
      </c>
      <c r="AY400" s="218" t="s">
        <v>193</v>
      </c>
    </row>
    <row r="401" spans="2:51" s="13" customFormat="1" ht="12">
      <c r="B401" s="207"/>
      <c r="C401" s="208"/>
      <c r="D401" s="209" t="s">
        <v>201</v>
      </c>
      <c r="E401" s="210" t="s">
        <v>1</v>
      </c>
      <c r="F401" s="211" t="s">
        <v>1921</v>
      </c>
      <c r="G401" s="208"/>
      <c r="H401" s="212">
        <v>4.455</v>
      </c>
      <c r="I401" s="213"/>
      <c r="J401" s="208"/>
      <c r="K401" s="208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201</v>
      </c>
      <c r="AU401" s="218" t="s">
        <v>89</v>
      </c>
      <c r="AV401" s="13" t="s">
        <v>89</v>
      </c>
      <c r="AW401" s="13" t="s">
        <v>36</v>
      </c>
      <c r="AX401" s="13" t="s">
        <v>80</v>
      </c>
      <c r="AY401" s="218" t="s">
        <v>193</v>
      </c>
    </row>
    <row r="402" spans="2:51" s="14" customFormat="1" ht="12">
      <c r="B402" s="219"/>
      <c r="C402" s="220"/>
      <c r="D402" s="209" t="s">
        <v>201</v>
      </c>
      <c r="E402" s="221" t="s">
        <v>1</v>
      </c>
      <c r="F402" s="222" t="s">
        <v>203</v>
      </c>
      <c r="G402" s="220"/>
      <c r="H402" s="223">
        <v>203.505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201</v>
      </c>
      <c r="AU402" s="229" t="s">
        <v>89</v>
      </c>
      <c r="AV402" s="14" t="s">
        <v>199</v>
      </c>
      <c r="AW402" s="14" t="s">
        <v>36</v>
      </c>
      <c r="AX402" s="14" t="s">
        <v>87</v>
      </c>
      <c r="AY402" s="229" t="s">
        <v>193</v>
      </c>
    </row>
    <row r="403" spans="1:65" s="2" customFormat="1" ht="24.2" customHeight="1">
      <c r="A403" s="35"/>
      <c r="B403" s="36"/>
      <c r="C403" s="193" t="s">
        <v>640</v>
      </c>
      <c r="D403" s="193" t="s">
        <v>195</v>
      </c>
      <c r="E403" s="194" t="s">
        <v>2017</v>
      </c>
      <c r="F403" s="195" t="s">
        <v>2018</v>
      </c>
      <c r="G403" s="196" t="s">
        <v>231</v>
      </c>
      <c r="H403" s="197">
        <v>27.7</v>
      </c>
      <c r="I403" s="198"/>
      <c r="J403" s="199">
        <f>ROUND(I403*H403,2)</f>
        <v>0</v>
      </c>
      <c r="K403" s="200"/>
      <c r="L403" s="40"/>
      <c r="M403" s="201" t="s">
        <v>1</v>
      </c>
      <c r="N403" s="202" t="s">
        <v>45</v>
      </c>
      <c r="O403" s="72"/>
      <c r="P403" s="203">
        <f>O403*H403</f>
        <v>0</v>
      </c>
      <c r="Q403" s="203">
        <v>0.021</v>
      </c>
      <c r="R403" s="203">
        <f>Q403*H403</f>
        <v>0.5817</v>
      </c>
      <c r="S403" s="203">
        <v>0</v>
      </c>
      <c r="T403" s="204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05" t="s">
        <v>199</v>
      </c>
      <c r="AT403" s="205" t="s">
        <v>195</v>
      </c>
      <c r="AU403" s="205" t="s">
        <v>89</v>
      </c>
      <c r="AY403" s="18" t="s">
        <v>193</v>
      </c>
      <c r="BE403" s="206">
        <f>IF(N403="základní",J403,0)</f>
        <v>0</v>
      </c>
      <c r="BF403" s="206">
        <f>IF(N403="snížená",J403,0)</f>
        <v>0</v>
      </c>
      <c r="BG403" s="206">
        <f>IF(N403="zákl. přenesená",J403,0)</f>
        <v>0</v>
      </c>
      <c r="BH403" s="206">
        <f>IF(N403="sníž. přenesená",J403,0)</f>
        <v>0</v>
      </c>
      <c r="BI403" s="206">
        <f>IF(N403="nulová",J403,0)</f>
        <v>0</v>
      </c>
      <c r="BJ403" s="18" t="s">
        <v>87</v>
      </c>
      <c r="BK403" s="206">
        <f>ROUND(I403*H403,2)</f>
        <v>0</v>
      </c>
      <c r="BL403" s="18" t="s">
        <v>199</v>
      </c>
      <c r="BM403" s="205" t="s">
        <v>2019</v>
      </c>
    </row>
    <row r="404" spans="2:51" s="15" customFormat="1" ht="12">
      <c r="B404" s="230"/>
      <c r="C404" s="231"/>
      <c r="D404" s="209" t="s">
        <v>201</v>
      </c>
      <c r="E404" s="232" t="s">
        <v>1</v>
      </c>
      <c r="F404" s="233" t="s">
        <v>2020</v>
      </c>
      <c r="G404" s="231"/>
      <c r="H404" s="232" t="s">
        <v>1</v>
      </c>
      <c r="I404" s="234"/>
      <c r="J404" s="231"/>
      <c r="K404" s="231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201</v>
      </c>
      <c r="AU404" s="239" t="s">
        <v>89</v>
      </c>
      <c r="AV404" s="15" t="s">
        <v>87</v>
      </c>
      <c r="AW404" s="15" t="s">
        <v>36</v>
      </c>
      <c r="AX404" s="15" t="s">
        <v>80</v>
      </c>
      <c r="AY404" s="239" t="s">
        <v>193</v>
      </c>
    </row>
    <row r="405" spans="2:51" s="13" customFormat="1" ht="12">
      <c r="B405" s="207"/>
      <c r="C405" s="208"/>
      <c r="D405" s="209" t="s">
        <v>201</v>
      </c>
      <c r="E405" s="210" t="s">
        <v>1</v>
      </c>
      <c r="F405" s="211" t="s">
        <v>2004</v>
      </c>
      <c r="G405" s="208"/>
      <c r="H405" s="212">
        <v>27.7</v>
      </c>
      <c r="I405" s="213"/>
      <c r="J405" s="208"/>
      <c r="K405" s="208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201</v>
      </c>
      <c r="AU405" s="218" t="s">
        <v>89</v>
      </c>
      <c r="AV405" s="13" t="s">
        <v>89</v>
      </c>
      <c r="AW405" s="13" t="s">
        <v>36</v>
      </c>
      <c r="AX405" s="13" t="s">
        <v>80</v>
      </c>
      <c r="AY405" s="218" t="s">
        <v>193</v>
      </c>
    </row>
    <row r="406" spans="2:51" s="14" customFormat="1" ht="12">
      <c r="B406" s="219"/>
      <c r="C406" s="220"/>
      <c r="D406" s="209" t="s">
        <v>201</v>
      </c>
      <c r="E406" s="221" t="s">
        <v>1</v>
      </c>
      <c r="F406" s="222" t="s">
        <v>203</v>
      </c>
      <c r="G406" s="220"/>
      <c r="H406" s="223">
        <v>27.7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201</v>
      </c>
      <c r="AU406" s="229" t="s">
        <v>89</v>
      </c>
      <c r="AV406" s="14" t="s">
        <v>199</v>
      </c>
      <c r="AW406" s="14" t="s">
        <v>36</v>
      </c>
      <c r="AX406" s="14" t="s">
        <v>87</v>
      </c>
      <c r="AY406" s="229" t="s">
        <v>193</v>
      </c>
    </row>
    <row r="407" spans="1:65" s="2" customFormat="1" ht="16.5" customHeight="1">
      <c r="A407" s="35"/>
      <c r="B407" s="36"/>
      <c r="C407" s="193" t="s">
        <v>646</v>
      </c>
      <c r="D407" s="193" t="s">
        <v>195</v>
      </c>
      <c r="E407" s="194" t="s">
        <v>2021</v>
      </c>
      <c r="F407" s="195" t="s">
        <v>2022</v>
      </c>
      <c r="G407" s="196" t="s">
        <v>231</v>
      </c>
      <c r="H407" s="197">
        <v>252.775</v>
      </c>
      <c r="I407" s="198"/>
      <c r="J407" s="199">
        <f>ROUND(I407*H407,2)</f>
        <v>0</v>
      </c>
      <c r="K407" s="200"/>
      <c r="L407" s="40"/>
      <c r="M407" s="201" t="s">
        <v>1</v>
      </c>
      <c r="N407" s="202" t="s">
        <v>45</v>
      </c>
      <c r="O407" s="72"/>
      <c r="P407" s="203">
        <f>O407*H407</f>
        <v>0</v>
      </c>
      <c r="Q407" s="203">
        <v>0</v>
      </c>
      <c r="R407" s="203">
        <f>Q407*H407</f>
        <v>0</v>
      </c>
      <c r="S407" s="203">
        <v>0</v>
      </c>
      <c r="T407" s="204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05" t="s">
        <v>199</v>
      </c>
      <c r="AT407" s="205" t="s">
        <v>195</v>
      </c>
      <c r="AU407" s="205" t="s">
        <v>89</v>
      </c>
      <c r="AY407" s="18" t="s">
        <v>193</v>
      </c>
      <c r="BE407" s="206">
        <f>IF(N407="základní",J407,0)</f>
        <v>0</v>
      </c>
      <c r="BF407" s="206">
        <f>IF(N407="snížená",J407,0)</f>
        <v>0</v>
      </c>
      <c r="BG407" s="206">
        <f>IF(N407="zákl. přenesená",J407,0)</f>
        <v>0</v>
      </c>
      <c r="BH407" s="206">
        <f>IF(N407="sníž. přenesená",J407,0)</f>
        <v>0</v>
      </c>
      <c r="BI407" s="206">
        <f>IF(N407="nulová",J407,0)</f>
        <v>0</v>
      </c>
      <c r="BJ407" s="18" t="s">
        <v>87</v>
      </c>
      <c r="BK407" s="206">
        <f>ROUND(I407*H407,2)</f>
        <v>0</v>
      </c>
      <c r="BL407" s="18" t="s">
        <v>199</v>
      </c>
      <c r="BM407" s="205" t="s">
        <v>2023</v>
      </c>
    </row>
    <row r="408" spans="2:51" s="15" customFormat="1" ht="12">
      <c r="B408" s="230"/>
      <c r="C408" s="231"/>
      <c r="D408" s="209" t="s">
        <v>201</v>
      </c>
      <c r="E408" s="232" t="s">
        <v>1</v>
      </c>
      <c r="F408" s="233" t="s">
        <v>1965</v>
      </c>
      <c r="G408" s="231"/>
      <c r="H408" s="232" t="s">
        <v>1</v>
      </c>
      <c r="I408" s="234"/>
      <c r="J408" s="231"/>
      <c r="K408" s="231"/>
      <c r="L408" s="235"/>
      <c r="M408" s="236"/>
      <c r="N408" s="237"/>
      <c r="O408" s="237"/>
      <c r="P408" s="237"/>
      <c r="Q408" s="237"/>
      <c r="R408" s="237"/>
      <c r="S408" s="237"/>
      <c r="T408" s="238"/>
      <c r="AT408" s="239" t="s">
        <v>201</v>
      </c>
      <c r="AU408" s="239" t="s">
        <v>89</v>
      </c>
      <c r="AV408" s="15" t="s">
        <v>87</v>
      </c>
      <c r="AW408" s="15" t="s">
        <v>36</v>
      </c>
      <c r="AX408" s="15" t="s">
        <v>80</v>
      </c>
      <c r="AY408" s="239" t="s">
        <v>193</v>
      </c>
    </row>
    <row r="409" spans="2:51" s="13" customFormat="1" ht="12">
      <c r="B409" s="207"/>
      <c r="C409" s="208"/>
      <c r="D409" s="209" t="s">
        <v>201</v>
      </c>
      <c r="E409" s="210" t="s">
        <v>1</v>
      </c>
      <c r="F409" s="211" t="s">
        <v>1966</v>
      </c>
      <c r="G409" s="208"/>
      <c r="H409" s="212">
        <v>22.6</v>
      </c>
      <c r="I409" s="213"/>
      <c r="J409" s="208"/>
      <c r="K409" s="208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201</v>
      </c>
      <c r="AU409" s="218" t="s">
        <v>89</v>
      </c>
      <c r="AV409" s="13" t="s">
        <v>89</v>
      </c>
      <c r="AW409" s="13" t="s">
        <v>36</v>
      </c>
      <c r="AX409" s="13" t="s">
        <v>80</v>
      </c>
      <c r="AY409" s="218" t="s">
        <v>193</v>
      </c>
    </row>
    <row r="410" spans="2:51" s="13" customFormat="1" ht="12">
      <c r="B410" s="207"/>
      <c r="C410" s="208"/>
      <c r="D410" s="209" t="s">
        <v>201</v>
      </c>
      <c r="E410" s="210" t="s">
        <v>1</v>
      </c>
      <c r="F410" s="211" t="s">
        <v>1967</v>
      </c>
      <c r="G410" s="208"/>
      <c r="H410" s="212">
        <v>106.8</v>
      </c>
      <c r="I410" s="213"/>
      <c r="J410" s="208"/>
      <c r="K410" s="208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201</v>
      </c>
      <c r="AU410" s="218" t="s">
        <v>89</v>
      </c>
      <c r="AV410" s="13" t="s">
        <v>89</v>
      </c>
      <c r="AW410" s="13" t="s">
        <v>36</v>
      </c>
      <c r="AX410" s="13" t="s">
        <v>80</v>
      </c>
      <c r="AY410" s="218" t="s">
        <v>193</v>
      </c>
    </row>
    <row r="411" spans="2:51" s="13" customFormat="1" ht="12">
      <c r="B411" s="207"/>
      <c r="C411" s="208"/>
      <c r="D411" s="209" t="s">
        <v>201</v>
      </c>
      <c r="E411" s="210" t="s">
        <v>1</v>
      </c>
      <c r="F411" s="211" t="s">
        <v>1968</v>
      </c>
      <c r="G411" s="208"/>
      <c r="H411" s="212">
        <v>55.485</v>
      </c>
      <c r="I411" s="213"/>
      <c r="J411" s="208"/>
      <c r="K411" s="208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201</v>
      </c>
      <c r="AU411" s="218" t="s">
        <v>89</v>
      </c>
      <c r="AV411" s="13" t="s">
        <v>89</v>
      </c>
      <c r="AW411" s="13" t="s">
        <v>36</v>
      </c>
      <c r="AX411" s="13" t="s">
        <v>80</v>
      </c>
      <c r="AY411" s="218" t="s">
        <v>193</v>
      </c>
    </row>
    <row r="412" spans="2:51" s="13" customFormat="1" ht="12">
      <c r="B412" s="207"/>
      <c r="C412" s="208"/>
      <c r="D412" s="209" t="s">
        <v>201</v>
      </c>
      <c r="E412" s="210" t="s">
        <v>1</v>
      </c>
      <c r="F412" s="211" t="s">
        <v>1969</v>
      </c>
      <c r="G412" s="208"/>
      <c r="H412" s="212">
        <v>63.435</v>
      </c>
      <c r="I412" s="213"/>
      <c r="J412" s="208"/>
      <c r="K412" s="208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201</v>
      </c>
      <c r="AU412" s="218" t="s">
        <v>89</v>
      </c>
      <c r="AV412" s="13" t="s">
        <v>89</v>
      </c>
      <c r="AW412" s="13" t="s">
        <v>36</v>
      </c>
      <c r="AX412" s="13" t="s">
        <v>80</v>
      </c>
      <c r="AY412" s="218" t="s">
        <v>193</v>
      </c>
    </row>
    <row r="413" spans="2:51" s="13" customFormat="1" ht="12">
      <c r="B413" s="207"/>
      <c r="C413" s="208"/>
      <c r="D413" s="209" t="s">
        <v>201</v>
      </c>
      <c r="E413" s="210" t="s">
        <v>1</v>
      </c>
      <c r="F413" s="211" t="s">
        <v>1921</v>
      </c>
      <c r="G413" s="208"/>
      <c r="H413" s="212">
        <v>4.455</v>
      </c>
      <c r="I413" s="213"/>
      <c r="J413" s="208"/>
      <c r="K413" s="208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201</v>
      </c>
      <c r="AU413" s="218" t="s">
        <v>89</v>
      </c>
      <c r="AV413" s="13" t="s">
        <v>89</v>
      </c>
      <c r="AW413" s="13" t="s">
        <v>36</v>
      </c>
      <c r="AX413" s="13" t="s">
        <v>80</v>
      </c>
      <c r="AY413" s="218" t="s">
        <v>193</v>
      </c>
    </row>
    <row r="414" spans="2:51" s="14" customFormat="1" ht="12">
      <c r="B414" s="219"/>
      <c r="C414" s="220"/>
      <c r="D414" s="209" t="s">
        <v>201</v>
      </c>
      <c r="E414" s="221" t="s">
        <v>1</v>
      </c>
      <c r="F414" s="222" t="s">
        <v>203</v>
      </c>
      <c r="G414" s="220"/>
      <c r="H414" s="223">
        <v>252.775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201</v>
      </c>
      <c r="AU414" s="229" t="s">
        <v>89</v>
      </c>
      <c r="AV414" s="14" t="s">
        <v>199</v>
      </c>
      <c r="AW414" s="14" t="s">
        <v>36</v>
      </c>
      <c r="AX414" s="14" t="s">
        <v>87</v>
      </c>
      <c r="AY414" s="229" t="s">
        <v>193</v>
      </c>
    </row>
    <row r="415" spans="1:65" s="2" customFormat="1" ht="24.2" customHeight="1">
      <c r="A415" s="35"/>
      <c r="B415" s="36"/>
      <c r="C415" s="193" t="s">
        <v>651</v>
      </c>
      <c r="D415" s="193" t="s">
        <v>195</v>
      </c>
      <c r="E415" s="194" t="s">
        <v>2024</v>
      </c>
      <c r="F415" s="195" t="s">
        <v>2025</v>
      </c>
      <c r="G415" s="196" t="s">
        <v>231</v>
      </c>
      <c r="H415" s="197">
        <v>11.5</v>
      </c>
      <c r="I415" s="198"/>
      <c r="J415" s="199">
        <f>ROUND(I415*H415,2)</f>
        <v>0</v>
      </c>
      <c r="K415" s="200"/>
      <c r="L415" s="40"/>
      <c r="M415" s="201" t="s">
        <v>1</v>
      </c>
      <c r="N415" s="202" t="s">
        <v>45</v>
      </c>
      <c r="O415" s="72"/>
      <c r="P415" s="203">
        <f>O415*H415</f>
        <v>0</v>
      </c>
      <c r="Q415" s="203">
        <v>0</v>
      </c>
      <c r="R415" s="203">
        <f>Q415*H415</f>
        <v>0</v>
      </c>
      <c r="S415" s="203">
        <v>0</v>
      </c>
      <c r="T415" s="204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05" t="s">
        <v>199</v>
      </c>
      <c r="AT415" s="205" t="s">
        <v>195</v>
      </c>
      <c r="AU415" s="205" t="s">
        <v>89</v>
      </c>
      <c r="AY415" s="18" t="s">
        <v>193</v>
      </c>
      <c r="BE415" s="206">
        <f>IF(N415="základní",J415,0)</f>
        <v>0</v>
      </c>
      <c r="BF415" s="206">
        <f>IF(N415="snížená",J415,0)</f>
        <v>0</v>
      </c>
      <c r="BG415" s="206">
        <f>IF(N415="zákl. přenesená",J415,0)</f>
        <v>0</v>
      </c>
      <c r="BH415" s="206">
        <f>IF(N415="sníž. přenesená",J415,0)</f>
        <v>0</v>
      </c>
      <c r="BI415" s="206">
        <f>IF(N415="nulová",J415,0)</f>
        <v>0</v>
      </c>
      <c r="BJ415" s="18" t="s">
        <v>87</v>
      </c>
      <c r="BK415" s="206">
        <f>ROUND(I415*H415,2)</f>
        <v>0</v>
      </c>
      <c r="BL415" s="18" t="s">
        <v>199</v>
      </c>
      <c r="BM415" s="205" t="s">
        <v>2026</v>
      </c>
    </row>
    <row r="416" spans="2:51" s="15" customFormat="1" ht="22.5">
      <c r="B416" s="230"/>
      <c r="C416" s="231"/>
      <c r="D416" s="209" t="s">
        <v>201</v>
      </c>
      <c r="E416" s="232" t="s">
        <v>1</v>
      </c>
      <c r="F416" s="233" t="s">
        <v>2027</v>
      </c>
      <c r="G416" s="231"/>
      <c r="H416" s="232" t="s">
        <v>1</v>
      </c>
      <c r="I416" s="234"/>
      <c r="J416" s="231"/>
      <c r="K416" s="231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201</v>
      </c>
      <c r="AU416" s="239" t="s">
        <v>89</v>
      </c>
      <c r="AV416" s="15" t="s">
        <v>87</v>
      </c>
      <c r="AW416" s="15" t="s">
        <v>36</v>
      </c>
      <c r="AX416" s="15" t="s">
        <v>80</v>
      </c>
      <c r="AY416" s="239" t="s">
        <v>193</v>
      </c>
    </row>
    <row r="417" spans="2:51" s="15" customFormat="1" ht="12">
      <c r="B417" s="230"/>
      <c r="C417" s="231"/>
      <c r="D417" s="209" t="s">
        <v>201</v>
      </c>
      <c r="E417" s="232" t="s">
        <v>1</v>
      </c>
      <c r="F417" s="233" t="s">
        <v>2028</v>
      </c>
      <c r="G417" s="231"/>
      <c r="H417" s="232" t="s">
        <v>1</v>
      </c>
      <c r="I417" s="234"/>
      <c r="J417" s="231"/>
      <c r="K417" s="231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201</v>
      </c>
      <c r="AU417" s="239" t="s">
        <v>89</v>
      </c>
      <c r="AV417" s="15" t="s">
        <v>87</v>
      </c>
      <c r="AW417" s="15" t="s">
        <v>36</v>
      </c>
      <c r="AX417" s="15" t="s">
        <v>80</v>
      </c>
      <c r="AY417" s="239" t="s">
        <v>193</v>
      </c>
    </row>
    <row r="418" spans="2:51" s="15" customFormat="1" ht="22.5">
      <c r="B418" s="230"/>
      <c r="C418" s="231"/>
      <c r="D418" s="209" t="s">
        <v>201</v>
      </c>
      <c r="E418" s="232" t="s">
        <v>1</v>
      </c>
      <c r="F418" s="233" t="s">
        <v>2029</v>
      </c>
      <c r="G418" s="231"/>
      <c r="H418" s="232" t="s">
        <v>1</v>
      </c>
      <c r="I418" s="234"/>
      <c r="J418" s="231"/>
      <c r="K418" s="231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201</v>
      </c>
      <c r="AU418" s="239" t="s">
        <v>89</v>
      </c>
      <c r="AV418" s="15" t="s">
        <v>87</v>
      </c>
      <c r="AW418" s="15" t="s">
        <v>36</v>
      </c>
      <c r="AX418" s="15" t="s">
        <v>80</v>
      </c>
      <c r="AY418" s="239" t="s">
        <v>193</v>
      </c>
    </row>
    <row r="419" spans="2:51" s="15" customFormat="1" ht="33.75">
      <c r="B419" s="230"/>
      <c r="C419" s="231"/>
      <c r="D419" s="209" t="s">
        <v>201</v>
      </c>
      <c r="E419" s="232" t="s">
        <v>1</v>
      </c>
      <c r="F419" s="233" t="s">
        <v>2030</v>
      </c>
      <c r="G419" s="231"/>
      <c r="H419" s="232" t="s">
        <v>1</v>
      </c>
      <c r="I419" s="234"/>
      <c r="J419" s="231"/>
      <c r="K419" s="231"/>
      <c r="L419" s="235"/>
      <c r="M419" s="236"/>
      <c r="N419" s="237"/>
      <c r="O419" s="237"/>
      <c r="P419" s="237"/>
      <c r="Q419" s="237"/>
      <c r="R419" s="237"/>
      <c r="S419" s="237"/>
      <c r="T419" s="238"/>
      <c r="AT419" s="239" t="s">
        <v>201</v>
      </c>
      <c r="AU419" s="239" t="s">
        <v>89</v>
      </c>
      <c r="AV419" s="15" t="s">
        <v>87</v>
      </c>
      <c r="AW419" s="15" t="s">
        <v>36</v>
      </c>
      <c r="AX419" s="15" t="s">
        <v>80</v>
      </c>
      <c r="AY419" s="239" t="s">
        <v>193</v>
      </c>
    </row>
    <row r="420" spans="2:51" s="15" customFormat="1" ht="12">
      <c r="B420" s="230"/>
      <c r="C420" s="231"/>
      <c r="D420" s="209" t="s">
        <v>201</v>
      </c>
      <c r="E420" s="232" t="s">
        <v>1</v>
      </c>
      <c r="F420" s="233" t="s">
        <v>2031</v>
      </c>
      <c r="G420" s="231"/>
      <c r="H420" s="232" t="s">
        <v>1</v>
      </c>
      <c r="I420" s="234"/>
      <c r="J420" s="231"/>
      <c r="K420" s="231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201</v>
      </c>
      <c r="AU420" s="239" t="s">
        <v>89</v>
      </c>
      <c r="AV420" s="15" t="s">
        <v>87</v>
      </c>
      <c r="AW420" s="15" t="s">
        <v>36</v>
      </c>
      <c r="AX420" s="15" t="s">
        <v>80</v>
      </c>
      <c r="AY420" s="239" t="s">
        <v>193</v>
      </c>
    </row>
    <row r="421" spans="2:51" s="15" customFormat="1" ht="33.75">
      <c r="B421" s="230"/>
      <c r="C421" s="231"/>
      <c r="D421" s="209" t="s">
        <v>201</v>
      </c>
      <c r="E421" s="232" t="s">
        <v>1</v>
      </c>
      <c r="F421" s="233" t="s">
        <v>2032</v>
      </c>
      <c r="G421" s="231"/>
      <c r="H421" s="232" t="s">
        <v>1</v>
      </c>
      <c r="I421" s="234"/>
      <c r="J421" s="231"/>
      <c r="K421" s="231"/>
      <c r="L421" s="235"/>
      <c r="M421" s="236"/>
      <c r="N421" s="237"/>
      <c r="O421" s="237"/>
      <c r="P421" s="237"/>
      <c r="Q421" s="237"/>
      <c r="R421" s="237"/>
      <c r="S421" s="237"/>
      <c r="T421" s="238"/>
      <c r="AT421" s="239" t="s">
        <v>201</v>
      </c>
      <c r="AU421" s="239" t="s">
        <v>89</v>
      </c>
      <c r="AV421" s="15" t="s">
        <v>87</v>
      </c>
      <c r="AW421" s="15" t="s">
        <v>36</v>
      </c>
      <c r="AX421" s="15" t="s">
        <v>80</v>
      </c>
      <c r="AY421" s="239" t="s">
        <v>193</v>
      </c>
    </row>
    <row r="422" spans="2:51" s="15" customFormat="1" ht="33.75">
      <c r="B422" s="230"/>
      <c r="C422" s="231"/>
      <c r="D422" s="209" t="s">
        <v>201</v>
      </c>
      <c r="E422" s="232" t="s">
        <v>1</v>
      </c>
      <c r="F422" s="233" t="s">
        <v>2033</v>
      </c>
      <c r="G422" s="231"/>
      <c r="H422" s="232" t="s">
        <v>1</v>
      </c>
      <c r="I422" s="234"/>
      <c r="J422" s="231"/>
      <c r="K422" s="231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201</v>
      </c>
      <c r="AU422" s="239" t="s">
        <v>89</v>
      </c>
      <c r="AV422" s="15" t="s">
        <v>87</v>
      </c>
      <c r="AW422" s="15" t="s">
        <v>36</v>
      </c>
      <c r="AX422" s="15" t="s">
        <v>80</v>
      </c>
      <c r="AY422" s="239" t="s">
        <v>193</v>
      </c>
    </row>
    <row r="423" spans="2:51" s="15" customFormat="1" ht="12">
      <c r="B423" s="230"/>
      <c r="C423" s="231"/>
      <c r="D423" s="209" t="s">
        <v>201</v>
      </c>
      <c r="E423" s="232" t="s">
        <v>1</v>
      </c>
      <c r="F423" s="233" t="s">
        <v>2034</v>
      </c>
      <c r="G423" s="231"/>
      <c r="H423" s="232" t="s">
        <v>1</v>
      </c>
      <c r="I423" s="234"/>
      <c r="J423" s="231"/>
      <c r="K423" s="231"/>
      <c r="L423" s="235"/>
      <c r="M423" s="236"/>
      <c r="N423" s="237"/>
      <c r="O423" s="237"/>
      <c r="P423" s="237"/>
      <c r="Q423" s="237"/>
      <c r="R423" s="237"/>
      <c r="S423" s="237"/>
      <c r="T423" s="238"/>
      <c r="AT423" s="239" t="s">
        <v>201</v>
      </c>
      <c r="AU423" s="239" t="s">
        <v>89</v>
      </c>
      <c r="AV423" s="15" t="s">
        <v>87</v>
      </c>
      <c r="AW423" s="15" t="s">
        <v>36</v>
      </c>
      <c r="AX423" s="15" t="s">
        <v>80</v>
      </c>
      <c r="AY423" s="239" t="s">
        <v>193</v>
      </c>
    </row>
    <row r="424" spans="2:51" s="15" customFormat="1" ht="33.75">
      <c r="B424" s="230"/>
      <c r="C424" s="231"/>
      <c r="D424" s="209" t="s">
        <v>201</v>
      </c>
      <c r="E424" s="232" t="s">
        <v>1</v>
      </c>
      <c r="F424" s="233" t="s">
        <v>2035</v>
      </c>
      <c r="G424" s="231"/>
      <c r="H424" s="232" t="s">
        <v>1</v>
      </c>
      <c r="I424" s="234"/>
      <c r="J424" s="231"/>
      <c r="K424" s="231"/>
      <c r="L424" s="235"/>
      <c r="M424" s="236"/>
      <c r="N424" s="237"/>
      <c r="O424" s="237"/>
      <c r="P424" s="237"/>
      <c r="Q424" s="237"/>
      <c r="R424" s="237"/>
      <c r="S424" s="237"/>
      <c r="T424" s="238"/>
      <c r="AT424" s="239" t="s">
        <v>201</v>
      </c>
      <c r="AU424" s="239" t="s">
        <v>89</v>
      </c>
      <c r="AV424" s="15" t="s">
        <v>87</v>
      </c>
      <c r="AW424" s="15" t="s">
        <v>36</v>
      </c>
      <c r="AX424" s="15" t="s">
        <v>80</v>
      </c>
      <c r="AY424" s="239" t="s">
        <v>193</v>
      </c>
    </row>
    <row r="425" spans="2:51" s="15" customFormat="1" ht="22.5">
      <c r="B425" s="230"/>
      <c r="C425" s="231"/>
      <c r="D425" s="209" t="s">
        <v>201</v>
      </c>
      <c r="E425" s="232" t="s">
        <v>1</v>
      </c>
      <c r="F425" s="233" t="s">
        <v>2036</v>
      </c>
      <c r="G425" s="231"/>
      <c r="H425" s="232" t="s">
        <v>1</v>
      </c>
      <c r="I425" s="234"/>
      <c r="J425" s="231"/>
      <c r="K425" s="231"/>
      <c r="L425" s="235"/>
      <c r="M425" s="236"/>
      <c r="N425" s="237"/>
      <c r="O425" s="237"/>
      <c r="P425" s="237"/>
      <c r="Q425" s="237"/>
      <c r="R425" s="237"/>
      <c r="S425" s="237"/>
      <c r="T425" s="238"/>
      <c r="AT425" s="239" t="s">
        <v>201</v>
      </c>
      <c r="AU425" s="239" t="s">
        <v>89</v>
      </c>
      <c r="AV425" s="15" t="s">
        <v>87</v>
      </c>
      <c r="AW425" s="15" t="s">
        <v>36</v>
      </c>
      <c r="AX425" s="15" t="s">
        <v>80</v>
      </c>
      <c r="AY425" s="239" t="s">
        <v>193</v>
      </c>
    </row>
    <row r="426" spans="2:51" s="15" customFormat="1" ht="33.75">
      <c r="B426" s="230"/>
      <c r="C426" s="231"/>
      <c r="D426" s="209" t="s">
        <v>201</v>
      </c>
      <c r="E426" s="232" t="s">
        <v>1</v>
      </c>
      <c r="F426" s="233" t="s">
        <v>2037</v>
      </c>
      <c r="G426" s="231"/>
      <c r="H426" s="232" t="s">
        <v>1</v>
      </c>
      <c r="I426" s="234"/>
      <c r="J426" s="231"/>
      <c r="K426" s="231"/>
      <c r="L426" s="235"/>
      <c r="M426" s="236"/>
      <c r="N426" s="237"/>
      <c r="O426" s="237"/>
      <c r="P426" s="237"/>
      <c r="Q426" s="237"/>
      <c r="R426" s="237"/>
      <c r="S426" s="237"/>
      <c r="T426" s="238"/>
      <c r="AT426" s="239" t="s">
        <v>201</v>
      </c>
      <c r="AU426" s="239" t="s">
        <v>89</v>
      </c>
      <c r="AV426" s="15" t="s">
        <v>87</v>
      </c>
      <c r="AW426" s="15" t="s">
        <v>36</v>
      </c>
      <c r="AX426" s="15" t="s">
        <v>80</v>
      </c>
      <c r="AY426" s="239" t="s">
        <v>193</v>
      </c>
    </row>
    <row r="427" spans="2:51" s="15" customFormat="1" ht="33.75">
      <c r="B427" s="230"/>
      <c r="C427" s="231"/>
      <c r="D427" s="209" t="s">
        <v>201</v>
      </c>
      <c r="E427" s="232" t="s">
        <v>1</v>
      </c>
      <c r="F427" s="233" t="s">
        <v>2038</v>
      </c>
      <c r="G427" s="231"/>
      <c r="H427" s="232" t="s">
        <v>1</v>
      </c>
      <c r="I427" s="234"/>
      <c r="J427" s="231"/>
      <c r="K427" s="231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201</v>
      </c>
      <c r="AU427" s="239" t="s">
        <v>89</v>
      </c>
      <c r="AV427" s="15" t="s">
        <v>87</v>
      </c>
      <c r="AW427" s="15" t="s">
        <v>36</v>
      </c>
      <c r="AX427" s="15" t="s">
        <v>80</v>
      </c>
      <c r="AY427" s="239" t="s">
        <v>193</v>
      </c>
    </row>
    <row r="428" spans="2:51" s="15" customFormat="1" ht="12">
      <c r="B428" s="230"/>
      <c r="C428" s="231"/>
      <c r="D428" s="209" t="s">
        <v>201</v>
      </c>
      <c r="E428" s="232" t="s">
        <v>1</v>
      </c>
      <c r="F428" s="233" t="s">
        <v>2031</v>
      </c>
      <c r="G428" s="231"/>
      <c r="H428" s="232" t="s">
        <v>1</v>
      </c>
      <c r="I428" s="234"/>
      <c r="J428" s="231"/>
      <c r="K428" s="231"/>
      <c r="L428" s="235"/>
      <c r="M428" s="236"/>
      <c r="N428" s="237"/>
      <c r="O428" s="237"/>
      <c r="P428" s="237"/>
      <c r="Q428" s="237"/>
      <c r="R428" s="237"/>
      <c r="S428" s="237"/>
      <c r="T428" s="238"/>
      <c r="AT428" s="239" t="s">
        <v>201</v>
      </c>
      <c r="AU428" s="239" t="s">
        <v>89</v>
      </c>
      <c r="AV428" s="15" t="s">
        <v>87</v>
      </c>
      <c r="AW428" s="15" t="s">
        <v>36</v>
      </c>
      <c r="AX428" s="15" t="s">
        <v>80</v>
      </c>
      <c r="AY428" s="239" t="s">
        <v>193</v>
      </c>
    </row>
    <row r="429" spans="2:51" s="13" customFormat="1" ht="12">
      <c r="B429" s="207"/>
      <c r="C429" s="208"/>
      <c r="D429" s="209" t="s">
        <v>201</v>
      </c>
      <c r="E429" s="210" t="s">
        <v>1</v>
      </c>
      <c r="F429" s="211" t="s">
        <v>2039</v>
      </c>
      <c r="G429" s="208"/>
      <c r="H429" s="212">
        <v>11.5</v>
      </c>
      <c r="I429" s="213"/>
      <c r="J429" s="208"/>
      <c r="K429" s="208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201</v>
      </c>
      <c r="AU429" s="218" t="s">
        <v>89</v>
      </c>
      <c r="AV429" s="13" t="s">
        <v>89</v>
      </c>
      <c r="AW429" s="13" t="s">
        <v>36</v>
      </c>
      <c r="AX429" s="13" t="s">
        <v>80</v>
      </c>
      <c r="AY429" s="218" t="s">
        <v>193</v>
      </c>
    </row>
    <row r="430" spans="2:51" s="14" customFormat="1" ht="12">
      <c r="B430" s="219"/>
      <c r="C430" s="220"/>
      <c r="D430" s="209" t="s">
        <v>201</v>
      </c>
      <c r="E430" s="221" t="s">
        <v>1</v>
      </c>
      <c r="F430" s="222" t="s">
        <v>203</v>
      </c>
      <c r="G430" s="220"/>
      <c r="H430" s="223">
        <v>11.5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201</v>
      </c>
      <c r="AU430" s="229" t="s">
        <v>89</v>
      </c>
      <c r="AV430" s="14" t="s">
        <v>199</v>
      </c>
      <c r="AW430" s="14" t="s">
        <v>36</v>
      </c>
      <c r="AX430" s="14" t="s">
        <v>87</v>
      </c>
      <c r="AY430" s="229" t="s">
        <v>193</v>
      </c>
    </row>
    <row r="431" spans="1:65" s="2" customFormat="1" ht="24.2" customHeight="1">
      <c r="A431" s="35"/>
      <c r="B431" s="36"/>
      <c r="C431" s="193" t="s">
        <v>656</v>
      </c>
      <c r="D431" s="193" t="s">
        <v>195</v>
      </c>
      <c r="E431" s="194" t="s">
        <v>2040</v>
      </c>
      <c r="F431" s="195" t="s">
        <v>2041</v>
      </c>
      <c r="G431" s="196" t="s">
        <v>496</v>
      </c>
      <c r="H431" s="197">
        <v>2.7</v>
      </c>
      <c r="I431" s="198"/>
      <c r="J431" s="199">
        <f>ROUND(I431*H431,2)</f>
        <v>0</v>
      </c>
      <c r="K431" s="200"/>
      <c r="L431" s="40"/>
      <c r="M431" s="201" t="s">
        <v>1</v>
      </c>
      <c r="N431" s="202" t="s">
        <v>45</v>
      </c>
      <c r="O431" s="72"/>
      <c r="P431" s="203">
        <f>O431*H431</f>
        <v>0</v>
      </c>
      <c r="Q431" s="203">
        <v>0</v>
      </c>
      <c r="R431" s="203">
        <f>Q431*H431</f>
        <v>0</v>
      </c>
      <c r="S431" s="203">
        <v>0</v>
      </c>
      <c r="T431" s="204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05" t="s">
        <v>199</v>
      </c>
      <c r="AT431" s="205" t="s">
        <v>195</v>
      </c>
      <c r="AU431" s="205" t="s">
        <v>89</v>
      </c>
      <c r="AY431" s="18" t="s">
        <v>193</v>
      </c>
      <c r="BE431" s="206">
        <f>IF(N431="základní",J431,0)</f>
        <v>0</v>
      </c>
      <c r="BF431" s="206">
        <f>IF(N431="snížená",J431,0)</f>
        <v>0</v>
      </c>
      <c r="BG431" s="206">
        <f>IF(N431="zákl. přenesená",J431,0)</f>
        <v>0</v>
      </c>
      <c r="BH431" s="206">
        <f>IF(N431="sníž. přenesená",J431,0)</f>
        <v>0</v>
      </c>
      <c r="BI431" s="206">
        <f>IF(N431="nulová",J431,0)</f>
        <v>0</v>
      </c>
      <c r="BJ431" s="18" t="s">
        <v>87</v>
      </c>
      <c r="BK431" s="206">
        <f>ROUND(I431*H431,2)</f>
        <v>0</v>
      </c>
      <c r="BL431" s="18" t="s">
        <v>199</v>
      </c>
      <c r="BM431" s="205" t="s">
        <v>2042</v>
      </c>
    </row>
    <row r="432" spans="1:65" s="2" customFormat="1" ht="33" customHeight="1">
      <c r="A432" s="35"/>
      <c r="B432" s="36"/>
      <c r="C432" s="193" t="s">
        <v>661</v>
      </c>
      <c r="D432" s="193" t="s">
        <v>195</v>
      </c>
      <c r="E432" s="194" t="s">
        <v>334</v>
      </c>
      <c r="F432" s="195" t="s">
        <v>335</v>
      </c>
      <c r="G432" s="196" t="s">
        <v>198</v>
      </c>
      <c r="H432" s="197">
        <v>0.887</v>
      </c>
      <c r="I432" s="198"/>
      <c r="J432" s="199">
        <f>ROUND(I432*H432,2)</f>
        <v>0</v>
      </c>
      <c r="K432" s="200"/>
      <c r="L432" s="40"/>
      <c r="M432" s="201" t="s">
        <v>1</v>
      </c>
      <c r="N432" s="202" t="s">
        <v>45</v>
      </c>
      <c r="O432" s="72"/>
      <c r="P432" s="203">
        <f>O432*H432</f>
        <v>0</v>
      </c>
      <c r="Q432" s="203">
        <v>2.30102</v>
      </c>
      <c r="R432" s="203">
        <f>Q432*H432</f>
        <v>2.04100474</v>
      </c>
      <c r="S432" s="203">
        <v>0</v>
      </c>
      <c r="T432" s="20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05" t="s">
        <v>199</v>
      </c>
      <c r="AT432" s="205" t="s">
        <v>195</v>
      </c>
      <c r="AU432" s="205" t="s">
        <v>89</v>
      </c>
      <c r="AY432" s="18" t="s">
        <v>193</v>
      </c>
      <c r="BE432" s="206">
        <f>IF(N432="základní",J432,0)</f>
        <v>0</v>
      </c>
      <c r="BF432" s="206">
        <f>IF(N432="snížená",J432,0)</f>
        <v>0</v>
      </c>
      <c r="BG432" s="206">
        <f>IF(N432="zákl. přenesená",J432,0)</f>
        <v>0</v>
      </c>
      <c r="BH432" s="206">
        <f>IF(N432="sníž. přenesená",J432,0)</f>
        <v>0</v>
      </c>
      <c r="BI432" s="206">
        <f>IF(N432="nulová",J432,0)</f>
        <v>0</v>
      </c>
      <c r="BJ432" s="18" t="s">
        <v>87</v>
      </c>
      <c r="BK432" s="206">
        <f>ROUND(I432*H432,2)</f>
        <v>0</v>
      </c>
      <c r="BL432" s="18" t="s">
        <v>199</v>
      </c>
      <c r="BM432" s="205" t="s">
        <v>336</v>
      </c>
    </row>
    <row r="433" spans="2:51" s="13" customFormat="1" ht="12">
      <c r="B433" s="207"/>
      <c r="C433" s="208"/>
      <c r="D433" s="209" t="s">
        <v>201</v>
      </c>
      <c r="E433" s="210" t="s">
        <v>1</v>
      </c>
      <c r="F433" s="211" t="s">
        <v>2043</v>
      </c>
      <c r="G433" s="208"/>
      <c r="H433" s="212">
        <v>0.312</v>
      </c>
      <c r="I433" s="213"/>
      <c r="J433" s="208"/>
      <c r="K433" s="208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201</v>
      </c>
      <c r="AU433" s="218" t="s">
        <v>89</v>
      </c>
      <c r="AV433" s="13" t="s">
        <v>89</v>
      </c>
      <c r="AW433" s="13" t="s">
        <v>36</v>
      </c>
      <c r="AX433" s="13" t="s">
        <v>80</v>
      </c>
      <c r="AY433" s="218" t="s">
        <v>193</v>
      </c>
    </row>
    <row r="434" spans="2:51" s="13" customFormat="1" ht="12">
      <c r="B434" s="207"/>
      <c r="C434" s="208"/>
      <c r="D434" s="209" t="s">
        <v>201</v>
      </c>
      <c r="E434" s="210" t="s">
        <v>1</v>
      </c>
      <c r="F434" s="211" t="s">
        <v>2044</v>
      </c>
      <c r="G434" s="208"/>
      <c r="H434" s="212">
        <v>0.187</v>
      </c>
      <c r="I434" s="213"/>
      <c r="J434" s="208"/>
      <c r="K434" s="208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201</v>
      </c>
      <c r="AU434" s="218" t="s">
        <v>89</v>
      </c>
      <c r="AV434" s="13" t="s">
        <v>89</v>
      </c>
      <c r="AW434" s="13" t="s">
        <v>36</v>
      </c>
      <c r="AX434" s="13" t="s">
        <v>80</v>
      </c>
      <c r="AY434" s="218" t="s">
        <v>193</v>
      </c>
    </row>
    <row r="435" spans="2:51" s="13" customFormat="1" ht="12">
      <c r="B435" s="207"/>
      <c r="C435" s="208"/>
      <c r="D435" s="209" t="s">
        <v>201</v>
      </c>
      <c r="E435" s="210" t="s">
        <v>1</v>
      </c>
      <c r="F435" s="211" t="s">
        <v>2045</v>
      </c>
      <c r="G435" s="208"/>
      <c r="H435" s="212">
        <v>0.296</v>
      </c>
      <c r="I435" s="213"/>
      <c r="J435" s="208"/>
      <c r="K435" s="208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201</v>
      </c>
      <c r="AU435" s="218" t="s">
        <v>89</v>
      </c>
      <c r="AV435" s="13" t="s">
        <v>89</v>
      </c>
      <c r="AW435" s="13" t="s">
        <v>36</v>
      </c>
      <c r="AX435" s="13" t="s">
        <v>80</v>
      </c>
      <c r="AY435" s="218" t="s">
        <v>193</v>
      </c>
    </row>
    <row r="436" spans="2:51" s="13" customFormat="1" ht="12">
      <c r="B436" s="207"/>
      <c r="C436" s="208"/>
      <c r="D436" s="209" t="s">
        <v>201</v>
      </c>
      <c r="E436" s="210" t="s">
        <v>1</v>
      </c>
      <c r="F436" s="211" t="s">
        <v>2046</v>
      </c>
      <c r="G436" s="208"/>
      <c r="H436" s="212">
        <v>0.092</v>
      </c>
      <c r="I436" s="213"/>
      <c r="J436" s="208"/>
      <c r="K436" s="208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201</v>
      </c>
      <c r="AU436" s="218" t="s">
        <v>89</v>
      </c>
      <c r="AV436" s="13" t="s">
        <v>89</v>
      </c>
      <c r="AW436" s="13" t="s">
        <v>36</v>
      </c>
      <c r="AX436" s="13" t="s">
        <v>80</v>
      </c>
      <c r="AY436" s="218" t="s">
        <v>193</v>
      </c>
    </row>
    <row r="437" spans="2:51" s="14" customFormat="1" ht="12">
      <c r="B437" s="219"/>
      <c r="C437" s="220"/>
      <c r="D437" s="209" t="s">
        <v>201</v>
      </c>
      <c r="E437" s="221" t="s">
        <v>1</v>
      </c>
      <c r="F437" s="222" t="s">
        <v>203</v>
      </c>
      <c r="G437" s="220"/>
      <c r="H437" s="223">
        <v>0.8869999999999999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201</v>
      </c>
      <c r="AU437" s="229" t="s">
        <v>89</v>
      </c>
      <c r="AV437" s="14" t="s">
        <v>199</v>
      </c>
      <c r="AW437" s="14" t="s">
        <v>36</v>
      </c>
      <c r="AX437" s="14" t="s">
        <v>87</v>
      </c>
      <c r="AY437" s="229" t="s">
        <v>193</v>
      </c>
    </row>
    <row r="438" spans="1:65" s="2" customFormat="1" ht="24.2" customHeight="1">
      <c r="A438" s="35"/>
      <c r="B438" s="36"/>
      <c r="C438" s="193" t="s">
        <v>666</v>
      </c>
      <c r="D438" s="193" t="s">
        <v>195</v>
      </c>
      <c r="E438" s="194" t="s">
        <v>345</v>
      </c>
      <c r="F438" s="195" t="s">
        <v>346</v>
      </c>
      <c r="G438" s="196" t="s">
        <v>198</v>
      </c>
      <c r="H438" s="197">
        <v>0.887</v>
      </c>
      <c r="I438" s="198"/>
      <c r="J438" s="199">
        <f>ROUND(I438*H438,2)</f>
        <v>0</v>
      </c>
      <c r="K438" s="200"/>
      <c r="L438" s="40"/>
      <c r="M438" s="201" t="s">
        <v>1</v>
      </c>
      <c r="N438" s="202" t="s">
        <v>45</v>
      </c>
      <c r="O438" s="72"/>
      <c r="P438" s="203">
        <f>O438*H438</f>
        <v>0</v>
      </c>
      <c r="Q438" s="203">
        <v>0</v>
      </c>
      <c r="R438" s="203">
        <f>Q438*H438</f>
        <v>0</v>
      </c>
      <c r="S438" s="203">
        <v>0</v>
      </c>
      <c r="T438" s="20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05" t="s">
        <v>199</v>
      </c>
      <c r="AT438" s="205" t="s">
        <v>195</v>
      </c>
      <c r="AU438" s="205" t="s">
        <v>89</v>
      </c>
      <c r="AY438" s="18" t="s">
        <v>193</v>
      </c>
      <c r="BE438" s="206">
        <f>IF(N438="základní",J438,0)</f>
        <v>0</v>
      </c>
      <c r="BF438" s="206">
        <f>IF(N438="snížená",J438,0)</f>
        <v>0</v>
      </c>
      <c r="BG438" s="206">
        <f>IF(N438="zákl. přenesená",J438,0)</f>
        <v>0</v>
      </c>
      <c r="BH438" s="206">
        <f>IF(N438="sníž. přenesená",J438,0)</f>
        <v>0</v>
      </c>
      <c r="BI438" s="206">
        <f>IF(N438="nulová",J438,0)</f>
        <v>0</v>
      </c>
      <c r="BJ438" s="18" t="s">
        <v>87</v>
      </c>
      <c r="BK438" s="206">
        <f>ROUND(I438*H438,2)</f>
        <v>0</v>
      </c>
      <c r="BL438" s="18" t="s">
        <v>199</v>
      </c>
      <c r="BM438" s="205" t="s">
        <v>347</v>
      </c>
    </row>
    <row r="439" spans="2:51" s="13" customFormat="1" ht="12">
      <c r="B439" s="207"/>
      <c r="C439" s="208"/>
      <c r="D439" s="209" t="s">
        <v>201</v>
      </c>
      <c r="E439" s="210" t="s">
        <v>1</v>
      </c>
      <c r="F439" s="211" t="s">
        <v>2047</v>
      </c>
      <c r="G439" s="208"/>
      <c r="H439" s="212">
        <v>0.887</v>
      </c>
      <c r="I439" s="213"/>
      <c r="J439" s="208"/>
      <c r="K439" s="208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201</v>
      </c>
      <c r="AU439" s="218" t="s">
        <v>89</v>
      </c>
      <c r="AV439" s="13" t="s">
        <v>89</v>
      </c>
      <c r="AW439" s="13" t="s">
        <v>36</v>
      </c>
      <c r="AX439" s="13" t="s">
        <v>87</v>
      </c>
      <c r="AY439" s="218" t="s">
        <v>193</v>
      </c>
    </row>
    <row r="440" spans="1:65" s="2" customFormat="1" ht="33" customHeight="1">
      <c r="A440" s="35"/>
      <c r="B440" s="36"/>
      <c r="C440" s="193" t="s">
        <v>671</v>
      </c>
      <c r="D440" s="193" t="s">
        <v>195</v>
      </c>
      <c r="E440" s="194" t="s">
        <v>349</v>
      </c>
      <c r="F440" s="195" t="s">
        <v>350</v>
      </c>
      <c r="G440" s="196" t="s">
        <v>198</v>
      </c>
      <c r="H440" s="197">
        <v>0.887</v>
      </c>
      <c r="I440" s="198"/>
      <c r="J440" s="199">
        <f>ROUND(I440*H440,2)</f>
        <v>0</v>
      </c>
      <c r="K440" s="200"/>
      <c r="L440" s="40"/>
      <c r="M440" s="201" t="s">
        <v>1</v>
      </c>
      <c r="N440" s="202" t="s">
        <v>45</v>
      </c>
      <c r="O440" s="72"/>
      <c r="P440" s="203">
        <f>O440*H440</f>
        <v>0</v>
      </c>
      <c r="Q440" s="203">
        <v>0</v>
      </c>
      <c r="R440" s="203">
        <f>Q440*H440</f>
        <v>0</v>
      </c>
      <c r="S440" s="203">
        <v>0</v>
      </c>
      <c r="T440" s="20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5" t="s">
        <v>199</v>
      </c>
      <c r="AT440" s="205" t="s">
        <v>195</v>
      </c>
      <c r="AU440" s="205" t="s">
        <v>89</v>
      </c>
      <c r="AY440" s="18" t="s">
        <v>193</v>
      </c>
      <c r="BE440" s="206">
        <f>IF(N440="základní",J440,0)</f>
        <v>0</v>
      </c>
      <c r="BF440" s="206">
        <f>IF(N440="snížená",J440,0)</f>
        <v>0</v>
      </c>
      <c r="BG440" s="206">
        <f>IF(N440="zákl. přenesená",J440,0)</f>
        <v>0</v>
      </c>
      <c r="BH440" s="206">
        <f>IF(N440="sníž. přenesená",J440,0)</f>
        <v>0</v>
      </c>
      <c r="BI440" s="206">
        <f>IF(N440="nulová",J440,0)</f>
        <v>0</v>
      </c>
      <c r="BJ440" s="18" t="s">
        <v>87</v>
      </c>
      <c r="BK440" s="206">
        <f>ROUND(I440*H440,2)</f>
        <v>0</v>
      </c>
      <c r="BL440" s="18" t="s">
        <v>199</v>
      </c>
      <c r="BM440" s="205" t="s">
        <v>351</v>
      </c>
    </row>
    <row r="441" spans="2:51" s="13" customFormat="1" ht="12">
      <c r="B441" s="207"/>
      <c r="C441" s="208"/>
      <c r="D441" s="209" t="s">
        <v>201</v>
      </c>
      <c r="E441" s="210" t="s">
        <v>1</v>
      </c>
      <c r="F441" s="211" t="s">
        <v>2047</v>
      </c>
      <c r="G441" s="208"/>
      <c r="H441" s="212">
        <v>0.887</v>
      </c>
      <c r="I441" s="213"/>
      <c r="J441" s="208"/>
      <c r="K441" s="208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201</v>
      </c>
      <c r="AU441" s="218" t="s">
        <v>89</v>
      </c>
      <c r="AV441" s="13" t="s">
        <v>89</v>
      </c>
      <c r="AW441" s="13" t="s">
        <v>36</v>
      </c>
      <c r="AX441" s="13" t="s">
        <v>87</v>
      </c>
      <c r="AY441" s="218" t="s">
        <v>193</v>
      </c>
    </row>
    <row r="442" spans="1:65" s="2" customFormat="1" ht="33" customHeight="1">
      <c r="A442" s="35"/>
      <c r="B442" s="36"/>
      <c r="C442" s="193" t="s">
        <v>676</v>
      </c>
      <c r="D442" s="193" t="s">
        <v>195</v>
      </c>
      <c r="E442" s="194" t="s">
        <v>2048</v>
      </c>
      <c r="F442" s="195" t="s">
        <v>2049</v>
      </c>
      <c r="G442" s="196" t="s">
        <v>198</v>
      </c>
      <c r="H442" s="197">
        <v>0.891</v>
      </c>
      <c r="I442" s="198"/>
      <c r="J442" s="199">
        <f>ROUND(I442*H442,2)</f>
        <v>0</v>
      </c>
      <c r="K442" s="200"/>
      <c r="L442" s="40"/>
      <c r="M442" s="201" t="s">
        <v>1</v>
      </c>
      <c r="N442" s="202" t="s">
        <v>45</v>
      </c>
      <c r="O442" s="72"/>
      <c r="P442" s="203">
        <f>O442*H442</f>
        <v>0</v>
      </c>
      <c r="Q442" s="203">
        <v>2.30102</v>
      </c>
      <c r="R442" s="203">
        <f>Q442*H442</f>
        <v>2.05020882</v>
      </c>
      <c r="S442" s="203">
        <v>0</v>
      </c>
      <c r="T442" s="204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5" t="s">
        <v>199</v>
      </c>
      <c r="AT442" s="205" t="s">
        <v>195</v>
      </c>
      <c r="AU442" s="205" t="s">
        <v>89</v>
      </c>
      <c r="AY442" s="18" t="s">
        <v>193</v>
      </c>
      <c r="BE442" s="206">
        <f>IF(N442="základní",J442,0)</f>
        <v>0</v>
      </c>
      <c r="BF442" s="206">
        <f>IF(N442="snížená",J442,0)</f>
        <v>0</v>
      </c>
      <c r="BG442" s="206">
        <f>IF(N442="zákl. přenesená",J442,0)</f>
        <v>0</v>
      </c>
      <c r="BH442" s="206">
        <f>IF(N442="sníž. přenesená",J442,0)</f>
        <v>0</v>
      </c>
      <c r="BI442" s="206">
        <f>IF(N442="nulová",J442,0)</f>
        <v>0</v>
      </c>
      <c r="BJ442" s="18" t="s">
        <v>87</v>
      </c>
      <c r="BK442" s="206">
        <f>ROUND(I442*H442,2)</f>
        <v>0</v>
      </c>
      <c r="BL442" s="18" t="s">
        <v>199</v>
      </c>
      <c r="BM442" s="205" t="s">
        <v>2050</v>
      </c>
    </row>
    <row r="443" spans="2:51" s="15" customFormat="1" ht="12">
      <c r="B443" s="230"/>
      <c r="C443" s="231"/>
      <c r="D443" s="209" t="s">
        <v>201</v>
      </c>
      <c r="E443" s="232" t="s">
        <v>1</v>
      </c>
      <c r="F443" s="233" t="s">
        <v>1826</v>
      </c>
      <c r="G443" s="231"/>
      <c r="H443" s="232" t="s">
        <v>1</v>
      </c>
      <c r="I443" s="234"/>
      <c r="J443" s="231"/>
      <c r="K443" s="231"/>
      <c r="L443" s="235"/>
      <c r="M443" s="236"/>
      <c r="N443" s="237"/>
      <c r="O443" s="237"/>
      <c r="P443" s="237"/>
      <c r="Q443" s="237"/>
      <c r="R443" s="237"/>
      <c r="S443" s="237"/>
      <c r="T443" s="238"/>
      <c r="AT443" s="239" t="s">
        <v>201</v>
      </c>
      <c r="AU443" s="239" t="s">
        <v>89</v>
      </c>
      <c r="AV443" s="15" t="s">
        <v>87</v>
      </c>
      <c r="AW443" s="15" t="s">
        <v>36</v>
      </c>
      <c r="AX443" s="15" t="s">
        <v>80</v>
      </c>
      <c r="AY443" s="239" t="s">
        <v>193</v>
      </c>
    </row>
    <row r="444" spans="2:51" s="13" customFormat="1" ht="12">
      <c r="B444" s="207"/>
      <c r="C444" s="208"/>
      <c r="D444" s="209" t="s">
        <v>201</v>
      </c>
      <c r="E444" s="210" t="s">
        <v>1</v>
      </c>
      <c r="F444" s="211" t="s">
        <v>1814</v>
      </c>
      <c r="G444" s="208"/>
      <c r="H444" s="212">
        <v>0.706</v>
      </c>
      <c r="I444" s="213"/>
      <c r="J444" s="208"/>
      <c r="K444" s="208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201</v>
      </c>
      <c r="AU444" s="218" t="s">
        <v>89</v>
      </c>
      <c r="AV444" s="13" t="s">
        <v>89</v>
      </c>
      <c r="AW444" s="13" t="s">
        <v>36</v>
      </c>
      <c r="AX444" s="13" t="s">
        <v>80</v>
      </c>
      <c r="AY444" s="218" t="s">
        <v>193</v>
      </c>
    </row>
    <row r="445" spans="2:51" s="13" customFormat="1" ht="12">
      <c r="B445" s="207"/>
      <c r="C445" s="208"/>
      <c r="D445" s="209" t="s">
        <v>201</v>
      </c>
      <c r="E445" s="210" t="s">
        <v>1</v>
      </c>
      <c r="F445" s="211" t="s">
        <v>2051</v>
      </c>
      <c r="G445" s="208"/>
      <c r="H445" s="212">
        <v>0.185</v>
      </c>
      <c r="I445" s="213"/>
      <c r="J445" s="208"/>
      <c r="K445" s="208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201</v>
      </c>
      <c r="AU445" s="218" t="s">
        <v>89</v>
      </c>
      <c r="AV445" s="13" t="s">
        <v>89</v>
      </c>
      <c r="AW445" s="13" t="s">
        <v>36</v>
      </c>
      <c r="AX445" s="13" t="s">
        <v>80</v>
      </c>
      <c r="AY445" s="218" t="s">
        <v>193</v>
      </c>
    </row>
    <row r="446" spans="2:51" s="14" customFormat="1" ht="12">
      <c r="B446" s="219"/>
      <c r="C446" s="220"/>
      <c r="D446" s="209" t="s">
        <v>201</v>
      </c>
      <c r="E446" s="221" t="s">
        <v>1</v>
      </c>
      <c r="F446" s="222" t="s">
        <v>203</v>
      </c>
      <c r="G446" s="220"/>
      <c r="H446" s="223">
        <v>0.891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201</v>
      </c>
      <c r="AU446" s="229" t="s">
        <v>89</v>
      </c>
      <c r="AV446" s="14" t="s">
        <v>199</v>
      </c>
      <c r="AW446" s="14" t="s">
        <v>36</v>
      </c>
      <c r="AX446" s="14" t="s">
        <v>87</v>
      </c>
      <c r="AY446" s="229" t="s">
        <v>193</v>
      </c>
    </row>
    <row r="447" spans="1:65" s="2" customFormat="1" ht="24.2" customHeight="1">
      <c r="A447" s="35"/>
      <c r="B447" s="36"/>
      <c r="C447" s="193" t="s">
        <v>680</v>
      </c>
      <c r="D447" s="193" t="s">
        <v>195</v>
      </c>
      <c r="E447" s="194" t="s">
        <v>2052</v>
      </c>
      <c r="F447" s="195" t="s">
        <v>2053</v>
      </c>
      <c r="G447" s="196" t="s">
        <v>198</v>
      </c>
      <c r="H447" s="197">
        <v>0.891</v>
      </c>
      <c r="I447" s="198"/>
      <c r="J447" s="199">
        <f>ROUND(I447*H447,2)</f>
        <v>0</v>
      </c>
      <c r="K447" s="200"/>
      <c r="L447" s="40"/>
      <c r="M447" s="201" t="s">
        <v>1</v>
      </c>
      <c r="N447" s="202" t="s">
        <v>45</v>
      </c>
      <c r="O447" s="72"/>
      <c r="P447" s="203">
        <f>O447*H447</f>
        <v>0</v>
      </c>
      <c r="Q447" s="203">
        <v>0</v>
      </c>
      <c r="R447" s="203">
        <f>Q447*H447</f>
        <v>0</v>
      </c>
      <c r="S447" s="203">
        <v>0</v>
      </c>
      <c r="T447" s="204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05" t="s">
        <v>199</v>
      </c>
      <c r="AT447" s="205" t="s">
        <v>195</v>
      </c>
      <c r="AU447" s="205" t="s">
        <v>89</v>
      </c>
      <c r="AY447" s="18" t="s">
        <v>193</v>
      </c>
      <c r="BE447" s="206">
        <f>IF(N447="základní",J447,0)</f>
        <v>0</v>
      </c>
      <c r="BF447" s="206">
        <f>IF(N447="snížená",J447,0)</f>
        <v>0</v>
      </c>
      <c r="BG447" s="206">
        <f>IF(N447="zákl. přenesená",J447,0)</f>
        <v>0</v>
      </c>
      <c r="BH447" s="206">
        <f>IF(N447="sníž. přenesená",J447,0)</f>
        <v>0</v>
      </c>
      <c r="BI447" s="206">
        <f>IF(N447="nulová",J447,0)</f>
        <v>0</v>
      </c>
      <c r="BJ447" s="18" t="s">
        <v>87</v>
      </c>
      <c r="BK447" s="206">
        <f>ROUND(I447*H447,2)</f>
        <v>0</v>
      </c>
      <c r="BL447" s="18" t="s">
        <v>199</v>
      </c>
      <c r="BM447" s="205" t="s">
        <v>2054</v>
      </c>
    </row>
    <row r="448" spans="2:51" s="15" customFormat="1" ht="12">
      <c r="B448" s="230"/>
      <c r="C448" s="231"/>
      <c r="D448" s="209" t="s">
        <v>201</v>
      </c>
      <c r="E448" s="232" t="s">
        <v>1</v>
      </c>
      <c r="F448" s="233" t="s">
        <v>1826</v>
      </c>
      <c r="G448" s="231"/>
      <c r="H448" s="232" t="s">
        <v>1</v>
      </c>
      <c r="I448" s="234"/>
      <c r="J448" s="231"/>
      <c r="K448" s="231"/>
      <c r="L448" s="235"/>
      <c r="M448" s="236"/>
      <c r="N448" s="237"/>
      <c r="O448" s="237"/>
      <c r="P448" s="237"/>
      <c r="Q448" s="237"/>
      <c r="R448" s="237"/>
      <c r="S448" s="237"/>
      <c r="T448" s="238"/>
      <c r="AT448" s="239" t="s">
        <v>201</v>
      </c>
      <c r="AU448" s="239" t="s">
        <v>89</v>
      </c>
      <c r="AV448" s="15" t="s">
        <v>87</v>
      </c>
      <c r="AW448" s="15" t="s">
        <v>36</v>
      </c>
      <c r="AX448" s="15" t="s">
        <v>80</v>
      </c>
      <c r="AY448" s="239" t="s">
        <v>193</v>
      </c>
    </row>
    <row r="449" spans="2:51" s="13" customFormat="1" ht="12">
      <c r="B449" s="207"/>
      <c r="C449" s="208"/>
      <c r="D449" s="209" t="s">
        <v>201</v>
      </c>
      <c r="E449" s="210" t="s">
        <v>1</v>
      </c>
      <c r="F449" s="211" t="s">
        <v>1814</v>
      </c>
      <c r="G449" s="208"/>
      <c r="H449" s="212">
        <v>0.706</v>
      </c>
      <c r="I449" s="213"/>
      <c r="J449" s="208"/>
      <c r="K449" s="208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201</v>
      </c>
      <c r="AU449" s="218" t="s">
        <v>89</v>
      </c>
      <c r="AV449" s="13" t="s">
        <v>89</v>
      </c>
      <c r="AW449" s="13" t="s">
        <v>36</v>
      </c>
      <c r="AX449" s="13" t="s">
        <v>80</v>
      </c>
      <c r="AY449" s="218" t="s">
        <v>193</v>
      </c>
    </row>
    <row r="450" spans="2:51" s="13" customFormat="1" ht="12">
      <c r="B450" s="207"/>
      <c r="C450" s="208"/>
      <c r="D450" s="209" t="s">
        <v>201</v>
      </c>
      <c r="E450" s="210" t="s">
        <v>1</v>
      </c>
      <c r="F450" s="211" t="s">
        <v>2051</v>
      </c>
      <c r="G450" s="208"/>
      <c r="H450" s="212">
        <v>0.185</v>
      </c>
      <c r="I450" s="213"/>
      <c r="J450" s="208"/>
      <c r="K450" s="208"/>
      <c r="L450" s="214"/>
      <c r="M450" s="215"/>
      <c r="N450" s="216"/>
      <c r="O450" s="216"/>
      <c r="P450" s="216"/>
      <c r="Q450" s="216"/>
      <c r="R450" s="216"/>
      <c r="S450" s="216"/>
      <c r="T450" s="217"/>
      <c r="AT450" s="218" t="s">
        <v>201</v>
      </c>
      <c r="AU450" s="218" t="s">
        <v>89</v>
      </c>
      <c r="AV450" s="13" t="s">
        <v>89</v>
      </c>
      <c r="AW450" s="13" t="s">
        <v>36</v>
      </c>
      <c r="AX450" s="13" t="s">
        <v>80</v>
      </c>
      <c r="AY450" s="218" t="s">
        <v>193</v>
      </c>
    </row>
    <row r="451" spans="2:51" s="14" customFormat="1" ht="12">
      <c r="B451" s="219"/>
      <c r="C451" s="220"/>
      <c r="D451" s="209" t="s">
        <v>201</v>
      </c>
      <c r="E451" s="221" t="s">
        <v>1</v>
      </c>
      <c r="F451" s="222" t="s">
        <v>203</v>
      </c>
      <c r="G451" s="220"/>
      <c r="H451" s="223">
        <v>0.891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201</v>
      </c>
      <c r="AU451" s="229" t="s">
        <v>89</v>
      </c>
      <c r="AV451" s="14" t="s">
        <v>199</v>
      </c>
      <c r="AW451" s="14" t="s">
        <v>36</v>
      </c>
      <c r="AX451" s="14" t="s">
        <v>87</v>
      </c>
      <c r="AY451" s="229" t="s">
        <v>193</v>
      </c>
    </row>
    <row r="452" spans="1:65" s="2" customFormat="1" ht="33" customHeight="1">
      <c r="A452" s="35"/>
      <c r="B452" s="36"/>
      <c r="C452" s="193" t="s">
        <v>685</v>
      </c>
      <c r="D452" s="193" t="s">
        <v>195</v>
      </c>
      <c r="E452" s="194" t="s">
        <v>2055</v>
      </c>
      <c r="F452" s="195" t="s">
        <v>2056</v>
      </c>
      <c r="G452" s="196" t="s">
        <v>198</v>
      </c>
      <c r="H452" s="197">
        <v>0.891</v>
      </c>
      <c r="I452" s="198"/>
      <c r="J452" s="199">
        <f>ROUND(I452*H452,2)</f>
        <v>0</v>
      </c>
      <c r="K452" s="200"/>
      <c r="L452" s="40"/>
      <c r="M452" s="201" t="s">
        <v>1</v>
      </c>
      <c r="N452" s="202" t="s">
        <v>45</v>
      </c>
      <c r="O452" s="72"/>
      <c r="P452" s="203">
        <f>O452*H452</f>
        <v>0</v>
      </c>
      <c r="Q452" s="203">
        <v>0</v>
      </c>
      <c r="R452" s="203">
        <f>Q452*H452</f>
        <v>0</v>
      </c>
      <c r="S452" s="203">
        <v>0</v>
      </c>
      <c r="T452" s="204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5" t="s">
        <v>199</v>
      </c>
      <c r="AT452" s="205" t="s">
        <v>195</v>
      </c>
      <c r="AU452" s="205" t="s">
        <v>89</v>
      </c>
      <c r="AY452" s="18" t="s">
        <v>193</v>
      </c>
      <c r="BE452" s="206">
        <f>IF(N452="základní",J452,0)</f>
        <v>0</v>
      </c>
      <c r="BF452" s="206">
        <f>IF(N452="snížená",J452,0)</f>
        <v>0</v>
      </c>
      <c r="BG452" s="206">
        <f>IF(N452="zákl. přenesená",J452,0)</f>
        <v>0</v>
      </c>
      <c r="BH452" s="206">
        <f>IF(N452="sníž. přenesená",J452,0)</f>
        <v>0</v>
      </c>
      <c r="BI452" s="206">
        <f>IF(N452="nulová",J452,0)</f>
        <v>0</v>
      </c>
      <c r="BJ452" s="18" t="s">
        <v>87</v>
      </c>
      <c r="BK452" s="206">
        <f>ROUND(I452*H452,2)</f>
        <v>0</v>
      </c>
      <c r="BL452" s="18" t="s">
        <v>199</v>
      </c>
      <c r="BM452" s="205" t="s">
        <v>2057</v>
      </c>
    </row>
    <row r="453" spans="2:51" s="13" customFormat="1" ht="12">
      <c r="B453" s="207"/>
      <c r="C453" s="208"/>
      <c r="D453" s="209" t="s">
        <v>201</v>
      </c>
      <c r="E453" s="210" t="s">
        <v>1</v>
      </c>
      <c r="F453" s="211" t="s">
        <v>2058</v>
      </c>
      <c r="G453" s="208"/>
      <c r="H453" s="212">
        <v>0.891</v>
      </c>
      <c r="I453" s="213"/>
      <c r="J453" s="208"/>
      <c r="K453" s="208"/>
      <c r="L453" s="214"/>
      <c r="M453" s="215"/>
      <c r="N453" s="216"/>
      <c r="O453" s="216"/>
      <c r="P453" s="216"/>
      <c r="Q453" s="216"/>
      <c r="R453" s="216"/>
      <c r="S453" s="216"/>
      <c r="T453" s="217"/>
      <c r="AT453" s="218" t="s">
        <v>201</v>
      </c>
      <c r="AU453" s="218" t="s">
        <v>89</v>
      </c>
      <c r="AV453" s="13" t="s">
        <v>89</v>
      </c>
      <c r="AW453" s="13" t="s">
        <v>36</v>
      </c>
      <c r="AX453" s="13" t="s">
        <v>87</v>
      </c>
      <c r="AY453" s="218" t="s">
        <v>193</v>
      </c>
    </row>
    <row r="454" spans="1:65" s="2" customFormat="1" ht="16.5" customHeight="1">
      <c r="A454" s="35"/>
      <c r="B454" s="36"/>
      <c r="C454" s="193" t="s">
        <v>688</v>
      </c>
      <c r="D454" s="193" t="s">
        <v>195</v>
      </c>
      <c r="E454" s="194" t="s">
        <v>354</v>
      </c>
      <c r="F454" s="195" t="s">
        <v>355</v>
      </c>
      <c r="G454" s="196" t="s">
        <v>216</v>
      </c>
      <c r="H454" s="197">
        <v>0.071</v>
      </c>
      <c r="I454" s="198"/>
      <c r="J454" s="199">
        <f>ROUND(I454*H454,2)</f>
        <v>0</v>
      </c>
      <c r="K454" s="200"/>
      <c r="L454" s="40"/>
      <c r="M454" s="201" t="s">
        <v>1</v>
      </c>
      <c r="N454" s="202" t="s">
        <v>45</v>
      </c>
      <c r="O454" s="72"/>
      <c r="P454" s="203">
        <f>O454*H454</f>
        <v>0</v>
      </c>
      <c r="Q454" s="203">
        <v>1.06277</v>
      </c>
      <c r="R454" s="203">
        <f>Q454*H454</f>
        <v>0.07545666999999999</v>
      </c>
      <c r="S454" s="203">
        <v>0</v>
      </c>
      <c r="T454" s="204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05" t="s">
        <v>199</v>
      </c>
      <c r="AT454" s="205" t="s">
        <v>195</v>
      </c>
      <c r="AU454" s="205" t="s">
        <v>89</v>
      </c>
      <c r="AY454" s="18" t="s">
        <v>193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18" t="s">
        <v>87</v>
      </c>
      <c r="BK454" s="206">
        <f>ROUND(I454*H454,2)</f>
        <v>0</v>
      </c>
      <c r="BL454" s="18" t="s">
        <v>199</v>
      </c>
      <c r="BM454" s="205" t="s">
        <v>356</v>
      </c>
    </row>
    <row r="455" spans="2:51" s="13" customFormat="1" ht="12">
      <c r="B455" s="207"/>
      <c r="C455" s="208"/>
      <c r="D455" s="209" t="s">
        <v>201</v>
      </c>
      <c r="E455" s="210" t="s">
        <v>1</v>
      </c>
      <c r="F455" s="211" t="s">
        <v>2059</v>
      </c>
      <c r="G455" s="208"/>
      <c r="H455" s="212">
        <v>0.016</v>
      </c>
      <c r="I455" s="213"/>
      <c r="J455" s="208"/>
      <c r="K455" s="208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201</v>
      </c>
      <c r="AU455" s="218" t="s">
        <v>89</v>
      </c>
      <c r="AV455" s="13" t="s">
        <v>89</v>
      </c>
      <c r="AW455" s="13" t="s">
        <v>36</v>
      </c>
      <c r="AX455" s="13" t="s">
        <v>80</v>
      </c>
      <c r="AY455" s="218" t="s">
        <v>193</v>
      </c>
    </row>
    <row r="456" spans="2:51" s="13" customFormat="1" ht="12">
      <c r="B456" s="207"/>
      <c r="C456" s="208"/>
      <c r="D456" s="209" t="s">
        <v>201</v>
      </c>
      <c r="E456" s="210" t="s">
        <v>1</v>
      </c>
      <c r="F456" s="211" t="s">
        <v>2060</v>
      </c>
      <c r="G456" s="208"/>
      <c r="H456" s="212">
        <v>0.01</v>
      </c>
      <c r="I456" s="213"/>
      <c r="J456" s="208"/>
      <c r="K456" s="208"/>
      <c r="L456" s="214"/>
      <c r="M456" s="215"/>
      <c r="N456" s="216"/>
      <c r="O456" s="216"/>
      <c r="P456" s="216"/>
      <c r="Q456" s="216"/>
      <c r="R456" s="216"/>
      <c r="S456" s="216"/>
      <c r="T456" s="217"/>
      <c r="AT456" s="218" t="s">
        <v>201</v>
      </c>
      <c r="AU456" s="218" t="s">
        <v>89</v>
      </c>
      <c r="AV456" s="13" t="s">
        <v>89</v>
      </c>
      <c r="AW456" s="13" t="s">
        <v>36</v>
      </c>
      <c r="AX456" s="13" t="s">
        <v>80</v>
      </c>
      <c r="AY456" s="218" t="s">
        <v>193</v>
      </c>
    </row>
    <row r="457" spans="2:51" s="13" customFormat="1" ht="12">
      <c r="B457" s="207"/>
      <c r="C457" s="208"/>
      <c r="D457" s="209" t="s">
        <v>201</v>
      </c>
      <c r="E457" s="210" t="s">
        <v>1</v>
      </c>
      <c r="F457" s="211" t="s">
        <v>2061</v>
      </c>
      <c r="G457" s="208"/>
      <c r="H457" s="212">
        <v>0.016</v>
      </c>
      <c r="I457" s="213"/>
      <c r="J457" s="208"/>
      <c r="K457" s="208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201</v>
      </c>
      <c r="AU457" s="218" t="s">
        <v>89</v>
      </c>
      <c r="AV457" s="13" t="s">
        <v>89</v>
      </c>
      <c r="AW457" s="13" t="s">
        <v>36</v>
      </c>
      <c r="AX457" s="13" t="s">
        <v>80</v>
      </c>
      <c r="AY457" s="218" t="s">
        <v>193</v>
      </c>
    </row>
    <row r="458" spans="2:51" s="13" customFormat="1" ht="12">
      <c r="B458" s="207"/>
      <c r="C458" s="208"/>
      <c r="D458" s="209" t="s">
        <v>201</v>
      </c>
      <c r="E458" s="210" t="s">
        <v>1</v>
      </c>
      <c r="F458" s="211" t="s">
        <v>2062</v>
      </c>
      <c r="G458" s="208"/>
      <c r="H458" s="212">
        <v>0.005</v>
      </c>
      <c r="I458" s="213"/>
      <c r="J458" s="208"/>
      <c r="K458" s="208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201</v>
      </c>
      <c r="AU458" s="218" t="s">
        <v>89</v>
      </c>
      <c r="AV458" s="13" t="s">
        <v>89</v>
      </c>
      <c r="AW458" s="13" t="s">
        <v>36</v>
      </c>
      <c r="AX458" s="13" t="s">
        <v>80</v>
      </c>
      <c r="AY458" s="218" t="s">
        <v>193</v>
      </c>
    </row>
    <row r="459" spans="2:51" s="13" customFormat="1" ht="12">
      <c r="B459" s="207"/>
      <c r="C459" s="208"/>
      <c r="D459" s="209" t="s">
        <v>201</v>
      </c>
      <c r="E459" s="210" t="s">
        <v>1</v>
      </c>
      <c r="F459" s="211" t="s">
        <v>2063</v>
      </c>
      <c r="G459" s="208"/>
      <c r="H459" s="212">
        <v>0.019</v>
      </c>
      <c r="I459" s="213"/>
      <c r="J459" s="208"/>
      <c r="K459" s="208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201</v>
      </c>
      <c r="AU459" s="218" t="s">
        <v>89</v>
      </c>
      <c r="AV459" s="13" t="s">
        <v>89</v>
      </c>
      <c r="AW459" s="13" t="s">
        <v>36</v>
      </c>
      <c r="AX459" s="13" t="s">
        <v>80</v>
      </c>
      <c r="AY459" s="218" t="s">
        <v>193</v>
      </c>
    </row>
    <row r="460" spans="2:51" s="13" customFormat="1" ht="12">
      <c r="B460" s="207"/>
      <c r="C460" s="208"/>
      <c r="D460" s="209" t="s">
        <v>201</v>
      </c>
      <c r="E460" s="210" t="s">
        <v>1</v>
      </c>
      <c r="F460" s="211" t="s">
        <v>2064</v>
      </c>
      <c r="G460" s="208"/>
      <c r="H460" s="212">
        <v>0.005</v>
      </c>
      <c r="I460" s="213"/>
      <c r="J460" s="208"/>
      <c r="K460" s="208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201</v>
      </c>
      <c r="AU460" s="218" t="s">
        <v>89</v>
      </c>
      <c r="AV460" s="13" t="s">
        <v>89</v>
      </c>
      <c r="AW460" s="13" t="s">
        <v>36</v>
      </c>
      <c r="AX460" s="13" t="s">
        <v>80</v>
      </c>
      <c r="AY460" s="218" t="s">
        <v>193</v>
      </c>
    </row>
    <row r="461" spans="2:51" s="14" customFormat="1" ht="12">
      <c r="B461" s="219"/>
      <c r="C461" s="220"/>
      <c r="D461" s="209" t="s">
        <v>201</v>
      </c>
      <c r="E461" s="221" t="s">
        <v>1</v>
      </c>
      <c r="F461" s="222" t="s">
        <v>203</v>
      </c>
      <c r="G461" s="220"/>
      <c r="H461" s="223">
        <v>0.07100000000000001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201</v>
      </c>
      <c r="AU461" s="229" t="s">
        <v>89</v>
      </c>
      <c r="AV461" s="14" t="s">
        <v>199</v>
      </c>
      <c r="AW461" s="14" t="s">
        <v>36</v>
      </c>
      <c r="AX461" s="14" t="s">
        <v>87</v>
      </c>
      <c r="AY461" s="229" t="s">
        <v>193</v>
      </c>
    </row>
    <row r="462" spans="1:65" s="2" customFormat="1" ht="24.2" customHeight="1">
      <c r="A462" s="35"/>
      <c r="B462" s="36"/>
      <c r="C462" s="193" t="s">
        <v>694</v>
      </c>
      <c r="D462" s="193" t="s">
        <v>195</v>
      </c>
      <c r="E462" s="194" t="s">
        <v>2065</v>
      </c>
      <c r="F462" s="195" t="s">
        <v>2066</v>
      </c>
      <c r="G462" s="196" t="s">
        <v>231</v>
      </c>
      <c r="H462" s="197">
        <v>18.468</v>
      </c>
      <c r="I462" s="198"/>
      <c r="J462" s="199">
        <f>ROUND(I462*H462,2)</f>
        <v>0</v>
      </c>
      <c r="K462" s="200"/>
      <c r="L462" s="40"/>
      <c r="M462" s="201" t="s">
        <v>1</v>
      </c>
      <c r="N462" s="202" t="s">
        <v>45</v>
      </c>
      <c r="O462" s="72"/>
      <c r="P462" s="203">
        <f>O462*H462</f>
        <v>0</v>
      </c>
      <c r="Q462" s="203">
        <v>0.26141</v>
      </c>
      <c r="R462" s="203">
        <f>Q462*H462</f>
        <v>4.827719879999999</v>
      </c>
      <c r="S462" s="203">
        <v>0</v>
      </c>
      <c r="T462" s="204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05" t="s">
        <v>199</v>
      </c>
      <c r="AT462" s="205" t="s">
        <v>195</v>
      </c>
      <c r="AU462" s="205" t="s">
        <v>89</v>
      </c>
      <c r="AY462" s="18" t="s">
        <v>193</v>
      </c>
      <c r="BE462" s="206">
        <f>IF(N462="základní",J462,0)</f>
        <v>0</v>
      </c>
      <c r="BF462" s="206">
        <f>IF(N462="snížená",J462,0)</f>
        <v>0</v>
      </c>
      <c r="BG462" s="206">
        <f>IF(N462="zákl. přenesená",J462,0)</f>
        <v>0</v>
      </c>
      <c r="BH462" s="206">
        <f>IF(N462="sníž. přenesená",J462,0)</f>
        <v>0</v>
      </c>
      <c r="BI462" s="206">
        <f>IF(N462="nulová",J462,0)</f>
        <v>0</v>
      </c>
      <c r="BJ462" s="18" t="s">
        <v>87</v>
      </c>
      <c r="BK462" s="206">
        <f>ROUND(I462*H462,2)</f>
        <v>0</v>
      </c>
      <c r="BL462" s="18" t="s">
        <v>199</v>
      </c>
      <c r="BM462" s="205" t="s">
        <v>2067</v>
      </c>
    </row>
    <row r="463" spans="2:51" s="15" customFormat="1" ht="12">
      <c r="B463" s="230"/>
      <c r="C463" s="231"/>
      <c r="D463" s="209" t="s">
        <v>201</v>
      </c>
      <c r="E463" s="232" t="s">
        <v>1</v>
      </c>
      <c r="F463" s="233" t="s">
        <v>1760</v>
      </c>
      <c r="G463" s="231"/>
      <c r="H463" s="232" t="s">
        <v>1</v>
      </c>
      <c r="I463" s="234"/>
      <c r="J463" s="231"/>
      <c r="K463" s="231"/>
      <c r="L463" s="235"/>
      <c r="M463" s="236"/>
      <c r="N463" s="237"/>
      <c r="O463" s="237"/>
      <c r="P463" s="237"/>
      <c r="Q463" s="237"/>
      <c r="R463" s="237"/>
      <c r="S463" s="237"/>
      <c r="T463" s="238"/>
      <c r="AT463" s="239" t="s">
        <v>201</v>
      </c>
      <c r="AU463" s="239" t="s">
        <v>89</v>
      </c>
      <c r="AV463" s="15" t="s">
        <v>87</v>
      </c>
      <c r="AW463" s="15" t="s">
        <v>36</v>
      </c>
      <c r="AX463" s="15" t="s">
        <v>80</v>
      </c>
      <c r="AY463" s="239" t="s">
        <v>193</v>
      </c>
    </row>
    <row r="464" spans="2:51" s="13" customFormat="1" ht="12">
      <c r="B464" s="207"/>
      <c r="C464" s="208"/>
      <c r="D464" s="209" t="s">
        <v>201</v>
      </c>
      <c r="E464" s="210" t="s">
        <v>1</v>
      </c>
      <c r="F464" s="211" t="s">
        <v>1847</v>
      </c>
      <c r="G464" s="208"/>
      <c r="H464" s="212">
        <v>18.468</v>
      </c>
      <c r="I464" s="213"/>
      <c r="J464" s="208"/>
      <c r="K464" s="208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201</v>
      </c>
      <c r="AU464" s="218" t="s">
        <v>89</v>
      </c>
      <c r="AV464" s="13" t="s">
        <v>89</v>
      </c>
      <c r="AW464" s="13" t="s">
        <v>36</v>
      </c>
      <c r="AX464" s="13" t="s">
        <v>80</v>
      </c>
      <c r="AY464" s="218" t="s">
        <v>193</v>
      </c>
    </row>
    <row r="465" spans="2:51" s="14" customFormat="1" ht="12">
      <c r="B465" s="219"/>
      <c r="C465" s="220"/>
      <c r="D465" s="209" t="s">
        <v>201</v>
      </c>
      <c r="E465" s="221" t="s">
        <v>1</v>
      </c>
      <c r="F465" s="222" t="s">
        <v>203</v>
      </c>
      <c r="G465" s="220"/>
      <c r="H465" s="223">
        <v>18.468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201</v>
      </c>
      <c r="AU465" s="229" t="s">
        <v>89</v>
      </c>
      <c r="AV465" s="14" t="s">
        <v>199</v>
      </c>
      <c r="AW465" s="14" t="s">
        <v>36</v>
      </c>
      <c r="AX465" s="14" t="s">
        <v>87</v>
      </c>
      <c r="AY465" s="229" t="s">
        <v>193</v>
      </c>
    </row>
    <row r="466" spans="1:65" s="2" customFormat="1" ht="21.75" customHeight="1">
      <c r="A466" s="35"/>
      <c r="B466" s="36"/>
      <c r="C466" s="193" t="s">
        <v>698</v>
      </c>
      <c r="D466" s="193" t="s">
        <v>195</v>
      </c>
      <c r="E466" s="194" t="s">
        <v>365</v>
      </c>
      <c r="F466" s="195" t="s">
        <v>366</v>
      </c>
      <c r="G466" s="196" t="s">
        <v>367</v>
      </c>
      <c r="H466" s="197">
        <v>7</v>
      </c>
      <c r="I466" s="198"/>
      <c r="J466" s="199">
        <f>ROUND(I466*H466,2)</f>
        <v>0</v>
      </c>
      <c r="K466" s="200"/>
      <c r="L466" s="40"/>
      <c r="M466" s="201" t="s">
        <v>1</v>
      </c>
      <c r="N466" s="202" t="s">
        <v>45</v>
      </c>
      <c r="O466" s="72"/>
      <c r="P466" s="203">
        <f>O466*H466</f>
        <v>0</v>
      </c>
      <c r="Q466" s="203">
        <v>0.04684</v>
      </c>
      <c r="R466" s="203">
        <f>Q466*H466</f>
        <v>0.32788</v>
      </c>
      <c r="S466" s="203">
        <v>0</v>
      </c>
      <c r="T466" s="204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05" t="s">
        <v>199</v>
      </c>
      <c r="AT466" s="205" t="s">
        <v>195</v>
      </c>
      <c r="AU466" s="205" t="s">
        <v>89</v>
      </c>
      <c r="AY466" s="18" t="s">
        <v>193</v>
      </c>
      <c r="BE466" s="206">
        <f>IF(N466="základní",J466,0)</f>
        <v>0</v>
      </c>
      <c r="BF466" s="206">
        <f>IF(N466="snížená",J466,0)</f>
        <v>0</v>
      </c>
      <c r="BG466" s="206">
        <f>IF(N466="zákl. přenesená",J466,0)</f>
        <v>0</v>
      </c>
      <c r="BH466" s="206">
        <f>IF(N466="sníž. přenesená",J466,0)</f>
        <v>0</v>
      </c>
      <c r="BI466" s="206">
        <f>IF(N466="nulová",J466,0)</f>
        <v>0</v>
      </c>
      <c r="BJ466" s="18" t="s">
        <v>87</v>
      </c>
      <c r="BK466" s="206">
        <f>ROUND(I466*H466,2)</f>
        <v>0</v>
      </c>
      <c r="BL466" s="18" t="s">
        <v>199</v>
      </c>
      <c r="BM466" s="205" t="s">
        <v>368</v>
      </c>
    </row>
    <row r="467" spans="2:51" s="13" customFormat="1" ht="12">
      <c r="B467" s="207"/>
      <c r="C467" s="208"/>
      <c r="D467" s="209" t="s">
        <v>201</v>
      </c>
      <c r="E467" s="210" t="s">
        <v>1</v>
      </c>
      <c r="F467" s="211" t="s">
        <v>2068</v>
      </c>
      <c r="G467" s="208"/>
      <c r="H467" s="212">
        <v>2</v>
      </c>
      <c r="I467" s="213"/>
      <c r="J467" s="208"/>
      <c r="K467" s="208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201</v>
      </c>
      <c r="AU467" s="218" t="s">
        <v>89</v>
      </c>
      <c r="AV467" s="13" t="s">
        <v>89</v>
      </c>
      <c r="AW467" s="13" t="s">
        <v>36</v>
      </c>
      <c r="AX467" s="13" t="s">
        <v>80</v>
      </c>
      <c r="AY467" s="218" t="s">
        <v>193</v>
      </c>
    </row>
    <row r="468" spans="2:51" s="13" customFormat="1" ht="12">
      <c r="B468" s="207"/>
      <c r="C468" s="208"/>
      <c r="D468" s="209" t="s">
        <v>201</v>
      </c>
      <c r="E468" s="210" t="s">
        <v>1</v>
      </c>
      <c r="F468" s="211" t="s">
        <v>2069</v>
      </c>
      <c r="G468" s="208"/>
      <c r="H468" s="212">
        <v>1</v>
      </c>
      <c r="I468" s="213"/>
      <c r="J468" s="208"/>
      <c r="K468" s="208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201</v>
      </c>
      <c r="AU468" s="218" t="s">
        <v>89</v>
      </c>
      <c r="AV468" s="13" t="s">
        <v>89</v>
      </c>
      <c r="AW468" s="13" t="s">
        <v>36</v>
      </c>
      <c r="AX468" s="13" t="s">
        <v>80</v>
      </c>
      <c r="AY468" s="218" t="s">
        <v>193</v>
      </c>
    </row>
    <row r="469" spans="2:51" s="13" customFormat="1" ht="12">
      <c r="B469" s="207"/>
      <c r="C469" s="208"/>
      <c r="D469" s="209" t="s">
        <v>201</v>
      </c>
      <c r="E469" s="210" t="s">
        <v>1</v>
      </c>
      <c r="F469" s="211" t="s">
        <v>2070</v>
      </c>
      <c r="G469" s="208"/>
      <c r="H469" s="212">
        <v>4</v>
      </c>
      <c r="I469" s="213"/>
      <c r="J469" s="208"/>
      <c r="K469" s="208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201</v>
      </c>
      <c r="AU469" s="218" t="s">
        <v>89</v>
      </c>
      <c r="AV469" s="13" t="s">
        <v>89</v>
      </c>
      <c r="AW469" s="13" t="s">
        <v>36</v>
      </c>
      <c r="AX469" s="13" t="s">
        <v>80</v>
      </c>
      <c r="AY469" s="218" t="s">
        <v>193</v>
      </c>
    </row>
    <row r="470" spans="2:51" s="14" customFormat="1" ht="12">
      <c r="B470" s="219"/>
      <c r="C470" s="220"/>
      <c r="D470" s="209" t="s">
        <v>201</v>
      </c>
      <c r="E470" s="221" t="s">
        <v>1</v>
      </c>
      <c r="F470" s="222" t="s">
        <v>203</v>
      </c>
      <c r="G470" s="220"/>
      <c r="H470" s="223">
        <v>7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201</v>
      </c>
      <c r="AU470" s="229" t="s">
        <v>89</v>
      </c>
      <c r="AV470" s="14" t="s">
        <v>199</v>
      </c>
      <c r="AW470" s="14" t="s">
        <v>36</v>
      </c>
      <c r="AX470" s="14" t="s">
        <v>87</v>
      </c>
      <c r="AY470" s="229" t="s">
        <v>193</v>
      </c>
    </row>
    <row r="471" spans="1:65" s="2" customFormat="1" ht="33" customHeight="1">
      <c r="A471" s="35"/>
      <c r="B471" s="36"/>
      <c r="C471" s="251" t="s">
        <v>702</v>
      </c>
      <c r="D471" s="251" t="s">
        <v>370</v>
      </c>
      <c r="E471" s="252" t="s">
        <v>2071</v>
      </c>
      <c r="F471" s="253" t="s">
        <v>2072</v>
      </c>
      <c r="G471" s="254" t="s">
        <v>367</v>
      </c>
      <c r="H471" s="255">
        <v>4</v>
      </c>
      <c r="I471" s="256"/>
      <c r="J471" s="257">
        <f>ROUND(I471*H471,2)</f>
        <v>0</v>
      </c>
      <c r="K471" s="258"/>
      <c r="L471" s="259"/>
      <c r="M471" s="260" t="s">
        <v>1</v>
      </c>
      <c r="N471" s="261" t="s">
        <v>45</v>
      </c>
      <c r="O471" s="72"/>
      <c r="P471" s="203">
        <f>O471*H471</f>
        <v>0</v>
      </c>
      <c r="Q471" s="203">
        <v>0.01489</v>
      </c>
      <c r="R471" s="203">
        <f>Q471*H471</f>
        <v>0.05956</v>
      </c>
      <c r="S471" s="203">
        <v>0</v>
      </c>
      <c r="T471" s="204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05" t="s">
        <v>259</v>
      </c>
      <c r="AT471" s="205" t="s">
        <v>370</v>
      </c>
      <c r="AU471" s="205" t="s">
        <v>89</v>
      </c>
      <c r="AY471" s="18" t="s">
        <v>193</v>
      </c>
      <c r="BE471" s="206">
        <f>IF(N471="základní",J471,0)</f>
        <v>0</v>
      </c>
      <c r="BF471" s="206">
        <f>IF(N471="snížená",J471,0)</f>
        <v>0</v>
      </c>
      <c r="BG471" s="206">
        <f>IF(N471="zákl. přenesená",J471,0)</f>
        <v>0</v>
      </c>
      <c r="BH471" s="206">
        <f>IF(N471="sníž. přenesená",J471,0)</f>
        <v>0</v>
      </c>
      <c r="BI471" s="206">
        <f>IF(N471="nulová",J471,0)</f>
        <v>0</v>
      </c>
      <c r="BJ471" s="18" t="s">
        <v>87</v>
      </c>
      <c r="BK471" s="206">
        <f>ROUND(I471*H471,2)</f>
        <v>0</v>
      </c>
      <c r="BL471" s="18" t="s">
        <v>199</v>
      </c>
      <c r="BM471" s="205" t="s">
        <v>2073</v>
      </c>
    </row>
    <row r="472" spans="1:47" s="2" customFormat="1" ht="19.5">
      <c r="A472" s="35"/>
      <c r="B472" s="36"/>
      <c r="C472" s="37"/>
      <c r="D472" s="209" t="s">
        <v>471</v>
      </c>
      <c r="E472" s="37"/>
      <c r="F472" s="262" t="s">
        <v>2074</v>
      </c>
      <c r="G472" s="37"/>
      <c r="H472" s="37"/>
      <c r="I472" s="263"/>
      <c r="J472" s="37"/>
      <c r="K472" s="37"/>
      <c r="L472" s="40"/>
      <c r="M472" s="264"/>
      <c r="N472" s="265"/>
      <c r="O472" s="72"/>
      <c r="P472" s="72"/>
      <c r="Q472" s="72"/>
      <c r="R472" s="72"/>
      <c r="S472" s="72"/>
      <c r="T472" s="73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471</v>
      </c>
      <c r="AU472" s="18" t="s">
        <v>89</v>
      </c>
    </row>
    <row r="473" spans="2:51" s="13" customFormat="1" ht="12">
      <c r="B473" s="207"/>
      <c r="C473" s="208"/>
      <c r="D473" s="209" t="s">
        <v>201</v>
      </c>
      <c r="E473" s="210" t="s">
        <v>1</v>
      </c>
      <c r="F473" s="211" t="s">
        <v>2075</v>
      </c>
      <c r="G473" s="208"/>
      <c r="H473" s="212">
        <v>4</v>
      </c>
      <c r="I473" s="213"/>
      <c r="J473" s="208"/>
      <c r="K473" s="208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201</v>
      </c>
      <c r="AU473" s="218" t="s">
        <v>89</v>
      </c>
      <c r="AV473" s="13" t="s">
        <v>89</v>
      </c>
      <c r="AW473" s="13" t="s">
        <v>36</v>
      </c>
      <c r="AX473" s="13" t="s">
        <v>87</v>
      </c>
      <c r="AY473" s="218" t="s">
        <v>193</v>
      </c>
    </row>
    <row r="474" spans="1:65" s="2" customFormat="1" ht="33" customHeight="1">
      <c r="A474" s="35"/>
      <c r="B474" s="36"/>
      <c r="C474" s="251" t="s">
        <v>708</v>
      </c>
      <c r="D474" s="251" t="s">
        <v>370</v>
      </c>
      <c r="E474" s="252" t="s">
        <v>2076</v>
      </c>
      <c r="F474" s="253" t="s">
        <v>2077</v>
      </c>
      <c r="G474" s="254" t="s">
        <v>367</v>
      </c>
      <c r="H474" s="255">
        <v>1</v>
      </c>
      <c r="I474" s="256"/>
      <c r="J474" s="257">
        <f>ROUND(I474*H474,2)</f>
        <v>0</v>
      </c>
      <c r="K474" s="258"/>
      <c r="L474" s="259"/>
      <c r="M474" s="260" t="s">
        <v>1</v>
      </c>
      <c r="N474" s="261" t="s">
        <v>45</v>
      </c>
      <c r="O474" s="72"/>
      <c r="P474" s="203">
        <f>O474*H474</f>
        <v>0</v>
      </c>
      <c r="Q474" s="203">
        <v>0.01521</v>
      </c>
      <c r="R474" s="203">
        <f>Q474*H474</f>
        <v>0.01521</v>
      </c>
      <c r="S474" s="203">
        <v>0</v>
      </c>
      <c r="T474" s="204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05" t="s">
        <v>259</v>
      </c>
      <c r="AT474" s="205" t="s">
        <v>370</v>
      </c>
      <c r="AU474" s="205" t="s">
        <v>89</v>
      </c>
      <c r="AY474" s="18" t="s">
        <v>193</v>
      </c>
      <c r="BE474" s="206">
        <f>IF(N474="základní",J474,0)</f>
        <v>0</v>
      </c>
      <c r="BF474" s="206">
        <f>IF(N474="snížená",J474,0)</f>
        <v>0</v>
      </c>
      <c r="BG474" s="206">
        <f>IF(N474="zákl. přenesená",J474,0)</f>
        <v>0</v>
      </c>
      <c r="BH474" s="206">
        <f>IF(N474="sníž. přenesená",J474,0)</f>
        <v>0</v>
      </c>
      <c r="BI474" s="206">
        <f>IF(N474="nulová",J474,0)</f>
        <v>0</v>
      </c>
      <c r="BJ474" s="18" t="s">
        <v>87</v>
      </c>
      <c r="BK474" s="206">
        <f>ROUND(I474*H474,2)</f>
        <v>0</v>
      </c>
      <c r="BL474" s="18" t="s">
        <v>199</v>
      </c>
      <c r="BM474" s="205" t="s">
        <v>2078</v>
      </c>
    </row>
    <row r="475" spans="1:47" s="2" customFormat="1" ht="19.5">
      <c r="A475" s="35"/>
      <c r="B475" s="36"/>
      <c r="C475" s="37"/>
      <c r="D475" s="209" t="s">
        <v>471</v>
      </c>
      <c r="E475" s="37"/>
      <c r="F475" s="262" t="s">
        <v>2074</v>
      </c>
      <c r="G475" s="37"/>
      <c r="H475" s="37"/>
      <c r="I475" s="263"/>
      <c r="J475" s="37"/>
      <c r="K475" s="37"/>
      <c r="L475" s="40"/>
      <c r="M475" s="264"/>
      <c r="N475" s="265"/>
      <c r="O475" s="72"/>
      <c r="P475" s="72"/>
      <c r="Q475" s="72"/>
      <c r="R475" s="72"/>
      <c r="S475" s="72"/>
      <c r="T475" s="73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471</v>
      </c>
      <c r="AU475" s="18" t="s">
        <v>89</v>
      </c>
    </row>
    <row r="476" spans="2:51" s="13" customFormat="1" ht="12">
      <c r="B476" s="207"/>
      <c r="C476" s="208"/>
      <c r="D476" s="209" t="s">
        <v>201</v>
      </c>
      <c r="E476" s="210" t="s">
        <v>1</v>
      </c>
      <c r="F476" s="211" t="s">
        <v>2079</v>
      </c>
      <c r="G476" s="208"/>
      <c r="H476" s="212">
        <v>1</v>
      </c>
      <c r="I476" s="213"/>
      <c r="J476" s="208"/>
      <c r="K476" s="208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201</v>
      </c>
      <c r="AU476" s="218" t="s">
        <v>89</v>
      </c>
      <c r="AV476" s="13" t="s">
        <v>89</v>
      </c>
      <c r="AW476" s="13" t="s">
        <v>36</v>
      </c>
      <c r="AX476" s="13" t="s">
        <v>87</v>
      </c>
      <c r="AY476" s="218" t="s">
        <v>193</v>
      </c>
    </row>
    <row r="477" spans="1:65" s="2" customFormat="1" ht="33" customHeight="1">
      <c r="A477" s="35"/>
      <c r="B477" s="36"/>
      <c r="C477" s="251" t="s">
        <v>717</v>
      </c>
      <c r="D477" s="251" t="s">
        <v>370</v>
      </c>
      <c r="E477" s="252" t="s">
        <v>2080</v>
      </c>
      <c r="F477" s="253" t="s">
        <v>2081</v>
      </c>
      <c r="G477" s="254" t="s">
        <v>367</v>
      </c>
      <c r="H477" s="255">
        <v>2</v>
      </c>
      <c r="I477" s="256"/>
      <c r="J477" s="257">
        <f>ROUND(I477*H477,2)</f>
        <v>0</v>
      </c>
      <c r="K477" s="258"/>
      <c r="L477" s="259"/>
      <c r="M477" s="260" t="s">
        <v>1</v>
      </c>
      <c r="N477" s="261" t="s">
        <v>45</v>
      </c>
      <c r="O477" s="72"/>
      <c r="P477" s="203">
        <f>O477*H477</f>
        <v>0</v>
      </c>
      <c r="Q477" s="203">
        <v>0.01553</v>
      </c>
      <c r="R477" s="203">
        <f>Q477*H477</f>
        <v>0.03106</v>
      </c>
      <c r="S477" s="203">
        <v>0</v>
      </c>
      <c r="T477" s="204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05" t="s">
        <v>259</v>
      </c>
      <c r="AT477" s="205" t="s">
        <v>370</v>
      </c>
      <c r="AU477" s="205" t="s">
        <v>89</v>
      </c>
      <c r="AY477" s="18" t="s">
        <v>193</v>
      </c>
      <c r="BE477" s="206">
        <f>IF(N477="základní",J477,0)</f>
        <v>0</v>
      </c>
      <c r="BF477" s="206">
        <f>IF(N477="snížená",J477,0)</f>
        <v>0</v>
      </c>
      <c r="BG477" s="206">
        <f>IF(N477="zákl. přenesená",J477,0)</f>
        <v>0</v>
      </c>
      <c r="BH477" s="206">
        <f>IF(N477="sníž. přenesená",J477,0)</f>
        <v>0</v>
      </c>
      <c r="BI477" s="206">
        <f>IF(N477="nulová",J477,0)</f>
        <v>0</v>
      </c>
      <c r="BJ477" s="18" t="s">
        <v>87</v>
      </c>
      <c r="BK477" s="206">
        <f>ROUND(I477*H477,2)</f>
        <v>0</v>
      </c>
      <c r="BL477" s="18" t="s">
        <v>199</v>
      </c>
      <c r="BM477" s="205" t="s">
        <v>2082</v>
      </c>
    </row>
    <row r="478" spans="1:47" s="2" customFormat="1" ht="19.5">
      <c r="A478" s="35"/>
      <c r="B478" s="36"/>
      <c r="C478" s="37"/>
      <c r="D478" s="209" t="s">
        <v>471</v>
      </c>
      <c r="E478" s="37"/>
      <c r="F478" s="262" t="s">
        <v>2074</v>
      </c>
      <c r="G478" s="37"/>
      <c r="H478" s="37"/>
      <c r="I478" s="263"/>
      <c r="J478" s="37"/>
      <c r="K478" s="37"/>
      <c r="L478" s="40"/>
      <c r="M478" s="264"/>
      <c r="N478" s="265"/>
      <c r="O478" s="72"/>
      <c r="P478" s="72"/>
      <c r="Q478" s="72"/>
      <c r="R478" s="72"/>
      <c r="S478" s="72"/>
      <c r="T478" s="73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471</v>
      </c>
      <c r="AU478" s="18" t="s">
        <v>89</v>
      </c>
    </row>
    <row r="479" spans="2:51" s="13" customFormat="1" ht="12">
      <c r="B479" s="207"/>
      <c r="C479" s="208"/>
      <c r="D479" s="209" t="s">
        <v>201</v>
      </c>
      <c r="E479" s="210" t="s">
        <v>1</v>
      </c>
      <c r="F479" s="211" t="s">
        <v>2083</v>
      </c>
      <c r="G479" s="208"/>
      <c r="H479" s="212">
        <v>2</v>
      </c>
      <c r="I479" s="213"/>
      <c r="J479" s="208"/>
      <c r="K479" s="208"/>
      <c r="L479" s="214"/>
      <c r="M479" s="215"/>
      <c r="N479" s="216"/>
      <c r="O479" s="216"/>
      <c r="P479" s="216"/>
      <c r="Q479" s="216"/>
      <c r="R479" s="216"/>
      <c r="S479" s="216"/>
      <c r="T479" s="217"/>
      <c r="AT479" s="218" t="s">
        <v>201</v>
      </c>
      <c r="AU479" s="218" t="s">
        <v>89</v>
      </c>
      <c r="AV479" s="13" t="s">
        <v>89</v>
      </c>
      <c r="AW479" s="13" t="s">
        <v>36</v>
      </c>
      <c r="AX479" s="13" t="s">
        <v>87</v>
      </c>
      <c r="AY479" s="218" t="s">
        <v>193</v>
      </c>
    </row>
    <row r="480" spans="2:63" s="12" customFormat="1" ht="22.9" customHeight="1">
      <c r="B480" s="177"/>
      <c r="C480" s="178"/>
      <c r="D480" s="179" t="s">
        <v>79</v>
      </c>
      <c r="E480" s="191" t="s">
        <v>259</v>
      </c>
      <c r="F480" s="191" t="s">
        <v>2084</v>
      </c>
      <c r="G480" s="178"/>
      <c r="H480" s="178"/>
      <c r="I480" s="181"/>
      <c r="J480" s="192">
        <f>BK480</f>
        <v>0</v>
      </c>
      <c r="K480" s="178"/>
      <c r="L480" s="183"/>
      <c r="M480" s="184"/>
      <c r="N480" s="185"/>
      <c r="O480" s="185"/>
      <c r="P480" s="186">
        <f>SUM(P481:P490)</f>
        <v>0</v>
      </c>
      <c r="Q480" s="185"/>
      <c r="R480" s="186">
        <f>SUM(R481:R490)</f>
        <v>0.004225</v>
      </c>
      <c r="S480" s="185"/>
      <c r="T480" s="187">
        <f>SUM(T481:T490)</f>
        <v>1.5552000000000001</v>
      </c>
      <c r="AR480" s="188" t="s">
        <v>87</v>
      </c>
      <c r="AT480" s="189" t="s">
        <v>79</v>
      </c>
      <c r="AU480" s="189" t="s">
        <v>87</v>
      </c>
      <c r="AY480" s="188" t="s">
        <v>193</v>
      </c>
      <c r="BK480" s="190">
        <f>SUM(BK481:BK490)</f>
        <v>0</v>
      </c>
    </row>
    <row r="481" spans="1:65" s="2" customFormat="1" ht="24.2" customHeight="1">
      <c r="A481" s="35"/>
      <c r="B481" s="36"/>
      <c r="C481" s="193" t="s">
        <v>721</v>
      </c>
      <c r="D481" s="193" t="s">
        <v>195</v>
      </c>
      <c r="E481" s="194" t="s">
        <v>2085</v>
      </c>
      <c r="F481" s="195" t="s">
        <v>2086</v>
      </c>
      <c r="G481" s="196" t="s">
        <v>496</v>
      </c>
      <c r="H481" s="197">
        <v>2.5</v>
      </c>
      <c r="I481" s="198"/>
      <c r="J481" s="199">
        <f>ROUND(I481*H481,2)</f>
        <v>0</v>
      </c>
      <c r="K481" s="200"/>
      <c r="L481" s="40"/>
      <c r="M481" s="201" t="s">
        <v>1</v>
      </c>
      <c r="N481" s="202" t="s">
        <v>45</v>
      </c>
      <c r="O481" s="72"/>
      <c r="P481" s="203">
        <f>O481*H481</f>
        <v>0</v>
      </c>
      <c r="Q481" s="203">
        <v>1E-05</v>
      </c>
      <c r="R481" s="203">
        <f>Q481*H481</f>
        <v>2.5E-05</v>
      </c>
      <c r="S481" s="203">
        <v>0</v>
      </c>
      <c r="T481" s="204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05" t="s">
        <v>199</v>
      </c>
      <c r="AT481" s="205" t="s">
        <v>195</v>
      </c>
      <c r="AU481" s="205" t="s">
        <v>89</v>
      </c>
      <c r="AY481" s="18" t="s">
        <v>193</v>
      </c>
      <c r="BE481" s="206">
        <f>IF(N481="základní",J481,0)</f>
        <v>0</v>
      </c>
      <c r="BF481" s="206">
        <f>IF(N481="snížená",J481,0)</f>
        <v>0</v>
      </c>
      <c r="BG481" s="206">
        <f>IF(N481="zákl. přenesená",J481,0)</f>
        <v>0</v>
      </c>
      <c r="BH481" s="206">
        <f>IF(N481="sníž. přenesená",J481,0)</f>
        <v>0</v>
      </c>
      <c r="BI481" s="206">
        <f>IF(N481="nulová",J481,0)</f>
        <v>0</v>
      </c>
      <c r="BJ481" s="18" t="s">
        <v>87</v>
      </c>
      <c r="BK481" s="206">
        <f>ROUND(I481*H481,2)</f>
        <v>0</v>
      </c>
      <c r="BL481" s="18" t="s">
        <v>199</v>
      </c>
      <c r="BM481" s="205" t="s">
        <v>2087</v>
      </c>
    </row>
    <row r="482" spans="2:51" s="15" customFormat="1" ht="22.5">
      <c r="B482" s="230"/>
      <c r="C482" s="231"/>
      <c r="D482" s="209" t="s">
        <v>201</v>
      </c>
      <c r="E482" s="232" t="s">
        <v>1</v>
      </c>
      <c r="F482" s="233" t="s">
        <v>2088</v>
      </c>
      <c r="G482" s="231"/>
      <c r="H482" s="232" t="s">
        <v>1</v>
      </c>
      <c r="I482" s="234"/>
      <c r="J482" s="231"/>
      <c r="K482" s="231"/>
      <c r="L482" s="235"/>
      <c r="M482" s="236"/>
      <c r="N482" s="237"/>
      <c r="O482" s="237"/>
      <c r="P482" s="237"/>
      <c r="Q482" s="237"/>
      <c r="R482" s="237"/>
      <c r="S482" s="237"/>
      <c r="T482" s="238"/>
      <c r="AT482" s="239" t="s">
        <v>201</v>
      </c>
      <c r="AU482" s="239" t="s">
        <v>89</v>
      </c>
      <c r="AV482" s="15" t="s">
        <v>87</v>
      </c>
      <c r="AW482" s="15" t="s">
        <v>36</v>
      </c>
      <c r="AX482" s="15" t="s">
        <v>80</v>
      </c>
      <c r="AY482" s="239" t="s">
        <v>193</v>
      </c>
    </row>
    <row r="483" spans="2:51" s="13" customFormat="1" ht="12">
      <c r="B483" s="207"/>
      <c r="C483" s="208"/>
      <c r="D483" s="209" t="s">
        <v>201</v>
      </c>
      <c r="E483" s="210" t="s">
        <v>1</v>
      </c>
      <c r="F483" s="211" t="s">
        <v>2089</v>
      </c>
      <c r="G483" s="208"/>
      <c r="H483" s="212">
        <v>2.5</v>
      </c>
      <c r="I483" s="213"/>
      <c r="J483" s="208"/>
      <c r="K483" s="208"/>
      <c r="L483" s="214"/>
      <c r="M483" s="215"/>
      <c r="N483" s="216"/>
      <c r="O483" s="216"/>
      <c r="P483" s="216"/>
      <c r="Q483" s="216"/>
      <c r="R483" s="216"/>
      <c r="S483" s="216"/>
      <c r="T483" s="217"/>
      <c r="AT483" s="218" t="s">
        <v>201</v>
      </c>
      <c r="AU483" s="218" t="s">
        <v>89</v>
      </c>
      <c r="AV483" s="13" t="s">
        <v>89</v>
      </c>
      <c r="AW483" s="13" t="s">
        <v>36</v>
      </c>
      <c r="AX483" s="13" t="s">
        <v>87</v>
      </c>
      <c r="AY483" s="218" t="s">
        <v>193</v>
      </c>
    </row>
    <row r="484" spans="1:65" s="2" customFormat="1" ht="24.2" customHeight="1">
      <c r="A484" s="35"/>
      <c r="B484" s="36"/>
      <c r="C484" s="251" t="s">
        <v>734</v>
      </c>
      <c r="D484" s="251" t="s">
        <v>370</v>
      </c>
      <c r="E484" s="252" t="s">
        <v>2090</v>
      </c>
      <c r="F484" s="253" t="s">
        <v>2091</v>
      </c>
      <c r="G484" s="254" t="s">
        <v>496</v>
      </c>
      <c r="H484" s="255">
        <v>3</v>
      </c>
      <c r="I484" s="256"/>
      <c r="J484" s="257">
        <f>ROUND(I484*H484,2)</f>
        <v>0</v>
      </c>
      <c r="K484" s="258"/>
      <c r="L484" s="259"/>
      <c r="M484" s="260" t="s">
        <v>1</v>
      </c>
      <c r="N484" s="261" t="s">
        <v>45</v>
      </c>
      <c r="O484" s="72"/>
      <c r="P484" s="203">
        <f>O484*H484</f>
        <v>0</v>
      </c>
      <c r="Q484" s="203">
        <v>0.0014</v>
      </c>
      <c r="R484" s="203">
        <f>Q484*H484</f>
        <v>0.0042</v>
      </c>
      <c r="S484" s="203">
        <v>0</v>
      </c>
      <c r="T484" s="204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05" t="s">
        <v>259</v>
      </c>
      <c r="AT484" s="205" t="s">
        <v>370</v>
      </c>
      <c r="AU484" s="205" t="s">
        <v>89</v>
      </c>
      <c r="AY484" s="18" t="s">
        <v>193</v>
      </c>
      <c r="BE484" s="206">
        <f>IF(N484="základní",J484,0)</f>
        <v>0</v>
      </c>
      <c r="BF484" s="206">
        <f>IF(N484="snížená",J484,0)</f>
        <v>0</v>
      </c>
      <c r="BG484" s="206">
        <f>IF(N484="zákl. přenesená",J484,0)</f>
        <v>0</v>
      </c>
      <c r="BH484" s="206">
        <f>IF(N484="sníž. přenesená",J484,0)</f>
        <v>0</v>
      </c>
      <c r="BI484" s="206">
        <f>IF(N484="nulová",J484,0)</f>
        <v>0</v>
      </c>
      <c r="BJ484" s="18" t="s">
        <v>87</v>
      </c>
      <c r="BK484" s="206">
        <f>ROUND(I484*H484,2)</f>
        <v>0</v>
      </c>
      <c r="BL484" s="18" t="s">
        <v>199</v>
      </c>
      <c r="BM484" s="205" t="s">
        <v>2092</v>
      </c>
    </row>
    <row r="485" spans="2:51" s="13" customFormat="1" ht="22.5">
      <c r="B485" s="207"/>
      <c r="C485" s="208"/>
      <c r="D485" s="209" t="s">
        <v>201</v>
      </c>
      <c r="E485" s="208"/>
      <c r="F485" s="211" t="s">
        <v>2093</v>
      </c>
      <c r="G485" s="208"/>
      <c r="H485" s="212">
        <v>3</v>
      </c>
      <c r="I485" s="213"/>
      <c r="J485" s="208"/>
      <c r="K485" s="208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201</v>
      </c>
      <c r="AU485" s="218" t="s">
        <v>89</v>
      </c>
      <c r="AV485" s="13" t="s">
        <v>89</v>
      </c>
      <c r="AW485" s="13" t="s">
        <v>4</v>
      </c>
      <c r="AX485" s="13" t="s">
        <v>87</v>
      </c>
      <c r="AY485" s="218" t="s">
        <v>193</v>
      </c>
    </row>
    <row r="486" spans="1:65" s="2" customFormat="1" ht="24.2" customHeight="1">
      <c r="A486" s="35"/>
      <c r="B486" s="36"/>
      <c r="C486" s="193" t="s">
        <v>738</v>
      </c>
      <c r="D486" s="193" t="s">
        <v>195</v>
      </c>
      <c r="E486" s="194" t="s">
        <v>2094</v>
      </c>
      <c r="F486" s="195" t="s">
        <v>2095</v>
      </c>
      <c r="G486" s="196" t="s">
        <v>198</v>
      </c>
      <c r="H486" s="197">
        <v>0.81</v>
      </c>
      <c r="I486" s="198"/>
      <c r="J486" s="199">
        <f>ROUND(I486*H486,2)</f>
        <v>0</v>
      </c>
      <c r="K486" s="200"/>
      <c r="L486" s="40"/>
      <c r="M486" s="201" t="s">
        <v>1</v>
      </c>
      <c r="N486" s="202" t="s">
        <v>45</v>
      </c>
      <c r="O486" s="72"/>
      <c r="P486" s="203">
        <f>O486*H486</f>
        <v>0</v>
      </c>
      <c r="Q486" s="203">
        <v>0</v>
      </c>
      <c r="R486" s="203">
        <f>Q486*H486</f>
        <v>0</v>
      </c>
      <c r="S486" s="203">
        <v>1.92</v>
      </c>
      <c r="T486" s="204">
        <f>S486*H486</f>
        <v>1.5552000000000001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05" t="s">
        <v>199</v>
      </c>
      <c r="AT486" s="205" t="s">
        <v>195</v>
      </c>
      <c r="AU486" s="205" t="s">
        <v>89</v>
      </c>
      <c r="AY486" s="18" t="s">
        <v>193</v>
      </c>
      <c r="BE486" s="206">
        <f>IF(N486="základní",J486,0)</f>
        <v>0</v>
      </c>
      <c r="BF486" s="206">
        <f>IF(N486="snížená",J486,0)</f>
        <v>0</v>
      </c>
      <c r="BG486" s="206">
        <f>IF(N486="zákl. přenesená",J486,0)</f>
        <v>0</v>
      </c>
      <c r="BH486" s="206">
        <f>IF(N486="sníž. přenesená",J486,0)</f>
        <v>0</v>
      </c>
      <c r="BI486" s="206">
        <f>IF(N486="nulová",J486,0)</f>
        <v>0</v>
      </c>
      <c r="BJ486" s="18" t="s">
        <v>87</v>
      </c>
      <c r="BK486" s="206">
        <f>ROUND(I486*H486,2)</f>
        <v>0</v>
      </c>
      <c r="BL486" s="18" t="s">
        <v>199</v>
      </c>
      <c r="BM486" s="205" t="s">
        <v>2096</v>
      </c>
    </row>
    <row r="487" spans="2:51" s="15" customFormat="1" ht="12">
      <c r="B487" s="230"/>
      <c r="C487" s="231"/>
      <c r="D487" s="209" t="s">
        <v>201</v>
      </c>
      <c r="E487" s="232" t="s">
        <v>1</v>
      </c>
      <c r="F487" s="233" t="s">
        <v>2097</v>
      </c>
      <c r="G487" s="231"/>
      <c r="H487" s="232" t="s">
        <v>1</v>
      </c>
      <c r="I487" s="234"/>
      <c r="J487" s="231"/>
      <c r="K487" s="231"/>
      <c r="L487" s="235"/>
      <c r="M487" s="236"/>
      <c r="N487" s="237"/>
      <c r="O487" s="237"/>
      <c r="P487" s="237"/>
      <c r="Q487" s="237"/>
      <c r="R487" s="237"/>
      <c r="S487" s="237"/>
      <c r="T487" s="238"/>
      <c r="AT487" s="239" t="s">
        <v>201</v>
      </c>
      <c r="AU487" s="239" t="s">
        <v>89</v>
      </c>
      <c r="AV487" s="15" t="s">
        <v>87</v>
      </c>
      <c r="AW487" s="15" t="s">
        <v>36</v>
      </c>
      <c r="AX487" s="15" t="s">
        <v>80</v>
      </c>
      <c r="AY487" s="239" t="s">
        <v>193</v>
      </c>
    </row>
    <row r="488" spans="2:51" s="15" customFormat="1" ht="12">
      <c r="B488" s="230"/>
      <c r="C488" s="231"/>
      <c r="D488" s="209" t="s">
        <v>201</v>
      </c>
      <c r="E488" s="232" t="s">
        <v>1</v>
      </c>
      <c r="F488" s="233" t="s">
        <v>2098</v>
      </c>
      <c r="G488" s="231"/>
      <c r="H488" s="232" t="s">
        <v>1</v>
      </c>
      <c r="I488" s="234"/>
      <c r="J488" s="231"/>
      <c r="K488" s="231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201</v>
      </c>
      <c r="AU488" s="239" t="s">
        <v>89</v>
      </c>
      <c r="AV488" s="15" t="s">
        <v>87</v>
      </c>
      <c r="AW488" s="15" t="s">
        <v>36</v>
      </c>
      <c r="AX488" s="15" t="s">
        <v>80</v>
      </c>
      <c r="AY488" s="239" t="s">
        <v>193</v>
      </c>
    </row>
    <row r="489" spans="2:51" s="13" customFormat="1" ht="12">
      <c r="B489" s="207"/>
      <c r="C489" s="208"/>
      <c r="D489" s="209" t="s">
        <v>201</v>
      </c>
      <c r="E489" s="210" t="s">
        <v>1</v>
      </c>
      <c r="F489" s="211" t="s">
        <v>2099</v>
      </c>
      <c r="G489" s="208"/>
      <c r="H489" s="212">
        <v>0.81</v>
      </c>
      <c r="I489" s="213"/>
      <c r="J489" s="208"/>
      <c r="K489" s="208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201</v>
      </c>
      <c r="AU489" s="218" t="s">
        <v>89</v>
      </c>
      <c r="AV489" s="13" t="s">
        <v>89</v>
      </c>
      <c r="AW489" s="13" t="s">
        <v>36</v>
      </c>
      <c r="AX489" s="13" t="s">
        <v>80</v>
      </c>
      <c r="AY489" s="218" t="s">
        <v>193</v>
      </c>
    </row>
    <row r="490" spans="2:51" s="14" customFormat="1" ht="12">
      <c r="B490" s="219"/>
      <c r="C490" s="220"/>
      <c r="D490" s="209" t="s">
        <v>201</v>
      </c>
      <c r="E490" s="221" t="s">
        <v>1</v>
      </c>
      <c r="F490" s="222" t="s">
        <v>203</v>
      </c>
      <c r="G490" s="220"/>
      <c r="H490" s="223">
        <v>0.81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201</v>
      </c>
      <c r="AU490" s="229" t="s">
        <v>89</v>
      </c>
      <c r="AV490" s="14" t="s">
        <v>199</v>
      </c>
      <c r="AW490" s="14" t="s">
        <v>36</v>
      </c>
      <c r="AX490" s="14" t="s">
        <v>87</v>
      </c>
      <c r="AY490" s="229" t="s">
        <v>193</v>
      </c>
    </row>
    <row r="491" spans="2:63" s="12" customFormat="1" ht="22.9" customHeight="1">
      <c r="B491" s="177"/>
      <c r="C491" s="178"/>
      <c r="D491" s="179" t="s">
        <v>79</v>
      </c>
      <c r="E491" s="191" t="s">
        <v>265</v>
      </c>
      <c r="F491" s="191" t="s">
        <v>388</v>
      </c>
      <c r="G491" s="178"/>
      <c r="H491" s="178"/>
      <c r="I491" s="181"/>
      <c r="J491" s="192">
        <f>BK491</f>
        <v>0</v>
      </c>
      <c r="K491" s="178"/>
      <c r="L491" s="183"/>
      <c r="M491" s="184"/>
      <c r="N491" s="185"/>
      <c r="O491" s="185"/>
      <c r="P491" s="186">
        <f>SUM(P492:P637)</f>
        <v>0</v>
      </c>
      <c r="Q491" s="185"/>
      <c r="R491" s="186">
        <f>SUM(R492:R637)</f>
        <v>0.0086996</v>
      </c>
      <c r="S491" s="185"/>
      <c r="T491" s="187">
        <f>SUM(T492:T637)</f>
        <v>36.174749000000006</v>
      </c>
      <c r="AR491" s="188" t="s">
        <v>87</v>
      </c>
      <c r="AT491" s="189" t="s">
        <v>79</v>
      </c>
      <c r="AU491" s="189" t="s">
        <v>87</v>
      </c>
      <c r="AY491" s="188" t="s">
        <v>193</v>
      </c>
      <c r="BK491" s="190">
        <f>SUM(BK492:BK637)</f>
        <v>0</v>
      </c>
    </row>
    <row r="492" spans="1:65" s="2" customFormat="1" ht="33" customHeight="1">
      <c r="A492" s="35"/>
      <c r="B492" s="36"/>
      <c r="C492" s="193" t="s">
        <v>744</v>
      </c>
      <c r="D492" s="193" t="s">
        <v>195</v>
      </c>
      <c r="E492" s="194" t="s">
        <v>390</v>
      </c>
      <c r="F492" s="195" t="s">
        <v>391</v>
      </c>
      <c r="G492" s="196" t="s">
        <v>231</v>
      </c>
      <c r="H492" s="197">
        <v>415.1</v>
      </c>
      <c r="I492" s="198"/>
      <c r="J492" s="199">
        <f>ROUND(I492*H492,2)</f>
        <v>0</v>
      </c>
      <c r="K492" s="200"/>
      <c r="L492" s="40"/>
      <c r="M492" s="201" t="s">
        <v>1</v>
      </c>
      <c r="N492" s="202" t="s">
        <v>45</v>
      </c>
      <c r="O492" s="72"/>
      <c r="P492" s="203">
        <f>O492*H492</f>
        <v>0</v>
      </c>
      <c r="Q492" s="203">
        <v>0</v>
      </c>
      <c r="R492" s="203">
        <f>Q492*H492</f>
        <v>0</v>
      </c>
      <c r="S492" s="203">
        <v>0</v>
      </c>
      <c r="T492" s="204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05" t="s">
        <v>199</v>
      </c>
      <c r="AT492" s="205" t="s">
        <v>195</v>
      </c>
      <c r="AU492" s="205" t="s">
        <v>89</v>
      </c>
      <c r="AY492" s="18" t="s">
        <v>193</v>
      </c>
      <c r="BE492" s="206">
        <f>IF(N492="základní",J492,0)</f>
        <v>0</v>
      </c>
      <c r="BF492" s="206">
        <f>IF(N492="snížená",J492,0)</f>
        <v>0</v>
      </c>
      <c r="BG492" s="206">
        <f>IF(N492="zákl. přenesená",J492,0)</f>
        <v>0</v>
      </c>
      <c r="BH492" s="206">
        <f>IF(N492="sníž. přenesená",J492,0)</f>
        <v>0</v>
      </c>
      <c r="BI492" s="206">
        <f>IF(N492="nulová",J492,0)</f>
        <v>0</v>
      </c>
      <c r="BJ492" s="18" t="s">
        <v>87</v>
      </c>
      <c r="BK492" s="206">
        <f>ROUND(I492*H492,2)</f>
        <v>0</v>
      </c>
      <c r="BL492" s="18" t="s">
        <v>199</v>
      </c>
      <c r="BM492" s="205" t="s">
        <v>392</v>
      </c>
    </row>
    <row r="493" spans="2:51" s="13" customFormat="1" ht="12">
      <c r="B493" s="207"/>
      <c r="C493" s="208"/>
      <c r="D493" s="209" t="s">
        <v>201</v>
      </c>
      <c r="E493" s="210" t="s">
        <v>1</v>
      </c>
      <c r="F493" s="211" t="s">
        <v>2100</v>
      </c>
      <c r="G493" s="208"/>
      <c r="H493" s="212">
        <v>106.85</v>
      </c>
      <c r="I493" s="213"/>
      <c r="J493" s="208"/>
      <c r="K493" s="208"/>
      <c r="L493" s="214"/>
      <c r="M493" s="215"/>
      <c r="N493" s="216"/>
      <c r="O493" s="216"/>
      <c r="P493" s="216"/>
      <c r="Q493" s="216"/>
      <c r="R493" s="216"/>
      <c r="S493" s="216"/>
      <c r="T493" s="217"/>
      <c r="AT493" s="218" t="s">
        <v>201</v>
      </c>
      <c r="AU493" s="218" t="s">
        <v>89</v>
      </c>
      <c r="AV493" s="13" t="s">
        <v>89</v>
      </c>
      <c r="AW493" s="13" t="s">
        <v>36</v>
      </c>
      <c r="AX493" s="13" t="s">
        <v>80</v>
      </c>
      <c r="AY493" s="218" t="s">
        <v>193</v>
      </c>
    </row>
    <row r="494" spans="2:51" s="13" customFormat="1" ht="12">
      <c r="B494" s="207"/>
      <c r="C494" s="208"/>
      <c r="D494" s="209" t="s">
        <v>201</v>
      </c>
      <c r="E494" s="210" t="s">
        <v>1</v>
      </c>
      <c r="F494" s="211" t="s">
        <v>2101</v>
      </c>
      <c r="G494" s="208"/>
      <c r="H494" s="212">
        <v>152.4</v>
      </c>
      <c r="I494" s="213"/>
      <c r="J494" s="208"/>
      <c r="K494" s="208"/>
      <c r="L494" s="214"/>
      <c r="M494" s="215"/>
      <c r="N494" s="216"/>
      <c r="O494" s="216"/>
      <c r="P494" s="216"/>
      <c r="Q494" s="216"/>
      <c r="R494" s="216"/>
      <c r="S494" s="216"/>
      <c r="T494" s="217"/>
      <c r="AT494" s="218" t="s">
        <v>201</v>
      </c>
      <c r="AU494" s="218" t="s">
        <v>89</v>
      </c>
      <c r="AV494" s="13" t="s">
        <v>89</v>
      </c>
      <c r="AW494" s="13" t="s">
        <v>36</v>
      </c>
      <c r="AX494" s="13" t="s">
        <v>80</v>
      </c>
      <c r="AY494" s="218" t="s">
        <v>193</v>
      </c>
    </row>
    <row r="495" spans="2:51" s="13" customFormat="1" ht="12">
      <c r="B495" s="207"/>
      <c r="C495" s="208"/>
      <c r="D495" s="209" t="s">
        <v>201</v>
      </c>
      <c r="E495" s="210" t="s">
        <v>1</v>
      </c>
      <c r="F495" s="211" t="s">
        <v>2102</v>
      </c>
      <c r="G495" s="208"/>
      <c r="H495" s="212">
        <v>155.85</v>
      </c>
      <c r="I495" s="213"/>
      <c r="J495" s="208"/>
      <c r="K495" s="208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201</v>
      </c>
      <c r="AU495" s="218" t="s">
        <v>89</v>
      </c>
      <c r="AV495" s="13" t="s">
        <v>89</v>
      </c>
      <c r="AW495" s="13" t="s">
        <v>36</v>
      </c>
      <c r="AX495" s="13" t="s">
        <v>80</v>
      </c>
      <c r="AY495" s="218" t="s">
        <v>193</v>
      </c>
    </row>
    <row r="496" spans="2:51" s="14" customFormat="1" ht="12">
      <c r="B496" s="219"/>
      <c r="C496" s="220"/>
      <c r="D496" s="209" t="s">
        <v>201</v>
      </c>
      <c r="E496" s="221" t="s">
        <v>1</v>
      </c>
      <c r="F496" s="222" t="s">
        <v>203</v>
      </c>
      <c r="G496" s="220"/>
      <c r="H496" s="223">
        <v>415.1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201</v>
      </c>
      <c r="AU496" s="229" t="s">
        <v>89</v>
      </c>
      <c r="AV496" s="14" t="s">
        <v>199</v>
      </c>
      <c r="AW496" s="14" t="s">
        <v>36</v>
      </c>
      <c r="AX496" s="14" t="s">
        <v>87</v>
      </c>
      <c r="AY496" s="229" t="s">
        <v>193</v>
      </c>
    </row>
    <row r="497" spans="1:65" s="2" customFormat="1" ht="33" customHeight="1">
      <c r="A497" s="35"/>
      <c r="B497" s="36"/>
      <c r="C497" s="193" t="s">
        <v>754</v>
      </c>
      <c r="D497" s="193" t="s">
        <v>195</v>
      </c>
      <c r="E497" s="194" t="s">
        <v>395</v>
      </c>
      <c r="F497" s="195" t="s">
        <v>396</v>
      </c>
      <c r="G497" s="196" t="s">
        <v>231</v>
      </c>
      <c r="H497" s="197">
        <v>49812</v>
      </c>
      <c r="I497" s="198"/>
      <c r="J497" s="199">
        <f>ROUND(I497*H497,2)</f>
        <v>0</v>
      </c>
      <c r="K497" s="200"/>
      <c r="L497" s="40"/>
      <c r="M497" s="201" t="s">
        <v>1</v>
      </c>
      <c r="N497" s="202" t="s">
        <v>45</v>
      </c>
      <c r="O497" s="72"/>
      <c r="P497" s="203">
        <f>O497*H497</f>
        <v>0</v>
      </c>
      <c r="Q497" s="203">
        <v>0</v>
      </c>
      <c r="R497" s="203">
        <f>Q497*H497</f>
        <v>0</v>
      </c>
      <c r="S497" s="203">
        <v>0</v>
      </c>
      <c r="T497" s="204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205" t="s">
        <v>199</v>
      </c>
      <c r="AT497" s="205" t="s">
        <v>195</v>
      </c>
      <c r="AU497" s="205" t="s">
        <v>89</v>
      </c>
      <c r="AY497" s="18" t="s">
        <v>193</v>
      </c>
      <c r="BE497" s="206">
        <f>IF(N497="základní",J497,0)</f>
        <v>0</v>
      </c>
      <c r="BF497" s="206">
        <f>IF(N497="snížená",J497,0)</f>
        <v>0</v>
      </c>
      <c r="BG497" s="206">
        <f>IF(N497="zákl. přenesená",J497,0)</f>
        <v>0</v>
      </c>
      <c r="BH497" s="206">
        <f>IF(N497="sníž. přenesená",J497,0)</f>
        <v>0</v>
      </c>
      <c r="BI497" s="206">
        <f>IF(N497="nulová",J497,0)</f>
        <v>0</v>
      </c>
      <c r="BJ497" s="18" t="s">
        <v>87</v>
      </c>
      <c r="BK497" s="206">
        <f>ROUND(I497*H497,2)</f>
        <v>0</v>
      </c>
      <c r="BL497" s="18" t="s">
        <v>199</v>
      </c>
      <c r="BM497" s="205" t="s">
        <v>397</v>
      </c>
    </row>
    <row r="498" spans="2:51" s="13" customFormat="1" ht="12">
      <c r="B498" s="207"/>
      <c r="C498" s="208"/>
      <c r="D498" s="209" t="s">
        <v>201</v>
      </c>
      <c r="E498" s="210" t="s">
        <v>1</v>
      </c>
      <c r="F498" s="211" t="s">
        <v>2103</v>
      </c>
      <c r="G498" s="208"/>
      <c r="H498" s="212">
        <v>12822</v>
      </c>
      <c r="I498" s="213"/>
      <c r="J498" s="208"/>
      <c r="K498" s="208"/>
      <c r="L498" s="214"/>
      <c r="M498" s="215"/>
      <c r="N498" s="216"/>
      <c r="O498" s="216"/>
      <c r="P498" s="216"/>
      <c r="Q498" s="216"/>
      <c r="R498" s="216"/>
      <c r="S498" s="216"/>
      <c r="T498" s="217"/>
      <c r="AT498" s="218" t="s">
        <v>201</v>
      </c>
      <c r="AU498" s="218" t="s">
        <v>89</v>
      </c>
      <c r="AV498" s="13" t="s">
        <v>89</v>
      </c>
      <c r="AW498" s="13" t="s">
        <v>36</v>
      </c>
      <c r="AX498" s="13" t="s">
        <v>80</v>
      </c>
      <c r="AY498" s="218" t="s">
        <v>193</v>
      </c>
    </row>
    <row r="499" spans="2:51" s="13" customFormat="1" ht="12">
      <c r="B499" s="207"/>
      <c r="C499" s="208"/>
      <c r="D499" s="209" t="s">
        <v>201</v>
      </c>
      <c r="E499" s="210" t="s">
        <v>1</v>
      </c>
      <c r="F499" s="211" t="s">
        <v>2104</v>
      </c>
      <c r="G499" s="208"/>
      <c r="H499" s="212">
        <v>18288</v>
      </c>
      <c r="I499" s="213"/>
      <c r="J499" s="208"/>
      <c r="K499" s="208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201</v>
      </c>
      <c r="AU499" s="218" t="s">
        <v>89</v>
      </c>
      <c r="AV499" s="13" t="s">
        <v>89</v>
      </c>
      <c r="AW499" s="13" t="s">
        <v>36</v>
      </c>
      <c r="AX499" s="13" t="s">
        <v>80</v>
      </c>
      <c r="AY499" s="218" t="s">
        <v>193</v>
      </c>
    </row>
    <row r="500" spans="2:51" s="13" customFormat="1" ht="12">
      <c r="B500" s="207"/>
      <c r="C500" s="208"/>
      <c r="D500" s="209" t="s">
        <v>201</v>
      </c>
      <c r="E500" s="210" t="s">
        <v>1</v>
      </c>
      <c r="F500" s="211" t="s">
        <v>2105</v>
      </c>
      <c r="G500" s="208"/>
      <c r="H500" s="212">
        <v>18702</v>
      </c>
      <c r="I500" s="213"/>
      <c r="J500" s="208"/>
      <c r="K500" s="208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201</v>
      </c>
      <c r="AU500" s="218" t="s">
        <v>89</v>
      </c>
      <c r="AV500" s="13" t="s">
        <v>89</v>
      </c>
      <c r="AW500" s="13" t="s">
        <v>36</v>
      </c>
      <c r="AX500" s="13" t="s">
        <v>80</v>
      </c>
      <c r="AY500" s="218" t="s">
        <v>193</v>
      </c>
    </row>
    <row r="501" spans="2:51" s="14" customFormat="1" ht="12">
      <c r="B501" s="219"/>
      <c r="C501" s="220"/>
      <c r="D501" s="209" t="s">
        <v>201</v>
      </c>
      <c r="E501" s="221" t="s">
        <v>1</v>
      </c>
      <c r="F501" s="222" t="s">
        <v>203</v>
      </c>
      <c r="G501" s="220"/>
      <c r="H501" s="223">
        <v>49812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201</v>
      </c>
      <c r="AU501" s="229" t="s">
        <v>89</v>
      </c>
      <c r="AV501" s="14" t="s">
        <v>199</v>
      </c>
      <c r="AW501" s="14" t="s">
        <v>36</v>
      </c>
      <c r="AX501" s="14" t="s">
        <v>87</v>
      </c>
      <c r="AY501" s="229" t="s">
        <v>193</v>
      </c>
    </row>
    <row r="502" spans="1:65" s="2" customFormat="1" ht="33" customHeight="1">
      <c r="A502" s="35"/>
      <c r="B502" s="36"/>
      <c r="C502" s="193" t="s">
        <v>758</v>
      </c>
      <c r="D502" s="193" t="s">
        <v>195</v>
      </c>
      <c r="E502" s="194" t="s">
        <v>400</v>
      </c>
      <c r="F502" s="195" t="s">
        <v>401</v>
      </c>
      <c r="G502" s="196" t="s">
        <v>231</v>
      </c>
      <c r="H502" s="197">
        <v>415.1</v>
      </c>
      <c r="I502" s="198"/>
      <c r="J502" s="199">
        <f>ROUND(I502*H502,2)</f>
        <v>0</v>
      </c>
      <c r="K502" s="200"/>
      <c r="L502" s="40"/>
      <c r="M502" s="201" t="s">
        <v>1</v>
      </c>
      <c r="N502" s="202" t="s">
        <v>45</v>
      </c>
      <c r="O502" s="72"/>
      <c r="P502" s="203">
        <f>O502*H502</f>
        <v>0</v>
      </c>
      <c r="Q502" s="203">
        <v>0</v>
      </c>
      <c r="R502" s="203">
        <f>Q502*H502</f>
        <v>0</v>
      </c>
      <c r="S502" s="203">
        <v>0</v>
      </c>
      <c r="T502" s="204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05" t="s">
        <v>199</v>
      </c>
      <c r="AT502" s="205" t="s">
        <v>195</v>
      </c>
      <c r="AU502" s="205" t="s">
        <v>89</v>
      </c>
      <c r="AY502" s="18" t="s">
        <v>193</v>
      </c>
      <c r="BE502" s="206">
        <f>IF(N502="základní",J502,0)</f>
        <v>0</v>
      </c>
      <c r="BF502" s="206">
        <f>IF(N502="snížená",J502,0)</f>
        <v>0</v>
      </c>
      <c r="BG502" s="206">
        <f>IF(N502="zákl. přenesená",J502,0)</f>
        <v>0</v>
      </c>
      <c r="BH502" s="206">
        <f>IF(N502="sníž. přenesená",J502,0)</f>
        <v>0</v>
      </c>
      <c r="BI502" s="206">
        <f>IF(N502="nulová",J502,0)</f>
        <v>0</v>
      </c>
      <c r="BJ502" s="18" t="s">
        <v>87</v>
      </c>
      <c r="BK502" s="206">
        <f>ROUND(I502*H502,2)</f>
        <v>0</v>
      </c>
      <c r="BL502" s="18" t="s">
        <v>199</v>
      </c>
      <c r="BM502" s="205" t="s">
        <v>402</v>
      </c>
    </row>
    <row r="503" spans="2:51" s="13" customFormat="1" ht="12">
      <c r="B503" s="207"/>
      <c r="C503" s="208"/>
      <c r="D503" s="209" t="s">
        <v>201</v>
      </c>
      <c r="E503" s="210" t="s">
        <v>1</v>
      </c>
      <c r="F503" s="211" t="s">
        <v>2100</v>
      </c>
      <c r="G503" s="208"/>
      <c r="H503" s="212">
        <v>106.85</v>
      </c>
      <c r="I503" s="213"/>
      <c r="J503" s="208"/>
      <c r="K503" s="208"/>
      <c r="L503" s="214"/>
      <c r="M503" s="215"/>
      <c r="N503" s="216"/>
      <c r="O503" s="216"/>
      <c r="P503" s="216"/>
      <c r="Q503" s="216"/>
      <c r="R503" s="216"/>
      <c r="S503" s="216"/>
      <c r="T503" s="217"/>
      <c r="AT503" s="218" t="s">
        <v>201</v>
      </c>
      <c r="AU503" s="218" t="s">
        <v>89</v>
      </c>
      <c r="AV503" s="13" t="s">
        <v>89</v>
      </c>
      <c r="AW503" s="13" t="s">
        <v>36</v>
      </c>
      <c r="AX503" s="13" t="s">
        <v>80</v>
      </c>
      <c r="AY503" s="218" t="s">
        <v>193</v>
      </c>
    </row>
    <row r="504" spans="2:51" s="13" customFormat="1" ht="12">
      <c r="B504" s="207"/>
      <c r="C504" s="208"/>
      <c r="D504" s="209" t="s">
        <v>201</v>
      </c>
      <c r="E504" s="210" t="s">
        <v>1</v>
      </c>
      <c r="F504" s="211" t="s">
        <v>2101</v>
      </c>
      <c r="G504" s="208"/>
      <c r="H504" s="212">
        <v>152.4</v>
      </c>
      <c r="I504" s="213"/>
      <c r="J504" s="208"/>
      <c r="K504" s="208"/>
      <c r="L504" s="214"/>
      <c r="M504" s="215"/>
      <c r="N504" s="216"/>
      <c r="O504" s="216"/>
      <c r="P504" s="216"/>
      <c r="Q504" s="216"/>
      <c r="R504" s="216"/>
      <c r="S504" s="216"/>
      <c r="T504" s="217"/>
      <c r="AT504" s="218" t="s">
        <v>201</v>
      </c>
      <c r="AU504" s="218" t="s">
        <v>89</v>
      </c>
      <c r="AV504" s="13" t="s">
        <v>89</v>
      </c>
      <c r="AW504" s="13" t="s">
        <v>36</v>
      </c>
      <c r="AX504" s="13" t="s">
        <v>80</v>
      </c>
      <c r="AY504" s="218" t="s">
        <v>193</v>
      </c>
    </row>
    <row r="505" spans="2:51" s="13" customFormat="1" ht="12">
      <c r="B505" s="207"/>
      <c r="C505" s="208"/>
      <c r="D505" s="209" t="s">
        <v>201</v>
      </c>
      <c r="E505" s="210" t="s">
        <v>1</v>
      </c>
      <c r="F505" s="211" t="s">
        <v>2102</v>
      </c>
      <c r="G505" s="208"/>
      <c r="H505" s="212">
        <v>155.85</v>
      </c>
      <c r="I505" s="213"/>
      <c r="J505" s="208"/>
      <c r="K505" s="208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201</v>
      </c>
      <c r="AU505" s="218" t="s">
        <v>89</v>
      </c>
      <c r="AV505" s="13" t="s">
        <v>89</v>
      </c>
      <c r="AW505" s="13" t="s">
        <v>36</v>
      </c>
      <c r="AX505" s="13" t="s">
        <v>80</v>
      </c>
      <c r="AY505" s="218" t="s">
        <v>193</v>
      </c>
    </row>
    <row r="506" spans="2:51" s="14" customFormat="1" ht="12">
      <c r="B506" s="219"/>
      <c r="C506" s="220"/>
      <c r="D506" s="209" t="s">
        <v>201</v>
      </c>
      <c r="E506" s="221" t="s">
        <v>1</v>
      </c>
      <c r="F506" s="222" t="s">
        <v>203</v>
      </c>
      <c r="G506" s="220"/>
      <c r="H506" s="223">
        <v>415.1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201</v>
      </c>
      <c r="AU506" s="229" t="s">
        <v>89</v>
      </c>
      <c r="AV506" s="14" t="s">
        <v>199</v>
      </c>
      <c r="AW506" s="14" t="s">
        <v>36</v>
      </c>
      <c r="AX506" s="14" t="s">
        <v>87</v>
      </c>
      <c r="AY506" s="229" t="s">
        <v>193</v>
      </c>
    </row>
    <row r="507" spans="1:65" s="2" customFormat="1" ht="16.5" customHeight="1">
      <c r="A507" s="35"/>
      <c r="B507" s="36"/>
      <c r="C507" s="193" t="s">
        <v>763</v>
      </c>
      <c r="D507" s="193" t="s">
        <v>195</v>
      </c>
      <c r="E507" s="194" t="s">
        <v>418</v>
      </c>
      <c r="F507" s="195" t="s">
        <v>419</v>
      </c>
      <c r="G507" s="196" t="s">
        <v>367</v>
      </c>
      <c r="H507" s="197">
        <v>1</v>
      </c>
      <c r="I507" s="198"/>
      <c r="J507" s="199">
        <f>ROUND(I507*H507,2)</f>
        <v>0</v>
      </c>
      <c r="K507" s="200"/>
      <c r="L507" s="40"/>
      <c r="M507" s="201" t="s">
        <v>1</v>
      </c>
      <c r="N507" s="202" t="s">
        <v>45</v>
      </c>
      <c r="O507" s="72"/>
      <c r="P507" s="203">
        <f>O507*H507</f>
        <v>0</v>
      </c>
      <c r="Q507" s="203">
        <v>0</v>
      </c>
      <c r="R507" s="203">
        <f>Q507*H507</f>
        <v>0</v>
      </c>
      <c r="S507" s="203">
        <v>0</v>
      </c>
      <c r="T507" s="204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05" t="s">
        <v>199</v>
      </c>
      <c r="AT507" s="205" t="s">
        <v>195</v>
      </c>
      <c r="AU507" s="205" t="s">
        <v>89</v>
      </c>
      <c r="AY507" s="18" t="s">
        <v>193</v>
      </c>
      <c r="BE507" s="206">
        <f>IF(N507="základní",J507,0)</f>
        <v>0</v>
      </c>
      <c r="BF507" s="206">
        <f>IF(N507="snížená",J507,0)</f>
        <v>0</v>
      </c>
      <c r="BG507" s="206">
        <f>IF(N507="zákl. přenesená",J507,0)</f>
        <v>0</v>
      </c>
      <c r="BH507" s="206">
        <f>IF(N507="sníž. přenesená",J507,0)</f>
        <v>0</v>
      </c>
      <c r="BI507" s="206">
        <f>IF(N507="nulová",J507,0)</f>
        <v>0</v>
      </c>
      <c r="BJ507" s="18" t="s">
        <v>87</v>
      </c>
      <c r="BK507" s="206">
        <f>ROUND(I507*H507,2)</f>
        <v>0</v>
      </c>
      <c r="BL507" s="18" t="s">
        <v>199</v>
      </c>
      <c r="BM507" s="205" t="s">
        <v>420</v>
      </c>
    </row>
    <row r="508" spans="1:65" s="2" customFormat="1" ht="16.5" customHeight="1">
      <c r="A508" s="35"/>
      <c r="B508" s="36"/>
      <c r="C508" s="193" t="s">
        <v>767</v>
      </c>
      <c r="D508" s="193" t="s">
        <v>195</v>
      </c>
      <c r="E508" s="194" t="s">
        <v>422</v>
      </c>
      <c r="F508" s="195" t="s">
        <v>423</v>
      </c>
      <c r="G508" s="196" t="s">
        <v>367</v>
      </c>
      <c r="H508" s="197">
        <v>1</v>
      </c>
      <c r="I508" s="198"/>
      <c r="J508" s="199">
        <f>ROUND(I508*H508,2)</f>
        <v>0</v>
      </c>
      <c r="K508" s="200"/>
      <c r="L508" s="40"/>
      <c r="M508" s="201" t="s">
        <v>1</v>
      </c>
      <c r="N508" s="202" t="s">
        <v>45</v>
      </c>
      <c r="O508" s="72"/>
      <c r="P508" s="203">
        <f>O508*H508</f>
        <v>0</v>
      </c>
      <c r="Q508" s="203">
        <v>0</v>
      </c>
      <c r="R508" s="203">
        <f>Q508*H508</f>
        <v>0</v>
      </c>
      <c r="S508" s="203">
        <v>0</v>
      </c>
      <c r="T508" s="204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05" t="s">
        <v>199</v>
      </c>
      <c r="AT508" s="205" t="s">
        <v>195</v>
      </c>
      <c r="AU508" s="205" t="s">
        <v>89</v>
      </c>
      <c r="AY508" s="18" t="s">
        <v>193</v>
      </c>
      <c r="BE508" s="206">
        <f>IF(N508="základní",J508,0)</f>
        <v>0</v>
      </c>
      <c r="BF508" s="206">
        <f>IF(N508="snížená",J508,0)</f>
        <v>0</v>
      </c>
      <c r="BG508" s="206">
        <f>IF(N508="zákl. přenesená",J508,0)</f>
        <v>0</v>
      </c>
      <c r="BH508" s="206">
        <f>IF(N508="sníž. přenesená",J508,0)</f>
        <v>0</v>
      </c>
      <c r="BI508" s="206">
        <f>IF(N508="nulová",J508,0)</f>
        <v>0</v>
      </c>
      <c r="BJ508" s="18" t="s">
        <v>87</v>
      </c>
      <c r="BK508" s="206">
        <f>ROUND(I508*H508,2)</f>
        <v>0</v>
      </c>
      <c r="BL508" s="18" t="s">
        <v>199</v>
      </c>
      <c r="BM508" s="205" t="s">
        <v>424</v>
      </c>
    </row>
    <row r="509" spans="1:65" s="2" customFormat="1" ht="24.2" customHeight="1">
      <c r="A509" s="35"/>
      <c r="B509" s="36"/>
      <c r="C509" s="193" t="s">
        <v>783</v>
      </c>
      <c r="D509" s="193" t="s">
        <v>195</v>
      </c>
      <c r="E509" s="194" t="s">
        <v>2106</v>
      </c>
      <c r="F509" s="195" t="s">
        <v>2107</v>
      </c>
      <c r="G509" s="196" t="s">
        <v>502</v>
      </c>
      <c r="H509" s="197">
        <v>1</v>
      </c>
      <c r="I509" s="198"/>
      <c r="J509" s="199">
        <f>ROUND(I509*H509,2)</f>
        <v>0</v>
      </c>
      <c r="K509" s="200"/>
      <c r="L509" s="40"/>
      <c r="M509" s="201" t="s">
        <v>1</v>
      </c>
      <c r="N509" s="202" t="s">
        <v>45</v>
      </c>
      <c r="O509" s="72"/>
      <c r="P509" s="203">
        <f>O509*H509</f>
        <v>0</v>
      </c>
      <c r="Q509" s="203">
        <v>0</v>
      </c>
      <c r="R509" s="203">
        <f>Q509*H509</f>
        <v>0</v>
      </c>
      <c r="S509" s="203">
        <v>0</v>
      </c>
      <c r="T509" s="204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205" t="s">
        <v>199</v>
      </c>
      <c r="AT509" s="205" t="s">
        <v>195</v>
      </c>
      <c r="AU509" s="205" t="s">
        <v>89</v>
      </c>
      <c r="AY509" s="18" t="s">
        <v>193</v>
      </c>
      <c r="BE509" s="206">
        <f>IF(N509="základní",J509,0)</f>
        <v>0</v>
      </c>
      <c r="BF509" s="206">
        <f>IF(N509="snížená",J509,0)</f>
        <v>0</v>
      </c>
      <c r="BG509" s="206">
        <f>IF(N509="zákl. přenesená",J509,0)</f>
        <v>0</v>
      </c>
      <c r="BH509" s="206">
        <f>IF(N509="sníž. přenesená",J509,0)</f>
        <v>0</v>
      </c>
      <c r="BI509" s="206">
        <f>IF(N509="nulová",J509,0)</f>
        <v>0</v>
      </c>
      <c r="BJ509" s="18" t="s">
        <v>87</v>
      </c>
      <c r="BK509" s="206">
        <f>ROUND(I509*H509,2)</f>
        <v>0</v>
      </c>
      <c r="BL509" s="18" t="s">
        <v>199</v>
      </c>
      <c r="BM509" s="205" t="s">
        <v>2108</v>
      </c>
    </row>
    <row r="510" spans="1:65" s="2" customFormat="1" ht="24.2" customHeight="1">
      <c r="A510" s="35"/>
      <c r="B510" s="36"/>
      <c r="C510" s="193" t="s">
        <v>794</v>
      </c>
      <c r="D510" s="193" t="s">
        <v>195</v>
      </c>
      <c r="E510" s="194" t="s">
        <v>426</v>
      </c>
      <c r="F510" s="195" t="s">
        <v>427</v>
      </c>
      <c r="G510" s="196" t="s">
        <v>231</v>
      </c>
      <c r="H510" s="197">
        <v>166.54</v>
      </c>
      <c r="I510" s="198"/>
      <c r="J510" s="199">
        <f>ROUND(I510*H510,2)</f>
        <v>0</v>
      </c>
      <c r="K510" s="200"/>
      <c r="L510" s="40"/>
      <c r="M510" s="201" t="s">
        <v>1</v>
      </c>
      <c r="N510" s="202" t="s">
        <v>45</v>
      </c>
      <c r="O510" s="72"/>
      <c r="P510" s="203">
        <f>O510*H510</f>
        <v>0</v>
      </c>
      <c r="Q510" s="203">
        <v>5E-05</v>
      </c>
      <c r="R510" s="203">
        <f>Q510*H510</f>
        <v>0.008327</v>
      </c>
      <c r="S510" s="203">
        <v>0</v>
      </c>
      <c r="T510" s="204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05" t="s">
        <v>199</v>
      </c>
      <c r="AT510" s="205" t="s">
        <v>195</v>
      </c>
      <c r="AU510" s="205" t="s">
        <v>89</v>
      </c>
      <c r="AY510" s="18" t="s">
        <v>193</v>
      </c>
      <c r="BE510" s="206">
        <f>IF(N510="základní",J510,0)</f>
        <v>0</v>
      </c>
      <c r="BF510" s="206">
        <f>IF(N510="snížená",J510,0)</f>
        <v>0</v>
      </c>
      <c r="BG510" s="206">
        <f>IF(N510="zákl. přenesená",J510,0)</f>
        <v>0</v>
      </c>
      <c r="BH510" s="206">
        <f>IF(N510="sníž. přenesená",J510,0)</f>
        <v>0</v>
      </c>
      <c r="BI510" s="206">
        <f>IF(N510="nulová",J510,0)</f>
        <v>0</v>
      </c>
      <c r="BJ510" s="18" t="s">
        <v>87</v>
      </c>
      <c r="BK510" s="206">
        <f>ROUND(I510*H510,2)</f>
        <v>0</v>
      </c>
      <c r="BL510" s="18" t="s">
        <v>199</v>
      </c>
      <c r="BM510" s="205" t="s">
        <v>428</v>
      </c>
    </row>
    <row r="511" spans="2:51" s="15" customFormat="1" ht="12">
      <c r="B511" s="230"/>
      <c r="C511" s="231"/>
      <c r="D511" s="209" t="s">
        <v>201</v>
      </c>
      <c r="E511" s="232" t="s">
        <v>1</v>
      </c>
      <c r="F511" s="233" t="s">
        <v>1826</v>
      </c>
      <c r="G511" s="231"/>
      <c r="H511" s="232" t="s">
        <v>1</v>
      </c>
      <c r="I511" s="234"/>
      <c r="J511" s="231"/>
      <c r="K511" s="231"/>
      <c r="L511" s="235"/>
      <c r="M511" s="236"/>
      <c r="N511" s="237"/>
      <c r="O511" s="237"/>
      <c r="P511" s="237"/>
      <c r="Q511" s="237"/>
      <c r="R511" s="237"/>
      <c r="S511" s="237"/>
      <c r="T511" s="238"/>
      <c r="AT511" s="239" t="s">
        <v>201</v>
      </c>
      <c r="AU511" s="239" t="s">
        <v>89</v>
      </c>
      <c r="AV511" s="15" t="s">
        <v>87</v>
      </c>
      <c r="AW511" s="15" t="s">
        <v>36</v>
      </c>
      <c r="AX511" s="15" t="s">
        <v>80</v>
      </c>
      <c r="AY511" s="239" t="s">
        <v>193</v>
      </c>
    </row>
    <row r="512" spans="2:51" s="13" customFormat="1" ht="12">
      <c r="B512" s="207"/>
      <c r="C512" s="208"/>
      <c r="D512" s="209" t="s">
        <v>201</v>
      </c>
      <c r="E512" s="210" t="s">
        <v>1</v>
      </c>
      <c r="F512" s="211" t="s">
        <v>1879</v>
      </c>
      <c r="G512" s="208"/>
      <c r="H512" s="212">
        <v>4.31</v>
      </c>
      <c r="I512" s="213"/>
      <c r="J512" s="208"/>
      <c r="K512" s="208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201</v>
      </c>
      <c r="AU512" s="218" t="s">
        <v>89</v>
      </c>
      <c r="AV512" s="13" t="s">
        <v>89</v>
      </c>
      <c r="AW512" s="13" t="s">
        <v>36</v>
      </c>
      <c r="AX512" s="13" t="s">
        <v>80</v>
      </c>
      <c r="AY512" s="218" t="s">
        <v>193</v>
      </c>
    </row>
    <row r="513" spans="2:51" s="13" customFormat="1" ht="12">
      <c r="B513" s="207"/>
      <c r="C513" s="208"/>
      <c r="D513" s="209" t="s">
        <v>201</v>
      </c>
      <c r="E513" s="210" t="s">
        <v>1</v>
      </c>
      <c r="F513" s="211" t="s">
        <v>1880</v>
      </c>
      <c r="G513" s="208"/>
      <c r="H513" s="212">
        <v>30.19</v>
      </c>
      <c r="I513" s="213"/>
      <c r="J513" s="208"/>
      <c r="K513" s="208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201</v>
      </c>
      <c r="AU513" s="218" t="s">
        <v>89</v>
      </c>
      <c r="AV513" s="13" t="s">
        <v>89</v>
      </c>
      <c r="AW513" s="13" t="s">
        <v>36</v>
      </c>
      <c r="AX513" s="13" t="s">
        <v>80</v>
      </c>
      <c r="AY513" s="218" t="s">
        <v>193</v>
      </c>
    </row>
    <row r="514" spans="2:51" s="13" customFormat="1" ht="12">
      <c r="B514" s="207"/>
      <c r="C514" s="208"/>
      <c r="D514" s="209" t="s">
        <v>201</v>
      </c>
      <c r="E514" s="210" t="s">
        <v>1</v>
      </c>
      <c r="F514" s="211" t="s">
        <v>1885</v>
      </c>
      <c r="G514" s="208"/>
      <c r="H514" s="212">
        <v>5.91</v>
      </c>
      <c r="I514" s="213"/>
      <c r="J514" s="208"/>
      <c r="K514" s="208"/>
      <c r="L514" s="214"/>
      <c r="M514" s="215"/>
      <c r="N514" s="216"/>
      <c r="O514" s="216"/>
      <c r="P514" s="216"/>
      <c r="Q514" s="216"/>
      <c r="R514" s="216"/>
      <c r="S514" s="216"/>
      <c r="T514" s="217"/>
      <c r="AT514" s="218" t="s">
        <v>201</v>
      </c>
      <c r="AU514" s="218" t="s">
        <v>89</v>
      </c>
      <c r="AV514" s="13" t="s">
        <v>89</v>
      </c>
      <c r="AW514" s="13" t="s">
        <v>36</v>
      </c>
      <c r="AX514" s="13" t="s">
        <v>80</v>
      </c>
      <c r="AY514" s="218" t="s">
        <v>193</v>
      </c>
    </row>
    <row r="515" spans="2:51" s="13" customFormat="1" ht="12">
      <c r="B515" s="207"/>
      <c r="C515" s="208"/>
      <c r="D515" s="209" t="s">
        <v>201</v>
      </c>
      <c r="E515" s="210" t="s">
        <v>1</v>
      </c>
      <c r="F515" s="211" t="s">
        <v>1886</v>
      </c>
      <c r="G515" s="208"/>
      <c r="H515" s="212">
        <v>3.69</v>
      </c>
      <c r="I515" s="213"/>
      <c r="J515" s="208"/>
      <c r="K515" s="208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201</v>
      </c>
      <c r="AU515" s="218" t="s">
        <v>89</v>
      </c>
      <c r="AV515" s="13" t="s">
        <v>89</v>
      </c>
      <c r="AW515" s="13" t="s">
        <v>36</v>
      </c>
      <c r="AX515" s="13" t="s">
        <v>80</v>
      </c>
      <c r="AY515" s="218" t="s">
        <v>193</v>
      </c>
    </row>
    <row r="516" spans="2:51" s="13" customFormat="1" ht="12">
      <c r="B516" s="207"/>
      <c r="C516" s="208"/>
      <c r="D516" s="209" t="s">
        <v>201</v>
      </c>
      <c r="E516" s="210" t="s">
        <v>1</v>
      </c>
      <c r="F516" s="211" t="s">
        <v>1881</v>
      </c>
      <c r="G516" s="208"/>
      <c r="H516" s="212">
        <v>51.78</v>
      </c>
      <c r="I516" s="213"/>
      <c r="J516" s="208"/>
      <c r="K516" s="208"/>
      <c r="L516" s="214"/>
      <c r="M516" s="215"/>
      <c r="N516" s="216"/>
      <c r="O516" s="216"/>
      <c r="P516" s="216"/>
      <c r="Q516" s="216"/>
      <c r="R516" s="216"/>
      <c r="S516" s="216"/>
      <c r="T516" s="217"/>
      <c r="AT516" s="218" t="s">
        <v>201</v>
      </c>
      <c r="AU516" s="218" t="s">
        <v>89</v>
      </c>
      <c r="AV516" s="13" t="s">
        <v>89</v>
      </c>
      <c r="AW516" s="13" t="s">
        <v>36</v>
      </c>
      <c r="AX516" s="13" t="s">
        <v>80</v>
      </c>
      <c r="AY516" s="218" t="s">
        <v>193</v>
      </c>
    </row>
    <row r="517" spans="2:51" s="13" customFormat="1" ht="12">
      <c r="B517" s="207"/>
      <c r="C517" s="208"/>
      <c r="D517" s="209" t="s">
        <v>201</v>
      </c>
      <c r="E517" s="210" t="s">
        <v>1</v>
      </c>
      <c r="F517" s="211" t="s">
        <v>1882</v>
      </c>
      <c r="G517" s="208"/>
      <c r="H517" s="212">
        <v>51.48</v>
      </c>
      <c r="I517" s="213"/>
      <c r="J517" s="208"/>
      <c r="K517" s="208"/>
      <c r="L517" s="214"/>
      <c r="M517" s="215"/>
      <c r="N517" s="216"/>
      <c r="O517" s="216"/>
      <c r="P517" s="216"/>
      <c r="Q517" s="216"/>
      <c r="R517" s="216"/>
      <c r="S517" s="216"/>
      <c r="T517" s="217"/>
      <c r="AT517" s="218" t="s">
        <v>201</v>
      </c>
      <c r="AU517" s="218" t="s">
        <v>89</v>
      </c>
      <c r="AV517" s="13" t="s">
        <v>89</v>
      </c>
      <c r="AW517" s="13" t="s">
        <v>36</v>
      </c>
      <c r="AX517" s="13" t="s">
        <v>80</v>
      </c>
      <c r="AY517" s="218" t="s">
        <v>193</v>
      </c>
    </row>
    <row r="518" spans="2:51" s="13" customFormat="1" ht="12">
      <c r="B518" s="207"/>
      <c r="C518" s="208"/>
      <c r="D518" s="209" t="s">
        <v>201</v>
      </c>
      <c r="E518" s="210" t="s">
        <v>1</v>
      </c>
      <c r="F518" s="211" t="s">
        <v>1883</v>
      </c>
      <c r="G518" s="208"/>
      <c r="H518" s="212">
        <v>9.21</v>
      </c>
      <c r="I518" s="213"/>
      <c r="J518" s="208"/>
      <c r="K518" s="208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201</v>
      </c>
      <c r="AU518" s="218" t="s">
        <v>89</v>
      </c>
      <c r="AV518" s="13" t="s">
        <v>89</v>
      </c>
      <c r="AW518" s="13" t="s">
        <v>36</v>
      </c>
      <c r="AX518" s="13" t="s">
        <v>80</v>
      </c>
      <c r="AY518" s="218" t="s">
        <v>193</v>
      </c>
    </row>
    <row r="519" spans="2:51" s="13" customFormat="1" ht="12">
      <c r="B519" s="207"/>
      <c r="C519" s="208"/>
      <c r="D519" s="209" t="s">
        <v>201</v>
      </c>
      <c r="E519" s="210" t="s">
        <v>1</v>
      </c>
      <c r="F519" s="211" t="s">
        <v>1887</v>
      </c>
      <c r="G519" s="208"/>
      <c r="H519" s="212">
        <v>6.23</v>
      </c>
      <c r="I519" s="213"/>
      <c r="J519" s="208"/>
      <c r="K519" s="208"/>
      <c r="L519" s="214"/>
      <c r="M519" s="215"/>
      <c r="N519" s="216"/>
      <c r="O519" s="216"/>
      <c r="P519" s="216"/>
      <c r="Q519" s="216"/>
      <c r="R519" s="216"/>
      <c r="S519" s="216"/>
      <c r="T519" s="217"/>
      <c r="AT519" s="218" t="s">
        <v>201</v>
      </c>
      <c r="AU519" s="218" t="s">
        <v>89</v>
      </c>
      <c r="AV519" s="13" t="s">
        <v>89</v>
      </c>
      <c r="AW519" s="13" t="s">
        <v>36</v>
      </c>
      <c r="AX519" s="13" t="s">
        <v>80</v>
      </c>
      <c r="AY519" s="218" t="s">
        <v>193</v>
      </c>
    </row>
    <row r="520" spans="2:51" s="13" customFormat="1" ht="12">
      <c r="B520" s="207"/>
      <c r="C520" s="208"/>
      <c r="D520" s="209" t="s">
        <v>201</v>
      </c>
      <c r="E520" s="210" t="s">
        <v>1</v>
      </c>
      <c r="F520" s="211" t="s">
        <v>1888</v>
      </c>
      <c r="G520" s="208"/>
      <c r="H520" s="212">
        <v>3.74</v>
      </c>
      <c r="I520" s="213"/>
      <c r="J520" s="208"/>
      <c r="K520" s="208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201</v>
      </c>
      <c r="AU520" s="218" t="s">
        <v>89</v>
      </c>
      <c r="AV520" s="13" t="s">
        <v>89</v>
      </c>
      <c r="AW520" s="13" t="s">
        <v>36</v>
      </c>
      <c r="AX520" s="13" t="s">
        <v>80</v>
      </c>
      <c r="AY520" s="218" t="s">
        <v>193</v>
      </c>
    </row>
    <row r="521" spans="2:51" s="16" customFormat="1" ht="12">
      <c r="B521" s="240"/>
      <c r="C521" s="241"/>
      <c r="D521" s="209" t="s">
        <v>201</v>
      </c>
      <c r="E521" s="242" t="s">
        <v>1</v>
      </c>
      <c r="F521" s="243" t="s">
        <v>236</v>
      </c>
      <c r="G521" s="241"/>
      <c r="H521" s="244">
        <v>166.54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AT521" s="250" t="s">
        <v>201</v>
      </c>
      <c r="AU521" s="250" t="s">
        <v>89</v>
      </c>
      <c r="AV521" s="16" t="s">
        <v>100</v>
      </c>
      <c r="AW521" s="16" t="s">
        <v>36</v>
      </c>
      <c r="AX521" s="16" t="s">
        <v>80</v>
      </c>
      <c r="AY521" s="250" t="s">
        <v>193</v>
      </c>
    </row>
    <row r="522" spans="2:51" s="14" customFormat="1" ht="12">
      <c r="B522" s="219"/>
      <c r="C522" s="220"/>
      <c r="D522" s="209" t="s">
        <v>201</v>
      </c>
      <c r="E522" s="221" t="s">
        <v>1</v>
      </c>
      <c r="F522" s="222" t="s">
        <v>203</v>
      </c>
      <c r="G522" s="220"/>
      <c r="H522" s="223">
        <v>166.54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AT522" s="229" t="s">
        <v>201</v>
      </c>
      <c r="AU522" s="229" t="s">
        <v>89</v>
      </c>
      <c r="AV522" s="14" t="s">
        <v>199</v>
      </c>
      <c r="AW522" s="14" t="s">
        <v>36</v>
      </c>
      <c r="AX522" s="14" t="s">
        <v>87</v>
      </c>
      <c r="AY522" s="229" t="s">
        <v>193</v>
      </c>
    </row>
    <row r="523" spans="1:65" s="2" customFormat="1" ht="16.5" customHeight="1">
      <c r="A523" s="35"/>
      <c r="B523" s="36"/>
      <c r="C523" s="193" t="s">
        <v>801</v>
      </c>
      <c r="D523" s="193" t="s">
        <v>195</v>
      </c>
      <c r="E523" s="194" t="s">
        <v>2109</v>
      </c>
      <c r="F523" s="195" t="s">
        <v>2110</v>
      </c>
      <c r="G523" s="196" t="s">
        <v>198</v>
      </c>
      <c r="H523" s="197">
        <v>2.717</v>
      </c>
      <c r="I523" s="198"/>
      <c r="J523" s="199">
        <f>ROUND(I523*H523,2)</f>
        <v>0</v>
      </c>
      <c r="K523" s="200"/>
      <c r="L523" s="40"/>
      <c r="M523" s="201" t="s">
        <v>1</v>
      </c>
      <c r="N523" s="202" t="s">
        <v>45</v>
      </c>
      <c r="O523" s="72"/>
      <c r="P523" s="203">
        <f>O523*H523</f>
        <v>0</v>
      </c>
      <c r="Q523" s="203">
        <v>0</v>
      </c>
      <c r="R523" s="203">
        <f>Q523*H523</f>
        <v>0</v>
      </c>
      <c r="S523" s="203">
        <v>2.4</v>
      </c>
      <c r="T523" s="204">
        <f>S523*H523</f>
        <v>6.5208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05" t="s">
        <v>199</v>
      </c>
      <c r="AT523" s="205" t="s">
        <v>195</v>
      </c>
      <c r="AU523" s="205" t="s">
        <v>89</v>
      </c>
      <c r="AY523" s="18" t="s">
        <v>193</v>
      </c>
      <c r="BE523" s="206">
        <f>IF(N523="základní",J523,0)</f>
        <v>0</v>
      </c>
      <c r="BF523" s="206">
        <f>IF(N523="snížená",J523,0)</f>
        <v>0</v>
      </c>
      <c r="BG523" s="206">
        <f>IF(N523="zákl. přenesená",J523,0)</f>
        <v>0</v>
      </c>
      <c r="BH523" s="206">
        <f>IF(N523="sníž. přenesená",J523,0)</f>
        <v>0</v>
      </c>
      <c r="BI523" s="206">
        <f>IF(N523="nulová",J523,0)</f>
        <v>0</v>
      </c>
      <c r="BJ523" s="18" t="s">
        <v>87</v>
      </c>
      <c r="BK523" s="206">
        <f>ROUND(I523*H523,2)</f>
        <v>0</v>
      </c>
      <c r="BL523" s="18" t="s">
        <v>199</v>
      </c>
      <c r="BM523" s="205" t="s">
        <v>2111</v>
      </c>
    </row>
    <row r="524" spans="2:51" s="15" customFormat="1" ht="12">
      <c r="B524" s="230"/>
      <c r="C524" s="231"/>
      <c r="D524" s="209" t="s">
        <v>201</v>
      </c>
      <c r="E524" s="232" t="s">
        <v>1</v>
      </c>
      <c r="F524" s="233" t="s">
        <v>2112</v>
      </c>
      <c r="G524" s="231"/>
      <c r="H524" s="232" t="s">
        <v>1</v>
      </c>
      <c r="I524" s="234"/>
      <c r="J524" s="231"/>
      <c r="K524" s="231"/>
      <c r="L524" s="235"/>
      <c r="M524" s="236"/>
      <c r="N524" s="237"/>
      <c r="O524" s="237"/>
      <c r="P524" s="237"/>
      <c r="Q524" s="237"/>
      <c r="R524" s="237"/>
      <c r="S524" s="237"/>
      <c r="T524" s="238"/>
      <c r="AT524" s="239" t="s">
        <v>201</v>
      </c>
      <c r="AU524" s="239" t="s">
        <v>89</v>
      </c>
      <c r="AV524" s="15" t="s">
        <v>87</v>
      </c>
      <c r="AW524" s="15" t="s">
        <v>36</v>
      </c>
      <c r="AX524" s="15" t="s">
        <v>80</v>
      </c>
      <c r="AY524" s="239" t="s">
        <v>193</v>
      </c>
    </row>
    <row r="525" spans="2:51" s="13" customFormat="1" ht="12">
      <c r="B525" s="207"/>
      <c r="C525" s="208"/>
      <c r="D525" s="209" t="s">
        <v>201</v>
      </c>
      <c r="E525" s="210" t="s">
        <v>1</v>
      </c>
      <c r="F525" s="211" t="s">
        <v>2113</v>
      </c>
      <c r="G525" s="208"/>
      <c r="H525" s="212">
        <v>1.045</v>
      </c>
      <c r="I525" s="213"/>
      <c r="J525" s="208"/>
      <c r="K525" s="208"/>
      <c r="L525" s="214"/>
      <c r="M525" s="215"/>
      <c r="N525" s="216"/>
      <c r="O525" s="216"/>
      <c r="P525" s="216"/>
      <c r="Q525" s="216"/>
      <c r="R525" s="216"/>
      <c r="S525" s="216"/>
      <c r="T525" s="217"/>
      <c r="AT525" s="218" t="s">
        <v>201</v>
      </c>
      <c r="AU525" s="218" t="s">
        <v>89</v>
      </c>
      <c r="AV525" s="13" t="s">
        <v>89</v>
      </c>
      <c r="AW525" s="13" t="s">
        <v>36</v>
      </c>
      <c r="AX525" s="13" t="s">
        <v>80</v>
      </c>
      <c r="AY525" s="218" t="s">
        <v>193</v>
      </c>
    </row>
    <row r="526" spans="2:51" s="13" customFormat="1" ht="12">
      <c r="B526" s="207"/>
      <c r="C526" s="208"/>
      <c r="D526" s="209" t="s">
        <v>201</v>
      </c>
      <c r="E526" s="210" t="s">
        <v>1</v>
      </c>
      <c r="F526" s="211" t="s">
        <v>2114</v>
      </c>
      <c r="G526" s="208"/>
      <c r="H526" s="212">
        <v>0.591</v>
      </c>
      <c r="I526" s="213"/>
      <c r="J526" s="208"/>
      <c r="K526" s="208"/>
      <c r="L526" s="214"/>
      <c r="M526" s="215"/>
      <c r="N526" s="216"/>
      <c r="O526" s="216"/>
      <c r="P526" s="216"/>
      <c r="Q526" s="216"/>
      <c r="R526" s="216"/>
      <c r="S526" s="216"/>
      <c r="T526" s="217"/>
      <c r="AT526" s="218" t="s">
        <v>201</v>
      </c>
      <c r="AU526" s="218" t="s">
        <v>89</v>
      </c>
      <c r="AV526" s="13" t="s">
        <v>89</v>
      </c>
      <c r="AW526" s="13" t="s">
        <v>36</v>
      </c>
      <c r="AX526" s="13" t="s">
        <v>80</v>
      </c>
      <c r="AY526" s="218" t="s">
        <v>193</v>
      </c>
    </row>
    <row r="527" spans="2:51" s="13" customFormat="1" ht="12">
      <c r="B527" s="207"/>
      <c r="C527" s="208"/>
      <c r="D527" s="209" t="s">
        <v>201</v>
      </c>
      <c r="E527" s="210" t="s">
        <v>1</v>
      </c>
      <c r="F527" s="211" t="s">
        <v>2115</v>
      </c>
      <c r="G527" s="208"/>
      <c r="H527" s="212">
        <v>0.369</v>
      </c>
      <c r="I527" s="213"/>
      <c r="J527" s="208"/>
      <c r="K527" s="208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201</v>
      </c>
      <c r="AU527" s="218" t="s">
        <v>89</v>
      </c>
      <c r="AV527" s="13" t="s">
        <v>89</v>
      </c>
      <c r="AW527" s="13" t="s">
        <v>36</v>
      </c>
      <c r="AX527" s="13" t="s">
        <v>80</v>
      </c>
      <c r="AY527" s="218" t="s">
        <v>193</v>
      </c>
    </row>
    <row r="528" spans="2:51" s="13" customFormat="1" ht="12">
      <c r="B528" s="207"/>
      <c r="C528" s="208"/>
      <c r="D528" s="209" t="s">
        <v>201</v>
      </c>
      <c r="E528" s="210" t="s">
        <v>1</v>
      </c>
      <c r="F528" s="211" t="s">
        <v>2116</v>
      </c>
      <c r="G528" s="208"/>
      <c r="H528" s="212">
        <v>0.712</v>
      </c>
      <c r="I528" s="213"/>
      <c r="J528" s="208"/>
      <c r="K528" s="208"/>
      <c r="L528" s="214"/>
      <c r="M528" s="215"/>
      <c r="N528" s="216"/>
      <c r="O528" s="216"/>
      <c r="P528" s="216"/>
      <c r="Q528" s="216"/>
      <c r="R528" s="216"/>
      <c r="S528" s="216"/>
      <c r="T528" s="217"/>
      <c r="AT528" s="218" t="s">
        <v>201</v>
      </c>
      <c r="AU528" s="218" t="s">
        <v>89</v>
      </c>
      <c r="AV528" s="13" t="s">
        <v>89</v>
      </c>
      <c r="AW528" s="13" t="s">
        <v>36</v>
      </c>
      <c r="AX528" s="13" t="s">
        <v>80</v>
      </c>
      <c r="AY528" s="218" t="s">
        <v>193</v>
      </c>
    </row>
    <row r="529" spans="2:51" s="14" customFormat="1" ht="12">
      <c r="B529" s="219"/>
      <c r="C529" s="220"/>
      <c r="D529" s="209" t="s">
        <v>201</v>
      </c>
      <c r="E529" s="221" t="s">
        <v>1</v>
      </c>
      <c r="F529" s="222" t="s">
        <v>203</v>
      </c>
      <c r="G529" s="220"/>
      <c r="H529" s="223">
        <v>2.7169999999999996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201</v>
      </c>
      <c r="AU529" s="229" t="s">
        <v>89</v>
      </c>
      <c r="AV529" s="14" t="s">
        <v>199</v>
      </c>
      <c r="AW529" s="14" t="s">
        <v>36</v>
      </c>
      <c r="AX529" s="14" t="s">
        <v>87</v>
      </c>
      <c r="AY529" s="229" t="s">
        <v>193</v>
      </c>
    </row>
    <row r="530" spans="1:65" s="2" customFormat="1" ht="16.5" customHeight="1">
      <c r="A530" s="35"/>
      <c r="B530" s="36"/>
      <c r="C530" s="193" t="s">
        <v>812</v>
      </c>
      <c r="D530" s="193" t="s">
        <v>195</v>
      </c>
      <c r="E530" s="194" t="s">
        <v>2117</v>
      </c>
      <c r="F530" s="195" t="s">
        <v>2118</v>
      </c>
      <c r="G530" s="196" t="s">
        <v>198</v>
      </c>
      <c r="H530" s="197">
        <v>1.278</v>
      </c>
      <c r="I530" s="198"/>
      <c r="J530" s="199">
        <f>ROUND(I530*H530,2)</f>
        <v>0</v>
      </c>
      <c r="K530" s="200"/>
      <c r="L530" s="40"/>
      <c r="M530" s="201" t="s">
        <v>1</v>
      </c>
      <c r="N530" s="202" t="s">
        <v>45</v>
      </c>
      <c r="O530" s="72"/>
      <c r="P530" s="203">
        <f>O530*H530</f>
        <v>0</v>
      </c>
      <c r="Q530" s="203">
        <v>0</v>
      </c>
      <c r="R530" s="203">
        <f>Q530*H530</f>
        <v>0</v>
      </c>
      <c r="S530" s="203">
        <v>2.4</v>
      </c>
      <c r="T530" s="204">
        <f>S530*H530</f>
        <v>3.0672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05" t="s">
        <v>199</v>
      </c>
      <c r="AT530" s="205" t="s">
        <v>195</v>
      </c>
      <c r="AU530" s="205" t="s">
        <v>89</v>
      </c>
      <c r="AY530" s="18" t="s">
        <v>193</v>
      </c>
      <c r="BE530" s="206">
        <f>IF(N530="základní",J530,0)</f>
        <v>0</v>
      </c>
      <c r="BF530" s="206">
        <f>IF(N530="snížená",J530,0)</f>
        <v>0</v>
      </c>
      <c r="BG530" s="206">
        <f>IF(N530="zákl. přenesená",J530,0)</f>
        <v>0</v>
      </c>
      <c r="BH530" s="206">
        <f>IF(N530="sníž. přenesená",J530,0)</f>
        <v>0</v>
      </c>
      <c r="BI530" s="206">
        <f>IF(N530="nulová",J530,0)</f>
        <v>0</v>
      </c>
      <c r="BJ530" s="18" t="s">
        <v>87</v>
      </c>
      <c r="BK530" s="206">
        <f>ROUND(I530*H530,2)</f>
        <v>0</v>
      </c>
      <c r="BL530" s="18" t="s">
        <v>199</v>
      </c>
      <c r="BM530" s="205" t="s">
        <v>2119</v>
      </c>
    </row>
    <row r="531" spans="2:51" s="15" customFormat="1" ht="12">
      <c r="B531" s="230"/>
      <c r="C531" s="231"/>
      <c r="D531" s="209" t="s">
        <v>201</v>
      </c>
      <c r="E531" s="232" t="s">
        <v>1</v>
      </c>
      <c r="F531" s="233" t="s">
        <v>2120</v>
      </c>
      <c r="G531" s="231"/>
      <c r="H531" s="232" t="s">
        <v>1</v>
      </c>
      <c r="I531" s="234"/>
      <c r="J531" s="231"/>
      <c r="K531" s="231"/>
      <c r="L531" s="235"/>
      <c r="M531" s="236"/>
      <c r="N531" s="237"/>
      <c r="O531" s="237"/>
      <c r="P531" s="237"/>
      <c r="Q531" s="237"/>
      <c r="R531" s="237"/>
      <c r="S531" s="237"/>
      <c r="T531" s="238"/>
      <c r="AT531" s="239" t="s">
        <v>201</v>
      </c>
      <c r="AU531" s="239" t="s">
        <v>89</v>
      </c>
      <c r="AV531" s="15" t="s">
        <v>87</v>
      </c>
      <c r="AW531" s="15" t="s">
        <v>36</v>
      </c>
      <c r="AX531" s="15" t="s">
        <v>80</v>
      </c>
      <c r="AY531" s="239" t="s">
        <v>193</v>
      </c>
    </row>
    <row r="532" spans="2:51" s="15" customFormat="1" ht="12">
      <c r="B532" s="230"/>
      <c r="C532" s="231"/>
      <c r="D532" s="209" t="s">
        <v>201</v>
      </c>
      <c r="E532" s="232" t="s">
        <v>1</v>
      </c>
      <c r="F532" s="233" t="s">
        <v>2121</v>
      </c>
      <c r="G532" s="231"/>
      <c r="H532" s="232" t="s">
        <v>1</v>
      </c>
      <c r="I532" s="234"/>
      <c r="J532" s="231"/>
      <c r="K532" s="231"/>
      <c r="L532" s="235"/>
      <c r="M532" s="236"/>
      <c r="N532" s="237"/>
      <c r="O532" s="237"/>
      <c r="P532" s="237"/>
      <c r="Q532" s="237"/>
      <c r="R532" s="237"/>
      <c r="S532" s="237"/>
      <c r="T532" s="238"/>
      <c r="AT532" s="239" t="s">
        <v>201</v>
      </c>
      <c r="AU532" s="239" t="s">
        <v>89</v>
      </c>
      <c r="AV532" s="15" t="s">
        <v>87</v>
      </c>
      <c r="AW532" s="15" t="s">
        <v>36</v>
      </c>
      <c r="AX532" s="15" t="s">
        <v>80</v>
      </c>
      <c r="AY532" s="239" t="s">
        <v>193</v>
      </c>
    </row>
    <row r="533" spans="2:51" s="13" customFormat="1" ht="12">
      <c r="B533" s="207"/>
      <c r="C533" s="208"/>
      <c r="D533" s="209" t="s">
        <v>201</v>
      </c>
      <c r="E533" s="210" t="s">
        <v>1</v>
      </c>
      <c r="F533" s="211" t="s">
        <v>2122</v>
      </c>
      <c r="G533" s="208"/>
      <c r="H533" s="212">
        <v>0.378</v>
      </c>
      <c r="I533" s="213"/>
      <c r="J533" s="208"/>
      <c r="K533" s="208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201</v>
      </c>
      <c r="AU533" s="218" t="s">
        <v>89</v>
      </c>
      <c r="AV533" s="13" t="s">
        <v>89</v>
      </c>
      <c r="AW533" s="13" t="s">
        <v>36</v>
      </c>
      <c r="AX533" s="13" t="s">
        <v>80</v>
      </c>
      <c r="AY533" s="218" t="s">
        <v>193</v>
      </c>
    </row>
    <row r="534" spans="2:51" s="15" customFormat="1" ht="12">
      <c r="B534" s="230"/>
      <c r="C534" s="231"/>
      <c r="D534" s="209" t="s">
        <v>201</v>
      </c>
      <c r="E534" s="232" t="s">
        <v>1</v>
      </c>
      <c r="F534" s="233" t="s">
        <v>2123</v>
      </c>
      <c r="G534" s="231"/>
      <c r="H534" s="232" t="s">
        <v>1</v>
      </c>
      <c r="I534" s="234"/>
      <c r="J534" s="231"/>
      <c r="K534" s="231"/>
      <c r="L534" s="235"/>
      <c r="M534" s="236"/>
      <c r="N534" s="237"/>
      <c r="O534" s="237"/>
      <c r="P534" s="237"/>
      <c r="Q534" s="237"/>
      <c r="R534" s="237"/>
      <c r="S534" s="237"/>
      <c r="T534" s="238"/>
      <c r="AT534" s="239" t="s">
        <v>201</v>
      </c>
      <c r="AU534" s="239" t="s">
        <v>89</v>
      </c>
      <c r="AV534" s="15" t="s">
        <v>87</v>
      </c>
      <c r="AW534" s="15" t="s">
        <v>36</v>
      </c>
      <c r="AX534" s="15" t="s">
        <v>80</v>
      </c>
      <c r="AY534" s="239" t="s">
        <v>193</v>
      </c>
    </row>
    <row r="535" spans="2:51" s="13" customFormat="1" ht="12">
      <c r="B535" s="207"/>
      <c r="C535" s="208"/>
      <c r="D535" s="209" t="s">
        <v>201</v>
      </c>
      <c r="E535" s="210" t="s">
        <v>1</v>
      </c>
      <c r="F535" s="211" t="s">
        <v>2124</v>
      </c>
      <c r="G535" s="208"/>
      <c r="H535" s="212">
        <v>0.4</v>
      </c>
      <c r="I535" s="213"/>
      <c r="J535" s="208"/>
      <c r="K535" s="208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201</v>
      </c>
      <c r="AU535" s="218" t="s">
        <v>89</v>
      </c>
      <c r="AV535" s="13" t="s">
        <v>89</v>
      </c>
      <c r="AW535" s="13" t="s">
        <v>36</v>
      </c>
      <c r="AX535" s="13" t="s">
        <v>80</v>
      </c>
      <c r="AY535" s="218" t="s">
        <v>193</v>
      </c>
    </row>
    <row r="536" spans="2:51" s="15" customFormat="1" ht="12">
      <c r="B536" s="230"/>
      <c r="C536" s="231"/>
      <c r="D536" s="209" t="s">
        <v>201</v>
      </c>
      <c r="E536" s="232" t="s">
        <v>1</v>
      </c>
      <c r="F536" s="233" t="s">
        <v>2125</v>
      </c>
      <c r="G536" s="231"/>
      <c r="H536" s="232" t="s">
        <v>1</v>
      </c>
      <c r="I536" s="234"/>
      <c r="J536" s="231"/>
      <c r="K536" s="231"/>
      <c r="L536" s="235"/>
      <c r="M536" s="236"/>
      <c r="N536" s="237"/>
      <c r="O536" s="237"/>
      <c r="P536" s="237"/>
      <c r="Q536" s="237"/>
      <c r="R536" s="237"/>
      <c r="S536" s="237"/>
      <c r="T536" s="238"/>
      <c r="AT536" s="239" t="s">
        <v>201</v>
      </c>
      <c r="AU536" s="239" t="s">
        <v>89</v>
      </c>
      <c r="AV536" s="15" t="s">
        <v>87</v>
      </c>
      <c r="AW536" s="15" t="s">
        <v>36</v>
      </c>
      <c r="AX536" s="15" t="s">
        <v>80</v>
      </c>
      <c r="AY536" s="239" t="s">
        <v>193</v>
      </c>
    </row>
    <row r="537" spans="2:51" s="13" customFormat="1" ht="12">
      <c r="B537" s="207"/>
      <c r="C537" s="208"/>
      <c r="D537" s="209" t="s">
        <v>201</v>
      </c>
      <c r="E537" s="210" t="s">
        <v>1</v>
      </c>
      <c r="F537" s="211" t="s">
        <v>2126</v>
      </c>
      <c r="G537" s="208"/>
      <c r="H537" s="212">
        <v>0.5</v>
      </c>
      <c r="I537" s="213"/>
      <c r="J537" s="208"/>
      <c r="K537" s="208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201</v>
      </c>
      <c r="AU537" s="218" t="s">
        <v>89</v>
      </c>
      <c r="AV537" s="13" t="s">
        <v>89</v>
      </c>
      <c r="AW537" s="13" t="s">
        <v>36</v>
      </c>
      <c r="AX537" s="13" t="s">
        <v>80</v>
      </c>
      <c r="AY537" s="218" t="s">
        <v>193</v>
      </c>
    </row>
    <row r="538" spans="2:51" s="14" customFormat="1" ht="12">
      <c r="B538" s="219"/>
      <c r="C538" s="220"/>
      <c r="D538" s="209" t="s">
        <v>201</v>
      </c>
      <c r="E538" s="221" t="s">
        <v>1</v>
      </c>
      <c r="F538" s="222" t="s">
        <v>203</v>
      </c>
      <c r="G538" s="220"/>
      <c r="H538" s="223">
        <v>1.278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201</v>
      </c>
      <c r="AU538" s="229" t="s">
        <v>89</v>
      </c>
      <c r="AV538" s="14" t="s">
        <v>199</v>
      </c>
      <c r="AW538" s="14" t="s">
        <v>36</v>
      </c>
      <c r="AX538" s="14" t="s">
        <v>87</v>
      </c>
      <c r="AY538" s="229" t="s">
        <v>193</v>
      </c>
    </row>
    <row r="539" spans="1:65" s="2" customFormat="1" ht="21.75" customHeight="1">
      <c r="A539" s="35"/>
      <c r="B539" s="36"/>
      <c r="C539" s="193" t="s">
        <v>816</v>
      </c>
      <c r="D539" s="193" t="s">
        <v>195</v>
      </c>
      <c r="E539" s="194" t="s">
        <v>443</v>
      </c>
      <c r="F539" s="195" t="s">
        <v>444</v>
      </c>
      <c r="G539" s="196" t="s">
        <v>231</v>
      </c>
      <c r="H539" s="197">
        <v>30.361</v>
      </c>
      <c r="I539" s="198"/>
      <c r="J539" s="199">
        <f>ROUND(I539*H539,2)</f>
        <v>0</v>
      </c>
      <c r="K539" s="200"/>
      <c r="L539" s="40"/>
      <c r="M539" s="201" t="s">
        <v>1</v>
      </c>
      <c r="N539" s="202" t="s">
        <v>45</v>
      </c>
      <c r="O539" s="72"/>
      <c r="P539" s="203">
        <f>O539*H539</f>
        <v>0</v>
      </c>
      <c r="Q539" s="203">
        <v>0</v>
      </c>
      <c r="R539" s="203">
        <f>Q539*H539</f>
        <v>0</v>
      </c>
      <c r="S539" s="203">
        <v>0.131</v>
      </c>
      <c r="T539" s="204">
        <f>S539*H539</f>
        <v>3.977291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205" t="s">
        <v>199</v>
      </c>
      <c r="AT539" s="205" t="s">
        <v>195</v>
      </c>
      <c r="AU539" s="205" t="s">
        <v>89</v>
      </c>
      <c r="AY539" s="18" t="s">
        <v>193</v>
      </c>
      <c r="BE539" s="206">
        <f>IF(N539="základní",J539,0)</f>
        <v>0</v>
      </c>
      <c r="BF539" s="206">
        <f>IF(N539="snížená",J539,0)</f>
        <v>0</v>
      </c>
      <c r="BG539" s="206">
        <f>IF(N539="zákl. přenesená",J539,0)</f>
        <v>0</v>
      </c>
      <c r="BH539" s="206">
        <f>IF(N539="sníž. přenesená",J539,0)</f>
        <v>0</v>
      </c>
      <c r="BI539" s="206">
        <f>IF(N539="nulová",J539,0)</f>
        <v>0</v>
      </c>
      <c r="BJ539" s="18" t="s">
        <v>87</v>
      </c>
      <c r="BK539" s="206">
        <f>ROUND(I539*H539,2)</f>
        <v>0</v>
      </c>
      <c r="BL539" s="18" t="s">
        <v>199</v>
      </c>
      <c r="BM539" s="205" t="s">
        <v>445</v>
      </c>
    </row>
    <row r="540" spans="2:51" s="15" customFormat="1" ht="12">
      <c r="B540" s="230"/>
      <c r="C540" s="231"/>
      <c r="D540" s="209" t="s">
        <v>201</v>
      </c>
      <c r="E540" s="232" t="s">
        <v>1</v>
      </c>
      <c r="F540" s="233" t="s">
        <v>2127</v>
      </c>
      <c r="G540" s="231"/>
      <c r="H540" s="232" t="s">
        <v>1</v>
      </c>
      <c r="I540" s="234"/>
      <c r="J540" s="231"/>
      <c r="K540" s="231"/>
      <c r="L540" s="235"/>
      <c r="M540" s="236"/>
      <c r="N540" s="237"/>
      <c r="O540" s="237"/>
      <c r="P540" s="237"/>
      <c r="Q540" s="237"/>
      <c r="R540" s="237"/>
      <c r="S540" s="237"/>
      <c r="T540" s="238"/>
      <c r="AT540" s="239" t="s">
        <v>201</v>
      </c>
      <c r="AU540" s="239" t="s">
        <v>89</v>
      </c>
      <c r="AV540" s="15" t="s">
        <v>87</v>
      </c>
      <c r="AW540" s="15" t="s">
        <v>36</v>
      </c>
      <c r="AX540" s="15" t="s">
        <v>80</v>
      </c>
      <c r="AY540" s="239" t="s">
        <v>193</v>
      </c>
    </row>
    <row r="541" spans="2:51" s="13" customFormat="1" ht="12">
      <c r="B541" s="207"/>
      <c r="C541" s="208"/>
      <c r="D541" s="209" t="s">
        <v>201</v>
      </c>
      <c r="E541" s="210" t="s">
        <v>1</v>
      </c>
      <c r="F541" s="211" t="s">
        <v>2128</v>
      </c>
      <c r="G541" s="208"/>
      <c r="H541" s="212">
        <v>20.019</v>
      </c>
      <c r="I541" s="213"/>
      <c r="J541" s="208"/>
      <c r="K541" s="208"/>
      <c r="L541" s="214"/>
      <c r="M541" s="215"/>
      <c r="N541" s="216"/>
      <c r="O541" s="216"/>
      <c r="P541" s="216"/>
      <c r="Q541" s="216"/>
      <c r="R541" s="216"/>
      <c r="S541" s="216"/>
      <c r="T541" s="217"/>
      <c r="AT541" s="218" t="s">
        <v>201</v>
      </c>
      <c r="AU541" s="218" t="s">
        <v>89</v>
      </c>
      <c r="AV541" s="13" t="s">
        <v>89</v>
      </c>
      <c r="AW541" s="13" t="s">
        <v>36</v>
      </c>
      <c r="AX541" s="13" t="s">
        <v>80</v>
      </c>
      <c r="AY541" s="218" t="s">
        <v>193</v>
      </c>
    </row>
    <row r="542" spans="2:51" s="13" customFormat="1" ht="12">
      <c r="B542" s="207"/>
      <c r="C542" s="208"/>
      <c r="D542" s="209" t="s">
        <v>201</v>
      </c>
      <c r="E542" s="210" t="s">
        <v>1</v>
      </c>
      <c r="F542" s="211" t="s">
        <v>2129</v>
      </c>
      <c r="G542" s="208"/>
      <c r="H542" s="212">
        <v>9.554</v>
      </c>
      <c r="I542" s="213"/>
      <c r="J542" s="208"/>
      <c r="K542" s="208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201</v>
      </c>
      <c r="AU542" s="218" t="s">
        <v>89</v>
      </c>
      <c r="AV542" s="13" t="s">
        <v>89</v>
      </c>
      <c r="AW542" s="13" t="s">
        <v>36</v>
      </c>
      <c r="AX542" s="13" t="s">
        <v>80</v>
      </c>
      <c r="AY542" s="218" t="s">
        <v>193</v>
      </c>
    </row>
    <row r="543" spans="2:51" s="13" customFormat="1" ht="12">
      <c r="B543" s="207"/>
      <c r="C543" s="208"/>
      <c r="D543" s="209" t="s">
        <v>201</v>
      </c>
      <c r="E543" s="210" t="s">
        <v>1</v>
      </c>
      <c r="F543" s="211" t="s">
        <v>2130</v>
      </c>
      <c r="G543" s="208"/>
      <c r="H543" s="212">
        <v>0.788</v>
      </c>
      <c r="I543" s="213"/>
      <c r="J543" s="208"/>
      <c r="K543" s="208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201</v>
      </c>
      <c r="AU543" s="218" t="s">
        <v>89</v>
      </c>
      <c r="AV543" s="13" t="s">
        <v>89</v>
      </c>
      <c r="AW543" s="13" t="s">
        <v>36</v>
      </c>
      <c r="AX543" s="13" t="s">
        <v>80</v>
      </c>
      <c r="AY543" s="218" t="s">
        <v>193</v>
      </c>
    </row>
    <row r="544" spans="2:51" s="14" customFormat="1" ht="12">
      <c r="B544" s="219"/>
      <c r="C544" s="220"/>
      <c r="D544" s="209" t="s">
        <v>201</v>
      </c>
      <c r="E544" s="221" t="s">
        <v>1</v>
      </c>
      <c r="F544" s="222" t="s">
        <v>203</v>
      </c>
      <c r="G544" s="220"/>
      <c r="H544" s="223">
        <v>30.361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201</v>
      </c>
      <c r="AU544" s="229" t="s">
        <v>89</v>
      </c>
      <c r="AV544" s="14" t="s">
        <v>199</v>
      </c>
      <c r="AW544" s="14" t="s">
        <v>36</v>
      </c>
      <c r="AX544" s="14" t="s">
        <v>87</v>
      </c>
      <c r="AY544" s="229" t="s">
        <v>193</v>
      </c>
    </row>
    <row r="545" spans="1:65" s="2" customFormat="1" ht="21.75" customHeight="1">
      <c r="A545" s="35"/>
      <c r="B545" s="36"/>
      <c r="C545" s="193" t="s">
        <v>822</v>
      </c>
      <c r="D545" s="193" t="s">
        <v>195</v>
      </c>
      <c r="E545" s="194" t="s">
        <v>2131</v>
      </c>
      <c r="F545" s="195" t="s">
        <v>2132</v>
      </c>
      <c r="G545" s="196" t="s">
        <v>231</v>
      </c>
      <c r="H545" s="197">
        <v>4.69</v>
      </c>
      <c r="I545" s="198"/>
      <c r="J545" s="199">
        <f>ROUND(I545*H545,2)</f>
        <v>0</v>
      </c>
      <c r="K545" s="200"/>
      <c r="L545" s="40"/>
      <c r="M545" s="201" t="s">
        <v>1</v>
      </c>
      <c r="N545" s="202" t="s">
        <v>45</v>
      </c>
      <c r="O545" s="72"/>
      <c r="P545" s="203">
        <f>O545*H545</f>
        <v>0</v>
      </c>
      <c r="Q545" s="203">
        <v>0</v>
      </c>
      <c r="R545" s="203">
        <f>Q545*H545</f>
        <v>0</v>
      </c>
      <c r="S545" s="203">
        <v>0.261</v>
      </c>
      <c r="T545" s="204">
        <f>S545*H545</f>
        <v>1.2240900000000001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05" t="s">
        <v>199</v>
      </c>
      <c r="AT545" s="205" t="s">
        <v>195</v>
      </c>
      <c r="AU545" s="205" t="s">
        <v>89</v>
      </c>
      <c r="AY545" s="18" t="s">
        <v>193</v>
      </c>
      <c r="BE545" s="206">
        <f>IF(N545="základní",J545,0)</f>
        <v>0</v>
      </c>
      <c r="BF545" s="206">
        <f>IF(N545="snížená",J545,0)</f>
        <v>0</v>
      </c>
      <c r="BG545" s="206">
        <f>IF(N545="zákl. přenesená",J545,0)</f>
        <v>0</v>
      </c>
      <c r="BH545" s="206">
        <f>IF(N545="sníž. přenesená",J545,0)</f>
        <v>0</v>
      </c>
      <c r="BI545" s="206">
        <f>IF(N545="nulová",J545,0)</f>
        <v>0</v>
      </c>
      <c r="BJ545" s="18" t="s">
        <v>87</v>
      </c>
      <c r="BK545" s="206">
        <f>ROUND(I545*H545,2)</f>
        <v>0</v>
      </c>
      <c r="BL545" s="18" t="s">
        <v>199</v>
      </c>
      <c r="BM545" s="205" t="s">
        <v>2133</v>
      </c>
    </row>
    <row r="546" spans="2:51" s="15" customFormat="1" ht="12">
      <c r="B546" s="230"/>
      <c r="C546" s="231"/>
      <c r="D546" s="209" t="s">
        <v>201</v>
      </c>
      <c r="E546" s="232" t="s">
        <v>1</v>
      </c>
      <c r="F546" s="233" t="s">
        <v>2127</v>
      </c>
      <c r="G546" s="231"/>
      <c r="H546" s="232" t="s">
        <v>1</v>
      </c>
      <c r="I546" s="234"/>
      <c r="J546" s="231"/>
      <c r="K546" s="231"/>
      <c r="L546" s="235"/>
      <c r="M546" s="236"/>
      <c r="N546" s="237"/>
      <c r="O546" s="237"/>
      <c r="P546" s="237"/>
      <c r="Q546" s="237"/>
      <c r="R546" s="237"/>
      <c r="S546" s="237"/>
      <c r="T546" s="238"/>
      <c r="AT546" s="239" t="s">
        <v>201</v>
      </c>
      <c r="AU546" s="239" t="s">
        <v>89</v>
      </c>
      <c r="AV546" s="15" t="s">
        <v>87</v>
      </c>
      <c r="AW546" s="15" t="s">
        <v>36</v>
      </c>
      <c r="AX546" s="15" t="s">
        <v>80</v>
      </c>
      <c r="AY546" s="239" t="s">
        <v>193</v>
      </c>
    </row>
    <row r="547" spans="2:51" s="13" customFormat="1" ht="12">
      <c r="B547" s="207"/>
      <c r="C547" s="208"/>
      <c r="D547" s="209" t="s">
        <v>201</v>
      </c>
      <c r="E547" s="210" t="s">
        <v>1</v>
      </c>
      <c r="F547" s="211" t="s">
        <v>2134</v>
      </c>
      <c r="G547" s="208"/>
      <c r="H547" s="212">
        <v>4.69</v>
      </c>
      <c r="I547" s="213"/>
      <c r="J547" s="208"/>
      <c r="K547" s="208"/>
      <c r="L547" s="214"/>
      <c r="M547" s="215"/>
      <c r="N547" s="216"/>
      <c r="O547" s="216"/>
      <c r="P547" s="216"/>
      <c r="Q547" s="216"/>
      <c r="R547" s="216"/>
      <c r="S547" s="216"/>
      <c r="T547" s="217"/>
      <c r="AT547" s="218" t="s">
        <v>201</v>
      </c>
      <c r="AU547" s="218" t="s">
        <v>89</v>
      </c>
      <c r="AV547" s="13" t="s">
        <v>89</v>
      </c>
      <c r="AW547" s="13" t="s">
        <v>36</v>
      </c>
      <c r="AX547" s="13" t="s">
        <v>80</v>
      </c>
      <c r="AY547" s="218" t="s">
        <v>193</v>
      </c>
    </row>
    <row r="548" spans="2:51" s="14" customFormat="1" ht="12">
      <c r="B548" s="219"/>
      <c r="C548" s="220"/>
      <c r="D548" s="209" t="s">
        <v>201</v>
      </c>
      <c r="E548" s="221" t="s">
        <v>1</v>
      </c>
      <c r="F548" s="222" t="s">
        <v>203</v>
      </c>
      <c r="G548" s="220"/>
      <c r="H548" s="223">
        <v>4.69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201</v>
      </c>
      <c r="AU548" s="229" t="s">
        <v>89</v>
      </c>
      <c r="AV548" s="14" t="s">
        <v>199</v>
      </c>
      <c r="AW548" s="14" t="s">
        <v>36</v>
      </c>
      <c r="AX548" s="14" t="s">
        <v>87</v>
      </c>
      <c r="AY548" s="229" t="s">
        <v>193</v>
      </c>
    </row>
    <row r="549" spans="1:65" s="2" customFormat="1" ht="37.9" customHeight="1">
      <c r="A549" s="35"/>
      <c r="B549" s="36"/>
      <c r="C549" s="193" t="s">
        <v>830</v>
      </c>
      <c r="D549" s="193" t="s">
        <v>195</v>
      </c>
      <c r="E549" s="194" t="s">
        <v>458</v>
      </c>
      <c r="F549" s="195" t="s">
        <v>459</v>
      </c>
      <c r="G549" s="196" t="s">
        <v>198</v>
      </c>
      <c r="H549" s="197">
        <v>2.717</v>
      </c>
      <c r="I549" s="198"/>
      <c r="J549" s="199">
        <f>ROUND(I549*H549,2)</f>
        <v>0</v>
      </c>
      <c r="K549" s="200"/>
      <c r="L549" s="40"/>
      <c r="M549" s="201" t="s">
        <v>1</v>
      </c>
      <c r="N549" s="202" t="s">
        <v>45</v>
      </c>
      <c r="O549" s="72"/>
      <c r="P549" s="203">
        <f>O549*H549</f>
        <v>0</v>
      </c>
      <c r="Q549" s="203">
        <v>0</v>
      </c>
      <c r="R549" s="203">
        <f>Q549*H549</f>
        <v>0</v>
      </c>
      <c r="S549" s="203">
        <v>2.2</v>
      </c>
      <c r="T549" s="204">
        <f>S549*H549</f>
        <v>5.9774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05" t="s">
        <v>199</v>
      </c>
      <c r="AT549" s="205" t="s">
        <v>195</v>
      </c>
      <c r="AU549" s="205" t="s">
        <v>89</v>
      </c>
      <c r="AY549" s="18" t="s">
        <v>193</v>
      </c>
      <c r="BE549" s="206">
        <f>IF(N549="základní",J549,0)</f>
        <v>0</v>
      </c>
      <c r="BF549" s="206">
        <f>IF(N549="snížená",J549,0)</f>
        <v>0</v>
      </c>
      <c r="BG549" s="206">
        <f>IF(N549="zákl. přenesená",J549,0)</f>
        <v>0</v>
      </c>
      <c r="BH549" s="206">
        <f>IF(N549="sníž. přenesená",J549,0)</f>
        <v>0</v>
      </c>
      <c r="BI549" s="206">
        <f>IF(N549="nulová",J549,0)</f>
        <v>0</v>
      </c>
      <c r="BJ549" s="18" t="s">
        <v>87</v>
      </c>
      <c r="BK549" s="206">
        <f>ROUND(I549*H549,2)</f>
        <v>0</v>
      </c>
      <c r="BL549" s="18" t="s">
        <v>199</v>
      </c>
      <c r="BM549" s="205" t="s">
        <v>460</v>
      </c>
    </row>
    <row r="550" spans="2:51" s="13" customFormat="1" ht="12">
      <c r="B550" s="207"/>
      <c r="C550" s="208"/>
      <c r="D550" s="209" t="s">
        <v>201</v>
      </c>
      <c r="E550" s="210" t="s">
        <v>1</v>
      </c>
      <c r="F550" s="211" t="s">
        <v>2113</v>
      </c>
      <c r="G550" s="208"/>
      <c r="H550" s="212">
        <v>1.045</v>
      </c>
      <c r="I550" s="213"/>
      <c r="J550" s="208"/>
      <c r="K550" s="208"/>
      <c r="L550" s="214"/>
      <c r="M550" s="215"/>
      <c r="N550" s="216"/>
      <c r="O550" s="216"/>
      <c r="P550" s="216"/>
      <c r="Q550" s="216"/>
      <c r="R550" s="216"/>
      <c r="S550" s="216"/>
      <c r="T550" s="217"/>
      <c r="AT550" s="218" t="s">
        <v>201</v>
      </c>
      <c r="AU550" s="218" t="s">
        <v>89</v>
      </c>
      <c r="AV550" s="13" t="s">
        <v>89</v>
      </c>
      <c r="AW550" s="13" t="s">
        <v>36</v>
      </c>
      <c r="AX550" s="13" t="s">
        <v>80</v>
      </c>
      <c r="AY550" s="218" t="s">
        <v>193</v>
      </c>
    </row>
    <row r="551" spans="2:51" s="13" customFormat="1" ht="12">
      <c r="B551" s="207"/>
      <c r="C551" s="208"/>
      <c r="D551" s="209" t="s">
        <v>201</v>
      </c>
      <c r="E551" s="210" t="s">
        <v>1</v>
      </c>
      <c r="F551" s="211" t="s">
        <v>2114</v>
      </c>
      <c r="G551" s="208"/>
      <c r="H551" s="212">
        <v>0.591</v>
      </c>
      <c r="I551" s="213"/>
      <c r="J551" s="208"/>
      <c r="K551" s="208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201</v>
      </c>
      <c r="AU551" s="218" t="s">
        <v>89</v>
      </c>
      <c r="AV551" s="13" t="s">
        <v>89</v>
      </c>
      <c r="AW551" s="13" t="s">
        <v>36</v>
      </c>
      <c r="AX551" s="13" t="s">
        <v>80</v>
      </c>
      <c r="AY551" s="218" t="s">
        <v>193</v>
      </c>
    </row>
    <row r="552" spans="2:51" s="13" customFormat="1" ht="12">
      <c r="B552" s="207"/>
      <c r="C552" s="208"/>
      <c r="D552" s="209" t="s">
        <v>201</v>
      </c>
      <c r="E552" s="210" t="s">
        <v>1</v>
      </c>
      <c r="F552" s="211" t="s">
        <v>2115</v>
      </c>
      <c r="G552" s="208"/>
      <c r="H552" s="212">
        <v>0.369</v>
      </c>
      <c r="I552" s="213"/>
      <c r="J552" s="208"/>
      <c r="K552" s="208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201</v>
      </c>
      <c r="AU552" s="218" t="s">
        <v>89</v>
      </c>
      <c r="AV552" s="13" t="s">
        <v>89</v>
      </c>
      <c r="AW552" s="13" t="s">
        <v>36</v>
      </c>
      <c r="AX552" s="13" t="s">
        <v>80</v>
      </c>
      <c r="AY552" s="218" t="s">
        <v>193</v>
      </c>
    </row>
    <row r="553" spans="2:51" s="13" customFormat="1" ht="12">
      <c r="B553" s="207"/>
      <c r="C553" s="208"/>
      <c r="D553" s="209" t="s">
        <v>201</v>
      </c>
      <c r="E553" s="210" t="s">
        <v>1</v>
      </c>
      <c r="F553" s="211" t="s">
        <v>2116</v>
      </c>
      <c r="G553" s="208"/>
      <c r="H553" s="212">
        <v>0.712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201</v>
      </c>
      <c r="AU553" s="218" t="s">
        <v>89</v>
      </c>
      <c r="AV553" s="13" t="s">
        <v>89</v>
      </c>
      <c r="AW553" s="13" t="s">
        <v>36</v>
      </c>
      <c r="AX553" s="13" t="s">
        <v>80</v>
      </c>
      <c r="AY553" s="218" t="s">
        <v>193</v>
      </c>
    </row>
    <row r="554" spans="2:51" s="14" customFormat="1" ht="12">
      <c r="B554" s="219"/>
      <c r="C554" s="220"/>
      <c r="D554" s="209" t="s">
        <v>201</v>
      </c>
      <c r="E554" s="221" t="s">
        <v>1</v>
      </c>
      <c r="F554" s="222" t="s">
        <v>203</v>
      </c>
      <c r="G554" s="220"/>
      <c r="H554" s="223">
        <v>2.7169999999999996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201</v>
      </c>
      <c r="AU554" s="229" t="s">
        <v>89</v>
      </c>
      <c r="AV554" s="14" t="s">
        <v>199</v>
      </c>
      <c r="AW554" s="14" t="s">
        <v>36</v>
      </c>
      <c r="AX554" s="14" t="s">
        <v>87</v>
      </c>
      <c r="AY554" s="229" t="s">
        <v>193</v>
      </c>
    </row>
    <row r="555" spans="1:65" s="2" customFormat="1" ht="33" customHeight="1">
      <c r="A555" s="35"/>
      <c r="B555" s="36"/>
      <c r="C555" s="193" t="s">
        <v>848</v>
      </c>
      <c r="D555" s="193" t="s">
        <v>195</v>
      </c>
      <c r="E555" s="194" t="s">
        <v>2135</v>
      </c>
      <c r="F555" s="195" t="s">
        <v>2136</v>
      </c>
      <c r="G555" s="196" t="s">
        <v>231</v>
      </c>
      <c r="H555" s="197">
        <v>31.232</v>
      </c>
      <c r="I555" s="198"/>
      <c r="J555" s="199">
        <f>ROUND(I555*H555,2)</f>
        <v>0</v>
      </c>
      <c r="K555" s="200"/>
      <c r="L555" s="40"/>
      <c r="M555" s="201" t="s">
        <v>1</v>
      </c>
      <c r="N555" s="202" t="s">
        <v>45</v>
      </c>
      <c r="O555" s="72"/>
      <c r="P555" s="203">
        <f>O555*H555</f>
        <v>0</v>
      </c>
      <c r="Q555" s="203">
        <v>0</v>
      </c>
      <c r="R555" s="203">
        <f>Q555*H555</f>
        <v>0</v>
      </c>
      <c r="S555" s="203">
        <v>0.059</v>
      </c>
      <c r="T555" s="204">
        <f>S555*H555</f>
        <v>1.8426879999999999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205" t="s">
        <v>199</v>
      </c>
      <c r="AT555" s="205" t="s">
        <v>195</v>
      </c>
      <c r="AU555" s="205" t="s">
        <v>89</v>
      </c>
      <c r="AY555" s="18" t="s">
        <v>193</v>
      </c>
      <c r="BE555" s="206">
        <f>IF(N555="základní",J555,0)</f>
        <v>0</v>
      </c>
      <c r="BF555" s="206">
        <f>IF(N555="snížená",J555,0)</f>
        <v>0</v>
      </c>
      <c r="BG555" s="206">
        <f>IF(N555="zákl. přenesená",J555,0)</f>
        <v>0</v>
      </c>
      <c r="BH555" s="206">
        <f>IF(N555="sníž. přenesená",J555,0)</f>
        <v>0</v>
      </c>
      <c r="BI555" s="206">
        <f>IF(N555="nulová",J555,0)</f>
        <v>0</v>
      </c>
      <c r="BJ555" s="18" t="s">
        <v>87</v>
      </c>
      <c r="BK555" s="206">
        <f>ROUND(I555*H555,2)</f>
        <v>0</v>
      </c>
      <c r="BL555" s="18" t="s">
        <v>199</v>
      </c>
      <c r="BM555" s="205" t="s">
        <v>2137</v>
      </c>
    </row>
    <row r="556" spans="2:51" s="13" customFormat="1" ht="12">
      <c r="B556" s="207"/>
      <c r="C556" s="208"/>
      <c r="D556" s="209" t="s">
        <v>201</v>
      </c>
      <c r="E556" s="210" t="s">
        <v>1</v>
      </c>
      <c r="F556" s="211" t="s">
        <v>2138</v>
      </c>
      <c r="G556" s="208"/>
      <c r="H556" s="212">
        <v>10.452</v>
      </c>
      <c r="I556" s="213"/>
      <c r="J556" s="208"/>
      <c r="K556" s="208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201</v>
      </c>
      <c r="AU556" s="218" t="s">
        <v>89</v>
      </c>
      <c r="AV556" s="13" t="s">
        <v>89</v>
      </c>
      <c r="AW556" s="13" t="s">
        <v>36</v>
      </c>
      <c r="AX556" s="13" t="s">
        <v>80</v>
      </c>
      <c r="AY556" s="218" t="s">
        <v>193</v>
      </c>
    </row>
    <row r="557" spans="2:51" s="13" customFormat="1" ht="12">
      <c r="B557" s="207"/>
      <c r="C557" s="208"/>
      <c r="D557" s="209" t="s">
        <v>201</v>
      </c>
      <c r="E557" s="210" t="s">
        <v>1</v>
      </c>
      <c r="F557" s="211" t="s">
        <v>2139</v>
      </c>
      <c r="G557" s="208"/>
      <c r="H557" s="212">
        <v>5.91</v>
      </c>
      <c r="I557" s="213"/>
      <c r="J557" s="208"/>
      <c r="K557" s="208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201</v>
      </c>
      <c r="AU557" s="218" t="s">
        <v>89</v>
      </c>
      <c r="AV557" s="13" t="s">
        <v>89</v>
      </c>
      <c r="AW557" s="13" t="s">
        <v>36</v>
      </c>
      <c r="AX557" s="13" t="s">
        <v>80</v>
      </c>
      <c r="AY557" s="218" t="s">
        <v>193</v>
      </c>
    </row>
    <row r="558" spans="2:51" s="13" customFormat="1" ht="12">
      <c r="B558" s="207"/>
      <c r="C558" s="208"/>
      <c r="D558" s="209" t="s">
        <v>201</v>
      </c>
      <c r="E558" s="210" t="s">
        <v>1</v>
      </c>
      <c r="F558" s="211" t="s">
        <v>2140</v>
      </c>
      <c r="G558" s="208"/>
      <c r="H558" s="212">
        <v>3.69</v>
      </c>
      <c r="I558" s="213"/>
      <c r="J558" s="208"/>
      <c r="K558" s="208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201</v>
      </c>
      <c r="AU558" s="218" t="s">
        <v>89</v>
      </c>
      <c r="AV558" s="13" t="s">
        <v>89</v>
      </c>
      <c r="AW558" s="13" t="s">
        <v>36</v>
      </c>
      <c r="AX558" s="13" t="s">
        <v>80</v>
      </c>
      <c r="AY558" s="218" t="s">
        <v>193</v>
      </c>
    </row>
    <row r="559" spans="2:51" s="13" customFormat="1" ht="12">
      <c r="B559" s="207"/>
      <c r="C559" s="208"/>
      <c r="D559" s="209" t="s">
        <v>201</v>
      </c>
      <c r="E559" s="210" t="s">
        <v>1</v>
      </c>
      <c r="F559" s="211" t="s">
        <v>2141</v>
      </c>
      <c r="G559" s="208"/>
      <c r="H559" s="212">
        <v>7.12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201</v>
      </c>
      <c r="AU559" s="218" t="s">
        <v>89</v>
      </c>
      <c r="AV559" s="13" t="s">
        <v>89</v>
      </c>
      <c r="AW559" s="13" t="s">
        <v>36</v>
      </c>
      <c r="AX559" s="13" t="s">
        <v>80</v>
      </c>
      <c r="AY559" s="218" t="s">
        <v>193</v>
      </c>
    </row>
    <row r="560" spans="2:51" s="13" customFormat="1" ht="12">
      <c r="B560" s="207"/>
      <c r="C560" s="208"/>
      <c r="D560" s="209" t="s">
        <v>201</v>
      </c>
      <c r="E560" s="210" t="s">
        <v>1</v>
      </c>
      <c r="F560" s="211" t="s">
        <v>2142</v>
      </c>
      <c r="G560" s="208"/>
      <c r="H560" s="212">
        <v>4.06</v>
      </c>
      <c r="I560" s="213"/>
      <c r="J560" s="208"/>
      <c r="K560" s="208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201</v>
      </c>
      <c r="AU560" s="218" t="s">
        <v>89</v>
      </c>
      <c r="AV560" s="13" t="s">
        <v>89</v>
      </c>
      <c r="AW560" s="13" t="s">
        <v>36</v>
      </c>
      <c r="AX560" s="13" t="s">
        <v>80</v>
      </c>
      <c r="AY560" s="218" t="s">
        <v>193</v>
      </c>
    </row>
    <row r="561" spans="2:51" s="14" customFormat="1" ht="12">
      <c r="B561" s="219"/>
      <c r="C561" s="220"/>
      <c r="D561" s="209" t="s">
        <v>201</v>
      </c>
      <c r="E561" s="221" t="s">
        <v>1</v>
      </c>
      <c r="F561" s="222" t="s">
        <v>203</v>
      </c>
      <c r="G561" s="220"/>
      <c r="H561" s="223">
        <v>31.232000000000003</v>
      </c>
      <c r="I561" s="224"/>
      <c r="J561" s="220"/>
      <c r="K561" s="220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201</v>
      </c>
      <c r="AU561" s="229" t="s">
        <v>89</v>
      </c>
      <c r="AV561" s="14" t="s">
        <v>199</v>
      </c>
      <c r="AW561" s="14" t="s">
        <v>36</v>
      </c>
      <c r="AX561" s="14" t="s">
        <v>87</v>
      </c>
      <c r="AY561" s="229" t="s">
        <v>193</v>
      </c>
    </row>
    <row r="562" spans="1:65" s="2" customFormat="1" ht="24.2" customHeight="1">
      <c r="A562" s="35"/>
      <c r="B562" s="36"/>
      <c r="C562" s="193" t="s">
        <v>861</v>
      </c>
      <c r="D562" s="193" t="s">
        <v>195</v>
      </c>
      <c r="E562" s="194" t="s">
        <v>2143</v>
      </c>
      <c r="F562" s="195" t="s">
        <v>2144</v>
      </c>
      <c r="G562" s="196" t="s">
        <v>231</v>
      </c>
      <c r="H562" s="197">
        <v>13.65</v>
      </c>
      <c r="I562" s="198"/>
      <c r="J562" s="199">
        <f>ROUND(I562*H562,2)</f>
        <v>0</v>
      </c>
      <c r="K562" s="200"/>
      <c r="L562" s="40"/>
      <c r="M562" s="201" t="s">
        <v>1</v>
      </c>
      <c r="N562" s="202" t="s">
        <v>45</v>
      </c>
      <c r="O562" s="72"/>
      <c r="P562" s="203">
        <f>O562*H562</f>
        <v>0</v>
      </c>
      <c r="Q562" s="203">
        <v>0</v>
      </c>
      <c r="R562" s="203">
        <f>Q562*H562</f>
        <v>0</v>
      </c>
      <c r="S562" s="203">
        <v>0.038</v>
      </c>
      <c r="T562" s="204">
        <f>S562*H562</f>
        <v>0.5187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205" t="s">
        <v>199</v>
      </c>
      <c r="AT562" s="205" t="s">
        <v>195</v>
      </c>
      <c r="AU562" s="205" t="s">
        <v>89</v>
      </c>
      <c r="AY562" s="18" t="s">
        <v>193</v>
      </c>
      <c r="BE562" s="206">
        <f>IF(N562="základní",J562,0)</f>
        <v>0</v>
      </c>
      <c r="BF562" s="206">
        <f>IF(N562="snížená",J562,0)</f>
        <v>0</v>
      </c>
      <c r="BG562" s="206">
        <f>IF(N562="zákl. přenesená",J562,0)</f>
        <v>0</v>
      </c>
      <c r="BH562" s="206">
        <f>IF(N562="sníž. přenesená",J562,0)</f>
        <v>0</v>
      </c>
      <c r="BI562" s="206">
        <f>IF(N562="nulová",J562,0)</f>
        <v>0</v>
      </c>
      <c r="BJ562" s="18" t="s">
        <v>87</v>
      </c>
      <c r="BK562" s="206">
        <f>ROUND(I562*H562,2)</f>
        <v>0</v>
      </c>
      <c r="BL562" s="18" t="s">
        <v>199</v>
      </c>
      <c r="BM562" s="205" t="s">
        <v>2145</v>
      </c>
    </row>
    <row r="563" spans="2:51" s="15" customFormat="1" ht="12">
      <c r="B563" s="230"/>
      <c r="C563" s="231"/>
      <c r="D563" s="209" t="s">
        <v>201</v>
      </c>
      <c r="E563" s="232" t="s">
        <v>1</v>
      </c>
      <c r="F563" s="233" t="s">
        <v>2127</v>
      </c>
      <c r="G563" s="231"/>
      <c r="H563" s="232" t="s">
        <v>1</v>
      </c>
      <c r="I563" s="234"/>
      <c r="J563" s="231"/>
      <c r="K563" s="231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201</v>
      </c>
      <c r="AU563" s="239" t="s">
        <v>89</v>
      </c>
      <c r="AV563" s="15" t="s">
        <v>87</v>
      </c>
      <c r="AW563" s="15" t="s">
        <v>36</v>
      </c>
      <c r="AX563" s="15" t="s">
        <v>80</v>
      </c>
      <c r="AY563" s="239" t="s">
        <v>193</v>
      </c>
    </row>
    <row r="564" spans="2:51" s="13" customFormat="1" ht="12">
      <c r="B564" s="207"/>
      <c r="C564" s="208"/>
      <c r="D564" s="209" t="s">
        <v>201</v>
      </c>
      <c r="E564" s="210" t="s">
        <v>1</v>
      </c>
      <c r="F564" s="211" t="s">
        <v>2146</v>
      </c>
      <c r="G564" s="208"/>
      <c r="H564" s="212">
        <v>13.65</v>
      </c>
      <c r="I564" s="213"/>
      <c r="J564" s="208"/>
      <c r="K564" s="208"/>
      <c r="L564" s="214"/>
      <c r="M564" s="215"/>
      <c r="N564" s="216"/>
      <c r="O564" s="216"/>
      <c r="P564" s="216"/>
      <c r="Q564" s="216"/>
      <c r="R564" s="216"/>
      <c r="S564" s="216"/>
      <c r="T564" s="217"/>
      <c r="AT564" s="218" t="s">
        <v>201</v>
      </c>
      <c r="AU564" s="218" t="s">
        <v>89</v>
      </c>
      <c r="AV564" s="13" t="s">
        <v>89</v>
      </c>
      <c r="AW564" s="13" t="s">
        <v>36</v>
      </c>
      <c r="AX564" s="13" t="s">
        <v>80</v>
      </c>
      <c r="AY564" s="218" t="s">
        <v>193</v>
      </c>
    </row>
    <row r="565" spans="2:51" s="14" customFormat="1" ht="12">
      <c r="B565" s="219"/>
      <c r="C565" s="220"/>
      <c r="D565" s="209" t="s">
        <v>201</v>
      </c>
      <c r="E565" s="221" t="s">
        <v>1</v>
      </c>
      <c r="F565" s="222" t="s">
        <v>203</v>
      </c>
      <c r="G565" s="220"/>
      <c r="H565" s="223">
        <v>13.65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201</v>
      </c>
      <c r="AU565" s="229" t="s">
        <v>89</v>
      </c>
      <c r="AV565" s="14" t="s">
        <v>199</v>
      </c>
      <c r="AW565" s="14" t="s">
        <v>36</v>
      </c>
      <c r="AX565" s="14" t="s">
        <v>87</v>
      </c>
      <c r="AY565" s="229" t="s">
        <v>193</v>
      </c>
    </row>
    <row r="566" spans="1:65" s="2" customFormat="1" ht="24.2" customHeight="1">
      <c r="A566" s="35"/>
      <c r="B566" s="36"/>
      <c r="C566" s="193" t="s">
        <v>866</v>
      </c>
      <c r="D566" s="193" t="s">
        <v>195</v>
      </c>
      <c r="E566" s="194" t="s">
        <v>2147</v>
      </c>
      <c r="F566" s="195" t="s">
        <v>2148</v>
      </c>
      <c r="G566" s="196" t="s">
        <v>231</v>
      </c>
      <c r="H566" s="197">
        <v>38.88</v>
      </c>
      <c r="I566" s="198"/>
      <c r="J566" s="199">
        <f>ROUND(I566*H566,2)</f>
        <v>0</v>
      </c>
      <c r="K566" s="200"/>
      <c r="L566" s="40"/>
      <c r="M566" s="201" t="s">
        <v>1</v>
      </c>
      <c r="N566" s="202" t="s">
        <v>45</v>
      </c>
      <c r="O566" s="72"/>
      <c r="P566" s="203">
        <f>O566*H566</f>
        <v>0</v>
      </c>
      <c r="Q566" s="203">
        <v>0</v>
      </c>
      <c r="R566" s="203">
        <f>Q566*H566</f>
        <v>0</v>
      </c>
      <c r="S566" s="203">
        <v>0.032</v>
      </c>
      <c r="T566" s="204">
        <f>S566*H566</f>
        <v>1.2441600000000002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05" t="s">
        <v>199</v>
      </c>
      <c r="AT566" s="205" t="s">
        <v>195</v>
      </c>
      <c r="AU566" s="205" t="s">
        <v>89</v>
      </c>
      <c r="AY566" s="18" t="s">
        <v>193</v>
      </c>
      <c r="BE566" s="206">
        <f>IF(N566="základní",J566,0)</f>
        <v>0</v>
      </c>
      <c r="BF566" s="206">
        <f>IF(N566="snížená",J566,0)</f>
        <v>0</v>
      </c>
      <c r="BG566" s="206">
        <f>IF(N566="zákl. přenesená",J566,0)</f>
        <v>0</v>
      </c>
      <c r="BH566" s="206">
        <f>IF(N566="sníž. přenesená",J566,0)</f>
        <v>0</v>
      </c>
      <c r="BI566" s="206">
        <f>IF(N566="nulová",J566,0)</f>
        <v>0</v>
      </c>
      <c r="BJ566" s="18" t="s">
        <v>87</v>
      </c>
      <c r="BK566" s="206">
        <f>ROUND(I566*H566,2)</f>
        <v>0</v>
      </c>
      <c r="BL566" s="18" t="s">
        <v>199</v>
      </c>
      <c r="BM566" s="205" t="s">
        <v>2149</v>
      </c>
    </row>
    <row r="567" spans="2:51" s="15" customFormat="1" ht="12">
      <c r="B567" s="230"/>
      <c r="C567" s="231"/>
      <c r="D567" s="209" t="s">
        <v>201</v>
      </c>
      <c r="E567" s="232" t="s">
        <v>1</v>
      </c>
      <c r="F567" s="233" t="s">
        <v>2127</v>
      </c>
      <c r="G567" s="231"/>
      <c r="H567" s="232" t="s">
        <v>1</v>
      </c>
      <c r="I567" s="234"/>
      <c r="J567" s="231"/>
      <c r="K567" s="231"/>
      <c r="L567" s="235"/>
      <c r="M567" s="236"/>
      <c r="N567" s="237"/>
      <c r="O567" s="237"/>
      <c r="P567" s="237"/>
      <c r="Q567" s="237"/>
      <c r="R567" s="237"/>
      <c r="S567" s="237"/>
      <c r="T567" s="238"/>
      <c r="AT567" s="239" t="s">
        <v>201</v>
      </c>
      <c r="AU567" s="239" t="s">
        <v>89</v>
      </c>
      <c r="AV567" s="15" t="s">
        <v>87</v>
      </c>
      <c r="AW567" s="15" t="s">
        <v>36</v>
      </c>
      <c r="AX567" s="15" t="s">
        <v>80</v>
      </c>
      <c r="AY567" s="239" t="s">
        <v>193</v>
      </c>
    </row>
    <row r="568" spans="2:51" s="13" customFormat="1" ht="12">
      <c r="B568" s="207"/>
      <c r="C568" s="208"/>
      <c r="D568" s="209" t="s">
        <v>201</v>
      </c>
      <c r="E568" s="210" t="s">
        <v>1</v>
      </c>
      <c r="F568" s="211" t="s">
        <v>2150</v>
      </c>
      <c r="G568" s="208"/>
      <c r="H568" s="212">
        <v>30.24</v>
      </c>
      <c r="I568" s="213"/>
      <c r="J568" s="208"/>
      <c r="K568" s="208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201</v>
      </c>
      <c r="AU568" s="218" t="s">
        <v>89</v>
      </c>
      <c r="AV568" s="13" t="s">
        <v>89</v>
      </c>
      <c r="AW568" s="13" t="s">
        <v>36</v>
      </c>
      <c r="AX568" s="13" t="s">
        <v>80</v>
      </c>
      <c r="AY568" s="218" t="s">
        <v>193</v>
      </c>
    </row>
    <row r="569" spans="2:51" s="13" customFormat="1" ht="12">
      <c r="B569" s="207"/>
      <c r="C569" s="208"/>
      <c r="D569" s="209" t="s">
        <v>201</v>
      </c>
      <c r="E569" s="210" t="s">
        <v>1</v>
      </c>
      <c r="F569" s="211" t="s">
        <v>2151</v>
      </c>
      <c r="G569" s="208"/>
      <c r="H569" s="212">
        <v>8.64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201</v>
      </c>
      <c r="AU569" s="218" t="s">
        <v>89</v>
      </c>
      <c r="AV569" s="13" t="s">
        <v>89</v>
      </c>
      <c r="AW569" s="13" t="s">
        <v>36</v>
      </c>
      <c r="AX569" s="13" t="s">
        <v>80</v>
      </c>
      <c r="AY569" s="218" t="s">
        <v>193</v>
      </c>
    </row>
    <row r="570" spans="2:51" s="14" customFormat="1" ht="12">
      <c r="B570" s="219"/>
      <c r="C570" s="220"/>
      <c r="D570" s="209" t="s">
        <v>201</v>
      </c>
      <c r="E570" s="221" t="s">
        <v>1</v>
      </c>
      <c r="F570" s="222" t="s">
        <v>203</v>
      </c>
      <c r="G570" s="220"/>
      <c r="H570" s="223">
        <v>38.879999999999995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201</v>
      </c>
      <c r="AU570" s="229" t="s">
        <v>89</v>
      </c>
      <c r="AV570" s="14" t="s">
        <v>199</v>
      </c>
      <c r="AW570" s="14" t="s">
        <v>36</v>
      </c>
      <c r="AX570" s="14" t="s">
        <v>87</v>
      </c>
      <c r="AY570" s="229" t="s">
        <v>193</v>
      </c>
    </row>
    <row r="571" spans="1:65" s="2" customFormat="1" ht="24.2" customHeight="1">
      <c r="A571" s="35"/>
      <c r="B571" s="36"/>
      <c r="C571" s="193" t="s">
        <v>873</v>
      </c>
      <c r="D571" s="193" t="s">
        <v>195</v>
      </c>
      <c r="E571" s="194" t="s">
        <v>2152</v>
      </c>
      <c r="F571" s="195" t="s">
        <v>2153</v>
      </c>
      <c r="G571" s="196" t="s">
        <v>367</v>
      </c>
      <c r="H571" s="197">
        <v>1</v>
      </c>
      <c r="I571" s="198"/>
      <c r="J571" s="199">
        <f>ROUND(I571*H571,2)</f>
        <v>0</v>
      </c>
      <c r="K571" s="200"/>
      <c r="L571" s="40"/>
      <c r="M571" s="201" t="s">
        <v>1</v>
      </c>
      <c r="N571" s="202" t="s">
        <v>45</v>
      </c>
      <c r="O571" s="72"/>
      <c r="P571" s="203">
        <f>O571*H571</f>
        <v>0</v>
      </c>
      <c r="Q571" s="203">
        <v>0</v>
      </c>
      <c r="R571" s="203">
        <f>Q571*H571</f>
        <v>0</v>
      </c>
      <c r="S571" s="203">
        <v>0.004</v>
      </c>
      <c r="T571" s="204">
        <f>S571*H571</f>
        <v>0.004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205" t="s">
        <v>199</v>
      </c>
      <c r="AT571" s="205" t="s">
        <v>195</v>
      </c>
      <c r="AU571" s="205" t="s">
        <v>89</v>
      </c>
      <c r="AY571" s="18" t="s">
        <v>193</v>
      </c>
      <c r="BE571" s="206">
        <f>IF(N571="základní",J571,0)</f>
        <v>0</v>
      </c>
      <c r="BF571" s="206">
        <f>IF(N571="snížená",J571,0)</f>
        <v>0</v>
      </c>
      <c r="BG571" s="206">
        <f>IF(N571="zákl. přenesená",J571,0)</f>
        <v>0</v>
      </c>
      <c r="BH571" s="206">
        <f>IF(N571="sníž. přenesená",J571,0)</f>
        <v>0</v>
      </c>
      <c r="BI571" s="206">
        <f>IF(N571="nulová",J571,0)</f>
        <v>0</v>
      </c>
      <c r="BJ571" s="18" t="s">
        <v>87</v>
      </c>
      <c r="BK571" s="206">
        <f>ROUND(I571*H571,2)</f>
        <v>0</v>
      </c>
      <c r="BL571" s="18" t="s">
        <v>199</v>
      </c>
      <c r="BM571" s="205" t="s">
        <v>2154</v>
      </c>
    </row>
    <row r="572" spans="2:51" s="15" customFormat="1" ht="12">
      <c r="B572" s="230"/>
      <c r="C572" s="231"/>
      <c r="D572" s="209" t="s">
        <v>201</v>
      </c>
      <c r="E572" s="232" t="s">
        <v>1</v>
      </c>
      <c r="F572" s="233" t="s">
        <v>2155</v>
      </c>
      <c r="G572" s="231"/>
      <c r="H572" s="232" t="s">
        <v>1</v>
      </c>
      <c r="I572" s="234"/>
      <c r="J572" s="231"/>
      <c r="K572" s="231"/>
      <c r="L572" s="235"/>
      <c r="M572" s="236"/>
      <c r="N572" s="237"/>
      <c r="O572" s="237"/>
      <c r="P572" s="237"/>
      <c r="Q572" s="237"/>
      <c r="R572" s="237"/>
      <c r="S572" s="237"/>
      <c r="T572" s="238"/>
      <c r="AT572" s="239" t="s">
        <v>201</v>
      </c>
      <c r="AU572" s="239" t="s">
        <v>89</v>
      </c>
      <c r="AV572" s="15" t="s">
        <v>87</v>
      </c>
      <c r="AW572" s="15" t="s">
        <v>36</v>
      </c>
      <c r="AX572" s="15" t="s">
        <v>80</v>
      </c>
      <c r="AY572" s="239" t="s">
        <v>193</v>
      </c>
    </row>
    <row r="573" spans="2:51" s="13" customFormat="1" ht="12">
      <c r="B573" s="207"/>
      <c r="C573" s="208"/>
      <c r="D573" s="209" t="s">
        <v>201</v>
      </c>
      <c r="E573" s="210" t="s">
        <v>1</v>
      </c>
      <c r="F573" s="211" t="s">
        <v>2156</v>
      </c>
      <c r="G573" s="208"/>
      <c r="H573" s="212">
        <v>1</v>
      </c>
      <c r="I573" s="213"/>
      <c r="J573" s="208"/>
      <c r="K573" s="208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201</v>
      </c>
      <c r="AU573" s="218" t="s">
        <v>89</v>
      </c>
      <c r="AV573" s="13" t="s">
        <v>89</v>
      </c>
      <c r="AW573" s="13" t="s">
        <v>36</v>
      </c>
      <c r="AX573" s="13" t="s">
        <v>80</v>
      </c>
      <c r="AY573" s="218" t="s">
        <v>193</v>
      </c>
    </row>
    <row r="574" spans="2:51" s="14" customFormat="1" ht="12">
      <c r="B574" s="219"/>
      <c r="C574" s="220"/>
      <c r="D574" s="209" t="s">
        <v>201</v>
      </c>
      <c r="E574" s="221" t="s">
        <v>1</v>
      </c>
      <c r="F574" s="222" t="s">
        <v>203</v>
      </c>
      <c r="G574" s="220"/>
      <c r="H574" s="223">
        <v>1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201</v>
      </c>
      <c r="AU574" s="229" t="s">
        <v>89</v>
      </c>
      <c r="AV574" s="14" t="s">
        <v>199</v>
      </c>
      <c r="AW574" s="14" t="s">
        <v>36</v>
      </c>
      <c r="AX574" s="14" t="s">
        <v>87</v>
      </c>
      <c r="AY574" s="229" t="s">
        <v>193</v>
      </c>
    </row>
    <row r="575" spans="1:65" s="2" customFormat="1" ht="24.2" customHeight="1">
      <c r="A575" s="35"/>
      <c r="B575" s="36"/>
      <c r="C575" s="193" t="s">
        <v>878</v>
      </c>
      <c r="D575" s="193" t="s">
        <v>195</v>
      </c>
      <c r="E575" s="194" t="s">
        <v>2157</v>
      </c>
      <c r="F575" s="195" t="s">
        <v>2158</v>
      </c>
      <c r="G575" s="196" t="s">
        <v>367</v>
      </c>
      <c r="H575" s="197">
        <v>8</v>
      </c>
      <c r="I575" s="198"/>
      <c r="J575" s="199">
        <f>ROUND(I575*H575,2)</f>
        <v>0</v>
      </c>
      <c r="K575" s="200"/>
      <c r="L575" s="40"/>
      <c r="M575" s="201" t="s">
        <v>1</v>
      </c>
      <c r="N575" s="202" t="s">
        <v>45</v>
      </c>
      <c r="O575" s="72"/>
      <c r="P575" s="203">
        <f>O575*H575</f>
        <v>0</v>
      </c>
      <c r="Q575" s="203">
        <v>0</v>
      </c>
      <c r="R575" s="203">
        <f>Q575*H575</f>
        <v>0</v>
      </c>
      <c r="S575" s="203">
        <v>0.025</v>
      </c>
      <c r="T575" s="204">
        <f>S575*H575</f>
        <v>0.2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205" t="s">
        <v>199</v>
      </c>
      <c r="AT575" s="205" t="s">
        <v>195</v>
      </c>
      <c r="AU575" s="205" t="s">
        <v>89</v>
      </c>
      <c r="AY575" s="18" t="s">
        <v>193</v>
      </c>
      <c r="BE575" s="206">
        <f>IF(N575="základní",J575,0)</f>
        <v>0</v>
      </c>
      <c r="BF575" s="206">
        <f>IF(N575="snížená",J575,0)</f>
        <v>0</v>
      </c>
      <c r="BG575" s="206">
        <f>IF(N575="zákl. přenesená",J575,0)</f>
        <v>0</v>
      </c>
      <c r="BH575" s="206">
        <f>IF(N575="sníž. přenesená",J575,0)</f>
        <v>0</v>
      </c>
      <c r="BI575" s="206">
        <f>IF(N575="nulová",J575,0)</f>
        <v>0</v>
      </c>
      <c r="BJ575" s="18" t="s">
        <v>87</v>
      </c>
      <c r="BK575" s="206">
        <f>ROUND(I575*H575,2)</f>
        <v>0</v>
      </c>
      <c r="BL575" s="18" t="s">
        <v>199</v>
      </c>
      <c r="BM575" s="205" t="s">
        <v>2159</v>
      </c>
    </row>
    <row r="576" spans="2:51" s="15" customFormat="1" ht="12">
      <c r="B576" s="230"/>
      <c r="C576" s="231"/>
      <c r="D576" s="209" t="s">
        <v>201</v>
      </c>
      <c r="E576" s="232" t="s">
        <v>1</v>
      </c>
      <c r="F576" s="233" t="s">
        <v>2155</v>
      </c>
      <c r="G576" s="231"/>
      <c r="H576" s="232" t="s">
        <v>1</v>
      </c>
      <c r="I576" s="234"/>
      <c r="J576" s="231"/>
      <c r="K576" s="231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201</v>
      </c>
      <c r="AU576" s="239" t="s">
        <v>89</v>
      </c>
      <c r="AV576" s="15" t="s">
        <v>87</v>
      </c>
      <c r="AW576" s="15" t="s">
        <v>36</v>
      </c>
      <c r="AX576" s="15" t="s">
        <v>80</v>
      </c>
      <c r="AY576" s="239" t="s">
        <v>193</v>
      </c>
    </row>
    <row r="577" spans="2:51" s="13" customFormat="1" ht="12">
      <c r="B577" s="207"/>
      <c r="C577" s="208"/>
      <c r="D577" s="209" t="s">
        <v>201</v>
      </c>
      <c r="E577" s="210" t="s">
        <v>1</v>
      </c>
      <c r="F577" s="211" t="s">
        <v>2160</v>
      </c>
      <c r="G577" s="208"/>
      <c r="H577" s="212">
        <v>2</v>
      </c>
      <c r="I577" s="213"/>
      <c r="J577" s="208"/>
      <c r="K577" s="208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201</v>
      </c>
      <c r="AU577" s="218" t="s">
        <v>89</v>
      </c>
      <c r="AV577" s="13" t="s">
        <v>89</v>
      </c>
      <c r="AW577" s="13" t="s">
        <v>36</v>
      </c>
      <c r="AX577" s="13" t="s">
        <v>80</v>
      </c>
      <c r="AY577" s="218" t="s">
        <v>193</v>
      </c>
    </row>
    <row r="578" spans="2:51" s="13" customFormat="1" ht="12">
      <c r="B578" s="207"/>
      <c r="C578" s="208"/>
      <c r="D578" s="209" t="s">
        <v>201</v>
      </c>
      <c r="E578" s="210" t="s">
        <v>1</v>
      </c>
      <c r="F578" s="211" t="s">
        <v>2161</v>
      </c>
      <c r="G578" s="208"/>
      <c r="H578" s="212">
        <v>4</v>
      </c>
      <c r="I578" s="213"/>
      <c r="J578" s="208"/>
      <c r="K578" s="208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201</v>
      </c>
      <c r="AU578" s="218" t="s">
        <v>89</v>
      </c>
      <c r="AV578" s="13" t="s">
        <v>89</v>
      </c>
      <c r="AW578" s="13" t="s">
        <v>36</v>
      </c>
      <c r="AX578" s="13" t="s">
        <v>80</v>
      </c>
      <c r="AY578" s="218" t="s">
        <v>193</v>
      </c>
    </row>
    <row r="579" spans="2:51" s="13" customFormat="1" ht="12">
      <c r="B579" s="207"/>
      <c r="C579" s="208"/>
      <c r="D579" s="209" t="s">
        <v>201</v>
      </c>
      <c r="E579" s="210" t="s">
        <v>1</v>
      </c>
      <c r="F579" s="211" t="s">
        <v>2162</v>
      </c>
      <c r="G579" s="208"/>
      <c r="H579" s="212">
        <v>2</v>
      </c>
      <c r="I579" s="213"/>
      <c r="J579" s="208"/>
      <c r="K579" s="208"/>
      <c r="L579" s="214"/>
      <c r="M579" s="215"/>
      <c r="N579" s="216"/>
      <c r="O579" s="216"/>
      <c r="P579" s="216"/>
      <c r="Q579" s="216"/>
      <c r="R579" s="216"/>
      <c r="S579" s="216"/>
      <c r="T579" s="217"/>
      <c r="AT579" s="218" t="s">
        <v>201</v>
      </c>
      <c r="AU579" s="218" t="s">
        <v>89</v>
      </c>
      <c r="AV579" s="13" t="s">
        <v>89</v>
      </c>
      <c r="AW579" s="13" t="s">
        <v>36</v>
      </c>
      <c r="AX579" s="13" t="s">
        <v>80</v>
      </c>
      <c r="AY579" s="218" t="s">
        <v>193</v>
      </c>
    </row>
    <row r="580" spans="2:51" s="14" customFormat="1" ht="12">
      <c r="B580" s="219"/>
      <c r="C580" s="220"/>
      <c r="D580" s="209" t="s">
        <v>201</v>
      </c>
      <c r="E580" s="221" t="s">
        <v>1</v>
      </c>
      <c r="F580" s="222" t="s">
        <v>203</v>
      </c>
      <c r="G580" s="220"/>
      <c r="H580" s="223">
        <v>8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201</v>
      </c>
      <c r="AU580" s="229" t="s">
        <v>89</v>
      </c>
      <c r="AV580" s="14" t="s">
        <v>199</v>
      </c>
      <c r="AW580" s="14" t="s">
        <v>36</v>
      </c>
      <c r="AX580" s="14" t="s">
        <v>87</v>
      </c>
      <c r="AY580" s="229" t="s">
        <v>193</v>
      </c>
    </row>
    <row r="581" spans="1:65" s="2" customFormat="1" ht="24.2" customHeight="1">
      <c r="A581" s="35"/>
      <c r="B581" s="36"/>
      <c r="C581" s="193" t="s">
        <v>883</v>
      </c>
      <c r="D581" s="193" t="s">
        <v>195</v>
      </c>
      <c r="E581" s="194" t="s">
        <v>2163</v>
      </c>
      <c r="F581" s="195" t="s">
        <v>2164</v>
      </c>
      <c r="G581" s="196" t="s">
        <v>367</v>
      </c>
      <c r="H581" s="197">
        <v>1</v>
      </c>
      <c r="I581" s="198"/>
      <c r="J581" s="199">
        <f>ROUND(I581*H581,2)</f>
        <v>0</v>
      </c>
      <c r="K581" s="200"/>
      <c r="L581" s="40"/>
      <c r="M581" s="201" t="s">
        <v>1</v>
      </c>
      <c r="N581" s="202" t="s">
        <v>45</v>
      </c>
      <c r="O581" s="72"/>
      <c r="P581" s="203">
        <f>O581*H581</f>
        <v>0</v>
      </c>
      <c r="Q581" s="203">
        <v>0</v>
      </c>
      <c r="R581" s="203">
        <f>Q581*H581</f>
        <v>0</v>
      </c>
      <c r="S581" s="203">
        <v>0.074</v>
      </c>
      <c r="T581" s="204">
        <f>S581*H581</f>
        <v>0.074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05" t="s">
        <v>199</v>
      </c>
      <c r="AT581" s="205" t="s">
        <v>195</v>
      </c>
      <c r="AU581" s="205" t="s">
        <v>89</v>
      </c>
      <c r="AY581" s="18" t="s">
        <v>193</v>
      </c>
      <c r="BE581" s="206">
        <f>IF(N581="základní",J581,0)</f>
        <v>0</v>
      </c>
      <c r="BF581" s="206">
        <f>IF(N581="snížená",J581,0)</f>
        <v>0</v>
      </c>
      <c r="BG581" s="206">
        <f>IF(N581="zákl. přenesená",J581,0)</f>
        <v>0</v>
      </c>
      <c r="BH581" s="206">
        <f>IF(N581="sníž. přenesená",J581,0)</f>
        <v>0</v>
      </c>
      <c r="BI581" s="206">
        <f>IF(N581="nulová",J581,0)</f>
        <v>0</v>
      </c>
      <c r="BJ581" s="18" t="s">
        <v>87</v>
      </c>
      <c r="BK581" s="206">
        <f>ROUND(I581*H581,2)</f>
        <v>0</v>
      </c>
      <c r="BL581" s="18" t="s">
        <v>199</v>
      </c>
      <c r="BM581" s="205" t="s">
        <v>2165</v>
      </c>
    </row>
    <row r="582" spans="2:51" s="15" customFormat="1" ht="12">
      <c r="B582" s="230"/>
      <c r="C582" s="231"/>
      <c r="D582" s="209" t="s">
        <v>201</v>
      </c>
      <c r="E582" s="232" t="s">
        <v>1</v>
      </c>
      <c r="F582" s="233" t="s">
        <v>2155</v>
      </c>
      <c r="G582" s="231"/>
      <c r="H582" s="232" t="s">
        <v>1</v>
      </c>
      <c r="I582" s="234"/>
      <c r="J582" s="231"/>
      <c r="K582" s="231"/>
      <c r="L582" s="235"/>
      <c r="M582" s="236"/>
      <c r="N582" s="237"/>
      <c r="O582" s="237"/>
      <c r="P582" s="237"/>
      <c r="Q582" s="237"/>
      <c r="R582" s="237"/>
      <c r="S582" s="237"/>
      <c r="T582" s="238"/>
      <c r="AT582" s="239" t="s">
        <v>201</v>
      </c>
      <c r="AU582" s="239" t="s">
        <v>89</v>
      </c>
      <c r="AV582" s="15" t="s">
        <v>87</v>
      </c>
      <c r="AW582" s="15" t="s">
        <v>36</v>
      </c>
      <c r="AX582" s="15" t="s">
        <v>80</v>
      </c>
      <c r="AY582" s="239" t="s">
        <v>193</v>
      </c>
    </row>
    <row r="583" spans="2:51" s="13" customFormat="1" ht="12">
      <c r="B583" s="207"/>
      <c r="C583" s="208"/>
      <c r="D583" s="209" t="s">
        <v>201</v>
      </c>
      <c r="E583" s="210" t="s">
        <v>1</v>
      </c>
      <c r="F583" s="211" t="s">
        <v>2166</v>
      </c>
      <c r="G583" s="208"/>
      <c r="H583" s="212">
        <v>1</v>
      </c>
      <c r="I583" s="213"/>
      <c r="J583" s="208"/>
      <c r="K583" s="208"/>
      <c r="L583" s="214"/>
      <c r="M583" s="215"/>
      <c r="N583" s="216"/>
      <c r="O583" s="216"/>
      <c r="P583" s="216"/>
      <c r="Q583" s="216"/>
      <c r="R583" s="216"/>
      <c r="S583" s="216"/>
      <c r="T583" s="217"/>
      <c r="AT583" s="218" t="s">
        <v>201</v>
      </c>
      <c r="AU583" s="218" t="s">
        <v>89</v>
      </c>
      <c r="AV583" s="13" t="s">
        <v>89</v>
      </c>
      <c r="AW583" s="13" t="s">
        <v>36</v>
      </c>
      <c r="AX583" s="13" t="s">
        <v>80</v>
      </c>
      <c r="AY583" s="218" t="s">
        <v>193</v>
      </c>
    </row>
    <row r="584" spans="2:51" s="14" customFormat="1" ht="12">
      <c r="B584" s="219"/>
      <c r="C584" s="220"/>
      <c r="D584" s="209" t="s">
        <v>201</v>
      </c>
      <c r="E584" s="221" t="s">
        <v>1</v>
      </c>
      <c r="F584" s="222" t="s">
        <v>203</v>
      </c>
      <c r="G584" s="220"/>
      <c r="H584" s="223">
        <v>1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201</v>
      </c>
      <c r="AU584" s="229" t="s">
        <v>89</v>
      </c>
      <c r="AV584" s="14" t="s">
        <v>199</v>
      </c>
      <c r="AW584" s="14" t="s">
        <v>36</v>
      </c>
      <c r="AX584" s="14" t="s">
        <v>87</v>
      </c>
      <c r="AY584" s="229" t="s">
        <v>193</v>
      </c>
    </row>
    <row r="585" spans="1:65" s="2" customFormat="1" ht="24.2" customHeight="1">
      <c r="A585" s="35"/>
      <c r="B585" s="36"/>
      <c r="C585" s="193" t="s">
        <v>888</v>
      </c>
      <c r="D585" s="193" t="s">
        <v>195</v>
      </c>
      <c r="E585" s="194" t="s">
        <v>2167</v>
      </c>
      <c r="F585" s="195" t="s">
        <v>2168</v>
      </c>
      <c r="G585" s="196" t="s">
        <v>367</v>
      </c>
      <c r="H585" s="197">
        <v>2</v>
      </c>
      <c r="I585" s="198"/>
      <c r="J585" s="199">
        <f>ROUND(I585*H585,2)</f>
        <v>0</v>
      </c>
      <c r="K585" s="200"/>
      <c r="L585" s="40"/>
      <c r="M585" s="201" t="s">
        <v>1</v>
      </c>
      <c r="N585" s="202" t="s">
        <v>45</v>
      </c>
      <c r="O585" s="72"/>
      <c r="P585" s="203">
        <f>O585*H585</f>
        <v>0</v>
      </c>
      <c r="Q585" s="203">
        <v>0</v>
      </c>
      <c r="R585" s="203">
        <f>Q585*H585</f>
        <v>0</v>
      </c>
      <c r="S585" s="203">
        <v>0.069</v>
      </c>
      <c r="T585" s="204">
        <f>S585*H585</f>
        <v>0.138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05" t="s">
        <v>199</v>
      </c>
      <c r="AT585" s="205" t="s">
        <v>195</v>
      </c>
      <c r="AU585" s="205" t="s">
        <v>89</v>
      </c>
      <c r="AY585" s="18" t="s">
        <v>193</v>
      </c>
      <c r="BE585" s="206">
        <f>IF(N585="základní",J585,0)</f>
        <v>0</v>
      </c>
      <c r="BF585" s="206">
        <f>IF(N585="snížená",J585,0)</f>
        <v>0</v>
      </c>
      <c r="BG585" s="206">
        <f>IF(N585="zákl. přenesená",J585,0)</f>
        <v>0</v>
      </c>
      <c r="BH585" s="206">
        <f>IF(N585="sníž. přenesená",J585,0)</f>
        <v>0</v>
      </c>
      <c r="BI585" s="206">
        <f>IF(N585="nulová",J585,0)</f>
        <v>0</v>
      </c>
      <c r="BJ585" s="18" t="s">
        <v>87</v>
      </c>
      <c r="BK585" s="206">
        <f>ROUND(I585*H585,2)</f>
        <v>0</v>
      </c>
      <c r="BL585" s="18" t="s">
        <v>199</v>
      </c>
      <c r="BM585" s="205" t="s">
        <v>2169</v>
      </c>
    </row>
    <row r="586" spans="2:51" s="15" customFormat="1" ht="12">
      <c r="B586" s="230"/>
      <c r="C586" s="231"/>
      <c r="D586" s="209" t="s">
        <v>201</v>
      </c>
      <c r="E586" s="232" t="s">
        <v>1</v>
      </c>
      <c r="F586" s="233" t="s">
        <v>2155</v>
      </c>
      <c r="G586" s="231"/>
      <c r="H586" s="232" t="s">
        <v>1</v>
      </c>
      <c r="I586" s="234"/>
      <c r="J586" s="231"/>
      <c r="K586" s="231"/>
      <c r="L586" s="235"/>
      <c r="M586" s="236"/>
      <c r="N586" s="237"/>
      <c r="O586" s="237"/>
      <c r="P586" s="237"/>
      <c r="Q586" s="237"/>
      <c r="R586" s="237"/>
      <c r="S586" s="237"/>
      <c r="T586" s="238"/>
      <c r="AT586" s="239" t="s">
        <v>201</v>
      </c>
      <c r="AU586" s="239" t="s">
        <v>89</v>
      </c>
      <c r="AV586" s="15" t="s">
        <v>87</v>
      </c>
      <c r="AW586" s="15" t="s">
        <v>36</v>
      </c>
      <c r="AX586" s="15" t="s">
        <v>80</v>
      </c>
      <c r="AY586" s="239" t="s">
        <v>193</v>
      </c>
    </row>
    <row r="587" spans="2:51" s="13" customFormat="1" ht="12">
      <c r="B587" s="207"/>
      <c r="C587" s="208"/>
      <c r="D587" s="209" t="s">
        <v>201</v>
      </c>
      <c r="E587" s="210" t="s">
        <v>1</v>
      </c>
      <c r="F587" s="211" t="s">
        <v>2170</v>
      </c>
      <c r="G587" s="208"/>
      <c r="H587" s="212">
        <v>2</v>
      </c>
      <c r="I587" s="213"/>
      <c r="J587" s="208"/>
      <c r="K587" s="208"/>
      <c r="L587" s="214"/>
      <c r="M587" s="215"/>
      <c r="N587" s="216"/>
      <c r="O587" s="216"/>
      <c r="P587" s="216"/>
      <c r="Q587" s="216"/>
      <c r="R587" s="216"/>
      <c r="S587" s="216"/>
      <c r="T587" s="217"/>
      <c r="AT587" s="218" t="s">
        <v>201</v>
      </c>
      <c r="AU587" s="218" t="s">
        <v>89</v>
      </c>
      <c r="AV587" s="13" t="s">
        <v>89</v>
      </c>
      <c r="AW587" s="13" t="s">
        <v>36</v>
      </c>
      <c r="AX587" s="13" t="s">
        <v>80</v>
      </c>
      <c r="AY587" s="218" t="s">
        <v>193</v>
      </c>
    </row>
    <row r="588" spans="2:51" s="14" customFormat="1" ht="12">
      <c r="B588" s="219"/>
      <c r="C588" s="220"/>
      <c r="D588" s="209" t="s">
        <v>201</v>
      </c>
      <c r="E588" s="221" t="s">
        <v>1</v>
      </c>
      <c r="F588" s="222" t="s">
        <v>203</v>
      </c>
      <c r="G588" s="220"/>
      <c r="H588" s="223">
        <v>2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201</v>
      </c>
      <c r="AU588" s="229" t="s">
        <v>89</v>
      </c>
      <c r="AV588" s="14" t="s">
        <v>199</v>
      </c>
      <c r="AW588" s="14" t="s">
        <v>36</v>
      </c>
      <c r="AX588" s="14" t="s">
        <v>87</v>
      </c>
      <c r="AY588" s="229" t="s">
        <v>193</v>
      </c>
    </row>
    <row r="589" spans="1:65" s="2" customFormat="1" ht="24.2" customHeight="1">
      <c r="A589" s="35"/>
      <c r="B589" s="36"/>
      <c r="C589" s="193" t="s">
        <v>893</v>
      </c>
      <c r="D589" s="193" t="s">
        <v>195</v>
      </c>
      <c r="E589" s="194" t="s">
        <v>2171</v>
      </c>
      <c r="F589" s="195" t="s">
        <v>2172</v>
      </c>
      <c r="G589" s="196" t="s">
        <v>367</v>
      </c>
      <c r="H589" s="197">
        <v>1</v>
      </c>
      <c r="I589" s="198"/>
      <c r="J589" s="199">
        <f>ROUND(I589*H589,2)</f>
        <v>0</v>
      </c>
      <c r="K589" s="200"/>
      <c r="L589" s="40"/>
      <c r="M589" s="201" t="s">
        <v>1</v>
      </c>
      <c r="N589" s="202" t="s">
        <v>45</v>
      </c>
      <c r="O589" s="72"/>
      <c r="P589" s="203">
        <f>O589*H589</f>
        <v>0</v>
      </c>
      <c r="Q589" s="203">
        <v>0</v>
      </c>
      <c r="R589" s="203">
        <f>Q589*H589</f>
        <v>0</v>
      </c>
      <c r="S589" s="203">
        <v>0.207</v>
      </c>
      <c r="T589" s="204">
        <f>S589*H589</f>
        <v>0.207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205" t="s">
        <v>199</v>
      </c>
      <c r="AT589" s="205" t="s">
        <v>195</v>
      </c>
      <c r="AU589" s="205" t="s">
        <v>89</v>
      </c>
      <c r="AY589" s="18" t="s">
        <v>193</v>
      </c>
      <c r="BE589" s="206">
        <f>IF(N589="základní",J589,0)</f>
        <v>0</v>
      </c>
      <c r="BF589" s="206">
        <f>IF(N589="snížená",J589,0)</f>
        <v>0</v>
      </c>
      <c r="BG589" s="206">
        <f>IF(N589="zákl. přenesená",J589,0)</f>
        <v>0</v>
      </c>
      <c r="BH589" s="206">
        <f>IF(N589="sníž. přenesená",J589,0)</f>
        <v>0</v>
      </c>
      <c r="BI589" s="206">
        <f>IF(N589="nulová",J589,0)</f>
        <v>0</v>
      </c>
      <c r="BJ589" s="18" t="s">
        <v>87</v>
      </c>
      <c r="BK589" s="206">
        <f>ROUND(I589*H589,2)</f>
        <v>0</v>
      </c>
      <c r="BL589" s="18" t="s">
        <v>199</v>
      </c>
      <c r="BM589" s="205" t="s">
        <v>2173</v>
      </c>
    </row>
    <row r="590" spans="2:51" s="15" customFormat="1" ht="12">
      <c r="B590" s="230"/>
      <c r="C590" s="231"/>
      <c r="D590" s="209" t="s">
        <v>201</v>
      </c>
      <c r="E590" s="232" t="s">
        <v>1</v>
      </c>
      <c r="F590" s="233" t="s">
        <v>2155</v>
      </c>
      <c r="G590" s="231"/>
      <c r="H590" s="232" t="s">
        <v>1</v>
      </c>
      <c r="I590" s="234"/>
      <c r="J590" s="231"/>
      <c r="K590" s="231"/>
      <c r="L590" s="235"/>
      <c r="M590" s="236"/>
      <c r="N590" s="237"/>
      <c r="O590" s="237"/>
      <c r="P590" s="237"/>
      <c r="Q590" s="237"/>
      <c r="R590" s="237"/>
      <c r="S590" s="237"/>
      <c r="T590" s="238"/>
      <c r="AT590" s="239" t="s">
        <v>201</v>
      </c>
      <c r="AU590" s="239" t="s">
        <v>89</v>
      </c>
      <c r="AV590" s="15" t="s">
        <v>87</v>
      </c>
      <c r="AW590" s="15" t="s">
        <v>36</v>
      </c>
      <c r="AX590" s="15" t="s">
        <v>80</v>
      </c>
      <c r="AY590" s="239" t="s">
        <v>193</v>
      </c>
    </row>
    <row r="591" spans="2:51" s="13" customFormat="1" ht="12">
      <c r="B591" s="207"/>
      <c r="C591" s="208"/>
      <c r="D591" s="209" t="s">
        <v>201</v>
      </c>
      <c r="E591" s="210" t="s">
        <v>1</v>
      </c>
      <c r="F591" s="211" t="s">
        <v>2174</v>
      </c>
      <c r="G591" s="208"/>
      <c r="H591" s="212">
        <v>1</v>
      </c>
      <c r="I591" s="213"/>
      <c r="J591" s="208"/>
      <c r="K591" s="208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201</v>
      </c>
      <c r="AU591" s="218" t="s">
        <v>89</v>
      </c>
      <c r="AV591" s="13" t="s">
        <v>89</v>
      </c>
      <c r="AW591" s="13" t="s">
        <v>36</v>
      </c>
      <c r="AX591" s="13" t="s">
        <v>80</v>
      </c>
      <c r="AY591" s="218" t="s">
        <v>193</v>
      </c>
    </row>
    <row r="592" spans="2:51" s="14" customFormat="1" ht="12">
      <c r="B592" s="219"/>
      <c r="C592" s="220"/>
      <c r="D592" s="209" t="s">
        <v>201</v>
      </c>
      <c r="E592" s="221" t="s">
        <v>1</v>
      </c>
      <c r="F592" s="222" t="s">
        <v>203</v>
      </c>
      <c r="G592" s="220"/>
      <c r="H592" s="223">
        <v>1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201</v>
      </c>
      <c r="AU592" s="229" t="s">
        <v>89</v>
      </c>
      <c r="AV592" s="14" t="s">
        <v>199</v>
      </c>
      <c r="AW592" s="14" t="s">
        <v>36</v>
      </c>
      <c r="AX592" s="14" t="s">
        <v>87</v>
      </c>
      <c r="AY592" s="229" t="s">
        <v>193</v>
      </c>
    </row>
    <row r="593" spans="1:65" s="2" customFormat="1" ht="24.2" customHeight="1">
      <c r="A593" s="35"/>
      <c r="B593" s="36"/>
      <c r="C593" s="193" t="s">
        <v>897</v>
      </c>
      <c r="D593" s="193" t="s">
        <v>195</v>
      </c>
      <c r="E593" s="194" t="s">
        <v>2175</v>
      </c>
      <c r="F593" s="195" t="s">
        <v>2176</v>
      </c>
      <c r="G593" s="196" t="s">
        <v>367</v>
      </c>
      <c r="H593" s="197">
        <v>1</v>
      </c>
      <c r="I593" s="198"/>
      <c r="J593" s="199">
        <f>ROUND(I593*H593,2)</f>
        <v>0</v>
      </c>
      <c r="K593" s="200"/>
      <c r="L593" s="40"/>
      <c r="M593" s="201" t="s">
        <v>1</v>
      </c>
      <c r="N593" s="202" t="s">
        <v>45</v>
      </c>
      <c r="O593" s="72"/>
      <c r="P593" s="203">
        <f>O593*H593</f>
        <v>0</v>
      </c>
      <c r="Q593" s="203">
        <v>0</v>
      </c>
      <c r="R593" s="203">
        <f>Q593*H593</f>
        <v>0</v>
      </c>
      <c r="S593" s="203">
        <v>0.06</v>
      </c>
      <c r="T593" s="204">
        <f>S593*H593</f>
        <v>0.06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205" t="s">
        <v>199</v>
      </c>
      <c r="AT593" s="205" t="s">
        <v>195</v>
      </c>
      <c r="AU593" s="205" t="s">
        <v>89</v>
      </c>
      <c r="AY593" s="18" t="s">
        <v>193</v>
      </c>
      <c r="BE593" s="206">
        <f>IF(N593="základní",J593,0)</f>
        <v>0</v>
      </c>
      <c r="BF593" s="206">
        <f>IF(N593="snížená",J593,0)</f>
        <v>0</v>
      </c>
      <c r="BG593" s="206">
        <f>IF(N593="zákl. přenesená",J593,0)</f>
        <v>0</v>
      </c>
      <c r="BH593" s="206">
        <f>IF(N593="sníž. přenesená",J593,0)</f>
        <v>0</v>
      </c>
      <c r="BI593" s="206">
        <f>IF(N593="nulová",J593,0)</f>
        <v>0</v>
      </c>
      <c r="BJ593" s="18" t="s">
        <v>87</v>
      </c>
      <c r="BK593" s="206">
        <f>ROUND(I593*H593,2)</f>
        <v>0</v>
      </c>
      <c r="BL593" s="18" t="s">
        <v>199</v>
      </c>
      <c r="BM593" s="205" t="s">
        <v>2177</v>
      </c>
    </row>
    <row r="594" spans="2:51" s="15" customFormat="1" ht="12">
      <c r="B594" s="230"/>
      <c r="C594" s="231"/>
      <c r="D594" s="209" t="s">
        <v>201</v>
      </c>
      <c r="E594" s="232" t="s">
        <v>1</v>
      </c>
      <c r="F594" s="233" t="s">
        <v>2178</v>
      </c>
      <c r="G594" s="231"/>
      <c r="H594" s="232" t="s">
        <v>1</v>
      </c>
      <c r="I594" s="234"/>
      <c r="J594" s="231"/>
      <c r="K594" s="231"/>
      <c r="L594" s="235"/>
      <c r="M594" s="236"/>
      <c r="N594" s="237"/>
      <c r="O594" s="237"/>
      <c r="P594" s="237"/>
      <c r="Q594" s="237"/>
      <c r="R594" s="237"/>
      <c r="S594" s="237"/>
      <c r="T594" s="238"/>
      <c r="AT594" s="239" t="s">
        <v>201</v>
      </c>
      <c r="AU594" s="239" t="s">
        <v>89</v>
      </c>
      <c r="AV594" s="15" t="s">
        <v>87</v>
      </c>
      <c r="AW594" s="15" t="s">
        <v>36</v>
      </c>
      <c r="AX594" s="15" t="s">
        <v>80</v>
      </c>
      <c r="AY594" s="239" t="s">
        <v>193</v>
      </c>
    </row>
    <row r="595" spans="2:51" s="13" customFormat="1" ht="12">
      <c r="B595" s="207"/>
      <c r="C595" s="208"/>
      <c r="D595" s="209" t="s">
        <v>201</v>
      </c>
      <c r="E595" s="210" t="s">
        <v>1</v>
      </c>
      <c r="F595" s="211" t="s">
        <v>2179</v>
      </c>
      <c r="G595" s="208"/>
      <c r="H595" s="212">
        <v>1</v>
      </c>
      <c r="I595" s="213"/>
      <c r="J595" s="208"/>
      <c r="K595" s="208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201</v>
      </c>
      <c r="AU595" s="218" t="s">
        <v>89</v>
      </c>
      <c r="AV595" s="13" t="s">
        <v>89</v>
      </c>
      <c r="AW595" s="13" t="s">
        <v>36</v>
      </c>
      <c r="AX595" s="13" t="s">
        <v>80</v>
      </c>
      <c r="AY595" s="218" t="s">
        <v>193</v>
      </c>
    </row>
    <row r="596" spans="2:51" s="14" customFormat="1" ht="12">
      <c r="B596" s="219"/>
      <c r="C596" s="220"/>
      <c r="D596" s="209" t="s">
        <v>201</v>
      </c>
      <c r="E596" s="221" t="s">
        <v>1</v>
      </c>
      <c r="F596" s="222" t="s">
        <v>203</v>
      </c>
      <c r="G596" s="220"/>
      <c r="H596" s="223">
        <v>1</v>
      </c>
      <c r="I596" s="224"/>
      <c r="J596" s="220"/>
      <c r="K596" s="220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201</v>
      </c>
      <c r="AU596" s="229" t="s">
        <v>89</v>
      </c>
      <c r="AV596" s="14" t="s">
        <v>199</v>
      </c>
      <c r="AW596" s="14" t="s">
        <v>36</v>
      </c>
      <c r="AX596" s="14" t="s">
        <v>87</v>
      </c>
      <c r="AY596" s="229" t="s">
        <v>193</v>
      </c>
    </row>
    <row r="597" spans="1:65" s="2" customFormat="1" ht="24.2" customHeight="1">
      <c r="A597" s="35"/>
      <c r="B597" s="36"/>
      <c r="C597" s="193" t="s">
        <v>901</v>
      </c>
      <c r="D597" s="193" t="s">
        <v>195</v>
      </c>
      <c r="E597" s="194" t="s">
        <v>2180</v>
      </c>
      <c r="F597" s="195" t="s">
        <v>2181</v>
      </c>
      <c r="G597" s="196" t="s">
        <v>367</v>
      </c>
      <c r="H597" s="197">
        <v>1</v>
      </c>
      <c r="I597" s="198"/>
      <c r="J597" s="199">
        <f>ROUND(I597*H597,2)</f>
        <v>0</v>
      </c>
      <c r="K597" s="200"/>
      <c r="L597" s="40"/>
      <c r="M597" s="201" t="s">
        <v>1</v>
      </c>
      <c r="N597" s="202" t="s">
        <v>45</v>
      </c>
      <c r="O597" s="72"/>
      <c r="P597" s="203">
        <f>O597*H597</f>
        <v>0</v>
      </c>
      <c r="Q597" s="203">
        <v>0</v>
      </c>
      <c r="R597" s="203">
        <f>Q597*H597</f>
        <v>0</v>
      </c>
      <c r="S597" s="203">
        <v>0.119</v>
      </c>
      <c r="T597" s="204">
        <f>S597*H597</f>
        <v>0.119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05" t="s">
        <v>199</v>
      </c>
      <c r="AT597" s="205" t="s">
        <v>195</v>
      </c>
      <c r="AU597" s="205" t="s">
        <v>89</v>
      </c>
      <c r="AY597" s="18" t="s">
        <v>193</v>
      </c>
      <c r="BE597" s="206">
        <f>IF(N597="základní",J597,0)</f>
        <v>0</v>
      </c>
      <c r="BF597" s="206">
        <f>IF(N597="snížená",J597,0)</f>
        <v>0</v>
      </c>
      <c r="BG597" s="206">
        <f>IF(N597="zákl. přenesená",J597,0)</f>
        <v>0</v>
      </c>
      <c r="BH597" s="206">
        <f>IF(N597="sníž. přenesená",J597,0)</f>
        <v>0</v>
      </c>
      <c r="BI597" s="206">
        <f>IF(N597="nulová",J597,0)</f>
        <v>0</v>
      </c>
      <c r="BJ597" s="18" t="s">
        <v>87</v>
      </c>
      <c r="BK597" s="206">
        <f>ROUND(I597*H597,2)</f>
        <v>0</v>
      </c>
      <c r="BL597" s="18" t="s">
        <v>199</v>
      </c>
      <c r="BM597" s="205" t="s">
        <v>2182</v>
      </c>
    </row>
    <row r="598" spans="2:51" s="15" customFormat="1" ht="12">
      <c r="B598" s="230"/>
      <c r="C598" s="231"/>
      <c r="D598" s="209" t="s">
        <v>201</v>
      </c>
      <c r="E598" s="232" t="s">
        <v>1</v>
      </c>
      <c r="F598" s="233" t="s">
        <v>2183</v>
      </c>
      <c r="G598" s="231"/>
      <c r="H598" s="232" t="s">
        <v>1</v>
      </c>
      <c r="I598" s="234"/>
      <c r="J598" s="231"/>
      <c r="K598" s="231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201</v>
      </c>
      <c r="AU598" s="239" t="s">
        <v>89</v>
      </c>
      <c r="AV598" s="15" t="s">
        <v>87</v>
      </c>
      <c r="AW598" s="15" t="s">
        <v>36</v>
      </c>
      <c r="AX598" s="15" t="s">
        <v>80</v>
      </c>
      <c r="AY598" s="239" t="s">
        <v>193</v>
      </c>
    </row>
    <row r="599" spans="2:51" s="13" customFormat="1" ht="12">
      <c r="B599" s="207"/>
      <c r="C599" s="208"/>
      <c r="D599" s="209" t="s">
        <v>201</v>
      </c>
      <c r="E599" s="210" t="s">
        <v>1</v>
      </c>
      <c r="F599" s="211" t="s">
        <v>2184</v>
      </c>
      <c r="G599" s="208"/>
      <c r="H599" s="212">
        <v>1</v>
      </c>
      <c r="I599" s="213"/>
      <c r="J599" s="208"/>
      <c r="K599" s="208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201</v>
      </c>
      <c r="AU599" s="218" t="s">
        <v>89</v>
      </c>
      <c r="AV599" s="13" t="s">
        <v>89</v>
      </c>
      <c r="AW599" s="13" t="s">
        <v>36</v>
      </c>
      <c r="AX599" s="13" t="s">
        <v>80</v>
      </c>
      <c r="AY599" s="218" t="s">
        <v>193</v>
      </c>
    </row>
    <row r="600" spans="2:51" s="14" customFormat="1" ht="12">
      <c r="B600" s="219"/>
      <c r="C600" s="220"/>
      <c r="D600" s="209" t="s">
        <v>201</v>
      </c>
      <c r="E600" s="221" t="s">
        <v>1</v>
      </c>
      <c r="F600" s="222" t="s">
        <v>203</v>
      </c>
      <c r="G600" s="220"/>
      <c r="H600" s="223">
        <v>1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201</v>
      </c>
      <c r="AU600" s="229" t="s">
        <v>89</v>
      </c>
      <c r="AV600" s="14" t="s">
        <v>199</v>
      </c>
      <c r="AW600" s="14" t="s">
        <v>36</v>
      </c>
      <c r="AX600" s="14" t="s">
        <v>87</v>
      </c>
      <c r="AY600" s="229" t="s">
        <v>193</v>
      </c>
    </row>
    <row r="601" spans="1:65" s="2" customFormat="1" ht="24.2" customHeight="1">
      <c r="A601" s="35"/>
      <c r="B601" s="36"/>
      <c r="C601" s="193" t="s">
        <v>905</v>
      </c>
      <c r="D601" s="193" t="s">
        <v>195</v>
      </c>
      <c r="E601" s="194" t="s">
        <v>2185</v>
      </c>
      <c r="F601" s="195" t="s">
        <v>2186</v>
      </c>
      <c r="G601" s="196" t="s">
        <v>496</v>
      </c>
      <c r="H601" s="197">
        <v>17.66</v>
      </c>
      <c r="I601" s="198"/>
      <c r="J601" s="199">
        <f>ROUND(I601*H601,2)</f>
        <v>0</v>
      </c>
      <c r="K601" s="200"/>
      <c r="L601" s="40"/>
      <c r="M601" s="201" t="s">
        <v>1</v>
      </c>
      <c r="N601" s="202" t="s">
        <v>45</v>
      </c>
      <c r="O601" s="72"/>
      <c r="P601" s="203">
        <f>O601*H601</f>
        <v>0</v>
      </c>
      <c r="Q601" s="203">
        <v>1E-05</v>
      </c>
      <c r="R601" s="203">
        <f>Q601*H601</f>
        <v>0.0001766</v>
      </c>
      <c r="S601" s="203">
        <v>0</v>
      </c>
      <c r="T601" s="204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205" t="s">
        <v>199</v>
      </c>
      <c r="AT601" s="205" t="s">
        <v>195</v>
      </c>
      <c r="AU601" s="205" t="s">
        <v>89</v>
      </c>
      <c r="AY601" s="18" t="s">
        <v>193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18" t="s">
        <v>87</v>
      </c>
      <c r="BK601" s="206">
        <f>ROUND(I601*H601,2)</f>
        <v>0</v>
      </c>
      <c r="BL601" s="18" t="s">
        <v>199</v>
      </c>
      <c r="BM601" s="205" t="s">
        <v>2187</v>
      </c>
    </row>
    <row r="602" spans="2:51" s="13" customFormat="1" ht="12">
      <c r="B602" s="207"/>
      <c r="C602" s="208"/>
      <c r="D602" s="209" t="s">
        <v>201</v>
      </c>
      <c r="E602" s="210" t="s">
        <v>1</v>
      </c>
      <c r="F602" s="211" t="s">
        <v>2188</v>
      </c>
      <c r="G602" s="208"/>
      <c r="H602" s="212">
        <v>17.66</v>
      </c>
      <c r="I602" s="213"/>
      <c r="J602" s="208"/>
      <c r="K602" s="208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201</v>
      </c>
      <c r="AU602" s="218" t="s">
        <v>89</v>
      </c>
      <c r="AV602" s="13" t="s">
        <v>89</v>
      </c>
      <c r="AW602" s="13" t="s">
        <v>36</v>
      </c>
      <c r="AX602" s="13" t="s">
        <v>87</v>
      </c>
      <c r="AY602" s="218" t="s">
        <v>193</v>
      </c>
    </row>
    <row r="603" spans="1:65" s="2" customFormat="1" ht="16.5" customHeight="1">
      <c r="A603" s="35"/>
      <c r="B603" s="36"/>
      <c r="C603" s="193" t="s">
        <v>909</v>
      </c>
      <c r="D603" s="193" t="s">
        <v>195</v>
      </c>
      <c r="E603" s="194" t="s">
        <v>2189</v>
      </c>
      <c r="F603" s="195" t="s">
        <v>2190</v>
      </c>
      <c r="G603" s="196" t="s">
        <v>496</v>
      </c>
      <c r="H603" s="197">
        <v>19.6</v>
      </c>
      <c r="I603" s="198"/>
      <c r="J603" s="199">
        <f>ROUND(I603*H603,2)</f>
        <v>0</v>
      </c>
      <c r="K603" s="200"/>
      <c r="L603" s="40"/>
      <c r="M603" s="201" t="s">
        <v>1</v>
      </c>
      <c r="N603" s="202" t="s">
        <v>45</v>
      </c>
      <c r="O603" s="72"/>
      <c r="P603" s="203">
        <f>O603*H603</f>
        <v>0</v>
      </c>
      <c r="Q603" s="203">
        <v>1E-05</v>
      </c>
      <c r="R603" s="203">
        <f>Q603*H603</f>
        <v>0.00019600000000000002</v>
      </c>
      <c r="S603" s="203">
        <v>0</v>
      </c>
      <c r="T603" s="204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05" t="s">
        <v>199</v>
      </c>
      <c r="AT603" s="205" t="s">
        <v>195</v>
      </c>
      <c r="AU603" s="205" t="s">
        <v>89</v>
      </c>
      <c r="AY603" s="18" t="s">
        <v>193</v>
      </c>
      <c r="BE603" s="206">
        <f>IF(N603="základní",J603,0)</f>
        <v>0</v>
      </c>
      <c r="BF603" s="206">
        <f>IF(N603="snížená",J603,0)</f>
        <v>0</v>
      </c>
      <c r="BG603" s="206">
        <f>IF(N603="zákl. přenesená",J603,0)</f>
        <v>0</v>
      </c>
      <c r="BH603" s="206">
        <f>IF(N603="sníž. přenesená",J603,0)</f>
        <v>0</v>
      </c>
      <c r="BI603" s="206">
        <f>IF(N603="nulová",J603,0)</f>
        <v>0</v>
      </c>
      <c r="BJ603" s="18" t="s">
        <v>87</v>
      </c>
      <c r="BK603" s="206">
        <f>ROUND(I603*H603,2)</f>
        <v>0</v>
      </c>
      <c r="BL603" s="18" t="s">
        <v>199</v>
      </c>
      <c r="BM603" s="205" t="s">
        <v>2191</v>
      </c>
    </row>
    <row r="604" spans="2:51" s="13" customFormat="1" ht="12">
      <c r="B604" s="207"/>
      <c r="C604" s="208"/>
      <c r="D604" s="209" t="s">
        <v>201</v>
      </c>
      <c r="E604" s="210" t="s">
        <v>1</v>
      </c>
      <c r="F604" s="211" t="s">
        <v>2192</v>
      </c>
      <c r="G604" s="208"/>
      <c r="H604" s="212">
        <v>19.6</v>
      </c>
      <c r="I604" s="213"/>
      <c r="J604" s="208"/>
      <c r="K604" s="208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201</v>
      </c>
      <c r="AU604" s="218" t="s">
        <v>89</v>
      </c>
      <c r="AV604" s="13" t="s">
        <v>89</v>
      </c>
      <c r="AW604" s="13" t="s">
        <v>36</v>
      </c>
      <c r="AX604" s="13" t="s">
        <v>87</v>
      </c>
      <c r="AY604" s="218" t="s">
        <v>193</v>
      </c>
    </row>
    <row r="605" spans="1:65" s="2" customFormat="1" ht="37.9" customHeight="1">
      <c r="A605" s="35"/>
      <c r="B605" s="36"/>
      <c r="C605" s="193" t="s">
        <v>913</v>
      </c>
      <c r="D605" s="193" t="s">
        <v>195</v>
      </c>
      <c r="E605" s="194" t="s">
        <v>2193</v>
      </c>
      <c r="F605" s="195" t="s">
        <v>2194</v>
      </c>
      <c r="G605" s="196" t="s">
        <v>231</v>
      </c>
      <c r="H605" s="197">
        <v>146.91</v>
      </c>
      <c r="I605" s="198"/>
      <c r="J605" s="199">
        <f>ROUND(I605*H605,2)</f>
        <v>0</v>
      </c>
      <c r="K605" s="200"/>
      <c r="L605" s="40"/>
      <c r="M605" s="201" t="s">
        <v>1</v>
      </c>
      <c r="N605" s="202" t="s">
        <v>45</v>
      </c>
      <c r="O605" s="72"/>
      <c r="P605" s="203">
        <f>O605*H605</f>
        <v>0</v>
      </c>
      <c r="Q605" s="203">
        <v>0</v>
      </c>
      <c r="R605" s="203">
        <f>Q605*H605</f>
        <v>0</v>
      </c>
      <c r="S605" s="203">
        <v>0.004</v>
      </c>
      <c r="T605" s="204">
        <f>S605*H605</f>
        <v>0.58764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05" t="s">
        <v>199</v>
      </c>
      <c r="AT605" s="205" t="s">
        <v>195</v>
      </c>
      <c r="AU605" s="205" t="s">
        <v>89</v>
      </c>
      <c r="AY605" s="18" t="s">
        <v>193</v>
      </c>
      <c r="BE605" s="206">
        <f>IF(N605="základní",J605,0)</f>
        <v>0</v>
      </c>
      <c r="BF605" s="206">
        <f>IF(N605="snížená",J605,0)</f>
        <v>0</v>
      </c>
      <c r="BG605" s="206">
        <f>IF(N605="zákl. přenesená",J605,0)</f>
        <v>0</v>
      </c>
      <c r="BH605" s="206">
        <f>IF(N605="sníž. přenesená",J605,0)</f>
        <v>0</v>
      </c>
      <c r="BI605" s="206">
        <f>IF(N605="nulová",J605,0)</f>
        <v>0</v>
      </c>
      <c r="BJ605" s="18" t="s">
        <v>87</v>
      </c>
      <c r="BK605" s="206">
        <f>ROUND(I605*H605,2)</f>
        <v>0</v>
      </c>
      <c r="BL605" s="18" t="s">
        <v>199</v>
      </c>
      <c r="BM605" s="205" t="s">
        <v>2195</v>
      </c>
    </row>
    <row r="606" spans="2:51" s="15" customFormat="1" ht="12">
      <c r="B606" s="230"/>
      <c r="C606" s="231"/>
      <c r="D606" s="209" t="s">
        <v>201</v>
      </c>
      <c r="E606" s="232" t="s">
        <v>1</v>
      </c>
      <c r="F606" s="233" t="s">
        <v>1892</v>
      </c>
      <c r="G606" s="231"/>
      <c r="H606" s="232" t="s">
        <v>1</v>
      </c>
      <c r="I606" s="234"/>
      <c r="J606" s="231"/>
      <c r="K606" s="231"/>
      <c r="L606" s="235"/>
      <c r="M606" s="236"/>
      <c r="N606" s="237"/>
      <c r="O606" s="237"/>
      <c r="P606" s="237"/>
      <c r="Q606" s="237"/>
      <c r="R606" s="237"/>
      <c r="S606" s="237"/>
      <c r="T606" s="238"/>
      <c r="AT606" s="239" t="s">
        <v>201</v>
      </c>
      <c r="AU606" s="239" t="s">
        <v>89</v>
      </c>
      <c r="AV606" s="15" t="s">
        <v>87</v>
      </c>
      <c r="AW606" s="15" t="s">
        <v>36</v>
      </c>
      <c r="AX606" s="15" t="s">
        <v>80</v>
      </c>
      <c r="AY606" s="239" t="s">
        <v>193</v>
      </c>
    </row>
    <row r="607" spans="2:51" s="13" customFormat="1" ht="12">
      <c r="B607" s="207"/>
      <c r="C607" s="208"/>
      <c r="D607" s="209" t="s">
        <v>201</v>
      </c>
      <c r="E607" s="210" t="s">
        <v>1</v>
      </c>
      <c r="F607" s="211" t="s">
        <v>2196</v>
      </c>
      <c r="G607" s="208"/>
      <c r="H607" s="212">
        <v>9.21</v>
      </c>
      <c r="I607" s="213"/>
      <c r="J607" s="208"/>
      <c r="K607" s="208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201</v>
      </c>
      <c r="AU607" s="218" t="s">
        <v>89</v>
      </c>
      <c r="AV607" s="13" t="s">
        <v>89</v>
      </c>
      <c r="AW607" s="13" t="s">
        <v>36</v>
      </c>
      <c r="AX607" s="13" t="s">
        <v>80</v>
      </c>
      <c r="AY607" s="218" t="s">
        <v>193</v>
      </c>
    </row>
    <row r="608" spans="2:51" s="13" customFormat="1" ht="12">
      <c r="B608" s="207"/>
      <c r="C608" s="208"/>
      <c r="D608" s="209" t="s">
        <v>201</v>
      </c>
      <c r="E608" s="210" t="s">
        <v>1</v>
      </c>
      <c r="F608" s="211" t="s">
        <v>2197</v>
      </c>
      <c r="G608" s="208"/>
      <c r="H608" s="212">
        <v>51.62</v>
      </c>
      <c r="I608" s="213"/>
      <c r="J608" s="208"/>
      <c r="K608" s="208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201</v>
      </c>
      <c r="AU608" s="218" t="s">
        <v>89</v>
      </c>
      <c r="AV608" s="13" t="s">
        <v>89</v>
      </c>
      <c r="AW608" s="13" t="s">
        <v>36</v>
      </c>
      <c r="AX608" s="13" t="s">
        <v>80</v>
      </c>
      <c r="AY608" s="218" t="s">
        <v>193</v>
      </c>
    </row>
    <row r="609" spans="2:51" s="13" customFormat="1" ht="12">
      <c r="B609" s="207"/>
      <c r="C609" s="208"/>
      <c r="D609" s="209" t="s">
        <v>201</v>
      </c>
      <c r="E609" s="210" t="s">
        <v>1</v>
      </c>
      <c r="F609" s="211" t="s">
        <v>2198</v>
      </c>
      <c r="G609" s="208"/>
      <c r="H609" s="212">
        <v>51.91</v>
      </c>
      <c r="I609" s="213"/>
      <c r="J609" s="208"/>
      <c r="K609" s="208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201</v>
      </c>
      <c r="AU609" s="218" t="s">
        <v>89</v>
      </c>
      <c r="AV609" s="13" t="s">
        <v>89</v>
      </c>
      <c r="AW609" s="13" t="s">
        <v>36</v>
      </c>
      <c r="AX609" s="13" t="s">
        <v>80</v>
      </c>
      <c r="AY609" s="218" t="s">
        <v>193</v>
      </c>
    </row>
    <row r="610" spans="2:51" s="13" customFormat="1" ht="12">
      <c r="B610" s="207"/>
      <c r="C610" s="208"/>
      <c r="D610" s="209" t="s">
        <v>201</v>
      </c>
      <c r="E610" s="210" t="s">
        <v>1</v>
      </c>
      <c r="F610" s="211" t="s">
        <v>2199</v>
      </c>
      <c r="G610" s="208"/>
      <c r="H610" s="212">
        <v>30.11</v>
      </c>
      <c r="I610" s="213"/>
      <c r="J610" s="208"/>
      <c r="K610" s="208"/>
      <c r="L610" s="214"/>
      <c r="M610" s="215"/>
      <c r="N610" s="216"/>
      <c r="O610" s="216"/>
      <c r="P610" s="216"/>
      <c r="Q610" s="216"/>
      <c r="R610" s="216"/>
      <c r="S610" s="216"/>
      <c r="T610" s="217"/>
      <c r="AT610" s="218" t="s">
        <v>201</v>
      </c>
      <c r="AU610" s="218" t="s">
        <v>89</v>
      </c>
      <c r="AV610" s="13" t="s">
        <v>89</v>
      </c>
      <c r="AW610" s="13" t="s">
        <v>36</v>
      </c>
      <c r="AX610" s="13" t="s">
        <v>80</v>
      </c>
      <c r="AY610" s="218" t="s">
        <v>193</v>
      </c>
    </row>
    <row r="611" spans="2:51" s="13" customFormat="1" ht="12">
      <c r="B611" s="207"/>
      <c r="C611" s="208"/>
      <c r="D611" s="209" t="s">
        <v>201</v>
      </c>
      <c r="E611" s="210" t="s">
        <v>1</v>
      </c>
      <c r="F611" s="211" t="s">
        <v>2142</v>
      </c>
      <c r="G611" s="208"/>
      <c r="H611" s="212">
        <v>4.06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201</v>
      </c>
      <c r="AU611" s="218" t="s">
        <v>89</v>
      </c>
      <c r="AV611" s="13" t="s">
        <v>89</v>
      </c>
      <c r="AW611" s="13" t="s">
        <v>36</v>
      </c>
      <c r="AX611" s="13" t="s">
        <v>80</v>
      </c>
      <c r="AY611" s="218" t="s">
        <v>193</v>
      </c>
    </row>
    <row r="612" spans="2:51" s="14" customFormat="1" ht="12">
      <c r="B612" s="219"/>
      <c r="C612" s="220"/>
      <c r="D612" s="209" t="s">
        <v>201</v>
      </c>
      <c r="E612" s="221" t="s">
        <v>1</v>
      </c>
      <c r="F612" s="222" t="s">
        <v>203</v>
      </c>
      <c r="G612" s="220"/>
      <c r="H612" s="223">
        <v>146.91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201</v>
      </c>
      <c r="AU612" s="229" t="s">
        <v>89</v>
      </c>
      <c r="AV612" s="14" t="s">
        <v>199</v>
      </c>
      <c r="AW612" s="14" t="s">
        <v>36</v>
      </c>
      <c r="AX612" s="14" t="s">
        <v>87</v>
      </c>
      <c r="AY612" s="229" t="s">
        <v>193</v>
      </c>
    </row>
    <row r="613" spans="1:65" s="2" customFormat="1" ht="37.9" customHeight="1">
      <c r="A613" s="35"/>
      <c r="B613" s="36"/>
      <c r="C613" s="193" t="s">
        <v>917</v>
      </c>
      <c r="D613" s="193" t="s">
        <v>195</v>
      </c>
      <c r="E613" s="194" t="s">
        <v>2200</v>
      </c>
      <c r="F613" s="195" t="s">
        <v>2201</v>
      </c>
      <c r="G613" s="196" t="s">
        <v>231</v>
      </c>
      <c r="H613" s="197">
        <v>19.64</v>
      </c>
      <c r="I613" s="198"/>
      <c r="J613" s="199">
        <f>ROUND(I613*H613,2)</f>
        <v>0</v>
      </c>
      <c r="K613" s="200"/>
      <c r="L613" s="40"/>
      <c r="M613" s="201" t="s">
        <v>1</v>
      </c>
      <c r="N613" s="202" t="s">
        <v>45</v>
      </c>
      <c r="O613" s="72"/>
      <c r="P613" s="203">
        <f>O613*H613</f>
        <v>0</v>
      </c>
      <c r="Q613" s="203">
        <v>0</v>
      </c>
      <c r="R613" s="203">
        <f>Q613*H613</f>
        <v>0</v>
      </c>
      <c r="S613" s="203">
        <v>0.02</v>
      </c>
      <c r="T613" s="204">
        <f>S613*H613</f>
        <v>0.39280000000000004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05" t="s">
        <v>199</v>
      </c>
      <c r="AT613" s="205" t="s">
        <v>195</v>
      </c>
      <c r="AU613" s="205" t="s">
        <v>89</v>
      </c>
      <c r="AY613" s="18" t="s">
        <v>193</v>
      </c>
      <c r="BE613" s="206">
        <f>IF(N613="základní",J613,0)</f>
        <v>0</v>
      </c>
      <c r="BF613" s="206">
        <f>IF(N613="snížená",J613,0)</f>
        <v>0</v>
      </c>
      <c r="BG613" s="206">
        <f>IF(N613="zákl. přenesená",J613,0)</f>
        <v>0</v>
      </c>
      <c r="BH613" s="206">
        <f>IF(N613="sníž. přenesená",J613,0)</f>
        <v>0</v>
      </c>
      <c r="BI613" s="206">
        <f>IF(N613="nulová",J613,0)</f>
        <v>0</v>
      </c>
      <c r="BJ613" s="18" t="s">
        <v>87</v>
      </c>
      <c r="BK613" s="206">
        <f>ROUND(I613*H613,2)</f>
        <v>0</v>
      </c>
      <c r="BL613" s="18" t="s">
        <v>199</v>
      </c>
      <c r="BM613" s="205" t="s">
        <v>2202</v>
      </c>
    </row>
    <row r="614" spans="2:51" s="15" customFormat="1" ht="12">
      <c r="B614" s="230"/>
      <c r="C614" s="231"/>
      <c r="D614" s="209" t="s">
        <v>201</v>
      </c>
      <c r="E614" s="232" t="s">
        <v>1</v>
      </c>
      <c r="F614" s="233" t="s">
        <v>2203</v>
      </c>
      <c r="G614" s="231"/>
      <c r="H614" s="232" t="s">
        <v>1</v>
      </c>
      <c r="I614" s="234"/>
      <c r="J614" s="231"/>
      <c r="K614" s="231"/>
      <c r="L614" s="235"/>
      <c r="M614" s="236"/>
      <c r="N614" s="237"/>
      <c r="O614" s="237"/>
      <c r="P614" s="237"/>
      <c r="Q614" s="237"/>
      <c r="R614" s="237"/>
      <c r="S614" s="237"/>
      <c r="T614" s="238"/>
      <c r="AT614" s="239" t="s">
        <v>201</v>
      </c>
      <c r="AU614" s="239" t="s">
        <v>89</v>
      </c>
      <c r="AV614" s="15" t="s">
        <v>87</v>
      </c>
      <c r="AW614" s="15" t="s">
        <v>36</v>
      </c>
      <c r="AX614" s="15" t="s">
        <v>80</v>
      </c>
      <c r="AY614" s="239" t="s">
        <v>193</v>
      </c>
    </row>
    <row r="615" spans="2:51" s="13" customFormat="1" ht="12">
      <c r="B615" s="207"/>
      <c r="C615" s="208"/>
      <c r="D615" s="209" t="s">
        <v>201</v>
      </c>
      <c r="E615" s="210" t="s">
        <v>1</v>
      </c>
      <c r="F615" s="211" t="s">
        <v>2204</v>
      </c>
      <c r="G615" s="208"/>
      <c r="H615" s="212">
        <v>10.04</v>
      </c>
      <c r="I615" s="213"/>
      <c r="J615" s="208"/>
      <c r="K615" s="208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201</v>
      </c>
      <c r="AU615" s="218" t="s">
        <v>89</v>
      </c>
      <c r="AV615" s="13" t="s">
        <v>89</v>
      </c>
      <c r="AW615" s="13" t="s">
        <v>36</v>
      </c>
      <c r="AX615" s="13" t="s">
        <v>80</v>
      </c>
      <c r="AY615" s="218" t="s">
        <v>193</v>
      </c>
    </row>
    <row r="616" spans="2:51" s="13" customFormat="1" ht="12">
      <c r="B616" s="207"/>
      <c r="C616" s="208"/>
      <c r="D616" s="209" t="s">
        <v>201</v>
      </c>
      <c r="E616" s="210" t="s">
        <v>1</v>
      </c>
      <c r="F616" s="211" t="s">
        <v>2205</v>
      </c>
      <c r="G616" s="208"/>
      <c r="H616" s="212">
        <v>5.91</v>
      </c>
      <c r="I616" s="213"/>
      <c r="J616" s="208"/>
      <c r="K616" s="208"/>
      <c r="L616" s="214"/>
      <c r="M616" s="215"/>
      <c r="N616" s="216"/>
      <c r="O616" s="216"/>
      <c r="P616" s="216"/>
      <c r="Q616" s="216"/>
      <c r="R616" s="216"/>
      <c r="S616" s="216"/>
      <c r="T616" s="217"/>
      <c r="AT616" s="218" t="s">
        <v>201</v>
      </c>
      <c r="AU616" s="218" t="s">
        <v>89</v>
      </c>
      <c r="AV616" s="13" t="s">
        <v>89</v>
      </c>
      <c r="AW616" s="13" t="s">
        <v>36</v>
      </c>
      <c r="AX616" s="13" t="s">
        <v>80</v>
      </c>
      <c r="AY616" s="218" t="s">
        <v>193</v>
      </c>
    </row>
    <row r="617" spans="2:51" s="13" customFormat="1" ht="12">
      <c r="B617" s="207"/>
      <c r="C617" s="208"/>
      <c r="D617" s="209" t="s">
        <v>201</v>
      </c>
      <c r="E617" s="210" t="s">
        <v>1</v>
      </c>
      <c r="F617" s="211" t="s">
        <v>2140</v>
      </c>
      <c r="G617" s="208"/>
      <c r="H617" s="212">
        <v>3.69</v>
      </c>
      <c r="I617" s="213"/>
      <c r="J617" s="208"/>
      <c r="K617" s="208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201</v>
      </c>
      <c r="AU617" s="218" t="s">
        <v>89</v>
      </c>
      <c r="AV617" s="13" t="s">
        <v>89</v>
      </c>
      <c r="AW617" s="13" t="s">
        <v>36</v>
      </c>
      <c r="AX617" s="13" t="s">
        <v>80</v>
      </c>
      <c r="AY617" s="218" t="s">
        <v>193</v>
      </c>
    </row>
    <row r="618" spans="2:51" s="14" customFormat="1" ht="12">
      <c r="B618" s="219"/>
      <c r="C618" s="220"/>
      <c r="D618" s="209" t="s">
        <v>201</v>
      </c>
      <c r="E618" s="221" t="s">
        <v>1</v>
      </c>
      <c r="F618" s="222" t="s">
        <v>203</v>
      </c>
      <c r="G618" s="220"/>
      <c r="H618" s="223">
        <v>19.64</v>
      </c>
      <c r="I618" s="224"/>
      <c r="J618" s="220"/>
      <c r="K618" s="220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201</v>
      </c>
      <c r="AU618" s="229" t="s">
        <v>89</v>
      </c>
      <c r="AV618" s="14" t="s">
        <v>199</v>
      </c>
      <c r="AW618" s="14" t="s">
        <v>36</v>
      </c>
      <c r="AX618" s="14" t="s">
        <v>87</v>
      </c>
      <c r="AY618" s="229" t="s">
        <v>193</v>
      </c>
    </row>
    <row r="619" spans="1:65" s="2" customFormat="1" ht="37.9" customHeight="1">
      <c r="A619" s="35"/>
      <c r="B619" s="36"/>
      <c r="C619" s="193" t="s">
        <v>923</v>
      </c>
      <c r="D619" s="193" t="s">
        <v>195</v>
      </c>
      <c r="E619" s="194" t="s">
        <v>2206</v>
      </c>
      <c r="F619" s="195" t="s">
        <v>2207</v>
      </c>
      <c r="G619" s="196" t="s">
        <v>231</v>
      </c>
      <c r="H619" s="197">
        <v>281.286</v>
      </c>
      <c r="I619" s="198"/>
      <c r="J619" s="199">
        <f>ROUND(I619*H619,2)</f>
        <v>0</v>
      </c>
      <c r="K619" s="200"/>
      <c r="L619" s="40"/>
      <c r="M619" s="201" t="s">
        <v>1</v>
      </c>
      <c r="N619" s="202" t="s">
        <v>45</v>
      </c>
      <c r="O619" s="72"/>
      <c r="P619" s="203">
        <f>O619*H619</f>
        <v>0</v>
      </c>
      <c r="Q619" s="203">
        <v>0</v>
      </c>
      <c r="R619" s="203">
        <f>Q619*H619</f>
        <v>0</v>
      </c>
      <c r="S619" s="203">
        <v>0.01</v>
      </c>
      <c r="T619" s="204">
        <f>S619*H619</f>
        <v>2.81286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205" t="s">
        <v>199</v>
      </c>
      <c r="AT619" s="205" t="s">
        <v>195</v>
      </c>
      <c r="AU619" s="205" t="s">
        <v>89</v>
      </c>
      <c r="AY619" s="18" t="s">
        <v>193</v>
      </c>
      <c r="BE619" s="206">
        <f>IF(N619="základní",J619,0)</f>
        <v>0</v>
      </c>
      <c r="BF619" s="206">
        <f>IF(N619="snížená",J619,0)</f>
        <v>0</v>
      </c>
      <c r="BG619" s="206">
        <f>IF(N619="zákl. přenesená",J619,0)</f>
        <v>0</v>
      </c>
      <c r="BH619" s="206">
        <f>IF(N619="sníž. přenesená",J619,0)</f>
        <v>0</v>
      </c>
      <c r="BI619" s="206">
        <f>IF(N619="nulová",J619,0)</f>
        <v>0</v>
      </c>
      <c r="BJ619" s="18" t="s">
        <v>87</v>
      </c>
      <c r="BK619" s="206">
        <f>ROUND(I619*H619,2)</f>
        <v>0</v>
      </c>
      <c r="BL619" s="18" t="s">
        <v>199</v>
      </c>
      <c r="BM619" s="205" t="s">
        <v>2208</v>
      </c>
    </row>
    <row r="620" spans="2:51" s="15" customFormat="1" ht="12">
      <c r="B620" s="230"/>
      <c r="C620" s="231"/>
      <c r="D620" s="209" t="s">
        <v>201</v>
      </c>
      <c r="E620" s="232" t="s">
        <v>1</v>
      </c>
      <c r="F620" s="233" t="s">
        <v>1892</v>
      </c>
      <c r="G620" s="231"/>
      <c r="H620" s="232" t="s">
        <v>1</v>
      </c>
      <c r="I620" s="234"/>
      <c r="J620" s="231"/>
      <c r="K620" s="231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201</v>
      </c>
      <c r="AU620" s="239" t="s">
        <v>89</v>
      </c>
      <c r="AV620" s="15" t="s">
        <v>87</v>
      </c>
      <c r="AW620" s="15" t="s">
        <v>36</v>
      </c>
      <c r="AX620" s="15" t="s">
        <v>80</v>
      </c>
      <c r="AY620" s="239" t="s">
        <v>193</v>
      </c>
    </row>
    <row r="621" spans="2:51" s="13" customFormat="1" ht="12">
      <c r="B621" s="207"/>
      <c r="C621" s="208"/>
      <c r="D621" s="209" t="s">
        <v>201</v>
      </c>
      <c r="E621" s="210" t="s">
        <v>1</v>
      </c>
      <c r="F621" s="211" t="s">
        <v>2209</v>
      </c>
      <c r="G621" s="208"/>
      <c r="H621" s="212">
        <v>31.296</v>
      </c>
      <c r="I621" s="213"/>
      <c r="J621" s="208"/>
      <c r="K621" s="208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201</v>
      </c>
      <c r="AU621" s="218" t="s">
        <v>89</v>
      </c>
      <c r="AV621" s="13" t="s">
        <v>89</v>
      </c>
      <c r="AW621" s="13" t="s">
        <v>36</v>
      </c>
      <c r="AX621" s="13" t="s">
        <v>80</v>
      </c>
      <c r="AY621" s="218" t="s">
        <v>193</v>
      </c>
    </row>
    <row r="622" spans="2:51" s="13" customFormat="1" ht="12">
      <c r="B622" s="207"/>
      <c r="C622" s="208"/>
      <c r="D622" s="209" t="s">
        <v>201</v>
      </c>
      <c r="E622" s="210" t="s">
        <v>1</v>
      </c>
      <c r="F622" s="211" t="s">
        <v>2210</v>
      </c>
      <c r="G622" s="208"/>
      <c r="H622" s="212">
        <v>86.531</v>
      </c>
      <c r="I622" s="213"/>
      <c r="J622" s="208"/>
      <c r="K622" s="208"/>
      <c r="L622" s="214"/>
      <c r="M622" s="215"/>
      <c r="N622" s="216"/>
      <c r="O622" s="216"/>
      <c r="P622" s="216"/>
      <c r="Q622" s="216"/>
      <c r="R622" s="216"/>
      <c r="S622" s="216"/>
      <c r="T622" s="217"/>
      <c r="AT622" s="218" t="s">
        <v>201</v>
      </c>
      <c r="AU622" s="218" t="s">
        <v>89</v>
      </c>
      <c r="AV622" s="13" t="s">
        <v>89</v>
      </c>
      <c r="AW622" s="13" t="s">
        <v>36</v>
      </c>
      <c r="AX622" s="13" t="s">
        <v>80</v>
      </c>
      <c r="AY622" s="218" t="s">
        <v>193</v>
      </c>
    </row>
    <row r="623" spans="2:51" s="13" customFormat="1" ht="12">
      <c r="B623" s="207"/>
      <c r="C623" s="208"/>
      <c r="D623" s="209" t="s">
        <v>201</v>
      </c>
      <c r="E623" s="210" t="s">
        <v>1</v>
      </c>
      <c r="F623" s="211" t="s">
        <v>2211</v>
      </c>
      <c r="G623" s="208"/>
      <c r="H623" s="212">
        <v>88.556</v>
      </c>
      <c r="I623" s="213"/>
      <c r="J623" s="208"/>
      <c r="K623" s="208"/>
      <c r="L623" s="214"/>
      <c r="M623" s="215"/>
      <c r="N623" s="216"/>
      <c r="O623" s="216"/>
      <c r="P623" s="216"/>
      <c r="Q623" s="216"/>
      <c r="R623" s="216"/>
      <c r="S623" s="216"/>
      <c r="T623" s="217"/>
      <c r="AT623" s="218" t="s">
        <v>201</v>
      </c>
      <c r="AU623" s="218" t="s">
        <v>89</v>
      </c>
      <c r="AV623" s="13" t="s">
        <v>89</v>
      </c>
      <c r="AW623" s="13" t="s">
        <v>36</v>
      </c>
      <c r="AX623" s="13" t="s">
        <v>80</v>
      </c>
      <c r="AY623" s="218" t="s">
        <v>193</v>
      </c>
    </row>
    <row r="624" spans="2:51" s="13" customFormat="1" ht="22.5">
      <c r="B624" s="207"/>
      <c r="C624" s="208"/>
      <c r="D624" s="209" t="s">
        <v>201</v>
      </c>
      <c r="E624" s="210" t="s">
        <v>1</v>
      </c>
      <c r="F624" s="211" t="s">
        <v>2212</v>
      </c>
      <c r="G624" s="208"/>
      <c r="H624" s="212">
        <v>62.295</v>
      </c>
      <c r="I624" s="213"/>
      <c r="J624" s="208"/>
      <c r="K624" s="208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201</v>
      </c>
      <c r="AU624" s="218" t="s">
        <v>89</v>
      </c>
      <c r="AV624" s="13" t="s">
        <v>89</v>
      </c>
      <c r="AW624" s="13" t="s">
        <v>36</v>
      </c>
      <c r="AX624" s="13" t="s">
        <v>80</v>
      </c>
      <c r="AY624" s="218" t="s">
        <v>193</v>
      </c>
    </row>
    <row r="625" spans="2:51" s="13" customFormat="1" ht="12">
      <c r="B625" s="207"/>
      <c r="C625" s="208"/>
      <c r="D625" s="209" t="s">
        <v>201</v>
      </c>
      <c r="E625" s="210" t="s">
        <v>1</v>
      </c>
      <c r="F625" s="211" t="s">
        <v>2213</v>
      </c>
      <c r="G625" s="208"/>
      <c r="H625" s="212">
        <v>12.608</v>
      </c>
      <c r="I625" s="213"/>
      <c r="J625" s="208"/>
      <c r="K625" s="208"/>
      <c r="L625" s="214"/>
      <c r="M625" s="215"/>
      <c r="N625" s="216"/>
      <c r="O625" s="216"/>
      <c r="P625" s="216"/>
      <c r="Q625" s="216"/>
      <c r="R625" s="216"/>
      <c r="S625" s="216"/>
      <c r="T625" s="217"/>
      <c r="AT625" s="218" t="s">
        <v>201</v>
      </c>
      <c r="AU625" s="218" t="s">
        <v>89</v>
      </c>
      <c r="AV625" s="13" t="s">
        <v>89</v>
      </c>
      <c r="AW625" s="13" t="s">
        <v>36</v>
      </c>
      <c r="AX625" s="13" t="s">
        <v>80</v>
      </c>
      <c r="AY625" s="218" t="s">
        <v>193</v>
      </c>
    </row>
    <row r="626" spans="2:51" s="14" customFormat="1" ht="12">
      <c r="B626" s="219"/>
      <c r="C626" s="220"/>
      <c r="D626" s="209" t="s">
        <v>201</v>
      </c>
      <c r="E626" s="221" t="s">
        <v>1</v>
      </c>
      <c r="F626" s="222" t="s">
        <v>203</v>
      </c>
      <c r="G626" s="220"/>
      <c r="H626" s="223">
        <v>281.286</v>
      </c>
      <c r="I626" s="224"/>
      <c r="J626" s="220"/>
      <c r="K626" s="220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201</v>
      </c>
      <c r="AU626" s="229" t="s">
        <v>89</v>
      </c>
      <c r="AV626" s="14" t="s">
        <v>199</v>
      </c>
      <c r="AW626" s="14" t="s">
        <v>36</v>
      </c>
      <c r="AX626" s="14" t="s">
        <v>87</v>
      </c>
      <c r="AY626" s="229" t="s">
        <v>193</v>
      </c>
    </row>
    <row r="627" spans="1:65" s="2" customFormat="1" ht="37.9" customHeight="1">
      <c r="A627" s="35"/>
      <c r="B627" s="36"/>
      <c r="C627" s="193" t="s">
        <v>927</v>
      </c>
      <c r="D627" s="193" t="s">
        <v>195</v>
      </c>
      <c r="E627" s="194" t="s">
        <v>530</v>
      </c>
      <c r="F627" s="195" t="s">
        <v>531</v>
      </c>
      <c r="G627" s="196" t="s">
        <v>231</v>
      </c>
      <c r="H627" s="197">
        <v>113.32</v>
      </c>
      <c r="I627" s="198"/>
      <c r="J627" s="199">
        <f>ROUND(I627*H627,2)</f>
        <v>0</v>
      </c>
      <c r="K627" s="200"/>
      <c r="L627" s="40"/>
      <c r="M627" s="201" t="s">
        <v>1</v>
      </c>
      <c r="N627" s="202" t="s">
        <v>45</v>
      </c>
      <c r="O627" s="72"/>
      <c r="P627" s="203">
        <f>O627*H627</f>
        <v>0</v>
      </c>
      <c r="Q627" s="203">
        <v>0</v>
      </c>
      <c r="R627" s="203">
        <f>Q627*H627</f>
        <v>0</v>
      </c>
      <c r="S627" s="203">
        <v>0.046</v>
      </c>
      <c r="T627" s="204">
        <f>S627*H627</f>
        <v>5.21272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205" t="s">
        <v>199</v>
      </c>
      <c r="AT627" s="205" t="s">
        <v>195</v>
      </c>
      <c r="AU627" s="205" t="s">
        <v>89</v>
      </c>
      <c r="AY627" s="18" t="s">
        <v>193</v>
      </c>
      <c r="BE627" s="206">
        <f>IF(N627="základní",J627,0)</f>
        <v>0</v>
      </c>
      <c r="BF627" s="206">
        <f>IF(N627="snížená",J627,0)</f>
        <v>0</v>
      </c>
      <c r="BG627" s="206">
        <f>IF(N627="zákl. přenesená",J627,0)</f>
        <v>0</v>
      </c>
      <c r="BH627" s="206">
        <f>IF(N627="sníž. přenesená",J627,0)</f>
        <v>0</v>
      </c>
      <c r="BI627" s="206">
        <f>IF(N627="nulová",J627,0)</f>
        <v>0</v>
      </c>
      <c r="BJ627" s="18" t="s">
        <v>87</v>
      </c>
      <c r="BK627" s="206">
        <f>ROUND(I627*H627,2)</f>
        <v>0</v>
      </c>
      <c r="BL627" s="18" t="s">
        <v>199</v>
      </c>
      <c r="BM627" s="205" t="s">
        <v>532</v>
      </c>
    </row>
    <row r="628" spans="2:51" s="15" customFormat="1" ht="12">
      <c r="B628" s="230"/>
      <c r="C628" s="231"/>
      <c r="D628" s="209" t="s">
        <v>201</v>
      </c>
      <c r="E628" s="232" t="s">
        <v>1</v>
      </c>
      <c r="F628" s="233" t="s">
        <v>2203</v>
      </c>
      <c r="G628" s="231"/>
      <c r="H628" s="232" t="s">
        <v>1</v>
      </c>
      <c r="I628" s="234"/>
      <c r="J628" s="231"/>
      <c r="K628" s="231"/>
      <c r="L628" s="235"/>
      <c r="M628" s="236"/>
      <c r="N628" s="237"/>
      <c r="O628" s="237"/>
      <c r="P628" s="237"/>
      <c r="Q628" s="237"/>
      <c r="R628" s="237"/>
      <c r="S628" s="237"/>
      <c r="T628" s="238"/>
      <c r="AT628" s="239" t="s">
        <v>201</v>
      </c>
      <c r="AU628" s="239" t="s">
        <v>89</v>
      </c>
      <c r="AV628" s="15" t="s">
        <v>87</v>
      </c>
      <c r="AW628" s="15" t="s">
        <v>36</v>
      </c>
      <c r="AX628" s="15" t="s">
        <v>80</v>
      </c>
      <c r="AY628" s="239" t="s">
        <v>193</v>
      </c>
    </row>
    <row r="629" spans="2:51" s="13" customFormat="1" ht="22.5">
      <c r="B629" s="207"/>
      <c r="C629" s="208"/>
      <c r="D629" s="209" t="s">
        <v>201</v>
      </c>
      <c r="E629" s="210" t="s">
        <v>1</v>
      </c>
      <c r="F629" s="211" t="s">
        <v>2214</v>
      </c>
      <c r="G629" s="208"/>
      <c r="H629" s="212">
        <v>39.802</v>
      </c>
      <c r="I629" s="213"/>
      <c r="J629" s="208"/>
      <c r="K629" s="208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201</v>
      </c>
      <c r="AU629" s="218" t="s">
        <v>89</v>
      </c>
      <c r="AV629" s="13" t="s">
        <v>89</v>
      </c>
      <c r="AW629" s="13" t="s">
        <v>36</v>
      </c>
      <c r="AX629" s="13" t="s">
        <v>80</v>
      </c>
      <c r="AY629" s="218" t="s">
        <v>193</v>
      </c>
    </row>
    <row r="630" spans="2:51" s="13" customFormat="1" ht="12">
      <c r="B630" s="207"/>
      <c r="C630" s="208"/>
      <c r="D630" s="209" t="s">
        <v>201</v>
      </c>
      <c r="E630" s="210" t="s">
        <v>1</v>
      </c>
      <c r="F630" s="211" t="s">
        <v>2215</v>
      </c>
      <c r="G630" s="208"/>
      <c r="H630" s="212">
        <v>30.287</v>
      </c>
      <c r="I630" s="213"/>
      <c r="J630" s="208"/>
      <c r="K630" s="208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201</v>
      </c>
      <c r="AU630" s="218" t="s">
        <v>89</v>
      </c>
      <c r="AV630" s="13" t="s">
        <v>89</v>
      </c>
      <c r="AW630" s="13" t="s">
        <v>36</v>
      </c>
      <c r="AX630" s="13" t="s">
        <v>80</v>
      </c>
      <c r="AY630" s="218" t="s">
        <v>193</v>
      </c>
    </row>
    <row r="631" spans="2:51" s="13" customFormat="1" ht="12">
      <c r="B631" s="207"/>
      <c r="C631" s="208"/>
      <c r="D631" s="209" t="s">
        <v>201</v>
      </c>
      <c r="E631" s="210" t="s">
        <v>1</v>
      </c>
      <c r="F631" s="211" t="s">
        <v>2216</v>
      </c>
      <c r="G631" s="208"/>
      <c r="H631" s="212">
        <v>28.231</v>
      </c>
      <c r="I631" s="213"/>
      <c r="J631" s="208"/>
      <c r="K631" s="208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201</v>
      </c>
      <c r="AU631" s="218" t="s">
        <v>89</v>
      </c>
      <c r="AV631" s="13" t="s">
        <v>89</v>
      </c>
      <c r="AW631" s="13" t="s">
        <v>36</v>
      </c>
      <c r="AX631" s="13" t="s">
        <v>80</v>
      </c>
      <c r="AY631" s="218" t="s">
        <v>193</v>
      </c>
    </row>
    <row r="632" spans="2:51" s="13" customFormat="1" ht="12">
      <c r="B632" s="207"/>
      <c r="C632" s="208"/>
      <c r="D632" s="209" t="s">
        <v>201</v>
      </c>
      <c r="E632" s="210" t="s">
        <v>1</v>
      </c>
      <c r="F632" s="211" t="s">
        <v>2217</v>
      </c>
      <c r="G632" s="208"/>
      <c r="H632" s="212">
        <v>15</v>
      </c>
      <c r="I632" s="213"/>
      <c r="J632" s="208"/>
      <c r="K632" s="208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201</v>
      </c>
      <c r="AU632" s="218" t="s">
        <v>89</v>
      </c>
      <c r="AV632" s="13" t="s">
        <v>89</v>
      </c>
      <c r="AW632" s="13" t="s">
        <v>36</v>
      </c>
      <c r="AX632" s="13" t="s">
        <v>80</v>
      </c>
      <c r="AY632" s="218" t="s">
        <v>193</v>
      </c>
    </row>
    <row r="633" spans="2:51" s="14" customFormat="1" ht="12">
      <c r="B633" s="219"/>
      <c r="C633" s="220"/>
      <c r="D633" s="209" t="s">
        <v>201</v>
      </c>
      <c r="E633" s="221" t="s">
        <v>1</v>
      </c>
      <c r="F633" s="222" t="s">
        <v>203</v>
      </c>
      <c r="G633" s="220"/>
      <c r="H633" s="223">
        <v>113.32</v>
      </c>
      <c r="I633" s="224"/>
      <c r="J633" s="220"/>
      <c r="K633" s="220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201</v>
      </c>
      <c r="AU633" s="229" t="s">
        <v>89</v>
      </c>
      <c r="AV633" s="14" t="s">
        <v>199</v>
      </c>
      <c r="AW633" s="14" t="s">
        <v>36</v>
      </c>
      <c r="AX633" s="14" t="s">
        <v>87</v>
      </c>
      <c r="AY633" s="229" t="s">
        <v>193</v>
      </c>
    </row>
    <row r="634" spans="1:65" s="2" customFormat="1" ht="37.9" customHeight="1">
      <c r="A634" s="35"/>
      <c r="B634" s="36"/>
      <c r="C634" s="193" t="s">
        <v>931</v>
      </c>
      <c r="D634" s="193" t="s">
        <v>195</v>
      </c>
      <c r="E634" s="194" t="s">
        <v>2218</v>
      </c>
      <c r="F634" s="195" t="s">
        <v>2219</v>
      </c>
      <c r="G634" s="196" t="s">
        <v>231</v>
      </c>
      <c r="H634" s="197">
        <v>27.7</v>
      </c>
      <c r="I634" s="198"/>
      <c r="J634" s="199">
        <f>ROUND(I634*H634,2)</f>
        <v>0</v>
      </c>
      <c r="K634" s="200"/>
      <c r="L634" s="40"/>
      <c r="M634" s="201" t="s">
        <v>1</v>
      </c>
      <c r="N634" s="202" t="s">
        <v>45</v>
      </c>
      <c r="O634" s="72"/>
      <c r="P634" s="203">
        <f>O634*H634</f>
        <v>0</v>
      </c>
      <c r="Q634" s="203">
        <v>0</v>
      </c>
      <c r="R634" s="203">
        <f>Q634*H634</f>
        <v>0</v>
      </c>
      <c r="S634" s="203">
        <v>0.072</v>
      </c>
      <c r="T634" s="204">
        <f>S634*H634</f>
        <v>1.9943999999999997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05" t="s">
        <v>199</v>
      </c>
      <c r="AT634" s="205" t="s">
        <v>195</v>
      </c>
      <c r="AU634" s="205" t="s">
        <v>89</v>
      </c>
      <c r="AY634" s="18" t="s">
        <v>193</v>
      </c>
      <c r="BE634" s="206">
        <f>IF(N634="základní",J634,0)</f>
        <v>0</v>
      </c>
      <c r="BF634" s="206">
        <f>IF(N634="snížená",J634,0)</f>
        <v>0</v>
      </c>
      <c r="BG634" s="206">
        <f>IF(N634="zákl. přenesená",J634,0)</f>
        <v>0</v>
      </c>
      <c r="BH634" s="206">
        <f>IF(N634="sníž. přenesená",J634,0)</f>
        <v>0</v>
      </c>
      <c r="BI634" s="206">
        <f>IF(N634="nulová",J634,0)</f>
        <v>0</v>
      </c>
      <c r="BJ634" s="18" t="s">
        <v>87</v>
      </c>
      <c r="BK634" s="206">
        <f>ROUND(I634*H634,2)</f>
        <v>0</v>
      </c>
      <c r="BL634" s="18" t="s">
        <v>199</v>
      </c>
      <c r="BM634" s="205" t="s">
        <v>2220</v>
      </c>
    </row>
    <row r="635" spans="2:51" s="15" customFormat="1" ht="12">
      <c r="B635" s="230"/>
      <c r="C635" s="231"/>
      <c r="D635" s="209" t="s">
        <v>201</v>
      </c>
      <c r="E635" s="232" t="s">
        <v>1</v>
      </c>
      <c r="F635" s="233" t="s">
        <v>2221</v>
      </c>
      <c r="G635" s="231"/>
      <c r="H635" s="232" t="s">
        <v>1</v>
      </c>
      <c r="I635" s="234"/>
      <c r="J635" s="231"/>
      <c r="K635" s="231"/>
      <c r="L635" s="235"/>
      <c r="M635" s="236"/>
      <c r="N635" s="237"/>
      <c r="O635" s="237"/>
      <c r="P635" s="237"/>
      <c r="Q635" s="237"/>
      <c r="R635" s="237"/>
      <c r="S635" s="237"/>
      <c r="T635" s="238"/>
      <c r="AT635" s="239" t="s">
        <v>201</v>
      </c>
      <c r="AU635" s="239" t="s">
        <v>89</v>
      </c>
      <c r="AV635" s="15" t="s">
        <v>87</v>
      </c>
      <c r="AW635" s="15" t="s">
        <v>36</v>
      </c>
      <c r="AX635" s="15" t="s">
        <v>80</v>
      </c>
      <c r="AY635" s="239" t="s">
        <v>193</v>
      </c>
    </row>
    <row r="636" spans="2:51" s="13" customFormat="1" ht="12">
      <c r="B636" s="207"/>
      <c r="C636" s="208"/>
      <c r="D636" s="209" t="s">
        <v>201</v>
      </c>
      <c r="E636" s="210" t="s">
        <v>1</v>
      </c>
      <c r="F636" s="211" t="s">
        <v>2004</v>
      </c>
      <c r="G636" s="208"/>
      <c r="H636" s="212">
        <v>27.7</v>
      </c>
      <c r="I636" s="213"/>
      <c r="J636" s="208"/>
      <c r="K636" s="208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201</v>
      </c>
      <c r="AU636" s="218" t="s">
        <v>89</v>
      </c>
      <c r="AV636" s="13" t="s">
        <v>89</v>
      </c>
      <c r="AW636" s="13" t="s">
        <v>36</v>
      </c>
      <c r="AX636" s="13" t="s">
        <v>80</v>
      </c>
      <c r="AY636" s="218" t="s">
        <v>193</v>
      </c>
    </row>
    <row r="637" spans="2:51" s="14" customFormat="1" ht="12">
      <c r="B637" s="219"/>
      <c r="C637" s="220"/>
      <c r="D637" s="209" t="s">
        <v>201</v>
      </c>
      <c r="E637" s="221" t="s">
        <v>1</v>
      </c>
      <c r="F637" s="222" t="s">
        <v>203</v>
      </c>
      <c r="G637" s="220"/>
      <c r="H637" s="223">
        <v>27.7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201</v>
      </c>
      <c r="AU637" s="229" t="s">
        <v>89</v>
      </c>
      <c r="AV637" s="14" t="s">
        <v>199</v>
      </c>
      <c r="AW637" s="14" t="s">
        <v>36</v>
      </c>
      <c r="AX637" s="14" t="s">
        <v>87</v>
      </c>
      <c r="AY637" s="229" t="s">
        <v>193</v>
      </c>
    </row>
    <row r="638" spans="2:63" s="12" customFormat="1" ht="22.9" customHeight="1">
      <c r="B638" s="177"/>
      <c r="C638" s="178"/>
      <c r="D638" s="179" t="s">
        <v>79</v>
      </c>
      <c r="E638" s="191" t="s">
        <v>542</v>
      </c>
      <c r="F638" s="191" t="s">
        <v>543</v>
      </c>
      <c r="G638" s="178"/>
      <c r="H638" s="178"/>
      <c r="I638" s="181"/>
      <c r="J638" s="192">
        <f>BK638</f>
        <v>0</v>
      </c>
      <c r="K638" s="178"/>
      <c r="L638" s="183"/>
      <c r="M638" s="184"/>
      <c r="N638" s="185"/>
      <c r="O638" s="185"/>
      <c r="P638" s="186">
        <f>SUM(P639:P644)</f>
        <v>0</v>
      </c>
      <c r="Q638" s="185"/>
      <c r="R638" s="186">
        <f>SUM(R639:R644)</f>
        <v>0</v>
      </c>
      <c r="S638" s="185"/>
      <c r="T638" s="187">
        <f>SUM(T639:T644)</f>
        <v>0</v>
      </c>
      <c r="AR638" s="188" t="s">
        <v>87</v>
      </c>
      <c r="AT638" s="189" t="s">
        <v>79</v>
      </c>
      <c r="AU638" s="189" t="s">
        <v>87</v>
      </c>
      <c r="AY638" s="188" t="s">
        <v>193</v>
      </c>
      <c r="BK638" s="190">
        <f>SUM(BK639:BK644)</f>
        <v>0</v>
      </c>
    </row>
    <row r="639" spans="1:65" s="2" customFormat="1" ht="24.2" customHeight="1">
      <c r="A639" s="35"/>
      <c r="B639" s="36"/>
      <c r="C639" s="193" t="s">
        <v>935</v>
      </c>
      <c r="D639" s="193" t="s">
        <v>195</v>
      </c>
      <c r="E639" s="194" t="s">
        <v>2222</v>
      </c>
      <c r="F639" s="195" t="s">
        <v>2223</v>
      </c>
      <c r="G639" s="196" t="s">
        <v>216</v>
      </c>
      <c r="H639" s="197">
        <v>54.741</v>
      </c>
      <c r="I639" s="198"/>
      <c r="J639" s="199">
        <f>ROUND(I639*H639,2)</f>
        <v>0</v>
      </c>
      <c r="K639" s="200"/>
      <c r="L639" s="40"/>
      <c r="M639" s="201" t="s">
        <v>1</v>
      </c>
      <c r="N639" s="202" t="s">
        <v>45</v>
      </c>
      <c r="O639" s="72"/>
      <c r="P639" s="203">
        <f>O639*H639</f>
        <v>0</v>
      </c>
      <c r="Q639" s="203">
        <v>0</v>
      </c>
      <c r="R639" s="203">
        <f>Q639*H639</f>
        <v>0</v>
      </c>
      <c r="S639" s="203">
        <v>0</v>
      </c>
      <c r="T639" s="204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205" t="s">
        <v>199</v>
      </c>
      <c r="AT639" s="205" t="s">
        <v>195</v>
      </c>
      <c r="AU639" s="205" t="s">
        <v>89</v>
      </c>
      <c r="AY639" s="18" t="s">
        <v>193</v>
      </c>
      <c r="BE639" s="206">
        <f>IF(N639="základní",J639,0)</f>
        <v>0</v>
      </c>
      <c r="BF639" s="206">
        <f>IF(N639="snížená",J639,0)</f>
        <v>0</v>
      </c>
      <c r="BG639" s="206">
        <f>IF(N639="zákl. přenesená",J639,0)</f>
        <v>0</v>
      </c>
      <c r="BH639" s="206">
        <f>IF(N639="sníž. přenesená",J639,0)</f>
        <v>0</v>
      </c>
      <c r="BI639" s="206">
        <f>IF(N639="nulová",J639,0)</f>
        <v>0</v>
      </c>
      <c r="BJ639" s="18" t="s">
        <v>87</v>
      </c>
      <c r="BK639" s="206">
        <f>ROUND(I639*H639,2)</f>
        <v>0</v>
      </c>
      <c r="BL639" s="18" t="s">
        <v>199</v>
      </c>
      <c r="BM639" s="205" t="s">
        <v>2224</v>
      </c>
    </row>
    <row r="640" spans="1:65" s="2" customFormat="1" ht="24.2" customHeight="1">
      <c r="A640" s="35"/>
      <c r="B640" s="36"/>
      <c r="C640" s="193" t="s">
        <v>942</v>
      </c>
      <c r="D640" s="193" t="s">
        <v>195</v>
      </c>
      <c r="E640" s="194" t="s">
        <v>558</v>
      </c>
      <c r="F640" s="195" t="s">
        <v>559</v>
      </c>
      <c r="G640" s="196" t="s">
        <v>216</v>
      </c>
      <c r="H640" s="197">
        <v>54.741</v>
      </c>
      <c r="I640" s="198"/>
      <c r="J640" s="199">
        <f>ROUND(I640*H640,2)</f>
        <v>0</v>
      </c>
      <c r="K640" s="200"/>
      <c r="L640" s="40"/>
      <c r="M640" s="201" t="s">
        <v>1</v>
      </c>
      <c r="N640" s="202" t="s">
        <v>45</v>
      </c>
      <c r="O640" s="72"/>
      <c r="P640" s="203">
        <f>O640*H640</f>
        <v>0</v>
      </c>
      <c r="Q640" s="203">
        <v>0</v>
      </c>
      <c r="R640" s="203">
        <f>Q640*H640</f>
        <v>0</v>
      </c>
      <c r="S640" s="203">
        <v>0</v>
      </c>
      <c r="T640" s="204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205" t="s">
        <v>199</v>
      </c>
      <c r="AT640" s="205" t="s">
        <v>195</v>
      </c>
      <c r="AU640" s="205" t="s">
        <v>89</v>
      </c>
      <c r="AY640" s="18" t="s">
        <v>193</v>
      </c>
      <c r="BE640" s="206">
        <f>IF(N640="základní",J640,0)</f>
        <v>0</v>
      </c>
      <c r="BF640" s="206">
        <f>IF(N640="snížená",J640,0)</f>
        <v>0</v>
      </c>
      <c r="BG640" s="206">
        <f>IF(N640="zákl. přenesená",J640,0)</f>
        <v>0</v>
      </c>
      <c r="BH640" s="206">
        <f>IF(N640="sníž. přenesená",J640,0)</f>
        <v>0</v>
      </c>
      <c r="BI640" s="206">
        <f>IF(N640="nulová",J640,0)</f>
        <v>0</v>
      </c>
      <c r="BJ640" s="18" t="s">
        <v>87</v>
      </c>
      <c r="BK640" s="206">
        <f>ROUND(I640*H640,2)</f>
        <v>0</v>
      </c>
      <c r="BL640" s="18" t="s">
        <v>199</v>
      </c>
      <c r="BM640" s="205" t="s">
        <v>560</v>
      </c>
    </row>
    <row r="641" spans="1:65" s="2" customFormat="1" ht="24.2" customHeight="1">
      <c r="A641" s="35"/>
      <c r="B641" s="36"/>
      <c r="C641" s="193" t="s">
        <v>947</v>
      </c>
      <c r="D641" s="193" t="s">
        <v>195</v>
      </c>
      <c r="E641" s="194" t="s">
        <v>562</v>
      </c>
      <c r="F641" s="195" t="s">
        <v>563</v>
      </c>
      <c r="G641" s="196" t="s">
        <v>216</v>
      </c>
      <c r="H641" s="197">
        <v>1040.079</v>
      </c>
      <c r="I641" s="198"/>
      <c r="J641" s="199">
        <f>ROUND(I641*H641,2)</f>
        <v>0</v>
      </c>
      <c r="K641" s="200"/>
      <c r="L641" s="40"/>
      <c r="M641" s="201" t="s">
        <v>1</v>
      </c>
      <c r="N641" s="202" t="s">
        <v>45</v>
      </c>
      <c r="O641" s="72"/>
      <c r="P641" s="203">
        <f>O641*H641</f>
        <v>0</v>
      </c>
      <c r="Q641" s="203">
        <v>0</v>
      </c>
      <c r="R641" s="203">
        <f>Q641*H641</f>
        <v>0</v>
      </c>
      <c r="S641" s="203">
        <v>0</v>
      </c>
      <c r="T641" s="204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05" t="s">
        <v>199</v>
      </c>
      <c r="AT641" s="205" t="s">
        <v>195</v>
      </c>
      <c r="AU641" s="205" t="s">
        <v>89</v>
      </c>
      <c r="AY641" s="18" t="s">
        <v>193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18" t="s">
        <v>87</v>
      </c>
      <c r="BK641" s="206">
        <f>ROUND(I641*H641,2)</f>
        <v>0</v>
      </c>
      <c r="BL641" s="18" t="s">
        <v>199</v>
      </c>
      <c r="BM641" s="205" t="s">
        <v>564</v>
      </c>
    </row>
    <row r="642" spans="2:51" s="13" customFormat="1" ht="12">
      <c r="B642" s="207"/>
      <c r="C642" s="208"/>
      <c r="D642" s="209" t="s">
        <v>201</v>
      </c>
      <c r="E642" s="208"/>
      <c r="F642" s="211" t="s">
        <v>2225</v>
      </c>
      <c r="G642" s="208"/>
      <c r="H642" s="212">
        <v>1040.079</v>
      </c>
      <c r="I642" s="213"/>
      <c r="J642" s="208"/>
      <c r="K642" s="208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201</v>
      </c>
      <c r="AU642" s="218" t="s">
        <v>89</v>
      </c>
      <c r="AV642" s="13" t="s">
        <v>89</v>
      </c>
      <c r="AW642" s="13" t="s">
        <v>4</v>
      </c>
      <c r="AX642" s="13" t="s">
        <v>87</v>
      </c>
      <c r="AY642" s="218" t="s">
        <v>193</v>
      </c>
    </row>
    <row r="643" spans="1:65" s="2" customFormat="1" ht="33" customHeight="1">
      <c r="A643" s="35"/>
      <c r="B643" s="36"/>
      <c r="C643" s="193" t="s">
        <v>959</v>
      </c>
      <c r="D643" s="193" t="s">
        <v>195</v>
      </c>
      <c r="E643" s="194" t="s">
        <v>567</v>
      </c>
      <c r="F643" s="195" t="s">
        <v>568</v>
      </c>
      <c r="G643" s="196" t="s">
        <v>216</v>
      </c>
      <c r="H643" s="197">
        <v>51.327</v>
      </c>
      <c r="I643" s="198"/>
      <c r="J643" s="199">
        <f>ROUND(I643*H643,2)</f>
        <v>0</v>
      </c>
      <c r="K643" s="200"/>
      <c r="L643" s="40"/>
      <c r="M643" s="201" t="s">
        <v>1</v>
      </c>
      <c r="N643" s="202" t="s">
        <v>45</v>
      </c>
      <c r="O643" s="72"/>
      <c r="P643" s="203">
        <f>O643*H643</f>
        <v>0</v>
      </c>
      <c r="Q643" s="203">
        <v>0</v>
      </c>
      <c r="R643" s="203">
        <f>Q643*H643</f>
        <v>0</v>
      </c>
      <c r="S643" s="203">
        <v>0</v>
      </c>
      <c r="T643" s="204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05" t="s">
        <v>199</v>
      </c>
      <c r="AT643" s="205" t="s">
        <v>195</v>
      </c>
      <c r="AU643" s="205" t="s">
        <v>89</v>
      </c>
      <c r="AY643" s="18" t="s">
        <v>193</v>
      </c>
      <c r="BE643" s="206">
        <f>IF(N643="základní",J643,0)</f>
        <v>0</v>
      </c>
      <c r="BF643" s="206">
        <f>IF(N643="snížená",J643,0)</f>
        <v>0</v>
      </c>
      <c r="BG643" s="206">
        <f>IF(N643="zákl. přenesená",J643,0)</f>
        <v>0</v>
      </c>
      <c r="BH643" s="206">
        <f>IF(N643="sníž. přenesená",J643,0)</f>
        <v>0</v>
      </c>
      <c r="BI643" s="206">
        <f>IF(N643="nulová",J643,0)</f>
        <v>0</v>
      </c>
      <c r="BJ643" s="18" t="s">
        <v>87</v>
      </c>
      <c r="BK643" s="206">
        <f>ROUND(I643*H643,2)</f>
        <v>0</v>
      </c>
      <c r="BL643" s="18" t="s">
        <v>199</v>
      </c>
      <c r="BM643" s="205" t="s">
        <v>569</v>
      </c>
    </row>
    <row r="644" spans="1:65" s="2" customFormat="1" ht="37.9" customHeight="1">
      <c r="A644" s="35"/>
      <c r="B644" s="36"/>
      <c r="C644" s="193" t="s">
        <v>963</v>
      </c>
      <c r="D644" s="193" t="s">
        <v>195</v>
      </c>
      <c r="E644" s="194" t="s">
        <v>2226</v>
      </c>
      <c r="F644" s="195" t="s">
        <v>2227</v>
      </c>
      <c r="G644" s="196" t="s">
        <v>216</v>
      </c>
      <c r="H644" s="197">
        <v>3.414</v>
      </c>
      <c r="I644" s="198"/>
      <c r="J644" s="199">
        <f>ROUND(I644*H644,2)</f>
        <v>0</v>
      </c>
      <c r="K644" s="200"/>
      <c r="L644" s="40"/>
      <c r="M644" s="201" t="s">
        <v>1</v>
      </c>
      <c r="N644" s="202" t="s">
        <v>45</v>
      </c>
      <c r="O644" s="72"/>
      <c r="P644" s="203">
        <f>O644*H644</f>
        <v>0</v>
      </c>
      <c r="Q644" s="203">
        <v>0</v>
      </c>
      <c r="R644" s="203">
        <f>Q644*H644</f>
        <v>0</v>
      </c>
      <c r="S644" s="203">
        <v>0</v>
      </c>
      <c r="T644" s="204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05" t="s">
        <v>199</v>
      </c>
      <c r="AT644" s="205" t="s">
        <v>195</v>
      </c>
      <c r="AU644" s="205" t="s">
        <v>89</v>
      </c>
      <c r="AY644" s="18" t="s">
        <v>193</v>
      </c>
      <c r="BE644" s="206">
        <f>IF(N644="základní",J644,0)</f>
        <v>0</v>
      </c>
      <c r="BF644" s="206">
        <f>IF(N644="snížená",J644,0)</f>
        <v>0</v>
      </c>
      <c r="BG644" s="206">
        <f>IF(N644="zákl. přenesená",J644,0)</f>
        <v>0</v>
      </c>
      <c r="BH644" s="206">
        <f>IF(N644="sníž. přenesená",J644,0)</f>
        <v>0</v>
      </c>
      <c r="BI644" s="206">
        <f>IF(N644="nulová",J644,0)</f>
        <v>0</v>
      </c>
      <c r="BJ644" s="18" t="s">
        <v>87</v>
      </c>
      <c r="BK644" s="206">
        <f>ROUND(I644*H644,2)</f>
        <v>0</v>
      </c>
      <c r="BL644" s="18" t="s">
        <v>199</v>
      </c>
      <c r="BM644" s="205" t="s">
        <v>2228</v>
      </c>
    </row>
    <row r="645" spans="2:63" s="12" customFormat="1" ht="22.9" customHeight="1">
      <c r="B645" s="177"/>
      <c r="C645" s="178"/>
      <c r="D645" s="179" t="s">
        <v>79</v>
      </c>
      <c r="E645" s="191" t="s">
        <v>574</v>
      </c>
      <c r="F645" s="191" t="s">
        <v>575</v>
      </c>
      <c r="G645" s="178"/>
      <c r="H645" s="178"/>
      <c r="I645" s="181"/>
      <c r="J645" s="192">
        <f>BK645</f>
        <v>0</v>
      </c>
      <c r="K645" s="178"/>
      <c r="L645" s="183"/>
      <c r="M645" s="184"/>
      <c r="N645" s="185"/>
      <c r="O645" s="185"/>
      <c r="P645" s="186">
        <f>P646</f>
        <v>0</v>
      </c>
      <c r="Q645" s="185"/>
      <c r="R645" s="186">
        <f>R646</f>
        <v>0</v>
      </c>
      <c r="S645" s="185"/>
      <c r="T645" s="187">
        <f>T646</f>
        <v>0</v>
      </c>
      <c r="AR645" s="188" t="s">
        <v>87</v>
      </c>
      <c r="AT645" s="189" t="s">
        <v>79</v>
      </c>
      <c r="AU645" s="189" t="s">
        <v>87</v>
      </c>
      <c r="AY645" s="188" t="s">
        <v>193</v>
      </c>
      <c r="BK645" s="190">
        <f>BK646</f>
        <v>0</v>
      </c>
    </row>
    <row r="646" spans="1:65" s="2" customFormat="1" ht="21.75" customHeight="1">
      <c r="A646" s="35"/>
      <c r="B646" s="36"/>
      <c r="C646" s="193" t="s">
        <v>969</v>
      </c>
      <c r="D646" s="193" t="s">
        <v>195</v>
      </c>
      <c r="E646" s="194" t="s">
        <v>577</v>
      </c>
      <c r="F646" s="195" t="s">
        <v>578</v>
      </c>
      <c r="G646" s="196" t="s">
        <v>216</v>
      </c>
      <c r="H646" s="197">
        <v>71.89</v>
      </c>
      <c r="I646" s="198"/>
      <c r="J646" s="199">
        <f>ROUND(I646*H646,2)</f>
        <v>0</v>
      </c>
      <c r="K646" s="200"/>
      <c r="L646" s="40"/>
      <c r="M646" s="201" t="s">
        <v>1</v>
      </c>
      <c r="N646" s="202" t="s">
        <v>45</v>
      </c>
      <c r="O646" s="72"/>
      <c r="P646" s="203">
        <f>O646*H646</f>
        <v>0</v>
      </c>
      <c r="Q646" s="203">
        <v>0</v>
      </c>
      <c r="R646" s="203">
        <f>Q646*H646</f>
        <v>0</v>
      </c>
      <c r="S646" s="203">
        <v>0</v>
      </c>
      <c r="T646" s="204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205" t="s">
        <v>199</v>
      </c>
      <c r="AT646" s="205" t="s">
        <v>195</v>
      </c>
      <c r="AU646" s="205" t="s">
        <v>89</v>
      </c>
      <c r="AY646" s="18" t="s">
        <v>193</v>
      </c>
      <c r="BE646" s="206">
        <f>IF(N646="základní",J646,0)</f>
        <v>0</v>
      </c>
      <c r="BF646" s="206">
        <f>IF(N646="snížená",J646,0)</f>
        <v>0</v>
      </c>
      <c r="BG646" s="206">
        <f>IF(N646="zákl. přenesená",J646,0)</f>
        <v>0</v>
      </c>
      <c r="BH646" s="206">
        <f>IF(N646="sníž. přenesená",J646,0)</f>
        <v>0</v>
      </c>
      <c r="BI646" s="206">
        <f>IF(N646="nulová",J646,0)</f>
        <v>0</v>
      </c>
      <c r="BJ646" s="18" t="s">
        <v>87</v>
      </c>
      <c r="BK646" s="206">
        <f>ROUND(I646*H646,2)</f>
        <v>0</v>
      </c>
      <c r="BL646" s="18" t="s">
        <v>199</v>
      </c>
      <c r="BM646" s="205" t="s">
        <v>579</v>
      </c>
    </row>
    <row r="647" spans="2:63" s="12" customFormat="1" ht="25.9" customHeight="1">
      <c r="B647" s="177"/>
      <c r="C647" s="178"/>
      <c r="D647" s="179" t="s">
        <v>79</v>
      </c>
      <c r="E647" s="180" t="s">
        <v>580</v>
      </c>
      <c r="F647" s="180" t="s">
        <v>581</v>
      </c>
      <c r="G647" s="178"/>
      <c r="H647" s="178"/>
      <c r="I647" s="181"/>
      <c r="J647" s="182">
        <f>BK647</f>
        <v>0</v>
      </c>
      <c r="K647" s="178"/>
      <c r="L647" s="183"/>
      <c r="M647" s="184"/>
      <c r="N647" s="185"/>
      <c r="O647" s="185"/>
      <c r="P647" s="186">
        <f>P648+P664+P679+P714+P717+P779+P814+P849+P898+P913+P1006+P1055+P1119+P1127+P1173+P1202+P1209</f>
        <v>0</v>
      </c>
      <c r="Q647" s="185"/>
      <c r="R647" s="186">
        <f>R648+R664+R679+R714+R717+R779+R814+R849+R898+R913+R1006+R1055+R1119+R1127+R1173+R1202+R1209</f>
        <v>14.594220570000001</v>
      </c>
      <c r="S647" s="185"/>
      <c r="T647" s="187">
        <f>T648+T664+T679+T714+T717+T779+T814+T849+T898+T913+T1006+T1055+T1119+T1127+T1173+T1202+T1209</f>
        <v>17.011185889999997</v>
      </c>
      <c r="AR647" s="188" t="s">
        <v>89</v>
      </c>
      <c r="AT647" s="189" t="s">
        <v>79</v>
      </c>
      <c r="AU647" s="189" t="s">
        <v>80</v>
      </c>
      <c r="AY647" s="188" t="s">
        <v>193</v>
      </c>
      <c r="BK647" s="190">
        <f>BK648+BK664+BK679+BK714+BK717+BK779+BK814+BK849+BK898+BK913+BK1006+BK1055+BK1119+BK1127+BK1173+BK1202+BK1209</f>
        <v>0</v>
      </c>
    </row>
    <row r="648" spans="2:63" s="12" customFormat="1" ht="22.9" customHeight="1">
      <c r="B648" s="177"/>
      <c r="C648" s="178"/>
      <c r="D648" s="179" t="s">
        <v>79</v>
      </c>
      <c r="E648" s="191" t="s">
        <v>582</v>
      </c>
      <c r="F648" s="191" t="s">
        <v>583</v>
      </c>
      <c r="G648" s="178"/>
      <c r="H648" s="178"/>
      <c r="I648" s="181"/>
      <c r="J648" s="192">
        <f>BK648</f>
        <v>0</v>
      </c>
      <c r="K648" s="178"/>
      <c r="L648" s="183"/>
      <c r="M648" s="184"/>
      <c r="N648" s="185"/>
      <c r="O648" s="185"/>
      <c r="P648" s="186">
        <f>SUM(P649:P663)</f>
        <v>0</v>
      </c>
      <c r="Q648" s="185"/>
      <c r="R648" s="186">
        <f>SUM(R649:R663)</f>
        <v>0.18438880000000002</v>
      </c>
      <c r="S648" s="185"/>
      <c r="T648" s="187">
        <f>SUM(T649:T663)</f>
        <v>0</v>
      </c>
      <c r="AR648" s="188" t="s">
        <v>89</v>
      </c>
      <c r="AT648" s="189" t="s">
        <v>79</v>
      </c>
      <c r="AU648" s="189" t="s">
        <v>87</v>
      </c>
      <c r="AY648" s="188" t="s">
        <v>193</v>
      </c>
      <c r="BK648" s="190">
        <f>SUM(BK649:BK663)</f>
        <v>0</v>
      </c>
    </row>
    <row r="649" spans="1:65" s="2" customFormat="1" ht="24.2" customHeight="1">
      <c r="A649" s="35"/>
      <c r="B649" s="36"/>
      <c r="C649" s="193" t="s">
        <v>973</v>
      </c>
      <c r="D649" s="193" t="s">
        <v>195</v>
      </c>
      <c r="E649" s="194" t="s">
        <v>585</v>
      </c>
      <c r="F649" s="195" t="s">
        <v>586</v>
      </c>
      <c r="G649" s="196" t="s">
        <v>231</v>
      </c>
      <c r="H649" s="197">
        <v>27.116</v>
      </c>
      <c r="I649" s="198"/>
      <c r="J649" s="199">
        <f>ROUND(I649*H649,2)</f>
        <v>0</v>
      </c>
      <c r="K649" s="200"/>
      <c r="L649" s="40"/>
      <c r="M649" s="201" t="s">
        <v>1</v>
      </c>
      <c r="N649" s="202" t="s">
        <v>45</v>
      </c>
      <c r="O649" s="72"/>
      <c r="P649" s="203">
        <f>O649*H649</f>
        <v>0</v>
      </c>
      <c r="Q649" s="203">
        <v>0</v>
      </c>
      <c r="R649" s="203">
        <f>Q649*H649</f>
        <v>0</v>
      </c>
      <c r="S649" s="203">
        <v>0</v>
      </c>
      <c r="T649" s="204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205" t="s">
        <v>348</v>
      </c>
      <c r="AT649" s="205" t="s">
        <v>195</v>
      </c>
      <c r="AU649" s="205" t="s">
        <v>89</v>
      </c>
      <c r="AY649" s="18" t="s">
        <v>193</v>
      </c>
      <c r="BE649" s="206">
        <f>IF(N649="základní",J649,0)</f>
        <v>0</v>
      </c>
      <c r="BF649" s="206">
        <f>IF(N649="snížená",J649,0)</f>
        <v>0</v>
      </c>
      <c r="BG649" s="206">
        <f>IF(N649="zákl. přenesená",J649,0)</f>
        <v>0</v>
      </c>
      <c r="BH649" s="206">
        <f>IF(N649="sníž. přenesená",J649,0)</f>
        <v>0</v>
      </c>
      <c r="BI649" s="206">
        <f>IF(N649="nulová",J649,0)</f>
        <v>0</v>
      </c>
      <c r="BJ649" s="18" t="s">
        <v>87</v>
      </c>
      <c r="BK649" s="206">
        <f>ROUND(I649*H649,2)</f>
        <v>0</v>
      </c>
      <c r="BL649" s="18" t="s">
        <v>348</v>
      </c>
      <c r="BM649" s="205" t="s">
        <v>587</v>
      </c>
    </row>
    <row r="650" spans="2:51" s="13" customFormat="1" ht="12">
      <c r="B650" s="207"/>
      <c r="C650" s="208"/>
      <c r="D650" s="209" t="s">
        <v>201</v>
      </c>
      <c r="E650" s="210" t="s">
        <v>1</v>
      </c>
      <c r="F650" s="211" t="s">
        <v>2229</v>
      </c>
      <c r="G650" s="208"/>
      <c r="H650" s="212">
        <v>10.452</v>
      </c>
      <c r="I650" s="213"/>
      <c r="J650" s="208"/>
      <c r="K650" s="208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201</v>
      </c>
      <c r="AU650" s="218" t="s">
        <v>89</v>
      </c>
      <c r="AV650" s="13" t="s">
        <v>89</v>
      </c>
      <c r="AW650" s="13" t="s">
        <v>36</v>
      </c>
      <c r="AX650" s="13" t="s">
        <v>80</v>
      </c>
      <c r="AY650" s="218" t="s">
        <v>193</v>
      </c>
    </row>
    <row r="651" spans="2:51" s="13" customFormat="1" ht="12">
      <c r="B651" s="207"/>
      <c r="C651" s="208"/>
      <c r="D651" s="209" t="s">
        <v>201</v>
      </c>
      <c r="E651" s="210" t="s">
        <v>1</v>
      </c>
      <c r="F651" s="211" t="s">
        <v>2230</v>
      </c>
      <c r="G651" s="208"/>
      <c r="H651" s="212">
        <v>5.91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201</v>
      </c>
      <c r="AU651" s="218" t="s">
        <v>89</v>
      </c>
      <c r="AV651" s="13" t="s">
        <v>89</v>
      </c>
      <c r="AW651" s="13" t="s">
        <v>36</v>
      </c>
      <c r="AX651" s="13" t="s">
        <v>80</v>
      </c>
      <c r="AY651" s="218" t="s">
        <v>193</v>
      </c>
    </row>
    <row r="652" spans="2:51" s="13" customFormat="1" ht="12">
      <c r="B652" s="207"/>
      <c r="C652" s="208"/>
      <c r="D652" s="209" t="s">
        <v>201</v>
      </c>
      <c r="E652" s="210" t="s">
        <v>1</v>
      </c>
      <c r="F652" s="211" t="s">
        <v>2231</v>
      </c>
      <c r="G652" s="208"/>
      <c r="H652" s="212">
        <v>3.69</v>
      </c>
      <c r="I652" s="213"/>
      <c r="J652" s="208"/>
      <c r="K652" s="208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201</v>
      </c>
      <c r="AU652" s="218" t="s">
        <v>89</v>
      </c>
      <c r="AV652" s="13" t="s">
        <v>89</v>
      </c>
      <c r="AW652" s="13" t="s">
        <v>36</v>
      </c>
      <c r="AX652" s="13" t="s">
        <v>80</v>
      </c>
      <c r="AY652" s="218" t="s">
        <v>193</v>
      </c>
    </row>
    <row r="653" spans="2:51" s="13" customFormat="1" ht="12">
      <c r="B653" s="207"/>
      <c r="C653" s="208"/>
      <c r="D653" s="209" t="s">
        <v>201</v>
      </c>
      <c r="E653" s="210" t="s">
        <v>1</v>
      </c>
      <c r="F653" s="211" t="s">
        <v>2232</v>
      </c>
      <c r="G653" s="208"/>
      <c r="H653" s="212">
        <v>7.064</v>
      </c>
      <c r="I653" s="213"/>
      <c r="J653" s="208"/>
      <c r="K653" s="208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201</v>
      </c>
      <c r="AU653" s="218" t="s">
        <v>89</v>
      </c>
      <c r="AV653" s="13" t="s">
        <v>89</v>
      </c>
      <c r="AW653" s="13" t="s">
        <v>36</v>
      </c>
      <c r="AX653" s="13" t="s">
        <v>80</v>
      </c>
      <c r="AY653" s="218" t="s">
        <v>193</v>
      </c>
    </row>
    <row r="654" spans="2:51" s="14" customFormat="1" ht="12">
      <c r="B654" s="219"/>
      <c r="C654" s="220"/>
      <c r="D654" s="209" t="s">
        <v>201</v>
      </c>
      <c r="E654" s="221" t="s">
        <v>1</v>
      </c>
      <c r="F654" s="222" t="s">
        <v>203</v>
      </c>
      <c r="G654" s="220"/>
      <c r="H654" s="223">
        <v>27.116000000000003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201</v>
      </c>
      <c r="AU654" s="229" t="s">
        <v>89</v>
      </c>
      <c r="AV654" s="14" t="s">
        <v>199</v>
      </c>
      <c r="AW654" s="14" t="s">
        <v>36</v>
      </c>
      <c r="AX654" s="14" t="s">
        <v>87</v>
      </c>
      <c r="AY654" s="229" t="s">
        <v>193</v>
      </c>
    </row>
    <row r="655" spans="1:65" s="2" customFormat="1" ht="24.2" customHeight="1">
      <c r="A655" s="35"/>
      <c r="B655" s="36"/>
      <c r="C655" s="251" t="s">
        <v>977</v>
      </c>
      <c r="D655" s="251" t="s">
        <v>370</v>
      </c>
      <c r="E655" s="252" t="s">
        <v>589</v>
      </c>
      <c r="F655" s="253" t="s">
        <v>590</v>
      </c>
      <c r="G655" s="254" t="s">
        <v>591</v>
      </c>
      <c r="H655" s="255">
        <v>27.116</v>
      </c>
      <c r="I655" s="256"/>
      <c r="J655" s="257">
        <f>ROUND(I655*H655,2)</f>
        <v>0</v>
      </c>
      <c r="K655" s="258"/>
      <c r="L655" s="259"/>
      <c r="M655" s="260" t="s">
        <v>1</v>
      </c>
      <c r="N655" s="261" t="s">
        <v>45</v>
      </c>
      <c r="O655" s="72"/>
      <c r="P655" s="203">
        <f>O655*H655</f>
        <v>0</v>
      </c>
      <c r="Q655" s="203">
        <v>0.001</v>
      </c>
      <c r="R655" s="203">
        <f>Q655*H655</f>
        <v>0.027116</v>
      </c>
      <c r="S655" s="203">
        <v>0</v>
      </c>
      <c r="T655" s="204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205" t="s">
        <v>457</v>
      </c>
      <c r="AT655" s="205" t="s">
        <v>370</v>
      </c>
      <c r="AU655" s="205" t="s">
        <v>89</v>
      </c>
      <c r="AY655" s="18" t="s">
        <v>193</v>
      </c>
      <c r="BE655" s="206">
        <f>IF(N655="základní",J655,0)</f>
        <v>0</v>
      </c>
      <c r="BF655" s="206">
        <f>IF(N655="snížená",J655,0)</f>
        <v>0</v>
      </c>
      <c r="BG655" s="206">
        <f>IF(N655="zákl. přenesená",J655,0)</f>
        <v>0</v>
      </c>
      <c r="BH655" s="206">
        <f>IF(N655="sníž. přenesená",J655,0)</f>
        <v>0</v>
      </c>
      <c r="BI655" s="206">
        <f>IF(N655="nulová",J655,0)</f>
        <v>0</v>
      </c>
      <c r="BJ655" s="18" t="s">
        <v>87</v>
      </c>
      <c r="BK655" s="206">
        <f>ROUND(I655*H655,2)</f>
        <v>0</v>
      </c>
      <c r="BL655" s="18" t="s">
        <v>348</v>
      </c>
      <c r="BM655" s="205" t="s">
        <v>592</v>
      </c>
    </row>
    <row r="656" spans="1:65" s="2" customFormat="1" ht="24.2" customHeight="1">
      <c r="A656" s="35"/>
      <c r="B656" s="36"/>
      <c r="C656" s="193" t="s">
        <v>983</v>
      </c>
      <c r="D656" s="193" t="s">
        <v>195</v>
      </c>
      <c r="E656" s="194" t="s">
        <v>595</v>
      </c>
      <c r="F656" s="195" t="s">
        <v>596</v>
      </c>
      <c r="G656" s="196" t="s">
        <v>231</v>
      </c>
      <c r="H656" s="197">
        <v>27.116</v>
      </c>
      <c r="I656" s="198"/>
      <c r="J656" s="199">
        <f>ROUND(I656*H656,2)</f>
        <v>0</v>
      </c>
      <c r="K656" s="200"/>
      <c r="L656" s="40"/>
      <c r="M656" s="201" t="s">
        <v>1</v>
      </c>
      <c r="N656" s="202" t="s">
        <v>45</v>
      </c>
      <c r="O656" s="72"/>
      <c r="P656" s="203">
        <f>O656*H656</f>
        <v>0</v>
      </c>
      <c r="Q656" s="203">
        <v>0.0004</v>
      </c>
      <c r="R656" s="203">
        <f>Q656*H656</f>
        <v>0.0108464</v>
      </c>
      <c r="S656" s="203">
        <v>0</v>
      </c>
      <c r="T656" s="204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05" t="s">
        <v>348</v>
      </c>
      <c r="AT656" s="205" t="s">
        <v>195</v>
      </c>
      <c r="AU656" s="205" t="s">
        <v>89</v>
      </c>
      <c r="AY656" s="18" t="s">
        <v>193</v>
      </c>
      <c r="BE656" s="206">
        <f>IF(N656="základní",J656,0)</f>
        <v>0</v>
      </c>
      <c r="BF656" s="206">
        <f>IF(N656="snížená",J656,0)</f>
        <v>0</v>
      </c>
      <c r="BG656" s="206">
        <f>IF(N656="zákl. přenesená",J656,0)</f>
        <v>0</v>
      </c>
      <c r="BH656" s="206">
        <f>IF(N656="sníž. přenesená",J656,0)</f>
        <v>0</v>
      </c>
      <c r="BI656" s="206">
        <f>IF(N656="nulová",J656,0)</f>
        <v>0</v>
      </c>
      <c r="BJ656" s="18" t="s">
        <v>87</v>
      </c>
      <c r="BK656" s="206">
        <f>ROUND(I656*H656,2)</f>
        <v>0</v>
      </c>
      <c r="BL656" s="18" t="s">
        <v>348</v>
      </c>
      <c r="BM656" s="205" t="s">
        <v>597</v>
      </c>
    </row>
    <row r="657" spans="2:51" s="13" customFormat="1" ht="12">
      <c r="B657" s="207"/>
      <c r="C657" s="208"/>
      <c r="D657" s="209" t="s">
        <v>201</v>
      </c>
      <c r="E657" s="210" t="s">
        <v>1</v>
      </c>
      <c r="F657" s="211" t="s">
        <v>2229</v>
      </c>
      <c r="G657" s="208"/>
      <c r="H657" s="212">
        <v>10.452</v>
      </c>
      <c r="I657" s="213"/>
      <c r="J657" s="208"/>
      <c r="K657" s="208"/>
      <c r="L657" s="214"/>
      <c r="M657" s="215"/>
      <c r="N657" s="216"/>
      <c r="O657" s="216"/>
      <c r="P657" s="216"/>
      <c r="Q657" s="216"/>
      <c r="R657" s="216"/>
      <c r="S657" s="216"/>
      <c r="T657" s="217"/>
      <c r="AT657" s="218" t="s">
        <v>201</v>
      </c>
      <c r="AU657" s="218" t="s">
        <v>89</v>
      </c>
      <c r="AV657" s="13" t="s">
        <v>89</v>
      </c>
      <c r="AW657" s="13" t="s">
        <v>36</v>
      </c>
      <c r="AX657" s="13" t="s">
        <v>80</v>
      </c>
      <c r="AY657" s="218" t="s">
        <v>193</v>
      </c>
    </row>
    <row r="658" spans="2:51" s="13" customFormat="1" ht="12">
      <c r="B658" s="207"/>
      <c r="C658" s="208"/>
      <c r="D658" s="209" t="s">
        <v>201</v>
      </c>
      <c r="E658" s="210" t="s">
        <v>1</v>
      </c>
      <c r="F658" s="211" t="s">
        <v>2230</v>
      </c>
      <c r="G658" s="208"/>
      <c r="H658" s="212">
        <v>5.91</v>
      </c>
      <c r="I658" s="213"/>
      <c r="J658" s="208"/>
      <c r="K658" s="208"/>
      <c r="L658" s="214"/>
      <c r="M658" s="215"/>
      <c r="N658" s="216"/>
      <c r="O658" s="216"/>
      <c r="P658" s="216"/>
      <c r="Q658" s="216"/>
      <c r="R658" s="216"/>
      <c r="S658" s="216"/>
      <c r="T658" s="217"/>
      <c r="AT658" s="218" t="s">
        <v>201</v>
      </c>
      <c r="AU658" s="218" t="s">
        <v>89</v>
      </c>
      <c r="AV658" s="13" t="s">
        <v>89</v>
      </c>
      <c r="AW658" s="13" t="s">
        <v>36</v>
      </c>
      <c r="AX658" s="13" t="s">
        <v>80</v>
      </c>
      <c r="AY658" s="218" t="s">
        <v>193</v>
      </c>
    </row>
    <row r="659" spans="2:51" s="13" customFormat="1" ht="12">
      <c r="B659" s="207"/>
      <c r="C659" s="208"/>
      <c r="D659" s="209" t="s">
        <v>201</v>
      </c>
      <c r="E659" s="210" t="s">
        <v>1</v>
      </c>
      <c r="F659" s="211" t="s">
        <v>2231</v>
      </c>
      <c r="G659" s="208"/>
      <c r="H659" s="212">
        <v>3.69</v>
      </c>
      <c r="I659" s="213"/>
      <c r="J659" s="208"/>
      <c r="K659" s="208"/>
      <c r="L659" s="214"/>
      <c r="M659" s="215"/>
      <c r="N659" s="216"/>
      <c r="O659" s="216"/>
      <c r="P659" s="216"/>
      <c r="Q659" s="216"/>
      <c r="R659" s="216"/>
      <c r="S659" s="216"/>
      <c r="T659" s="217"/>
      <c r="AT659" s="218" t="s">
        <v>201</v>
      </c>
      <c r="AU659" s="218" t="s">
        <v>89</v>
      </c>
      <c r="AV659" s="13" t="s">
        <v>89</v>
      </c>
      <c r="AW659" s="13" t="s">
        <v>36</v>
      </c>
      <c r="AX659" s="13" t="s">
        <v>80</v>
      </c>
      <c r="AY659" s="218" t="s">
        <v>193</v>
      </c>
    </row>
    <row r="660" spans="2:51" s="13" customFormat="1" ht="12">
      <c r="B660" s="207"/>
      <c r="C660" s="208"/>
      <c r="D660" s="209" t="s">
        <v>201</v>
      </c>
      <c r="E660" s="210" t="s">
        <v>1</v>
      </c>
      <c r="F660" s="211" t="s">
        <v>2232</v>
      </c>
      <c r="G660" s="208"/>
      <c r="H660" s="212">
        <v>7.064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201</v>
      </c>
      <c r="AU660" s="218" t="s">
        <v>89</v>
      </c>
      <c r="AV660" s="13" t="s">
        <v>89</v>
      </c>
      <c r="AW660" s="13" t="s">
        <v>36</v>
      </c>
      <c r="AX660" s="13" t="s">
        <v>80</v>
      </c>
      <c r="AY660" s="218" t="s">
        <v>193</v>
      </c>
    </row>
    <row r="661" spans="2:51" s="14" customFormat="1" ht="12">
      <c r="B661" s="219"/>
      <c r="C661" s="220"/>
      <c r="D661" s="209" t="s">
        <v>201</v>
      </c>
      <c r="E661" s="221" t="s">
        <v>1</v>
      </c>
      <c r="F661" s="222" t="s">
        <v>203</v>
      </c>
      <c r="G661" s="220"/>
      <c r="H661" s="223">
        <v>27.116000000000003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201</v>
      </c>
      <c r="AU661" s="229" t="s">
        <v>89</v>
      </c>
      <c r="AV661" s="14" t="s">
        <v>199</v>
      </c>
      <c r="AW661" s="14" t="s">
        <v>36</v>
      </c>
      <c r="AX661" s="14" t="s">
        <v>87</v>
      </c>
      <c r="AY661" s="229" t="s">
        <v>193</v>
      </c>
    </row>
    <row r="662" spans="1:65" s="2" customFormat="1" ht="44.25" customHeight="1">
      <c r="A662" s="35"/>
      <c r="B662" s="36"/>
      <c r="C662" s="251" t="s">
        <v>993</v>
      </c>
      <c r="D662" s="251" t="s">
        <v>370</v>
      </c>
      <c r="E662" s="252" t="s">
        <v>600</v>
      </c>
      <c r="F662" s="253" t="s">
        <v>601</v>
      </c>
      <c r="G662" s="254" t="s">
        <v>231</v>
      </c>
      <c r="H662" s="255">
        <v>27.116</v>
      </c>
      <c r="I662" s="256"/>
      <c r="J662" s="257">
        <f>ROUND(I662*H662,2)</f>
        <v>0</v>
      </c>
      <c r="K662" s="258"/>
      <c r="L662" s="259"/>
      <c r="M662" s="260" t="s">
        <v>1</v>
      </c>
      <c r="N662" s="261" t="s">
        <v>45</v>
      </c>
      <c r="O662" s="72"/>
      <c r="P662" s="203">
        <f>O662*H662</f>
        <v>0</v>
      </c>
      <c r="Q662" s="203">
        <v>0.0054</v>
      </c>
      <c r="R662" s="203">
        <f>Q662*H662</f>
        <v>0.1464264</v>
      </c>
      <c r="S662" s="203">
        <v>0</v>
      </c>
      <c r="T662" s="204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205" t="s">
        <v>457</v>
      </c>
      <c r="AT662" s="205" t="s">
        <v>370</v>
      </c>
      <c r="AU662" s="205" t="s">
        <v>89</v>
      </c>
      <c r="AY662" s="18" t="s">
        <v>193</v>
      </c>
      <c r="BE662" s="206">
        <f>IF(N662="základní",J662,0)</f>
        <v>0</v>
      </c>
      <c r="BF662" s="206">
        <f>IF(N662="snížená",J662,0)</f>
        <v>0</v>
      </c>
      <c r="BG662" s="206">
        <f>IF(N662="zákl. přenesená",J662,0)</f>
        <v>0</v>
      </c>
      <c r="BH662" s="206">
        <f>IF(N662="sníž. přenesená",J662,0)</f>
        <v>0</v>
      </c>
      <c r="BI662" s="206">
        <f>IF(N662="nulová",J662,0)</f>
        <v>0</v>
      </c>
      <c r="BJ662" s="18" t="s">
        <v>87</v>
      </c>
      <c r="BK662" s="206">
        <f>ROUND(I662*H662,2)</f>
        <v>0</v>
      </c>
      <c r="BL662" s="18" t="s">
        <v>348</v>
      </c>
      <c r="BM662" s="205" t="s">
        <v>602</v>
      </c>
    </row>
    <row r="663" spans="1:65" s="2" customFormat="1" ht="33" customHeight="1">
      <c r="A663" s="35"/>
      <c r="B663" s="36"/>
      <c r="C663" s="193" t="s">
        <v>999</v>
      </c>
      <c r="D663" s="193" t="s">
        <v>195</v>
      </c>
      <c r="E663" s="194" t="s">
        <v>605</v>
      </c>
      <c r="F663" s="195" t="s">
        <v>606</v>
      </c>
      <c r="G663" s="196" t="s">
        <v>607</v>
      </c>
      <c r="H663" s="266"/>
      <c r="I663" s="198"/>
      <c r="J663" s="199">
        <f>ROUND(I663*H663,2)</f>
        <v>0</v>
      </c>
      <c r="K663" s="200"/>
      <c r="L663" s="40"/>
      <c r="M663" s="201" t="s">
        <v>1</v>
      </c>
      <c r="N663" s="202" t="s">
        <v>45</v>
      </c>
      <c r="O663" s="72"/>
      <c r="P663" s="203">
        <f>O663*H663</f>
        <v>0</v>
      </c>
      <c r="Q663" s="203">
        <v>0</v>
      </c>
      <c r="R663" s="203">
        <f>Q663*H663</f>
        <v>0</v>
      </c>
      <c r="S663" s="203">
        <v>0</v>
      </c>
      <c r="T663" s="204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05" t="s">
        <v>348</v>
      </c>
      <c r="AT663" s="205" t="s">
        <v>195</v>
      </c>
      <c r="AU663" s="205" t="s">
        <v>89</v>
      </c>
      <c r="AY663" s="18" t="s">
        <v>193</v>
      </c>
      <c r="BE663" s="206">
        <f>IF(N663="základní",J663,0)</f>
        <v>0</v>
      </c>
      <c r="BF663" s="206">
        <f>IF(N663="snížená",J663,0)</f>
        <v>0</v>
      </c>
      <c r="BG663" s="206">
        <f>IF(N663="zákl. přenesená",J663,0)</f>
        <v>0</v>
      </c>
      <c r="BH663" s="206">
        <f>IF(N663="sníž. přenesená",J663,0)</f>
        <v>0</v>
      </c>
      <c r="BI663" s="206">
        <f>IF(N663="nulová",J663,0)</f>
        <v>0</v>
      </c>
      <c r="BJ663" s="18" t="s">
        <v>87</v>
      </c>
      <c r="BK663" s="206">
        <f>ROUND(I663*H663,2)</f>
        <v>0</v>
      </c>
      <c r="BL663" s="18" t="s">
        <v>348</v>
      </c>
      <c r="BM663" s="205" t="s">
        <v>608</v>
      </c>
    </row>
    <row r="664" spans="2:63" s="12" customFormat="1" ht="22.9" customHeight="1">
      <c r="B664" s="177"/>
      <c r="C664" s="178"/>
      <c r="D664" s="179" t="s">
        <v>79</v>
      </c>
      <c r="E664" s="191" t="s">
        <v>2233</v>
      </c>
      <c r="F664" s="191" t="s">
        <v>2234</v>
      </c>
      <c r="G664" s="178"/>
      <c r="H664" s="178"/>
      <c r="I664" s="181"/>
      <c r="J664" s="192">
        <f>BK664</f>
        <v>0</v>
      </c>
      <c r="K664" s="178"/>
      <c r="L664" s="183"/>
      <c r="M664" s="184"/>
      <c r="N664" s="185"/>
      <c r="O664" s="185"/>
      <c r="P664" s="186">
        <f>SUM(P665:P678)</f>
        <v>0</v>
      </c>
      <c r="Q664" s="185"/>
      <c r="R664" s="186">
        <f>SUM(R665:R678)</f>
        <v>0</v>
      </c>
      <c r="S664" s="185"/>
      <c r="T664" s="187">
        <f>SUM(T665:T678)</f>
        <v>0</v>
      </c>
      <c r="AR664" s="188" t="s">
        <v>89</v>
      </c>
      <c r="AT664" s="189" t="s">
        <v>79</v>
      </c>
      <c r="AU664" s="189" t="s">
        <v>87</v>
      </c>
      <c r="AY664" s="188" t="s">
        <v>193</v>
      </c>
      <c r="BK664" s="190">
        <f>SUM(BK665:BK678)</f>
        <v>0</v>
      </c>
    </row>
    <row r="665" spans="1:65" s="2" customFormat="1" ht="24.2" customHeight="1">
      <c r="A665" s="35"/>
      <c r="B665" s="36"/>
      <c r="C665" s="193" t="s">
        <v>1003</v>
      </c>
      <c r="D665" s="193" t="s">
        <v>195</v>
      </c>
      <c r="E665" s="194" t="s">
        <v>2235</v>
      </c>
      <c r="F665" s="195" t="s">
        <v>2236</v>
      </c>
      <c r="G665" s="196" t="s">
        <v>231</v>
      </c>
      <c r="H665" s="197">
        <v>9.57</v>
      </c>
      <c r="I665" s="198"/>
      <c r="J665" s="199">
        <f>ROUND(I665*H665,2)</f>
        <v>0</v>
      </c>
      <c r="K665" s="200"/>
      <c r="L665" s="40"/>
      <c r="M665" s="201" t="s">
        <v>1</v>
      </c>
      <c r="N665" s="202" t="s">
        <v>45</v>
      </c>
      <c r="O665" s="72"/>
      <c r="P665" s="203">
        <f>O665*H665</f>
        <v>0</v>
      </c>
      <c r="Q665" s="203">
        <v>0</v>
      </c>
      <c r="R665" s="203">
        <f>Q665*H665</f>
        <v>0</v>
      </c>
      <c r="S665" s="203">
        <v>0</v>
      </c>
      <c r="T665" s="204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205" t="s">
        <v>348</v>
      </c>
      <c r="AT665" s="205" t="s">
        <v>195</v>
      </c>
      <c r="AU665" s="205" t="s">
        <v>89</v>
      </c>
      <c r="AY665" s="18" t="s">
        <v>193</v>
      </c>
      <c r="BE665" s="206">
        <f>IF(N665="základní",J665,0)</f>
        <v>0</v>
      </c>
      <c r="BF665" s="206">
        <f>IF(N665="snížená",J665,0)</f>
        <v>0</v>
      </c>
      <c r="BG665" s="206">
        <f>IF(N665="zákl. přenesená",J665,0)</f>
        <v>0</v>
      </c>
      <c r="BH665" s="206">
        <f>IF(N665="sníž. přenesená",J665,0)</f>
        <v>0</v>
      </c>
      <c r="BI665" s="206">
        <f>IF(N665="nulová",J665,0)</f>
        <v>0</v>
      </c>
      <c r="BJ665" s="18" t="s">
        <v>87</v>
      </c>
      <c r="BK665" s="206">
        <f>ROUND(I665*H665,2)</f>
        <v>0</v>
      </c>
      <c r="BL665" s="18" t="s">
        <v>348</v>
      </c>
      <c r="BM665" s="205" t="s">
        <v>2237</v>
      </c>
    </row>
    <row r="666" spans="2:51" s="15" customFormat="1" ht="12">
      <c r="B666" s="230"/>
      <c r="C666" s="231"/>
      <c r="D666" s="209" t="s">
        <v>201</v>
      </c>
      <c r="E666" s="232" t="s">
        <v>1</v>
      </c>
      <c r="F666" s="233" t="s">
        <v>2238</v>
      </c>
      <c r="G666" s="231"/>
      <c r="H666" s="232" t="s">
        <v>1</v>
      </c>
      <c r="I666" s="234"/>
      <c r="J666" s="231"/>
      <c r="K666" s="231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201</v>
      </c>
      <c r="AU666" s="239" t="s">
        <v>89</v>
      </c>
      <c r="AV666" s="15" t="s">
        <v>87</v>
      </c>
      <c r="AW666" s="15" t="s">
        <v>36</v>
      </c>
      <c r="AX666" s="15" t="s">
        <v>80</v>
      </c>
      <c r="AY666" s="239" t="s">
        <v>193</v>
      </c>
    </row>
    <row r="667" spans="2:51" s="15" customFormat="1" ht="12">
      <c r="B667" s="230"/>
      <c r="C667" s="231"/>
      <c r="D667" s="209" t="s">
        <v>201</v>
      </c>
      <c r="E667" s="232" t="s">
        <v>1</v>
      </c>
      <c r="F667" s="233" t="s">
        <v>2239</v>
      </c>
      <c r="G667" s="231"/>
      <c r="H667" s="232" t="s">
        <v>1</v>
      </c>
      <c r="I667" s="234"/>
      <c r="J667" s="231"/>
      <c r="K667" s="231"/>
      <c r="L667" s="235"/>
      <c r="M667" s="236"/>
      <c r="N667" s="237"/>
      <c r="O667" s="237"/>
      <c r="P667" s="237"/>
      <c r="Q667" s="237"/>
      <c r="R667" s="237"/>
      <c r="S667" s="237"/>
      <c r="T667" s="238"/>
      <c r="AT667" s="239" t="s">
        <v>201</v>
      </c>
      <c r="AU667" s="239" t="s">
        <v>89</v>
      </c>
      <c r="AV667" s="15" t="s">
        <v>87</v>
      </c>
      <c r="AW667" s="15" t="s">
        <v>36</v>
      </c>
      <c r="AX667" s="15" t="s">
        <v>80</v>
      </c>
      <c r="AY667" s="239" t="s">
        <v>193</v>
      </c>
    </row>
    <row r="668" spans="2:51" s="15" customFormat="1" ht="12">
      <c r="B668" s="230"/>
      <c r="C668" s="231"/>
      <c r="D668" s="209" t="s">
        <v>201</v>
      </c>
      <c r="E668" s="232" t="s">
        <v>1</v>
      </c>
      <c r="F668" s="233" t="s">
        <v>2240</v>
      </c>
      <c r="G668" s="231"/>
      <c r="H668" s="232" t="s">
        <v>1</v>
      </c>
      <c r="I668" s="234"/>
      <c r="J668" s="231"/>
      <c r="K668" s="231"/>
      <c r="L668" s="235"/>
      <c r="M668" s="236"/>
      <c r="N668" s="237"/>
      <c r="O668" s="237"/>
      <c r="P668" s="237"/>
      <c r="Q668" s="237"/>
      <c r="R668" s="237"/>
      <c r="S668" s="237"/>
      <c r="T668" s="238"/>
      <c r="AT668" s="239" t="s">
        <v>201</v>
      </c>
      <c r="AU668" s="239" t="s">
        <v>89</v>
      </c>
      <c r="AV668" s="15" t="s">
        <v>87</v>
      </c>
      <c r="AW668" s="15" t="s">
        <v>36</v>
      </c>
      <c r="AX668" s="15" t="s">
        <v>80</v>
      </c>
      <c r="AY668" s="239" t="s">
        <v>193</v>
      </c>
    </row>
    <row r="669" spans="2:51" s="15" customFormat="1" ht="12">
      <c r="B669" s="230"/>
      <c r="C669" s="231"/>
      <c r="D669" s="209" t="s">
        <v>201</v>
      </c>
      <c r="E669" s="232" t="s">
        <v>1</v>
      </c>
      <c r="F669" s="233" t="s">
        <v>2241</v>
      </c>
      <c r="G669" s="231"/>
      <c r="H669" s="232" t="s">
        <v>1</v>
      </c>
      <c r="I669" s="234"/>
      <c r="J669" s="231"/>
      <c r="K669" s="231"/>
      <c r="L669" s="235"/>
      <c r="M669" s="236"/>
      <c r="N669" s="237"/>
      <c r="O669" s="237"/>
      <c r="P669" s="237"/>
      <c r="Q669" s="237"/>
      <c r="R669" s="237"/>
      <c r="S669" s="237"/>
      <c r="T669" s="238"/>
      <c r="AT669" s="239" t="s">
        <v>201</v>
      </c>
      <c r="AU669" s="239" t="s">
        <v>89</v>
      </c>
      <c r="AV669" s="15" t="s">
        <v>87</v>
      </c>
      <c r="AW669" s="15" t="s">
        <v>36</v>
      </c>
      <c r="AX669" s="15" t="s">
        <v>80</v>
      </c>
      <c r="AY669" s="239" t="s">
        <v>193</v>
      </c>
    </row>
    <row r="670" spans="2:51" s="15" customFormat="1" ht="12">
      <c r="B670" s="230"/>
      <c r="C670" s="231"/>
      <c r="D670" s="209" t="s">
        <v>201</v>
      </c>
      <c r="E670" s="232" t="s">
        <v>1</v>
      </c>
      <c r="F670" s="233" t="s">
        <v>2242</v>
      </c>
      <c r="G670" s="231"/>
      <c r="H670" s="232" t="s">
        <v>1</v>
      </c>
      <c r="I670" s="234"/>
      <c r="J670" s="231"/>
      <c r="K670" s="231"/>
      <c r="L670" s="235"/>
      <c r="M670" s="236"/>
      <c r="N670" s="237"/>
      <c r="O670" s="237"/>
      <c r="P670" s="237"/>
      <c r="Q670" s="237"/>
      <c r="R670" s="237"/>
      <c r="S670" s="237"/>
      <c r="T670" s="238"/>
      <c r="AT670" s="239" t="s">
        <v>201</v>
      </c>
      <c r="AU670" s="239" t="s">
        <v>89</v>
      </c>
      <c r="AV670" s="15" t="s">
        <v>87</v>
      </c>
      <c r="AW670" s="15" t="s">
        <v>36</v>
      </c>
      <c r="AX670" s="15" t="s">
        <v>80</v>
      </c>
      <c r="AY670" s="239" t="s">
        <v>193</v>
      </c>
    </row>
    <row r="671" spans="2:51" s="15" customFormat="1" ht="12">
      <c r="B671" s="230"/>
      <c r="C671" s="231"/>
      <c r="D671" s="209" t="s">
        <v>201</v>
      </c>
      <c r="E671" s="232" t="s">
        <v>1</v>
      </c>
      <c r="F671" s="233" t="s">
        <v>2243</v>
      </c>
      <c r="G671" s="231"/>
      <c r="H671" s="232" t="s">
        <v>1</v>
      </c>
      <c r="I671" s="234"/>
      <c r="J671" s="231"/>
      <c r="K671" s="231"/>
      <c r="L671" s="235"/>
      <c r="M671" s="236"/>
      <c r="N671" s="237"/>
      <c r="O671" s="237"/>
      <c r="P671" s="237"/>
      <c r="Q671" s="237"/>
      <c r="R671" s="237"/>
      <c r="S671" s="237"/>
      <c r="T671" s="238"/>
      <c r="AT671" s="239" t="s">
        <v>201</v>
      </c>
      <c r="AU671" s="239" t="s">
        <v>89</v>
      </c>
      <c r="AV671" s="15" t="s">
        <v>87</v>
      </c>
      <c r="AW671" s="15" t="s">
        <v>36</v>
      </c>
      <c r="AX671" s="15" t="s">
        <v>80</v>
      </c>
      <c r="AY671" s="239" t="s">
        <v>193</v>
      </c>
    </row>
    <row r="672" spans="2:51" s="15" customFormat="1" ht="12">
      <c r="B672" s="230"/>
      <c r="C672" s="231"/>
      <c r="D672" s="209" t="s">
        <v>201</v>
      </c>
      <c r="E672" s="232" t="s">
        <v>1</v>
      </c>
      <c r="F672" s="233" t="s">
        <v>2244</v>
      </c>
      <c r="G672" s="231"/>
      <c r="H672" s="232" t="s">
        <v>1</v>
      </c>
      <c r="I672" s="234"/>
      <c r="J672" s="231"/>
      <c r="K672" s="231"/>
      <c r="L672" s="235"/>
      <c r="M672" s="236"/>
      <c r="N672" s="237"/>
      <c r="O672" s="237"/>
      <c r="P672" s="237"/>
      <c r="Q672" s="237"/>
      <c r="R672" s="237"/>
      <c r="S672" s="237"/>
      <c r="T672" s="238"/>
      <c r="AT672" s="239" t="s">
        <v>201</v>
      </c>
      <c r="AU672" s="239" t="s">
        <v>89</v>
      </c>
      <c r="AV672" s="15" t="s">
        <v>87</v>
      </c>
      <c r="AW672" s="15" t="s">
        <v>36</v>
      </c>
      <c r="AX672" s="15" t="s">
        <v>80</v>
      </c>
      <c r="AY672" s="239" t="s">
        <v>193</v>
      </c>
    </row>
    <row r="673" spans="2:51" s="15" customFormat="1" ht="12">
      <c r="B673" s="230"/>
      <c r="C673" s="231"/>
      <c r="D673" s="209" t="s">
        <v>201</v>
      </c>
      <c r="E673" s="232" t="s">
        <v>1</v>
      </c>
      <c r="F673" s="233" t="s">
        <v>2245</v>
      </c>
      <c r="G673" s="231"/>
      <c r="H673" s="232" t="s">
        <v>1</v>
      </c>
      <c r="I673" s="234"/>
      <c r="J673" s="231"/>
      <c r="K673" s="231"/>
      <c r="L673" s="235"/>
      <c r="M673" s="236"/>
      <c r="N673" s="237"/>
      <c r="O673" s="237"/>
      <c r="P673" s="237"/>
      <c r="Q673" s="237"/>
      <c r="R673" s="237"/>
      <c r="S673" s="237"/>
      <c r="T673" s="238"/>
      <c r="AT673" s="239" t="s">
        <v>201</v>
      </c>
      <c r="AU673" s="239" t="s">
        <v>89</v>
      </c>
      <c r="AV673" s="15" t="s">
        <v>87</v>
      </c>
      <c r="AW673" s="15" t="s">
        <v>36</v>
      </c>
      <c r="AX673" s="15" t="s">
        <v>80</v>
      </c>
      <c r="AY673" s="239" t="s">
        <v>193</v>
      </c>
    </row>
    <row r="674" spans="2:51" s="15" customFormat="1" ht="22.5">
      <c r="B674" s="230"/>
      <c r="C674" s="231"/>
      <c r="D674" s="209" t="s">
        <v>201</v>
      </c>
      <c r="E674" s="232" t="s">
        <v>1</v>
      </c>
      <c r="F674" s="233" t="s">
        <v>2246</v>
      </c>
      <c r="G674" s="231"/>
      <c r="H674" s="232" t="s">
        <v>1</v>
      </c>
      <c r="I674" s="234"/>
      <c r="J674" s="231"/>
      <c r="K674" s="231"/>
      <c r="L674" s="235"/>
      <c r="M674" s="236"/>
      <c r="N674" s="237"/>
      <c r="O674" s="237"/>
      <c r="P674" s="237"/>
      <c r="Q674" s="237"/>
      <c r="R674" s="237"/>
      <c r="S674" s="237"/>
      <c r="T674" s="238"/>
      <c r="AT674" s="239" t="s">
        <v>201</v>
      </c>
      <c r="AU674" s="239" t="s">
        <v>89</v>
      </c>
      <c r="AV674" s="15" t="s">
        <v>87</v>
      </c>
      <c r="AW674" s="15" t="s">
        <v>36</v>
      </c>
      <c r="AX674" s="15" t="s">
        <v>80</v>
      </c>
      <c r="AY674" s="239" t="s">
        <v>193</v>
      </c>
    </row>
    <row r="675" spans="2:51" s="15" customFormat="1" ht="12">
      <c r="B675" s="230"/>
      <c r="C675" s="231"/>
      <c r="D675" s="209" t="s">
        <v>201</v>
      </c>
      <c r="E675" s="232" t="s">
        <v>1</v>
      </c>
      <c r="F675" s="233" t="s">
        <v>2247</v>
      </c>
      <c r="G675" s="231"/>
      <c r="H675" s="232" t="s">
        <v>1</v>
      </c>
      <c r="I675" s="234"/>
      <c r="J675" s="231"/>
      <c r="K675" s="231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201</v>
      </c>
      <c r="AU675" s="239" t="s">
        <v>89</v>
      </c>
      <c r="AV675" s="15" t="s">
        <v>87</v>
      </c>
      <c r="AW675" s="15" t="s">
        <v>36</v>
      </c>
      <c r="AX675" s="15" t="s">
        <v>80</v>
      </c>
      <c r="AY675" s="239" t="s">
        <v>193</v>
      </c>
    </row>
    <row r="676" spans="2:51" s="13" customFormat="1" ht="12">
      <c r="B676" s="207"/>
      <c r="C676" s="208"/>
      <c r="D676" s="209" t="s">
        <v>201</v>
      </c>
      <c r="E676" s="210" t="s">
        <v>1</v>
      </c>
      <c r="F676" s="211" t="s">
        <v>2248</v>
      </c>
      <c r="G676" s="208"/>
      <c r="H676" s="212">
        <v>9.57</v>
      </c>
      <c r="I676" s="213"/>
      <c r="J676" s="208"/>
      <c r="K676" s="208"/>
      <c r="L676" s="214"/>
      <c r="M676" s="215"/>
      <c r="N676" s="216"/>
      <c r="O676" s="216"/>
      <c r="P676" s="216"/>
      <c r="Q676" s="216"/>
      <c r="R676" s="216"/>
      <c r="S676" s="216"/>
      <c r="T676" s="217"/>
      <c r="AT676" s="218" t="s">
        <v>201</v>
      </c>
      <c r="AU676" s="218" t="s">
        <v>89</v>
      </c>
      <c r="AV676" s="13" t="s">
        <v>89</v>
      </c>
      <c r="AW676" s="13" t="s">
        <v>36</v>
      </c>
      <c r="AX676" s="13" t="s">
        <v>80</v>
      </c>
      <c r="AY676" s="218" t="s">
        <v>193</v>
      </c>
    </row>
    <row r="677" spans="2:51" s="14" customFormat="1" ht="12">
      <c r="B677" s="219"/>
      <c r="C677" s="220"/>
      <c r="D677" s="209" t="s">
        <v>201</v>
      </c>
      <c r="E677" s="221" t="s">
        <v>1</v>
      </c>
      <c r="F677" s="222" t="s">
        <v>203</v>
      </c>
      <c r="G677" s="220"/>
      <c r="H677" s="223">
        <v>9.57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201</v>
      </c>
      <c r="AU677" s="229" t="s">
        <v>89</v>
      </c>
      <c r="AV677" s="14" t="s">
        <v>199</v>
      </c>
      <c r="AW677" s="14" t="s">
        <v>36</v>
      </c>
      <c r="AX677" s="14" t="s">
        <v>87</v>
      </c>
      <c r="AY677" s="229" t="s">
        <v>193</v>
      </c>
    </row>
    <row r="678" spans="1:65" s="2" customFormat="1" ht="24.2" customHeight="1">
      <c r="A678" s="35"/>
      <c r="B678" s="36"/>
      <c r="C678" s="193" t="s">
        <v>1018</v>
      </c>
      <c r="D678" s="193" t="s">
        <v>195</v>
      </c>
      <c r="E678" s="194" t="s">
        <v>2249</v>
      </c>
      <c r="F678" s="195" t="s">
        <v>2250</v>
      </c>
      <c r="G678" s="196" t="s">
        <v>607</v>
      </c>
      <c r="H678" s="266"/>
      <c r="I678" s="198"/>
      <c r="J678" s="199">
        <f>ROUND(I678*H678,2)</f>
        <v>0</v>
      </c>
      <c r="K678" s="200"/>
      <c r="L678" s="40"/>
      <c r="M678" s="201" t="s">
        <v>1</v>
      </c>
      <c r="N678" s="202" t="s">
        <v>45</v>
      </c>
      <c r="O678" s="72"/>
      <c r="P678" s="203">
        <f>O678*H678</f>
        <v>0</v>
      </c>
      <c r="Q678" s="203">
        <v>0</v>
      </c>
      <c r="R678" s="203">
        <f>Q678*H678</f>
        <v>0</v>
      </c>
      <c r="S678" s="203">
        <v>0</v>
      </c>
      <c r="T678" s="204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05" t="s">
        <v>348</v>
      </c>
      <c r="AT678" s="205" t="s">
        <v>195</v>
      </c>
      <c r="AU678" s="205" t="s">
        <v>89</v>
      </c>
      <c r="AY678" s="18" t="s">
        <v>193</v>
      </c>
      <c r="BE678" s="206">
        <f>IF(N678="základní",J678,0)</f>
        <v>0</v>
      </c>
      <c r="BF678" s="206">
        <f>IF(N678="snížená",J678,0)</f>
        <v>0</v>
      </c>
      <c r="BG678" s="206">
        <f>IF(N678="zákl. přenesená",J678,0)</f>
        <v>0</v>
      </c>
      <c r="BH678" s="206">
        <f>IF(N678="sníž. přenesená",J678,0)</f>
        <v>0</v>
      </c>
      <c r="BI678" s="206">
        <f>IF(N678="nulová",J678,0)</f>
        <v>0</v>
      </c>
      <c r="BJ678" s="18" t="s">
        <v>87</v>
      </c>
      <c r="BK678" s="206">
        <f>ROUND(I678*H678,2)</f>
        <v>0</v>
      </c>
      <c r="BL678" s="18" t="s">
        <v>348</v>
      </c>
      <c r="BM678" s="205" t="s">
        <v>2251</v>
      </c>
    </row>
    <row r="679" spans="2:63" s="12" customFormat="1" ht="22.9" customHeight="1">
      <c r="B679" s="177"/>
      <c r="C679" s="178"/>
      <c r="D679" s="179" t="s">
        <v>79</v>
      </c>
      <c r="E679" s="191" t="s">
        <v>609</v>
      </c>
      <c r="F679" s="191" t="s">
        <v>610</v>
      </c>
      <c r="G679" s="178"/>
      <c r="H679" s="178"/>
      <c r="I679" s="181"/>
      <c r="J679" s="192">
        <f>BK679</f>
        <v>0</v>
      </c>
      <c r="K679" s="178"/>
      <c r="L679" s="183"/>
      <c r="M679" s="184"/>
      <c r="N679" s="185"/>
      <c r="O679" s="185"/>
      <c r="P679" s="186">
        <f>SUM(P680:P713)</f>
        <v>0</v>
      </c>
      <c r="Q679" s="185"/>
      <c r="R679" s="186">
        <f>SUM(R680:R713)</f>
        <v>1.7478644999999997</v>
      </c>
      <c r="S679" s="185"/>
      <c r="T679" s="187">
        <f>SUM(T680:T713)</f>
        <v>0</v>
      </c>
      <c r="AR679" s="188" t="s">
        <v>89</v>
      </c>
      <c r="AT679" s="189" t="s">
        <v>79</v>
      </c>
      <c r="AU679" s="189" t="s">
        <v>87</v>
      </c>
      <c r="AY679" s="188" t="s">
        <v>193</v>
      </c>
      <c r="BK679" s="190">
        <f>SUM(BK680:BK713)</f>
        <v>0</v>
      </c>
    </row>
    <row r="680" spans="1:65" s="2" customFormat="1" ht="21.75" customHeight="1">
      <c r="A680" s="35"/>
      <c r="B680" s="36"/>
      <c r="C680" s="193" t="s">
        <v>1022</v>
      </c>
      <c r="D680" s="193" t="s">
        <v>195</v>
      </c>
      <c r="E680" s="194" t="s">
        <v>2252</v>
      </c>
      <c r="F680" s="195" t="s">
        <v>2253</v>
      </c>
      <c r="G680" s="196" t="s">
        <v>231</v>
      </c>
      <c r="H680" s="197">
        <v>208.98</v>
      </c>
      <c r="I680" s="198"/>
      <c r="J680" s="199">
        <f>ROUND(I680*H680,2)</f>
        <v>0</v>
      </c>
      <c r="K680" s="200"/>
      <c r="L680" s="40"/>
      <c r="M680" s="201" t="s">
        <v>1</v>
      </c>
      <c r="N680" s="202" t="s">
        <v>45</v>
      </c>
      <c r="O680" s="72"/>
      <c r="P680" s="203">
        <f>O680*H680</f>
        <v>0</v>
      </c>
      <c r="Q680" s="203">
        <v>1E-05</v>
      </c>
      <c r="R680" s="203">
        <f>Q680*H680</f>
        <v>0.0020898</v>
      </c>
      <c r="S680" s="203">
        <v>0</v>
      </c>
      <c r="T680" s="204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205" t="s">
        <v>348</v>
      </c>
      <c r="AT680" s="205" t="s">
        <v>195</v>
      </c>
      <c r="AU680" s="205" t="s">
        <v>89</v>
      </c>
      <c r="AY680" s="18" t="s">
        <v>193</v>
      </c>
      <c r="BE680" s="206">
        <f>IF(N680="základní",J680,0)</f>
        <v>0</v>
      </c>
      <c r="BF680" s="206">
        <f>IF(N680="snížená",J680,0)</f>
        <v>0</v>
      </c>
      <c r="BG680" s="206">
        <f>IF(N680="zákl. přenesená",J680,0)</f>
        <v>0</v>
      </c>
      <c r="BH680" s="206">
        <f>IF(N680="sníž. přenesená",J680,0)</f>
        <v>0</v>
      </c>
      <c r="BI680" s="206">
        <f>IF(N680="nulová",J680,0)</f>
        <v>0</v>
      </c>
      <c r="BJ680" s="18" t="s">
        <v>87</v>
      </c>
      <c r="BK680" s="206">
        <f>ROUND(I680*H680,2)</f>
        <v>0</v>
      </c>
      <c r="BL680" s="18" t="s">
        <v>348</v>
      </c>
      <c r="BM680" s="205" t="s">
        <v>614</v>
      </c>
    </row>
    <row r="681" spans="2:51" s="13" customFormat="1" ht="12">
      <c r="B681" s="207"/>
      <c r="C681" s="208"/>
      <c r="D681" s="209" t="s">
        <v>201</v>
      </c>
      <c r="E681" s="210" t="s">
        <v>1</v>
      </c>
      <c r="F681" s="211" t="s">
        <v>2254</v>
      </c>
      <c r="G681" s="208"/>
      <c r="H681" s="212">
        <v>208.98</v>
      </c>
      <c r="I681" s="213"/>
      <c r="J681" s="208"/>
      <c r="K681" s="208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201</v>
      </c>
      <c r="AU681" s="218" t="s">
        <v>89</v>
      </c>
      <c r="AV681" s="13" t="s">
        <v>89</v>
      </c>
      <c r="AW681" s="13" t="s">
        <v>36</v>
      </c>
      <c r="AX681" s="13" t="s">
        <v>80</v>
      </c>
      <c r="AY681" s="218" t="s">
        <v>193</v>
      </c>
    </row>
    <row r="682" spans="2:51" s="14" customFormat="1" ht="12">
      <c r="B682" s="219"/>
      <c r="C682" s="220"/>
      <c r="D682" s="209" t="s">
        <v>201</v>
      </c>
      <c r="E682" s="221" t="s">
        <v>1</v>
      </c>
      <c r="F682" s="222" t="s">
        <v>203</v>
      </c>
      <c r="G682" s="220"/>
      <c r="H682" s="223">
        <v>208.98</v>
      </c>
      <c r="I682" s="224"/>
      <c r="J682" s="220"/>
      <c r="K682" s="220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201</v>
      </c>
      <c r="AU682" s="229" t="s">
        <v>89</v>
      </c>
      <c r="AV682" s="14" t="s">
        <v>199</v>
      </c>
      <c r="AW682" s="14" t="s">
        <v>36</v>
      </c>
      <c r="AX682" s="14" t="s">
        <v>87</v>
      </c>
      <c r="AY682" s="229" t="s">
        <v>193</v>
      </c>
    </row>
    <row r="683" spans="1:65" s="2" customFormat="1" ht="24.2" customHeight="1">
      <c r="A683" s="35"/>
      <c r="B683" s="36"/>
      <c r="C683" s="193" t="s">
        <v>1026</v>
      </c>
      <c r="D683" s="193" t="s">
        <v>195</v>
      </c>
      <c r="E683" s="194" t="s">
        <v>2255</v>
      </c>
      <c r="F683" s="195" t="s">
        <v>2256</v>
      </c>
      <c r="G683" s="196" t="s">
        <v>231</v>
      </c>
      <c r="H683" s="197">
        <v>383.22</v>
      </c>
      <c r="I683" s="198"/>
      <c r="J683" s="199">
        <f>ROUND(I683*H683,2)</f>
        <v>0</v>
      </c>
      <c r="K683" s="200"/>
      <c r="L683" s="40"/>
      <c r="M683" s="201" t="s">
        <v>1</v>
      </c>
      <c r="N683" s="202" t="s">
        <v>45</v>
      </c>
      <c r="O683" s="72"/>
      <c r="P683" s="203">
        <f>O683*H683</f>
        <v>0</v>
      </c>
      <c r="Q683" s="203">
        <v>0</v>
      </c>
      <c r="R683" s="203">
        <f>Q683*H683</f>
        <v>0</v>
      </c>
      <c r="S683" s="203">
        <v>0</v>
      </c>
      <c r="T683" s="204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205" t="s">
        <v>348</v>
      </c>
      <c r="AT683" s="205" t="s">
        <v>195</v>
      </c>
      <c r="AU683" s="205" t="s">
        <v>89</v>
      </c>
      <c r="AY683" s="18" t="s">
        <v>193</v>
      </c>
      <c r="BE683" s="206">
        <f>IF(N683="základní",J683,0)</f>
        <v>0</v>
      </c>
      <c r="BF683" s="206">
        <f>IF(N683="snížená",J683,0)</f>
        <v>0</v>
      </c>
      <c r="BG683" s="206">
        <f>IF(N683="zákl. přenesená",J683,0)</f>
        <v>0</v>
      </c>
      <c r="BH683" s="206">
        <f>IF(N683="sníž. přenesená",J683,0)</f>
        <v>0</v>
      </c>
      <c r="BI683" s="206">
        <f>IF(N683="nulová",J683,0)</f>
        <v>0</v>
      </c>
      <c r="BJ683" s="18" t="s">
        <v>87</v>
      </c>
      <c r="BK683" s="206">
        <f>ROUND(I683*H683,2)</f>
        <v>0</v>
      </c>
      <c r="BL683" s="18" t="s">
        <v>348</v>
      </c>
      <c r="BM683" s="205" t="s">
        <v>2257</v>
      </c>
    </row>
    <row r="684" spans="2:51" s="13" customFormat="1" ht="12">
      <c r="B684" s="207"/>
      <c r="C684" s="208"/>
      <c r="D684" s="209" t="s">
        <v>201</v>
      </c>
      <c r="E684" s="210" t="s">
        <v>1</v>
      </c>
      <c r="F684" s="211" t="s">
        <v>2258</v>
      </c>
      <c r="G684" s="208"/>
      <c r="H684" s="212">
        <v>383.22</v>
      </c>
      <c r="I684" s="213"/>
      <c r="J684" s="208"/>
      <c r="K684" s="208"/>
      <c r="L684" s="214"/>
      <c r="M684" s="215"/>
      <c r="N684" s="216"/>
      <c r="O684" s="216"/>
      <c r="P684" s="216"/>
      <c r="Q684" s="216"/>
      <c r="R684" s="216"/>
      <c r="S684" s="216"/>
      <c r="T684" s="217"/>
      <c r="AT684" s="218" t="s">
        <v>201</v>
      </c>
      <c r="AU684" s="218" t="s">
        <v>89</v>
      </c>
      <c r="AV684" s="13" t="s">
        <v>89</v>
      </c>
      <c r="AW684" s="13" t="s">
        <v>36</v>
      </c>
      <c r="AX684" s="13" t="s">
        <v>80</v>
      </c>
      <c r="AY684" s="218" t="s">
        <v>193</v>
      </c>
    </row>
    <row r="685" spans="2:51" s="14" customFormat="1" ht="12">
      <c r="B685" s="219"/>
      <c r="C685" s="220"/>
      <c r="D685" s="209" t="s">
        <v>201</v>
      </c>
      <c r="E685" s="221" t="s">
        <v>1</v>
      </c>
      <c r="F685" s="222" t="s">
        <v>203</v>
      </c>
      <c r="G685" s="220"/>
      <c r="H685" s="223">
        <v>383.22</v>
      </c>
      <c r="I685" s="224"/>
      <c r="J685" s="220"/>
      <c r="K685" s="220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201</v>
      </c>
      <c r="AU685" s="229" t="s">
        <v>89</v>
      </c>
      <c r="AV685" s="14" t="s">
        <v>199</v>
      </c>
      <c r="AW685" s="14" t="s">
        <v>36</v>
      </c>
      <c r="AX685" s="14" t="s">
        <v>87</v>
      </c>
      <c r="AY685" s="229" t="s">
        <v>193</v>
      </c>
    </row>
    <row r="686" spans="1:65" s="2" customFormat="1" ht="24.2" customHeight="1">
      <c r="A686" s="35"/>
      <c r="B686" s="36"/>
      <c r="C686" s="251" t="s">
        <v>1032</v>
      </c>
      <c r="D686" s="251" t="s">
        <v>370</v>
      </c>
      <c r="E686" s="252" t="s">
        <v>2259</v>
      </c>
      <c r="F686" s="253" t="s">
        <v>2260</v>
      </c>
      <c r="G686" s="254" t="s">
        <v>231</v>
      </c>
      <c r="H686" s="255">
        <v>402.381</v>
      </c>
      <c r="I686" s="256"/>
      <c r="J686" s="257">
        <f>ROUND(I686*H686,2)</f>
        <v>0</v>
      </c>
      <c r="K686" s="258"/>
      <c r="L686" s="259"/>
      <c r="M686" s="260" t="s">
        <v>1</v>
      </c>
      <c r="N686" s="261" t="s">
        <v>45</v>
      </c>
      <c r="O686" s="72"/>
      <c r="P686" s="203">
        <f>O686*H686</f>
        <v>0</v>
      </c>
      <c r="Q686" s="203">
        <v>0.0042</v>
      </c>
      <c r="R686" s="203">
        <f>Q686*H686</f>
        <v>1.6900001999999998</v>
      </c>
      <c r="S686" s="203">
        <v>0</v>
      </c>
      <c r="T686" s="204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205" t="s">
        <v>457</v>
      </c>
      <c r="AT686" s="205" t="s">
        <v>370</v>
      </c>
      <c r="AU686" s="205" t="s">
        <v>89</v>
      </c>
      <c r="AY686" s="18" t="s">
        <v>193</v>
      </c>
      <c r="BE686" s="206">
        <f>IF(N686="základní",J686,0)</f>
        <v>0</v>
      </c>
      <c r="BF686" s="206">
        <f>IF(N686="snížená",J686,0)</f>
        <v>0</v>
      </c>
      <c r="BG686" s="206">
        <f>IF(N686="zákl. přenesená",J686,0)</f>
        <v>0</v>
      </c>
      <c r="BH686" s="206">
        <f>IF(N686="sníž. přenesená",J686,0)</f>
        <v>0</v>
      </c>
      <c r="BI686" s="206">
        <f>IF(N686="nulová",J686,0)</f>
        <v>0</v>
      </c>
      <c r="BJ686" s="18" t="s">
        <v>87</v>
      </c>
      <c r="BK686" s="206">
        <f>ROUND(I686*H686,2)</f>
        <v>0</v>
      </c>
      <c r="BL686" s="18" t="s">
        <v>348</v>
      </c>
      <c r="BM686" s="205" t="s">
        <v>2261</v>
      </c>
    </row>
    <row r="687" spans="2:51" s="13" customFormat="1" ht="12">
      <c r="B687" s="207"/>
      <c r="C687" s="208"/>
      <c r="D687" s="209" t="s">
        <v>201</v>
      </c>
      <c r="E687" s="208"/>
      <c r="F687" s="211" t="s">
        <v>2262</v>
      </c>
      <c r="G687" s="208"/>
      <c r="H687" s="212">
        <v>402.381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201</v>
      </c>
      <c r="AU687" s="218" t="s">
        <v>89</v>
      </c>
      <c r="AV687" s="13" t="s">
        <v>89</v>
      </c>
      <c r="AW687" s="13" t="s">
        <v>4</v>
      </c>
      <c r="AX687" s="13" t="s">
        <v>87</v>
      </c>
      <c r="AY687" s="218" t="s">
        <v>193</v>
      </c>
    </row>
    <row r="688" spans="1:65" s="2" customFormat="1" ht="16.5" customHeight="1">
      <c r="A688" s="35"/>
      <c r="B688" s="36"/>
      <c r="C688" s="193" t="s">
        <v>1036</v>
      </c>
      <c r="D688" s="193" t="s">
        <v>195</v>
      </c>
      <c r="E688" s="194" t="s">
        <v>2263</v>
      </c>
      <c r="F688" s="195" t="s">
        <v>2264</v>
      </c>
      <c r="G688" s="196" t="s">
        <v>231</v>
      </c>
      <c r="H688" s="197">
        <v>19.57</v>
      </c>
      <c r="I688" s="198"/>
      <c r="J688" s="199">
        <f>ROUND(I688*H688,2)</f>
        <v>0</v>
      </c>
      <c r="K688" s="200"/>
      <c r="L688" s="40"/>
      <c r="M688" s="201" t="s">
        <v>1</v>
      </c>
      <c r="N688" s="202" t="s">
        <v>45</v>
      </c>
      <c r="O688" s="72"/>
      <c r="P688" s="203">
        <f>O688*H688</f>
        <v>0</v>
      </c>
      <c r="Q688" s="203">
        <v>0.00033</v>
      </c>
      <c r="R688" s="203">
        <f>Q688*H688</f>
        <v>0.0064581000000000005</v>
      </c>
      <c r="S688" s="203">
        <v>0</v>
      </c>
      <c r="T688" s="204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205" t="s">
        <v>199</v>
      </c>
      <c r="AT688" s="205" t="s">
        <v>195</v>
      </c>
      <c r="AU688" s="205" t="s">
        <v>89</v>
      </c>
      <c r="AY688" s="18" t="s">
        <v>193</v>
      </c>
      <c r="BE688" s="206">
        <f>IF(N688="základní",J688,0)</f>
        <v>0</v>
      </c>
      <c r="BF688" s="206">
        <f>IF(N688="snížená",J688,0)</f>
        <v>0</v>
      </c>
      <c r="BG688" s="206">
        <f>IF(N688="zákl. přenesená",J688,0)</f>
        <v>0</v>
      </c>
      <c r="BH688" s="206">
        <f>IF(N688="sníž. přenesená",J688,0)</f>
        <v>0</v>
      </c>
      <c r="BI688" s="206">
        <f>IF(N688="nulová",J688,0)</f>
        <v>0</v>
      </c>
      <c r="BJ688" s="18" t="s">
        <v>87</v>
      </c>
      <c r="BK688" s="206">
        <f>ROUND(I688*H688,2)</f>
        <v>0</v>
      </c>
      <c r="BL688" s="18" t="s">
        <v>199</v>
      </c>
      <c r="BM688" s="205" t="s">
        <v>2265</v>
      </c>
    </row>
    <row r="689" spans="2:51" s="15" customFormat="1" ht="12">
      <c r="B689" s="230"/>
      <c r="C689" s="231"/>
      <c r="D689" s="209" t="s">
        <v>201</v>
      </c>
      <c r="E689" s="232" t="s">
        <v>1</v>
      </c>
      <c r="F689" s="233" t="s">
        <v>1826</v>
      </c>
      <c r="G689" s="231"/>
      <c r="H689" s="232" t="s">
        <v>1</v>
      </c>
      <c r="I689" s="234"/>
      <c r="J689" s="231"/>
      <c r="K689" s="231"/>
      <c r="L689" s="235"/>
      <c r="M689" s="236"/>
      <c r="N689" s="237"/>
      <c r="O689" s="237"/>
      <c r="P689" s="237"/>
      <c r="Q689" s="237"/>
      <c r="R689" s="237"/>
      <c r="S689" s="237"/>
      <c r="T689" s="238"/>
      <c r="AT689" s="239" t="s">
        <v>201</v>
      </c>
      <c r="AU689" s="239" t="s">
        <v>89</v>
      </c>
      <c r="AV689" s="15" t="s">
        <v>87</v>
      </c>
      <c r="AW689" s="15" t="s">
        <v>36</v>
      </c>
      <c r="AX689" s="15" t="s">
        <v>80</v>
      </c>
      <c r="AY689" s="239" t="s">
        <v>193</v>
      </c>
    </row>
    <row r="690" spans="2:51" s="15" customFormat="1" ht="12">
      <c r="B690" s="230"/>
      <c r="C690" s="231"/>
      <c r="D690" s="209" t="s">
        <v>201</v>
      </c>
      <c r="E690" s="232" t="s">
        <v>1</v>
      </c>
      <c r="F690" s="233" t="s">
        <v>2266</v>
      </c>
      <c r="G690" s="231"/>
      <c r="H690" s="232" t="s">
        <v>1</v>
      </c>
      <c r="I690" s="234"/>
      <c r="J690" s="231"/>
      <c r="K690" s="231"/>
      <c r="L690" s="235"/>
      <c r="M690" s="236"/>
      <c r="N690" s="237"/>
      <c r="O690" s="237"/>
      <c r="P690" s="237"/>
      <c r="Q690" s="237"/>
      <c r="R690" s="237"/>
      <c r="S690" s="237"/>
      <c r="T690" s="238"/>
      <c r="AT690" s="239" t="s">
        <v>201</v>
      </c>
      <c r="AU690" s="239" t="s">
        <v>89</v>
      </c>
      <c r="AV690" s="15" t="s">
        <v>87</v>
      </c>
      <c r="AW690" s="15" t="s">
        <v>36</v>
      </c>
      <c r="AX690" s="15" t="s">
        <v>80</v>
      </c>
      <c r="AY690" s="239" t="s">
        <v>193</v>
      </c>
    </row>
    <row r="691" spans="2:51" s="13" customFormat="1" ht="12">
      <c r="B691" s="207"/>
      <c r="C691" s="208"/>
      <c r="D691" s="209" t="s">
        <v>201</v>
      </c>
      <c r="E691" s="210" t="s">
        <v>1</v>
      </c>
      <c r="F691" s="211" t="s">
        <v>1885</v>
      </c>
      <c r="G691" s="208"/>
      <c r="H691" s="212">
        <v>5.91</v>
      </c>
      <c r="I691" s="213"/>
      <c r="J691" s="208"/>
      <c r="K691" s="208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201</v>
      </c>
      <c r="AU691" s="218" t="s">
        <v>89</v>
      </c>
      <c r="AV691" s="13" t="s">
        <v>89</v>
      </c>
      <c r="AW691" s="13" t="s">
        <v>36</v>
      </c>
      <c r="AX691" s="13" t="s">
        <v>80</v>
      </c>
      <c r="AY691" s="218" t="s">
        <v>193</v>
      </c>
    </row>
    <row r="692" spans="2:51" s="13" customFormat="1" ht="12">
      <c r="B692" s="207"/>
      <c r="C692" s="208"/>
      <c r="D692" s="209" t="s">
        <v>201</v>
      </c>
      <c r="E692" s="210" t="s">
        <v>1</v>
      </c>
      <c r="F692" s="211" t="s">
        <v>1886</v>
      </c>
      <c r="G692" s="208"/>
      <c r="H692" s="212">
        <v>3.69</v>
      </c>
      <c r="I692" s="213"/>
      <c r="J692" s="208"/>
      <c r="K692" s="208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201</v>
      </c>
      <c r="AU692" s="218" t="s">
        <v>89</v>
      </c>
      <c r="AV692" s="13" t="s">
        <v>89</v>
      </c>
      <c r="AW692" s="13" t="s">
        <v>36</v>
      </c>
      <c r="AX692" s="13" t="s">
        <v>80</v>
      </c>
      <c r="AY692" s="218" t="s">
        <v>193</v>
      </c>
    </row>
    <row r="693" spans="2:51" s="13" customFormat="1" ht="12">
      <c r="B693" s="207"/>
      <c r="C693" s="208"/>
      <c r="D693" s="209" t="s">
        <v>201</v>
      </c>
      <c r="E693" s="210" t="s">
        <v>1</v>
      </c>
      <c r="F693" s="211" t="s">
        <v>1887</v>
      </c>
      <c r="G693" s="208"/>
      <c r="H693" s="212">
        <v>6.23</v>
      </c>
      <c r="I693" s="213"/>
      <c r="J693" s="208"/>
      <c r="K693" s="208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201</v>
      </c>
      <c r="AU693" s="218" t="s">
        <v>89</v>
      </c>
      <c r="AV693" s="13" t="s">
        <v>89</v>
      </c>
      <c r="AW693" s="13" t="s">
        <v>36</v>
      </c>
      <c r="AX693" s="13" t="s">
        <v>80</v>
      </c>
      <c r="AY693" s="218" t="s">
        <v>193</v>
      </c>
    </row>
    <row r="694" spans="2:51" s="13" customFormat="1" ht="12">
      <c r="B694" s="207"/>
      <c r="C694" s="208"/>
      <c r="D694" s="209" t="s">
        <v>201</v>
      </c>
      <c r="E694" s="210" t="s">
        <v>1</v>
      </c>
      <c r="F694" s="211" t="s">
        <v>1888</v>
      </c>
      <c r="G694" s="208"/>
      <c r="H694" s="212">
        <v>3.74</v>
      </c>
      <c r="I694" s="213"/>
      <c r="J694" s="208"/>
      <c r="K694" s="208"/>
      <c r="L694" s="214"/>
      <c r="M694" s="215"/>
      <c r="N694" s="216"/>
      <c r="O694" s="216"/>
      <c r="P694" s="216"/>
      <c r="Q694" s="216"/>
      <c r="R694" s="216"/>
      <c r="S694" s="216"/>
      <c r="T694" s="217"/>
      <c r="AT694" s="218" t="s">
        <v>201</v>
      </c>
      <c r="AU694" s="218" t="s">
        <v>89</v>
      </c>
      <c r="AV694" s="13" t="s">
        <v>89</v>
      </c>
      <c r="AW694" s="13" t="s">
        <v>36</v>
      </c>
      <c r="AX694" s="13" t="s">
        <v>80</v>
      </c>
      <c r="AY694" s="218" t="s">
        <v>193</v>
      </c>
    </row>
    <row r="695" spans="2:51" s="14" customFormat="1" ht="12">
      <c r="B695" s="219"/>
      <c r="C695" s="220"/>
      <c r="D695" s="209" t="s">
        <v>201</v>
      </c>
      <c r="E695" s="221" t="s">
        <v>1</v>
      </c>
      <c r="F695" s="222" t="s">
        <v>203</v>
      </c>
      <c r="G695" s="220"/>
      <c r="H695" s="223">
        <v>19.57</v>
      </c>
      <c r="I695" s="224"/>
      <c r="J695" s="220"/>
      <c r="K695" s="220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201</v>
      </c>
      <c r="AU695" s="229" t="s">
        <v>89</v>
      </c>
      <c r="AV695" s="14" t="s">
        <v>199</v>
      </c>
      <c r="AW695" s="14" t="s">
        <v>36</v>
      </c>
      <c r="AX695" s="14" t="s">
        <v>87</v>
      </c>
      <c r="AY695" s="229" t="s">
        <v>193</v>
      </c>
    </row>
    <row r="696" spans="1:65" s="2" customFormat="1" ht="24.2" customHeight="1">
      <c r="A696" s="35"/>
      <c r="B696" s="36"/>
      <c r="C696" s="193" t="s">
        <v>1042</v>
      </c>
      <c r="D696" s="193" t="s">
        <v>195</v>
      </c>
      <c r="E696" s="194" t="s">
        <v>2267</v>
      </c>
      <c r="F696" s="195" t="s">
        <v>2268</v>
      </c>
      <c r="G696" s="196" t="s">
        <v>231</v>
      </c>
      <c r="H696" s="197">
        <v>19.57</v>
      </c>
      <c r="I696" s="198"/>
      <c r="J696" s="199">
        <f>ROUND(I696*H696,2)</f>
        <v>0</v>
      </c>
      <c r="K696" s="200"/>
      <c r="L696" s="40"/>
      <c r="M696" s="201" t="s">
        <v>1</v>
      </c>
      <c r="N696" s="202" t="s">
        <v>45</v>
      </c>
      <c r="O696" s="72"/>
      <c r="P696" s="203">
        <f>O696*H696</f>
        <v>0</v>
      </c>
      <c r="Q696" s="203">
        <v>0</v>
      </c>
      <c r="R696" s="203">
        <f>Q696*H696</f>
        <v>0</v>
      </c>
      <c r="S696" s="203">
        <v>0</v>
      </c>
      <c r="T696" s="204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205" t="s">
        <v>348</v>
      </c>
      <c r="AT696" s="205" t="s">
        <v>195</v>
      </c>
      <c r="AU696" s="205" t="s">
        <v>89</v>
      </c>
      <c r="AY696" s="18" t="s">
        <v>193</v>
      </c>
      <c r="BE696" s="206">
        <f>IF(N696="základní",J696,0)</f>
        <v>0</v>
      </c>
      <c r="BF696" s="206">
        <f>IF(N696="snížená",J696,0)</f>
        <v>0</v>
      </c>
      <c r="BG696" s="206">
        <f>IF(N696="zákl. přenesená",J696,0)</f>
        <v>0</v>
      </c>
      <c r="BH696" s="206">
        <f>IF(N696="sníž. přenesená",J696,0)</f>
        <v>0</v>
      </c>
      <c r="BI696" s="206">
        <f>IF(N696="nulová",J696,0)</f>
        <v>0</v>
      </c>
      <c r="BJ696" s="18" t="s">
        <v>87</v>
      </c>
      <c r="BK696" s="206">
        <f>ROUND(I696*H696,2)</f>
        <v>0</v>
      </c>
      <c r="BL696" s="18" t="s">
        <v>348</v>
      </c>
      <c r="BM696" s="205" t="s">
        <v>2269</v>
      </c>
    </row>
    <row r="697" spans="2:51" s="15" customFormat="1" ht="12">
      <c r="B697" s="230"/>
      <c r="C697" s="231"/>
      <c r="D697" s="209" t="s">
        <v>201</v>
      </c>
      <c r="E697" s="232" t="s">
        <v>1</v>
      </c>
      <c r="F697" s="233" t="s">
        <v>1826</v>
      </c>
      <c r="G697" s="231"/>
      <c r="H697" s="232" t="s">
        <v>1</v>
      </c>
      <c r="I697" s="234"/>
      <c r="J697" s="231"/>
      <c r="K697" s="231"/>
      <c r="L697" s="235"/>
      <c r="M697" s="236"/>
      <c r="N697" s="237"/>
      <c r="O697" s="237"/>
      <c r="P697" s="237"/>
      <c r="Q697" s="237"/>
      <c r="R697" s="237"/>
      <c r="S697" s="237"/>
      <c r="T697" s="238"/>
      <c r="AT697" s="239" t="s">
        <v>201</v>
      </c>
      <c r="AU697" s="239" t="s">
        <v>89</v>
      </c>
      <c r="AV697" s="15" t="s">
        <v>87</v>
      </c>
      <c r="AW697" s="15" t="s">
        <v>36</v>
      </c>
      <c r="AX697" s="15" t="s">
        <v>80</v>
      </c>
      <c r="AY697" s="239" t="s">
        <v>193</v>
      </c>
    </row>
    <row r="698" spans="2:51" s="13" customFormat="1" ht="12">
      <c r="B698" s="207"/>
      <c r="C698" s="208"/>
      <c r="D698" s="209" t="s">
        <v>201</v>
      </c>
      <c r="E698" s="210" t="s">
        <v>1</v>
      </c>
      <c r="F698" s="211" t="s">
        <v>1885</v>
      </c>
      <c r="G698" s="208"/>
      <c r="H698" s="212">
        <v>5.91</v>
      </c>
      <c r="I698" s="213"/>
      <c r="J698" s="208"/>
      <c r="K698" s="208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201</v>
      </c>
      <c r="AU698" s="218" t="s">
        <v>89</v>
      </c>
      <c r="AV698" s="13" t="s">
        <v>89</v>
      </c>
      <c r="AW698" s="13" t="s">
        <v>36</v>
      </c>
      <c r="AX698" s="13" t="s">
        <v>80</v>
      </c>
      <c r="AY698" s="218" t="s">
        <v>193</v>
      </c>
    </row>
    <row r="699" spans="2:51" s="13" customFormat="1" ht="12">
      <c r="B699" s="207"/>
      <c r="C699" s="208"/>
      <c r="D699" s="209" t="s">
        <v>201</v>
      </c>
      <c r="E699" s="210" t="s">
        <v>1</v>
      </c>
      <c r="F699" s="211" t="s">
        <v>1886</v>
      </c>
      <c r="G699" s="208"/>
      <c r="H699" s="212">
        <v>3.69</v>
      </c>
      <c r="I699" s="213"/>
      <c r="J699" s="208"/>
      <c r="K699" s="208"/>
      <c r="L699" s="214"/>
      <c r="M699" s="215"/>
      <c r="N699" s="216"/>
      <c r="O699" s="216"/>
      <c r="P699" s="216"/>
      <c r="Q699" s="216"/>
      <c r="R699" s="216"/>
      <c r="S699" s="216"/>
      <c r="T699" s="217"/>
      <c r="AT699" s="218" t="s">
        <v>201</v>
      </c>
      <c r="AU699" s="218" t="s">
        <v>89</v>
      </c>
      <c r="AV699" s="13" t="s">
        <v>89</v>
      </c>
      <c r="AW699" s="13" t="s">
        <v>36</v>
      </c>
      <c r="AX699" s="13" t="s">
        <v>80</v>
      </c>
      <c r="AY699" s="218" t="s">
        <v>193</v>
      </c>
    </row>
    <row r="700" spans="2:51" s="13" customFormat="1" ht="12">
      <c r="B700" s="207"/>
      <c r="C700" s="208"/>
      <c r="D700" s="209" t="s">
        <v>201</v>
      </c>
      <c r="E700" s="210" t="s">
        <v>1</v>
      </c>
      <c r="F700" s="211" t="s">
        <v>1887</v>
      </c>
      <c r="G700" s="208"/>
      <c r="H700" s="212">
        <v>6.23</v>
      </c>
      <c r="I700" s="213"/>
      <c r="J700" s="208"/>
      <c r="K700" s="208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201</v>
      </c>
      <c r="AU700" s="218" t="s">
        <v>89</v>
      </c>
      <c r="AV700" s="13" t="s">
        <v>89</v>
      </c>
      <c r="AW700" s="13" t="s">
        <v>36</v>
      </c>
      <c r="AX700" s="13" t="s">
        <v>80</v>
      </c>
      <c r="AY700" s="218" t="s">
        <v>193</v>
      </c>
    </row>
    <row r="701" spans="2:51" s="13" customFormat="1" ht="12">
      <c r="B701" s="207"/>
      <c r="C701" s="208"/>
      <c r="D701" s="209" t="s">
        <v>201</v>
      </c>
      <c r="E701" s="210" t="s">
        <v>1</v>
      </c>
      <c r="F701" s="211" t="s">
        <v>1888</v>
      </c>
      <c r="G701" s="208"/>
      <c r="H701" s="212">
        <v>3.74</v>
      </c>
      <c r="I701" s="213"/>
      <c r="J701" s="208"/>
      <c r="K701" s="208"/>
      <c r="L701" s="214"/>
      <c r="M701" s="215"/>
      <c r="N701" s="216"/>
      <c r="O701" s="216"/>
      <c r="P701" s="216"/>
      <c r="Q701" s="216"/>
      <c r="R701" s="216"/>
      <c r="S701" s="216"/>
      <c r="T701" s="217"/>
      <c r="AT701" s="218" t="s">
        <v>201</v>
      </c>
      <c r="AU701" s="218" t="s">
        <v>89</v>
      </c>
      <c r="AV701" s="13" t="s">
        <v>89</v>
      </c>
      <c r="AW701" s="13" t="s">
        <v>36</v>
      </c>
      <c r="AX701" s="13" t="s">
        <v>80</v>
      </c>
      <c r="AY701" s="218" t="s">
        <v>193</v>
      </c>
    </row>
    <row r="702" spans="2:51" s="14" customFormat="1" ht="12">
      <c r="B702" s="219"/>
      <c r="C702" s="220"/>
      <c r="D702" s="209" t="s">
        <v>201</v>
      </c>
      <c r="E702" s="221" t="s">
        <v>1</v>
      </c>
      <c r="F702" s="222" t="s">
        <v>203</v>
      </c>
      <c r="G702" s="220"/>
      <c r="H702" s="223">
        <v>19.57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201</v>
      </c>
      <c r="AU702" s="229" t="s">
        <v>89</v>
      </c>
      <c r="AV702" s="14" t="s">
        <v>199</v>
      </c>
      <c r="AW702" s="14" t="s">
        <v>36</v>
      </c>
      <c r="AX702" s="14" t="s">
        <v>87</v>
      </c>
      <c r="AY702" s="229" t="s">
        <v>193</v>
      </c>
    </row>
    <row r="703" spans="1:65" s="2" customFormat="1" ht="24.2" customHeight="1">
      <c r="A703" s="35"/>
      <c r="B703" s="36"/>
      <c r="C703" s="251" t="s">
        <v>1049</v>
      </c>
      <c r="D703" s="251" t="s">
        <v>370</v>
      </c>
      <c r="E703" s="252" t="s">
        <v>2270</v>
      </c>
      <c r="F703" s="253" t="s">
        <v>2271</v>
      </c>
      <c r="G703" s="254" t="s">
        <v>231</v>
      </c>
      <c r="H703" s="255">
        <v>41.097</v>
      </c>
      <c r="I703" s="256"/>
      <c r="J703" s="257">
        <f>ROUND(I703*H703,2)</f>
        <v>0</v>
      </c>
      <c r="K703" s="258"/>
      <c r="L703" s="259"/>
      <c r="M703" s="260" t="s">
        <v>1</v>
      </c>
      <c r="N703" s="261" t="s">
        <v>45</v>
      </c>
      <c r="O703" s="72"/>
      <c r="P703" s="203">
        <f>O703*H703</f>
        <v>0</v>
      </c>
      <c r="Q703" s="203">
        <v>0.0012</v>
      </c>
      <c r="R703" s="203">
        <f>Q703*H703</f>
        <v>0.049316399999999996</v>
      </c>
      <c r="S703" s="203">
        <v>0</v>
      </c>
      <c r="T703" s="204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205" t="s">
        <v>457</v>
      </c>
      <c r="AT703" s="205" t="s">
        <v>370</v>
      </c>
      <c r="AU703" s="205" t="s">
        <v>89</v>
      </c>
      <c r="AY703" s="18" t="s">
        <v>193</v>
      </c>
      <c r="BE703" s="206">
        <f>IF(N703="základní",J703,0)</f>
        <v>0</v>
      </c>
      <c r="BF703" s="206">
        <f>IF(N703="snížená",J703,0)</f>
        <v>0</v>
      </c>
      <c r="BG703" s="206">
        <f>IF(N703="zákl. přenesená",J703,0)</f>
        <v>0</v>
      </c>
      <c r="BH703" s="206">
        <f>IF(N703="sníž. přenesená",J703,0)</f>
        <v>0</v>
      </c>
      <c r="BI703" s="206">
        <f>IF(N703="nulová",J703,0)</f>
        <v>0</v>
      </c>
      <c r="BJ703" s="18" t="s">
        <v>87</v>
      </c>
      <c r="BK703" s="206">
        <f>ROUND(I703*H703,2)</f>
        <v>0</v>
      </c>
      <c r="BL703" s="18" t="s">
        <v>348</v>
      </c>
      <c r="BM703" s="205" t="s">
        <v>2272</v>
      </c>
    </row>
    <row r="704" spans="2:51" s="13" customFormat="1" ht="12">
      <c r="B704" s="207"/>
      <c r="C704" s="208"/>
      <c r="D704" s="209" t="s">
        <v>201</v>
      </c>
      <c r="E704" s="208"/>
      <c r="F704" s="211" t="s">
        <v>2273</v>
      </c>
      <c r="G704" s="208"/>
      <c r="H704" s="212">
        <v>41.097</v>
      </c>
      <c r="I704" s="213"/>
      <c r="J704" s="208"/>
      <c r="K704" s="208"/>
      <c r="L704" s="214"/>
      <c r="M704" s="215"/>
      <c r="N704" s="216"/>
      <c r="O704" s="216"/>
      <c r="P704" s="216"/>
      <c r="Q704" s="216"/>
      <c r="R704" s="216"/>
      <c r="S704" s="216"/>
      <c r="T704" s="217"/>
      <c r="AT704" s="218" t="s">
        <v>201</v>
      </c>
      <c r="AU704" s="218" t="s">
        <v>89</v>
      </c>
      <c r="AV704" s="13" t="s">
        <v>89</v>
      </c>
      <c r="AW704" s="13" t="s">
        <v>4</v>
      </c>
      <c r="AX704" s="13" t="s">
        <v>87</v>
      </c>
      <c r="AY704" s="218" t="s">
        <v>193</v>
      </c>
    </row>
    <row r="705" spans="1:65" s="2" customFormat="1" ht="21.75" customHeight="1">
      <c r="A705" s="35"/>
      <c r="B705" s="36"/>
      <c r="C705" s="193" t="s">
        <v>1053</v>
      </c>
      <c r="D705" s="193" t="s">
        <v>195</v>
      </c>
      <c r="E705" s="194" t="s">
        <v>2274</v>
      </c>
      <c r="F705" s="195" t="s">
        <v>2275</v>
      </c>
      <c r="G705" s="196" t="s">
        <v>231</v>
      </c>
      <c r="H705" s="197">
        <v>19.57</v>
      </c>
      <c r="I705" s="198"/>
      <c r="J705" s="199">
        <f>ROUND(I705*H705,2)</f>
        <v>0</v>
      </c>
      <c r="K705" s="200"/>
      <c r="L705" s="40"/>
      <c r="M705" s="201" t="s">
        <v>1</v>
      </c>
      <c r="N705" s="202" t="s">
        <v>45</v>
      </c>
      <c r="O705" s="72"/>
      <c r="P705" s="203">
        <f>O705*H705</f>
        <v>0</v>
      </c>
      <c r="Q705" s="203">
        <v>0</v>
      </c>
      <c r="R705" s="203">
        <f>Q705*H705</f>
        <v>0</v>
      </c>
      <c r="S705" s="203">
        <v>0</v>
      </c>
      <c r="T705" s="204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205" t="s">
        <v>348</v>
      </c>
      <c r="AT705" s="205" t="s">
        <v>195</v>
      </c>
      <c r="AU705" s="205" t="s">
        <v>89</v>
      </c>
      <c r="AY705" s="18" t="s">
        <v>193</v>
      </c>
      <c r="BE705" s="206">
        <f>IF(N705="základní",J705,0)</f>
        <v>0</v>
      </c>
      <c r="BF705" s="206">
        <f>IF(N705="snížená",J705,0)</f>
        <v>0</v>
      </c>
      <c r="BG705" s="206">
        <f>IF(N705="zákl. přenesená",J705,0)</f>
        <v>0</v>
      </c>
      <c r="BH705" s="206">
        <f>IF(N705="sníž. přenesená",J705,0)</f>
        <v>0</v>
      </c>
      <c r="BI705" s="206">
        <f>IF(N705="nulová",J705,0)</f>
        <v>0</v>
      </c>
      <c r="BJ705" s="18" t="s">
        <v>87</v>
      </c>
      <c r="BK705" s="206">
        <f>ROUND(I705*H705,2)</f>
        <v>0</v>
      </c>
      <c r="BL705" s="18" t="s">
        <v>348</v>
      </c>
      <c r="BM705" s="205" t="s">
        <v>2276</v>
      </c>
    </row>
    <row r="706" spans="2:51" s="15" customFormat="1" ht="12">
      <c r="B706" s="230"/>
      <c r="C706" s="231"/>
      <c r="D706" s="209" t="s">
        <v>201</v>
      </c>
      <c r="E706" s="232" t="s">
        <v>1</v>
      </c>
      <c r="F706" s="233" t="s">
        <v>1826</v>
      </c>
      <c r="G706" s="231"/>
      <c r="H706" s="232" t="s">
        <v>1</v>
      </c>
      <c r="I706" s="234"/>
      <c r="J706" s="231"/>
      <c r="K706" s="231"/>
      <c r="L706" s="235"/>
      <c r="M706" s="236"/>
      <c r="N706" s="237"/>
      <c r="O706" s="237"/>
      <c r="P706" s="237"/>
      <c r="Q706" s="237"/>
      <c r="R706" s="237"/>
      <c r="S706" s="237"/>
      <c r="T706" s="238"/>
      <c r="AT706" s="239" t="s">
        <v>201</v>
      </c>
      <c r="AU706" s="239" t="s">
        <v>89</v>
      </c>
      <c r="AV706" s="15" t="s">
        <v>87</v>
      </c>
      <c r="AW706" s="15" t="s">
        <v>36</v>
      </c>
      <c r="AX706" s="15" t="s">
        <v>80</v>
      </c>
      <c r="AY706" s="239" t="s">
        <v>193</v>
      </c>
    </row>
    <row r="707" spans="2:51" s="15" customFormat="1" ht="12">
      <c r="B707" s="230"/>
      <c r="C707" s="231"/>
      <c r="D707" s="209" t="s">
        <v>201</v>
      </c>
      <c r="E707" s="232" t="s">
        <v>1</v>
      </c>
      <c r="F707" s="233" t="s">
        <v>2266</v>
      </c>
      <c r="G707" s="231"/>
      <c r="H707" s="232" t="s">
        <v>1</v>
      </c>
      <c r="I707" s="234"/>
      <c r="J707" s="231"/>
      <c r="K707" s="231"/>
      <c r="L707" s="235"/>
      <c r="M707" s="236"/>
      <c r="N707" s="237"/>
      <c r="O707" s="237"/>
      <c r="P707" s="237"/>
      <c r="Q707" s="237"/>
      <c r="R707" s="237"/>
      <c r="S707" s="237"/>
      <c r="T707" s="238"/>
      <c r="AT707" s="239" t="s">
        <v>201</v>
      </c>
      <c r="AU707" s="239" t="s">
        <v>89</v>
      </c>
      <c r="AV707" s="15" t="s">
        <v>87</v>
      </c>
      <c r="AW707" s="15" t="s">
        <v>36</v>
      </c>
      <c r="AX707" s="15" t="s">
        <v>80</v>
      </c>
      <c r="AY707" s="239" t="s">
        <v>193</v>
      </c>
    </row>
    <row r="708" spans="2:51" s="13" customFormat="1" ht="12">
      <c r="B708" s="207"/>
      <c r="C708" s="208"/>
      <c r="D708" s="209" t="s">
        <v>201</v>
      </c>
      <c r="E708" s="210" t="s">
        <v>1</v>
      </c>
      <c r="F708" s="211" t="s">
        <v>1885</v>
      </c>
      <c r="G708" s="208"/>
      <c r="H708" s="212">
        <v>5.91</v>
      </c>
      <c r="I708" s="213"/>
      <c r="J708" s="208"/>
      <c r="K708" s="208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201</v>
      </c>
      <c r="AU708" s="218" t="s">
        <v>89</v>
      </c>
      <c r="AV708" s="13" t="s">
        <v>89</v>
      </c>
      <c r="AW708" s="13" t="s">
        <v>36</v>
      </c>
      <c r="AX708" s="13" t="s">
        <v>80</v>
      </c>
      <c r="AY708" s="218" t="s">
        <v>193</v>
      </c>
    </row>
    <row r="709" spans="2:51" s="13" customFormat="1" ht="12">
      <c r="B709" s="207"/>
      <c r="C709" s="208"/>
      <c r="D709" s="209" t="s">
        <v>201</v>
      </c>
      <c r="E709" s="210" t="s">
        <v>1</v>
      </c>
      <c r="F709" s="211" t="s">
        <v>1886</v>
      </c>
      <c r="G709" s="208"/>
      <c r="H709" s="212">
        <v>3.69</v>
      </c>
      <c r="I709" s="213"/>
      <c r="J709" s="208"/>
      <c r="K709" s="208"/>
      <c r="L709" s="214"/>
      <c r="M709" s="215"/>
      <c r="N709" s="216"/>
      <c r="O709" s="216"/>
      <c r="P709" s="216"/>
      <c r="Q709" s="216"/>
      <c r="R709" s="216"/>
      <c r="S709" s="216"/>
      <c r="T709" s="217"/>
      <c r="AT709" s="218" t="s">
        <v>201</v>
      </c>
      <c r="AU709" s="218" t="s">
        <v>89</v>
      </c>
      <c r="AV709" s="13" t="s">
        <v>89</v>
      </c>
      <c r="AW709" s="13" t="s">
        <v>36</v>
      </c>
      <c r="AX709" s="13" t="s">
        <v>80</v>
      </c>
      <c r="AY709" s="218" t="s">
        <v>193</v>
      </c>
    </row>
    <row r="710" spans="2:51" s="13" customFormat="1" ht="12">
      <c r="B710" s="207"/>
      <c r="C710" s="208"/>
      <c r="D710" s="209" t="s">
        <v>201</v>
      </c>
      <c r="E710" s="210" t="s">
        <v>1</v>
      </c>
      <c r="F710" s="211" t="s">
        <v>1887</v>
      </c>
      <c r="G710" s="208"/>
      <c r="H710" s="212">
        <v>6.23</v>
      </c>
      <c r="I710" s="213"/>
      <c r="J710" s="208"/>
      <c r="K710" s="208"/>
      <c r="L710" s="214"/>
      <c r="M710" s="215"/>
      <c r="N710" s="216"/>
      <c r="O710" s="216"/>
      <c r="P710" s="216"/>
      <c r="Q710" s="216"/>
      <c r="R710" s="216"/>
      <c r="S710" s="216"/>
      <c r="T710" s="217"/>
      <c r="AT710" s="218" t="s">
        <v>201</v>
      </c>
      <c r="AU710" s="218" t="s">
        <v>89</v>
      </c>
      <c r="AV710" s="13" t="s">
        <v>89</v>
      </c>
      <c r="AW710" s="13" t="s">
        <v>36</v>
      </c>
      <c r="AX710" s="13" t="s">
        <v>80</v>
      </c>
      <c r="AY710" s="218" t="s">
        <v>193</v>
      </c>
    </row>
    <row r="711" spans="2:51" s="13" customFormat="1" ht="12">
      <c r="B711" s="207"/>
      <c r="C711" s="208"/>
      <c r="D711" s="209" t="s">
        <v>201</v>
      </c>
      <c r="E711" s="210" t="s">
        <v>1</v>
      </c>
      <c r="F711" s="211" t="s">
        <v>1888</v>
      </c>
      <c r="G711" s="208"/>
      <c r="H711" s="212">
        <v>3.74</v>
      </c>
      <c r="I711" s="213"/>
      <c r="J711" s="208"/>
      <c r="K711" s="208"/>
      <c r="L711" s="214"/>
      <c r="M711" s="215"/>
      <c r="N711" s="216"/>
      <c r="O711" s="216"/>
      <c r="P711" s="216"/>
      <c r="Q711" s="216"/>
      <c r="R711" s="216"/>
      <c r="S711" s="216"/>
      <c r="T711" s="217"/>
      <c r="AT711" s="218" t="s">
        <v>201</v>
      </c>
      <c r="AU711" s="218" t="s">
        <v>89</v>
      </c>
      <c r="AV711" s="13" t="s">
        <v>89</v>
      </c>
      <c r="AW711" s="13" t="s">
        <v>36</v>
      </c>
      <c r="AX711" s="13" t="s">
        <v>80</v>
      </c>
      <c r="AY711" s="218" t="s">
        <v>193</v>
      </c>
    </row>
    <row r="712" spans="2:51" s="14" customFormat="1" ht="12">
      <c r="B712" s="219"/>
      <c r="C712" s="220"/>
      <c r="D712" s="209" t="s">
        <v>201</v>
      </c>
      <c r="E712" s="221" t="s">
        <v>1</v>
      </c>
      <c r="F712" s="222" t="s">
        <v>203</v>
      </c>
      <c r="G712" s="220"/>
      <c r="H712" s="223">
        <v>19.57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201</v>
      </c>
      <c r="AU712" s="229" t="s">
        <v>89</v>
      </c>
      <c r="AV712" s="14" t="s">
        <v>199</v>
      </c>
      <c r="AW712" s="14" t="s">
        <v>36</v>
      </c>
      <c r="AX712" s="14" t="s">
        <v>87</v>
      </c>
      <c r="AY712" s="229" t="s">
        <v>193</v>
      </c>
    </row>
    <row r="713" spans="1:65" s="2" customFormat="1" ht="24.2" customHeight="1">
      <c r="A713" s="35"/>
      <c r="B713" s="36"/>
      <c r="C713" s="193" t="s">
        <v>1057</v>
      </c>
      <c r="D713" s="193" t="s">
        <v>195</v>
      </c>
      <c r="E713" s="194" t="s">
        <v>635</v>
      </c>
      <c r="F713" s="195" t="s">
        <v>636</v>
      </c>
      <c r="G713" s="196" t="s">
        <v>607</v>
      </c>
      <c r="H713" s="266"/>
      <c r="I713" s="198"/>
      <c r="J713" s="199">
        <f>ROUND(I713*H713,2)</f>
        <v>0</v>
      </c>
      <c r="K713" s="200"/>
      <c r="L713" s="40"/>
      <c r="M713" s="201" t="s">
        <v>1</v>
      </c>
      <c r="N713" s="202" t="s">
        <v>45</v>
      </c>
      <c r="O713" s="72"/>
      <c r="P713" s="203">
        <f>O713*H713</f>
        <v>0</v>
      </c>
      <c r="Q713" s="203">
        <v>0</v>
      </c>
      <c r="R713" s="203">
        <f>Q713*H713</f>
        <v>0</v>
      </c>
      <c r="S713" s="203">
        <v>0</v>
      </c>
      <c r="T713" s="204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205" t="s">
        <v>348</v>
      </c>
      <c r="AT713" s="205" t="s">
        <v>195</v>
      </c>
      <c r="AU713" s="205" t="s">
        <v>89</v>
      </c>
      <c r="AY713" s="18" t="s">
        <v>193</v>
      </c>
      <c r="BE713" s="206">
        <f>IF(N713="základní",J713,0)</f>
        <v>0</v>
      </c>
      <c r="BF713" s="206">
        <f>IF(N713="snížená",J713,0)</f>
        <v>0</v>
      </c>
      <c r="BG713" s="206">
        <f>IF(N713="zákl. přenesená",J713,0)</f>
        <v>0</v>
      </c>
      <c r="BH713" s="206">
        <f>IF(N713="sníž. přenesená",J713,0)</f>
        <v>0</v>
      </c>
      <c r="BI713" s="206">
        <f>IF(N713="nulová",J713,0)</f>
        <v>0</v>
      </c>
      <c r="BJ713" s="18" t="s">
        <v>87</v>
      </c>
      <c r="BK713" s="206">
        <f>ROUND(I713*H713,2)</f>
        <v>0</v>
      </c>
      <c r="BL713" s="18" t="s">
        <v>348</v>
      </c>
      <c r="BM713" s="205" t="s">
        <v>637</v>
      </c>
    </row>
    <row r="714" spans="2:63" s="12" customFormat="1" ht="22.9" customHeight="1">
      <c r="B714" s="177"/>
      <c r="C714" s="178"/>
      <c r="D714" s="179" t="s">
        <v>79</v>
      </c>
      <c r="E714" s="191" t="s">
        <v>1179</v>
      </c>
      <c r="F714" s="191" t="s">
        <v>2277</v>
      </c>
      <c r="G714" s="178"/>
      <c r="H714" s="178"/>
      <c r="I714" s="181"/>
      <c r="J714" s="192">
        <f>BK714</f>
        <v>0</v>
      </c>
      <c r="K714" s="178"/>
      <c r="L714" s="183"/>
      <c r="M714" s="184"/>
      <c r="N714" s="185"/>
      <c r="O714" s="185"/>
      <c r="P714" s="186">
        <f>SUM(P715:P716)</f>
        <v>0</v>
      </c>
      <c r="Q714" s="185"/>
      <c r="R714" s="186">
        <f>SUM(R715:R716)</f>
        <v>0.0015</v>
      </c>
      <c r="S714" s="185"/>
      <c r="T714" s="187">
        <f>SUM(T715:T716)</f>
        <v>0</v>
      </c>
      <c r="AR714" s="188" t="s">
        <v>89</v>
      </c>
      <c r="AT714" s="189" t="s">
        <v>79</v>
      </c>
      <c r="AU714" s="189" t="s">
        <v>87</v>
      </c>
      <c r="AY714" s="188" t="s">
        <v>193</v>
      </c>
      <c r="BK714" s="190">
        <f>SUM(BK715:BK716)</f>
        <v>0</v>
      </c>
    </row>
    <row r="715" spans="1:65" s="2" customFormat="1" ht="24.2" customHeight="1">
      <c r="A715" s="35"/>
      <c r="B715" s="36"/>
      <c r="C715" s="193" t="s">
        <v>1062</v>
      </c>
      <c r="D715" s="193" t="s">
        <v>195</v>
      </c>
      <c r="E715" s="194" t="s">
        <v>2278</v>
      </c>
      <c r="F715" s="195" t="s">
        <v>2279</v>
      </c>
      <c r="G715" s="196" t="s">
        <v>367</v>
      </c>
      <c r="H715" s="197">
        <v>1</v>
      </c>
      <c r="I715" s="198"/>
      <c r="J715" s="199">
        <f>ROUND(I715*H715,2)</f>
        <v>0</v>
      </c>
      <c r="K715" s="200"/>
      <c r="L715" s="40"/>
      <c r="M715" s="201" t="s">
        <v>1</v>
      </c>
      <c r="N715" s="202" t="s">
        <v>45</v>
      </c>
      <c r="O715" s="72"/>
      <c r="P715" s="203">
        <f>O715*H715</f>
        <v>0</v>
      </c>
      <c r="Q715" s="203">
        <v>0.0015</v>
      </c>
      <c r="R715" s="203">
        <f>Q715*H715</f>
        <v>0.0015</v>
      </c>
      <c r="S715" s="203">
        <v>0</v>
      </c>
      <c r="T715" s="204">
        <f>S715*H715</f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205" t="s">
        <v>348</v>
      </c>
      <c r="AT715" s="205" t="s">
        <v>195</v>
      </c>
      <c r="AU715" s="205" t="s">
        <v>89</v>
      </c>
      <c r="AY715" s="18" t="s">
        <v>193</v>
      </c>
      <c r="BE715" s="206">
        <f>IF(N715="základní",J715,0)</f>
        <v>0</v>
      </c>
      <c r="BF715" s="206">
        <f>IF(N715="snížená",J715,0)</f>
        <v>0</v>
      </c>
      <c r="BG715" s="206">
        <f>IF(N715="zákl. přenesená",J715,0)</f>
        <v>0</v>
      </c>
      <c r="BH715" s="206">
        <f>IF(N715="sníž. přenesená",J715,0)</f>
        <v>0</v>
      </c>
      <c r="BI715" s="206">
        <f>IF(N715="nulová",J715,0)</f>
        <v>0</v>
      </c>
      <c r="BJ715" s="18" t="s">
        <v>87</v>
      </c>
      <c r="BK715" s="206">
        <f>ROUND(I715*H715,2)</f>
        <v>0</v>
      </c>
      <c r="BL715" s="18" t="s">
        <v>348</v>
      </c>
      <c r="BM715" s="205" t="s">
        <v>2280</v>
      </c>
    </row>
    <row r="716" spans="2:51" s="13" customFormat="1" ht="12">
      <c r="B716" s="207"/>
      <c r="C716" s="208"/>
      <c r="D716" s="209" t="s">
        <v>201</v>
      </c>
      <c r="E716" s="210" t="s">
        <v>1</v>
      </c>
      <c r="F716" s="211" t="s">
        <v>2281</v>
      </c>
      <c r="G716" s="208"/>
      <c r="H716" s="212">
        <v>1</v>
      </c>
      <c r="I716" s="213"/>
      <c r="J716" s="208"/>
      <c r="K716" s="208"/>
      <c r="L716" s="214"/>
      <c r="M716" s="215"/>
      <c r="N716" s="216"/>
      <c r="O716" s="216"/>
      <c r="P716" s="216"/>
      <c r="Q716" s="216"/>
      <c r="R716" s="216"/>
      <c r="S716" s="216"/>
      <c r="T716" s="217"/>
      <c r="AT716" s="218" t="s">
        <v>201</v>
      </c>
      <c r="AU716" s="218" t="s">
        <v>89</v>
      </c>
      <c r="AV716" s="13" t="s">
        <v>89</v>
      </c>
      <c r="AW716" s="13" t="s">
        <v>36</v>
      </c>
      <c r="AX716" s="13" t="s">
        <v>87</v>
      </c>
      <c r="AY716" s="218" t="s">
        <v>193</v>
      </c>
    </row>
    <row r="717" spans="2:63" s="12" customFormat="1" ht="22.9" customHeight="1">
      <c r="B717" s="177"/>
      <c r="C717" s="178"/>
      <c r="D717" s="179" t="s">
        <v>79</v>
      </c>
      <c r="E717" s="191" t="s">
        <v>638</v>
      </c>
      <c r="F717" s="191" t="s">
        <v>639</v>
      </c>
      <c r="G717" s="178"/>
      <c r="H717" s="178"/>
      <c r="I717" s="181"/>
      <c r="J717" s="192">
        <f>BK717</f>
        <v>0</v>
      </c>
      <c r="K717" s="178"/>
      <c r="L717" s="183"/>
      <c r="M717" s="184"/>
      <c r="N717" s="185"/>
      <c r="O717" s="185"/>
      <c r="P717" s="186">
        <f>SUM(P718:P778)</f>
        <v>0</v>
      </c>
      <c r="Q717" s="185"/>
      <c r="R717" s="186">
        <f>SUM(R718:R778)</f>
        <v>0.1128</v>
      </c>
      <c r="S717" s="185"/>
      <c r="T717" s="187">
        <f>SUM(T718:T778)</f>
        <v>0</v>
      </c>
      <c r="AR717" s="188" t="s">
        <v>89</v>
      </c>
      <c r="AT717" s="189" t="s">
        <v>79</v>
      </c>
      <c r="AU717" s="189" t="s">
        <v>87</v>
      </c>
      <c r="AY717" s="188" t="s">
        <v>193</v>
      </c>
      <c r="BK717" s="190">
        <f>SUM(BK718:BK778)</f>
        <v>0</v>
      </c>
    </row>
    <row r="718" spans="1:65" s="2" customFormat="1" ht="24.2" customHeight="1">
      <c r="A718" s="35"/>
      <c r="B718" s="36"/>
      <c r="C718" s="193" t="s">
        <v>1068</v>
      </c>
      <c r="D718" s="193" t="s">
        <v>195</v>
      </c>
      <c r="E718" s="194" t="s">
        <v>641</v>
      </c>
      <c r="F718" s="195" t="s">
        <v>642</v>
      </c>
      <c r="G718" s="196" t="s">
        <v>367</v>
      </c>
      <c r="H718" s="197">
        <v>3</v>
      </c>
      <c r="I718" s="198"/>
      <c r="J718" s="199">
        <f>ROUND(I718*H718,2)</f>
        <v>0</v>
      </c>
      <c r="K718" s="200"/>
      <c r="L718" s="40"/>
      <c r="M718" s="201" t="s">
        <v>1</v>
      </c>
      <c r="N718" s="202" t="s">
        <v>45</v>
      </c>
      <c r="O718" s="72"/>
      <c r="P718" s="203">
        <f>O718*H718</f>
        <v>0</v>
      </c>
      <c r="Q718" s="203">
        <v>0.00376</v>
      </c>
      <c r="R718" s="203">
        <f>Q718*H718</f>
        <v>0.01128</v>
      </c>
      <c r="S718" s="203">
        <v>0</v>
      </c>
      <c r="T718" s="204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05" t="s">
        <v>348</v>
      </c>
      <c r="AT718" s="205" t="s">
        <v>195</v>
      </c>
      <c r="AU718" s="205" t="s">
        <v>89</v>
      </c>
      <c r="AY718" s="18" t="s">
        <v>193</v>
      </c>
      <c r="BE718" s="206">
        <f>IF(N718="základní",J718,0)</f>
        <v>0</v>
      </c>
      <c r="BF718" s="206">
        <f>IF(N718="snížená",J718,0)</f>
        <v>0</v>
      </c>
      <c r="BG718" s="206">
        <f>IF(N718="zákl. přenesená",J718,0)</f>
        <v>0</v>
      </c>
      <c r="BH718" s="206">
        <f>IF(N718="sníž. přenesená",J718,0)</f>
        <v>0</v>
      </c>
      <c r="BI718" s="206">
        <f>IF(N718="nulová",J718,0)</f>
        <v>0</v>
      </c>
      <c r="BJ718" s="18" t="s">
        <v>87</v>
      </c>
      <c r="BK718" s="206">
        <f>ROUND(I718*H718,2)</f>
        <v>0</v>
      </c>
      <c r="BL718" s="18" t="s">
        <v>348</v>
      </c>
      <c r="BM718" s="205" t="s">
        <v>643</v>
      </c>
    </row>
    <row r="719" spans="1:47" s="2" customFormat="1" ht="58.5">
      <c r="A719" s="35"/>
      <c r="B719" s="36"/>
      <c r="C719" s="37"/>
      <c r="D719" s="209" t="s">
        <v>471</v>
      </c>
      <c r="E719" s="37"/>
      <c r="F719" s="262" t="s">
        <v>644</v>
      </c>
      <c r="G719" s="37"/>
      <c r="H719" s="37"/>
      <c r="I719" s="263"/>
      <c r="J719" s="37"/>
      <c r="K719" s="37"/>
      <c r="L719" s="40"/>
      <c r="M719" s="264"/>
      <c r="N719" s="265"/>
      <c r="O719" s="72"/>
      <c r="P719" s="72"/>
      <c r="Q719" s="72"/>
      <c r="R719" s="72"/>
      <c r="S719" s="72"/>
      <c r="T719" s="73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T719" s="18" t="s">
        <v>471</v>
      </c>
      <c r="AU719" s="18" t="s">
        <v>89</v>
      </c>
    </row>
    <row r="720" spans="2:51" s="15" customFormat="1" ht="12">
      <c r="B720" s="230"/>
      <c r="C720" s="231"/>
      <c r="D720" s="209" t="s">
        <v>201</v>
      </c>
      <c r="E720" s="232" t="s">
        <v>1</v>
      </c>
      <c r="F720" s="233" t="s">
        <v>2282</v>
      </c>
      <c r="G720" s="231"/>
      <c r="H720" s="232" t="s">
        <v>1</v>
      </c>
      <c r="I720" s="234"/>
      <c r="J720" s="231"/>
      <c r="K720" s="231"/>
      <c r="L720" s="235"/>
      <c r="M720" s="236"/>
      <c r="N720" s="237"/>
      <c r="O720" s="237"/>
      <c r="P720" s="237"/>
      <c r="Q720" s="237"/>
      <c r="R720" s="237"/>
      <c r="S720" s="237"/>
      <c r="T720" s="238"/>
      <c r="AT720" s="239" t="s">
        <v>201</v>
      </c>
      <c r="AU720" s="239" t="s">
        <v>89</v>
      </c>
      <c r="AV720" s="15" t="s">
        <v>87</v>
      </c>
      <c r="AW720" s="15" t="s">
        <v>36</v>
      </c>
      <c r="AX720" s="15" t="s">
        <v>80</v>
      </c>
      <c r="AY720" s="239" t="s">
        <v>193</v>
      </c>
    </row>
    <row r="721" spans="2:51" s="13" customFormat="1" ht="12">
      <c r="B721" s="207"/>
      <c r="C721" s="208"/>
      <c r="D721" s="209" t="s">
        <v>201</v>
      </c>
      <c r="E721" s="210" t="s">
        <v>1</v>
      </c>
      <c r="F721" s="211" t="s">
        <v>100</v>
      </c>
      <c r="G721" s="208"/>
      <c r="H721" s="212">
        <v>3</v>
      </c>
      <c r="I721" s="213"/>
      <c r="J721" s="208"/>
      <c r="K721" s="208"/>
      <c r="L721" s="214"/>
      <c r="M721" s="215"/>
      <c r="N721" s="216"/>
      <c r="O721" s="216"/>
      <c r="P721" s="216"/>
      <c r="Q721" s="216"/>
      <c r="R721" s="216"/>
      <c r="S721" s="216"/>
      <c r="T721" s="217"/>
      <c r="AT721" s="218" t="s">
        <v>201</v>
      </c>
      <c r="AU721" s="218" t="s">
        <v>89</v>
      </c>
      <c r="AV721" s="13" t="s">
        <v>89</v>
      </c>
      <c r="AW721" s="13" t="s">
        <v>36</v>
      </c>
      <c r="AX721" s="13" t="s">
        <v>80</v>
      </c>
      <c r="AY721" s="218" t="s">
        <v>193</v>
      </c>
    </row>
    <row r="722" spans="2:51" s="14" customFormat="1" ht="12">
      <c r="B722" s="219"/>
      <c r="C722" s="220"/>
      <c r="D722" s="209" t="s">
        <v>201</v>
      </c>
      <c r="E722" s="221" t="s">
        <v>1</v>
      </c>
      <c r="F722" s="222" t="s">
        <v>203</v>
      </c>
      <c r="G722" s="220"/>
      <c r="H722" s="223">
        <v>3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201</v>
      </c>
      <c r="AU722" s="229" t="s">
        <v>89</v>
      </c>
      <c r="AV722" s="14" t="s">
        <v>199</v>
      </c>
      <c r="AW722" s="14" t="s">
        <v>36</v>
      </c>
      <c r="AX722" s="14" t="s">
        <v>87</v>
      </c>
      <c r="AY722" s="229" t="s">
        <v>193</v>
      </c>
    </row>
    <row r="723" spans="1:65" s="2" customFormat="1" ht="24.2" customHeight="1">
      <c r="A723" s="35"/>
      <c r="B723" s="36"/>
      <c r="C723" s="193" t="s">
        <v>1073</v>
      </c>
      <c r="D723" s="193" t="s">
        <v>195</v>
      </c>
      <c r="E723" s="194" t="s">
        <v>647</v>
      </c>
      <c r="F723" s="195" t="s">
        <v>648</v>
      </c>
      <c r="G723" s="196" t="s">
        <v>367</v>
      </c>
      <c r="H723" s="197">
        <v>5</v>
      </c>
      <c r="I723" s="198"/>
      <c r="J723" s="199">
        <f>ROUND(I723*H723,2)</f>
        <v>0</v>
      </c>
      <c r="K723" s="200"/>
      <c r="L723" s="40"/>
      <c r="M723" s="201" t="s">
        <v>1</v>
      </c>
      <c r="N723" s="202" t="s">
        <v>45</v>
      </c>
      <c r="O723" s="72"/>
      <c r="P723" s="203">
        <f>O723*H723</f>
        <v>0</v>
      </c>
      <c r="Q723" s="203">
        <v>0.00376</v>
      </c>
      <c r="R723" s="203">
        <f>Q723*H723</f>
        <v>0.0188</v>
      </c>
      <c r="S723" s="203">
        <v>0</v>
      </c>
      <c r="T723" s="204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205" t="s">
        <v>348</v>
      </c>
      <c r="AT723" s="205" t="s">
        <v>195</v>
      </c>
      <c r="AU723" s="205" t="s">
        <v>89</v>
      </c>
      <c r="AY723" s="18" t="s">
        <v>193</v>
      </c>
      <c r="BE723" s="206">
        <f>IF(N723="základní",J723,0)</f>
        <v>0</v>
      </c>
      <c r="BF723" s="206">
        <f>IF(N723="snížená",J723,0)</f>
        <v>0</v>
      </c>
      <c r="BG723" s="206">
        <f>IF(N723="zákl. přenesená",J723,0)</f>
        <v>0</v>
      </c>
      <c r="BH723" s="206">
        <f>IF(N723="sníž. přenesená",J723,0)</f>
        <v>0</v>
      </c>
      <c r="BI723" s="206">
        <f>IF(N723="nulová",J723,0)</f>
        <v>0</v>
      </c>
      <c r="BJ723" s="18" t="s">
        <v>87</v>
      </c>
      <c r="BK723" s="206">
        <f>ROUND(I723*H723,2)</f>
        <v>0</v>
      </c>
      <c r="BL723" s="18" t="s">
        <v>348</v>
      </c>
      <c r="BM723" s="205" t="s">
        <v>649</v>
      </c>
    </row>
    <row r="724" spans="1:47" s="2" customFormat="1" ht="39">
      <c r="A724" s="35"/>
      <c r="B724" s="36"/>
      <c r="C724" s="37"/>
      <c r="D724" s="209" t="s">
        <v>471</v>
      </c>
      <c r="E724" s="37"/>
      <c r="F724" s="262" t="s">
        <v>650</v>
      </c>
      <c r="G724" s="37"/>
      <c r="H724" s="37"/>
      <c r="I724" s="263"/>
      <c r="J724" s="37"/>
      <c r="K724" s="37"/>
      <c r="L724" s="40"/>
      <c r="M724" s="264"/>
      <c r="N724" s="265"/>
      <c r="O724" s="72"/>
      <c r="P724" s="72"/>
      <c r="Q724" s="72"/>
      <c r="R724" s="72"/>
      <c r="S724" s="72"/>
      <c r="T724" s="73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T724" s="18" t="s">
        <v>471</v>
      </c>
      <c r="AU724" s="18" t="s">
        <v>89</v>
      </c>
    </row>
    <row r="725" spans="2:51" s="15" customFormat="1" ht="12">
      <c r="B725" s="230"/>
      <c r="C725" s="231"/>
      <c r="D725" s="209" t="s">
        <v>201</v>
      </c>
      <c r="E725" s="232" t="s">
        <v>1</v>
      </c>
      <c r="F725" s="233" t="s">
        <v>2282</v>
      </c>
      <c r="G725" s="231"/>
      <c r="H725" s="232" t="s">
        <v>1</v>
      </c>
      <c r="I725" s="234"/>
      <c r="J725" s="231"/>
      <c r="K725" s="231"/>
      <c r="L725" s="235"/>
      <c r="M725" s="236"/>
      <c r="N725" s="237"/>
      <c r="O725" s="237"/>
      <c r="P725" s="237"/>
      <c r="Q725" s="237"/>
      <c r="R725" s="237"/>
      <c r="S725" s="237"/>
      <c r="T725" s="238"/>
      <c r="AT725" s="239" t="s">
        <v>201</v>
      </c>
      <c r="AU725" s="239" t="s">
        <v>89</v>
      </c>
      <c r="AV725" s="15" t="s">
        <v>87</v>
      </c>
      <c r="AW725" s="15" t="s">
        <v>36</v>
      </c>
      <c r="AX725" s="15" t="s">
        <v>80</v>
      </c>
      <c r="AY725" s="239" t="s">
        <v>193</v>
      </c>
    </row>
    <row r="726" spans="2:51" s="13" customFormat="1" ht="12">
      <c r="B726" s="207"/>
      <c r="C726" s="208"/>
      <c r="D726" s="209" t="s">
        <v>201</v>
      </c>
      <c r="E726" s="210" t="s">
        <v>1</v>
      </c>
      <c r="F726" s="211" t="s">
        <v>221</v>
      </c>
      <c r="G726" s="208"/>
      <c r="H726" s="212">
        <v>5</v>
      </c>
      <c r="I726" s="213"/>
      <c r="J726" s="208"/>
      <c r="K726" s="208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201</v>
      </c>
      <c r="AU726" s="218" t="s">
        <v>89</v>
      </c>
      <c r="AV726" s="13" t="s">
        <v>89</v>
      </c>
      <c r="AW726" s="13" t="s">
        <v>36</v>
      </c>
      <c r="AX726" s="13" t="s">
        <v>80</v>
      </c>
      <c r="AY726" s="218" t="s">
        <v>193</v>
      </c>
    </row>
    <row r="727" spans="2:51" s="14" customFormat="1" ht="12">
      <c r="B727" s="219"/>
      <c r="C727" s="220"/>
      <c r="D727" s="209" t="s">
        <v>201</v>
      </c>
      <c r="E727" s="221" t="s">
        <v>1</v>
      </c>
      <c r="F727" s="222" t="s">
        <v>203</v>
      </c>
      <c r="G727" s="220"/>
      <c r="H727" s="223">
        <v>5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201</v>
      </c>
      <c r="AU727" s="229" t="s">
        <v>89</v>
      </c>
      <c r="AV727" s="14" t="s">
        <v>199</v>
      </c>
      <c r="AW727" s="14" t="s">
        <v>36</v>
      </c>
      <c r="AX727" s="14" t="s">
        <v>87</v>
      </c>
      <c r="AY727" s="229" t="s">
        <v>193</v>
      </c>
    </row>
    <row r="728" spans="1:65" s="2" customFormat="1" ht="33" customHeight="1">
      <c r="A728" s="35"/>
      <c r="B728" s="36"/>
      <c r="C728" s="193" t="s">
        <v>1086</v>
      </c>
      <c r="D728" s="193" t="s">
        <v>195</v>
      </c>
      <c r="E728" s="194" t="s">
        <v>652</v>
      </c>
      <c r="F728" s="195" t="s">
        <v>653</v>
      </c>
      <c r="G728" s="196" t="s">
        <v>367</v>
      </c>
      <c r="H728" s="197">
        <v>4</v>
      </c>
      <c r="I728" s="198"/>
      <c r="J728" s="199">
        <f>ROUND(I728*H728,2)</f>
        <v>0</v>
      </c>
      <c r="K728" s="200"/>
      <c r="L728" s="40"/>
      <c r="M728" s="201" t="s">
        <v>1</v>
      </c>
      <c r="N728" s="202" t="s">
        <v>45</v>
      </c>
      <c r="O728" s="72"/>
      <c r="P728" s="203">
        <f>O728*H728</f>
        <v>0</v>
      </c>
      <c r="Q728" s="203">
        <v>0.00376</v>
      </c>
      <c r="R728" s="203">
        <f>Q728*H728</f>
        <v>0.01504</v>
      </c>
      <c r="S728" s="203">
        <v>0</v>
      </c>
      <c r="T728" s="204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05" t="s">
        <v>348</v>
      </c>
      <c r="AT728" s="205" t="s">
        <v>195</v>
      </c>
      <c r="AU728" s="205" t="s">
        <v>89</v>
      </c>
      <c r="AY728" s="18" t="s">
        <v>193</v>
      </c>
      <c r="BE728" s="206">
        <f>IF(N728="základní",J728,0)</f>
        <v>0</v>
      </c>
      <c r="BF728" s="206">
        <f>IF(N728="snížená",J728,0)</f>
        <v>0</v>
      </c>
      <c r="BG728" s="206">
        <f>IF(N728="zákl. přenesená",J728,0)</f>
        <v>0</v>
      </c>
      <c r="BH728" s="206">
        <f>IF(N728="sníž. přenesená",J728,0)</f>
        <v>0</v>
      </c>
      <c r="BI728" s="206">
        <f>IF(N728="nulová",J728,0)</f>
        <v>0</v>
      </c>
      <c r="BJ728" s="18" t="s">
        <v>87</v>
      </c>
      <c r="BK728" s="206">
        <f>ROUND(I728*H728,2)</f>
        <v>0</v>
      </c>
      <c r="BL728" s="18" t="s">
        <v>348</v>
      </c>
      <c r="BM728" s="205" t="s">
        <v>654</v>
      </c>
    </row>
    <row r="729" spans="1:47" s="2" customFormat="1" ht="48.75">
      <c r="A729" s="35"/>
      <c r="B729" s="36"/>
      <c r="C729" s="37"/>
      <c r="D729" s="209" t="s">
        <v>471</v>
      </c>
      <c r="E729" s="37"/>
      <c r="F729" s="262" t="s">
        <v>655</v>
      </c>
      <c r="G729" s="37"/>
      <c r="H729" s="37"/>
      <c r="I729" s="263"/>
      <c r="J729" s="37"/>
      <c r="K729" s="37"/>
      <c r="L729" s="40"/>
      <c r="M729" s="264"/>
      <c r="N729" s="265"/>
      <c r="O729" s="72"/>
      <c r="P729" s="72"/>
      <c r="Q729" s="72"/>
      <c r="R729" s="72"/>
      <c r="S729" s="72"/>
      <c r="T729" s="73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T729" s="18" t="s">
        <v>471</v>
      </c>
      <c r="AU729" s="18" t="s">
        <v>89</v>
      </c>
    </row>
    <row r="730" spans="2:51" s="15" customFormat="1" ht="12">
      <c r="B730" s="230"/>
      <c r="C730" s="231"/>
      <c r="D730" s="209" t="s">
        <v>201</v>
      </c>
      <c r="E730" s="232" t="s">
        <v>1</v>
      </c>
      <c r="F730" s="233" t="s">
        <v>2282</v>
      </c>
      <c r="G730" s="231"/>
      <c r="H730" s="232" t="s">
        <v>1</v>
      </c>
      <c r="I730" s="234"/>
      <c r="J730" s="231"/>
      <c r="K730" s="231"/>
      <c r="L730" s="235"/>
      <c r="M730" s="236"/>
      <c r="N730" s="237"/>
      <c r="O730" s="237"/>
      <c r="P730" s="237"/>
      <c r="Q730" s="237"/>
      <c r="R730" s="237"/>
      <c r="S730" s="237"/>
      <c r="T730" s="238"/>
      <c r="AT730" s="239" t="s">
        <v>201</v>
      </c>
      <c r="AU730" s="239" t="s">
        <v>89</v>
      </c>
      <c r="AV730" s="15" t="s">
        <v>87</v>
      </c>
      <c r="AW730" s="15" t="s">
        <v>36</v>
      </c>
      <c r="AX730" s="15" t="s">
        <v>80</v>
      </c>
      <c r="AY730" s="239" t="s">
        <v>193</v>
      </c>
    </row>
    <row r="731" spans="2:51" s="13" customFormat="1" ht="12">
      <c r="B731" s="207"/>
      <c r="C731" s="208"/>
      <c r="D731" s="209" t="s">
        <v>201</v>
      </c>
      <c r="E731" s="210" t="s">
        <v>1</v>
      </c>
      <c r="F731" s="211" t="s">
        <v>199</v>
      </c>
      <c r="G731" s="208"/>
      <c r="H731" s="212">
        <v>4</v>
      </c>
      <c r="I731" s="213"/>
      <c r="J731" s="208"/>
      <c r="K731" s="208"/>
      <c r="L731" s="214"/>
      <c r="M731" s="215"/>
      <c r="N731" s="216"/>
      <c r="O731" s="216"/>
      <c r="P731" s="216"/>
      <c r="Q731" s="216"/>
      <c r="R731" s="216"/>
      <c r="S731" s="216"/>
      <c r="T731" s="217"/>
      <c r="AT731" s="218" t="s">
        <v>201</v>
      </c>
      <c r="AU731" s="218" t="s">
        <v>89</v>
      </c>
      <c r="AV731" s="13" t="s">
        <v>89</v>
      </c>
      <c r="AW731" s="13" t="s">
        <v>36</v>
      </c>
      <c r="AX731" s="13" t="s">
        <v>80</v>
      </c>
      <c r="AY731" s="218" t="s">
        <v>193</v>
      </c>
    </row>
    <row r="732" spans="2:51" s="14" customFormat="1" ht="12">
      <c r="B732" s="219"/>
      <c r="C732" s="220"/>
      <c r="D732" s="209" t="s">
        <v>201</v>
      </c>
      <c r="E732" s="221" t="s">
        <v>1</v>
      </c>
      <c r="F732" s="222" t="s">
        <v>203</v>
      </c>
      <c r="G732" s="220"/>
      <c r="H732" s="223">
        <v>4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201</v>
      </c>
      <c r="AU732" s="229" t="s">
        <v>89</v>
      </c>
      <c r="AV732" s="14" t="s">
        <v>199</v>
      </c>
      <c r="AW732" s="14" t="s">
        <v>36</v>
      </c>
      <c r="AX732" s="14" t="s">
        <v>87</v>
      </c>
      <c r="AY732" s="229" t="s">
        <v>193</v>
      </c>
    </row>
    <row r="733" spans="1:65" s="2" customFormat="1" ht="24.2" customHeight="1">
      <c r="A733" s="35"/>
      <c r="B733" s="36"/>
      <c r="C733" s="193" t="s">
        <v>2283</v>
      </c>
      <c r="D733" s="193" t="s">
        <v>195</v>
      </c>
      <c r="E733" s="194" t="s">
        <v>657</v>
      </c>
      <c r="F733" s="195" t="s">
        <v>658</v>
      </c>
      <c r="G733" s="196" t="s">
        <v>367</v>
      </c>
      <c r="H733" s="197">
        <v>4</v>
      </c>
      <c r="I733" s="198"/>
      <c r="J733" s="199">
        <f>ROUND(I733*H733,2)</f>
        <v>0</v>
      </c>
      <c r="K733" s="200"/>
      <c r="L733" s="40"/>
      <c r="M733" s="201" t="s">
        <v>1</v>
      </c>
      <c r="N733" s="202" t="s">
        <v>45</v>
      </c>
      <c r="O733" s="72"/>
      <c r="P733" s="203">
        <f>O733*H733</f>
        <v>0</v>
      </c>
      <c r="Q733" s="203">
        <v>0.00376</v>
      </c>
      <c r="R733" s="203">
        <f>Q733*H733</f>
        <v>0.01504</v>
      </c>
      <c r="S733" s="203">
        <v>0</v>
      </c>
      <c r="T733" s="204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05" t="s">
        <v>348</v>
      </c>
      <c r="AT733" s="205" t="s">
        <v>195</v>
      </c>
      <c r="AU733" s="205" t="s">
        <v>89</v>
      </c>
      <c r="AY733" s="18" t="s">
        <v>193</v>
      </c>
      <c r="BE733" s="206">
        <f>IF(N733="základní",J733,0)</f>
        <v>0</v>
      </c>
      <c r="BF733" s="206">
        <f>IF(N733="snížená",J733,0)</f>
        <v>0</v>
      </c>
      <c r="BG733" s="206">
        <f>IF(N733="zákl. přenesená",J733,0)</f>
        <v>0</v>
      </c>
      <c r="BH733" s="206">
        <f>IF(N733="sníž. přenesená",J733,0)</f>
        <v>0</v>
      </c>
      <c r="BI733" s="206">
        <f>IF(N733="nulová",J733,0)</f>
        <v>0</v>
      </c>
      <c r="BJ733" s="18" t="s">
        <v>87</v>
      </c>
      <c r="BK733" s="206">
        <f>ROUND(I733*H733,2)</f>
        <v>0</v>
      </c>
      <c r="BL733" s="18" t="s">
        <v>348</v>
      </c>
      <c r="BM733" s="205" t="s">
        <v>659</v>
      </c>
    </row>
    <row r="734" spans="1:47" s="2" customFormat="1" ht="48.75">
      <c r="A734" s="35"/>
      <c r="B734" s="36"/>
      <c r="C734" s="37"/>
      <c r="D734" s="209" t="s">
        <v>471</v>
      </c>
      <c r="E734" s="37"/>
      <c r="F734" s="262" t="s">
        <v>660</v>
      </c>
      <c r="G734" s="37"/>
      <c r="H734" s="37"/>
      <c r="I734" s="263"/>
      <c r="J734" s="37"/>
      <c r="K734" s="37"/>
      <c r="L734" s="40"/>
      <c r="M734" s="264"/>
      <c r="N734" s="265"/>
      <c r="O734" s="72"/>
      <c r="P734" s="72"/>
      <c r="Q734" s="72"/>
      <c r="R734" s="72"/>
      <c r="S734" s="72"/>
      <c r="T734" s="73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T734" s="18" t="s">
        <v>471</v>
      </c>
      <c r="AU734" s="18" t="s">
        <v>89</v>
      </c>
    </row>
    <row r="735" spans="2:51" s="15" customFormat="1" ht="12">
      <c r="B735" s="230"/>
      <c r="C735" s="231"/>
      <c r="D735" s="209" t="s">
        <v>201</v>
      </c>
      <c r="E735" s="232" t="s">
        <v>1</v>
      </c>
      <c r="F735" s="233" t="s">
        <v>2282</v>
      </c>
      <c r="G735" s="231"/>
      <c r="H735" s="232" t="s">
        <v>1</v>
      </c>
      <c r="I735" s="234"/>
      <c r="J735" s="231"/>
      <c r="K735" s="231"/>
      <c r="L735" s="235"/>
      <c r="M735" s="236"/>
      <c r="N735" s="237"/>
      <c r="O735" s="237"/>
      <c r="P735" s="237"/>
      <c r="Q735" s="237"/>
      <c r="R735" s="237"/>
      <c r="S735" s="237"/>
      <c r="T735" s="238"/>
      <c r="AT735" s="239" t="s">
        <v>201</v>
      </c>
      <c r="AU735" s="239" t="s">
        <v>89</v>
      </c>
      <c r="AV735" s="15" t="s">
        <v>87</v>
      </c>
      <c r="AW735" s="15" t="s">
        <v>36</v>
      </c>
      <c r="AX735" s="15" t="s">
        <v>80</v>
      </c>
      <c r="AY735" s="239" t="s">
        <v>193</v>
      </c>
    </row>
    <row r="736" spans="2:51" s="13" customFormat="1" ht="12">
      <c r="B736" s="207"/>
      <c r="C736" s="208"/>
      <c r="D736" s="209" t="s">
        <v>201</v>
      </c>
      <c r="E736" s="210" t="s">
        <v>1</v>
      </c>
      <c r="F736" s="211" t="s">
        <v>199</v>
      </c>
      <c r="G736" s="208"/>
      <c r="H736" s="212">
        <v>4</v>
      </c>
      <c r="I736" s="213"/>
      <c r="J736" s="208"/>
      <c r="K736" s="208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201</v>
      </c>
      <c r="AU736" s="218" t="s">
        <v>89</v>
      </c>
      <c r="AV736" s="13" t="s">
        <v>89</v>
      </c>
      <c r="AW736" s="13" t="s">
        <v>36</v>
      </c>
      <c r="AX736" s="13" t="s">
        <v>80</v>
      </c>
      <c r="AY736" s="218" t="s">
        <v>193</v>
      </c>
    </row>
    <row r="737" spans="2:51" s="14" customFormat="1" ht="12">
      <c r="B737" s="219"/>
      <c r="C737" s="220"/>
      <c r="D737" s="209" t="s">
        <v>201</v>
      </c>
      <c r="E737" s="221" t="s">
        <v>1</v>
      </c>
      <c r="F737" s="222" t="s">
        <v>203</v>
      </c>
      <c r="G737" s="220"/>
      <c r="H737" s="223">
        <v>4</v>
      </c>
      <c r="I737" s="224"/>
      <c r="J737" s="220"/>
      <c r="K737" s="220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201</v>
      </c>
      <c r="AU737" s="229" t="s">
        <v>89</v>
      </c>
      <c r="AV737" s="14" t="s">
        <v>199</v>
      </c>
      <c r="AW737" s="14" t="s">
        <v>36</v>
      </c>
      <c r="AX737" s="14" t="s">
        <v>87</v>
      </c>
      <c r="AY737" s="229" t="s">
        <v>193</v>
      </c>
    </row>
    <row r="738" spans="1:65" s="2" customFormat="1" ht="24.2" customHeight="1">
      <c r="A738" s="35"/>
      <c r="B738" s="36"/>
      <c r="C738" s="193" t="s">
        <v>1285</v>
      </c>
      <c r="D738" s="193" t="s">
        <v>195</v>
      </c>
      <c r="E738" s="194" t="s">
        <v>662</v>
      </c>
      <c r="F738" s="195" t="s">
        <v>663</v>
      </c>
      <c r="G738" s="196" t="s">
        <v>367</v>
      </c>
      <c r="H738" s="197">
        <v>1</v>
      </c>
      <c r="I738" s="198"/>
      <c r="J738" s="199">
        <f>ROUND(I738*H738,2)</f>
        <v>0</v>
      </c>
      <c r="K738" s="200"/>
      <c r="L738" s="40"/>
      <c r="M738" s="201" t="s">
        <v>1</v>
      </c>
      <c r="N738" s="202" t="s">
        <v>45</v>
      </c>
      <c r="O738" s="72"/>
      <c r="P738" s="203">
        <f>O738*H738</f>
        <v>0</v>
      </c>
      <c r="Q738" s="203">
        <v>0.00376</v>
      </c>
      <c r="R738" s="203">
        <f>Q738*H738</f>
        <v>0.00376</v>
      </c>
      <c r="S738" s="203">
        <v>0</v>
      </c>
      <c r="T738" s="204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05" t="s">
        <v>348</v>
      </c>
      <c r="AT738" s="205" t="s">
        <v>195</v>
      </c>
      <c r="AU738" s="205" t="s">
        <v>89</v>
      </c>
      <c r="AY738" s="18" t="s">
        <v>193</v>
      </c>
      <c r="BE738" s="206">
        <f>IF(N738="základní",J738,0)</f>
        <v>0</v>
      </c>
      <c r="BF738" s="206">
        <f>IF(N738="snížená",J738,0)</f>
        <v>0</v>
      </c>
      <c r="BG738" s="206">
        <f>IF(N738="zákl. přenesená",J738,0)</f>
        <v>0</v>
      </c>
      <c r="BH738" s="206">
        <f>IF(N738="sníž. přenesená",J738,0)</f>
        <v>0</v>
      </c>
      <c r="BI738" s="206">
        <f>IF(N738="nulová",J738,0)</f>
        <v>0</v>
      </c>
      <c r="BJ738" s="18" t="s">
        <v>87</v>
      </c>
      <c r="BK738" s="206">
        <f>ROUND(I738*H738,2)</f>
        <v>0</v>
      </c>
      <c r="BL738" s="18" t="s">
        <v>348</v>
      </c>
      <c r="BM738" s="205" t="s">
        <v>664</v>
      </c>
    </row>
    <row r="739" spans="1:47" s="2" customFormat="1" ht="39">
      <c r="A739" s="35"/>
      <c r="B739" s="36"/>
      <c r="C739" s="37"/>
      <c r="D739" s="209" t="s">
        <v>471</v>
      </c>
      <c r="E739" s="37"/>
      <c r="F739" s="262" t="s">
        <v>665</v>
      </c>
      <c r="G739" s="37"/>
      <c r="H739" s="37"/>
      <c r="I739" s="263"/>
      <c r="J739" s="37"/>
      <c r="K739" s="37"/>
      <c r="L739" s="40"/>
      <c r="M739" s="264"/>
      <c r="N739" s="265"/>
      <c r="O739" s="72"/>
      <c r="P739" s="72"/>
      <c r="Q739" s="72"/>
      <c r="R739" s="72"/>
      <c r="S739" s="72"/>
      <c r="T739" s="73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T739" s="18" t="s">
        <v>471</v>
      </c>
      <c r="AU739" s="18" t="s">
        <v>89</v>
      </c>
    </row>
    <row r="740" spans="2:51" s="15" customFormat="1" ht="12">
      <c r="B740" s="230"/>
      <c r="C740" s="231"/>
      <c r="D740" s="209" t="s">
        <v>201</v>
      </c>
      <c r="E740" s="232" t="s">
        <v>1</v>
      </c>
      <c r="F740" s="233" t="s">
        <v>2282</v>
      </c>
      <c r="G740" s="231"/>
      <c r="H740" s="232" t="s">
        <v>1</v>
      </c>
      <c r="I740" s="234"/>
      <c r="J740" s="231"/>
      <c r="K740" s="231"/>
      <c r="L740" s="235"/>
      <c r="M740" s="236"/>
      <c r="N740" s="237"/>
      <c r="O740" s="237"/>
      <c r="P740" s="237"/>
      <c r="Q740" s="237"/>
      <c r="R740" s="237"/>
      <c r="S740" s="237"/>
      <c r="T740" s="238"/>
      <c r="AT740" s="239" t="s">
        <v>201</v>
      </c>
      <c r="AU740" s="239" t="s">
        <v>89</v>
      </c>
      <c r="AV740" s="15" t="s">
        <v>87</v>
      </c>
      <c r="AW740" s="15" t="s">
        <v>36</v>
      </c>
      <c r="AX740" s="15" t="s">
        <v>80</v>
      </c>
      <c r="AY740" s="239" t="s">
        <v>193</v>
      </c>
    </row>
    <row r="741" spans="2:51" s="13" customFormat="1" ht="12">
      <c r="B741" s="207"/>
      <c r="C741" s="208"/>
      <c r="D741" s="209" t="s">
        <v>201</v>
      </c>
      <c r="E741" s="210" t="s">
        <v>1</v>
      </c>
      <c r="F741" s="211" t="s">
        <v>87</v>
      </c>
      <c r="G741" s="208"/>
      <c r="H741" s="212">
        <v>1</v>
      </c>
      <c r="I741" s="213"/>
      <c r="J741" s="208"/>
      <c r="K741" s="208"/>
      <c r="L741" s="214"/>
      <c r="M741" s="215"/>
      <c r="N741" s="216"/>
      <c r="O741" s="216"/>
      <c r="P741" s="216"/>
      <c r="Q741" s="216"/>
      <c r="R741" s="216"/>
      <c r="S741" s="216"/>
      <c r="T741" s="217"/>
      <c r="AT741" s="218" t="s">
        <v>201</v>
      </c>
      <c r="AU741" s="218" t="s">
        <v>89</v>
      </c>
      <c r="AV741" s="13" t="s">
        <v>89</v>
      </c>
      <c r="AW741" s="13" t="s">
        <v>36</v>
      </c>
      <c r="AX741" s="13" t="s">
        <v>80</v>
      </c>
      <c r="AY741" s="218" t="s">
        <v>193</v>
      </c>
    </row>
    <row r="742" spans="2:51" s="14" customFormat="1" ht="12">
      <c r="B742" s="219"/>
      <c r="C742" s="220"/>
      <c r="D742" s="209" t="s">
        <v>201</v>
      </c>
      <c r="E742" s="221" t="s">
        <v>1</v>
      </c>
      <c r="F742" s="222" t="s">
        <v>203</v>
      </c>
      <c r="G742" s="220"/>
      <c r="H742" s="223">
        <v>1</v>
      </c>
      <c r="I742" s="224"/>
      <c r="J742" s="220"/>
      <c r="K742" s="220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201</v>
      </c>
      <c r="AU742" s="229" t="s">
        <v>89</v>
      </c>
      <c r="AV742" s="14" t="s">
        <v>199</v>
      </c>
      <c r="AW742" s="14" t="s">
        <v>36</v>
      </c>
      <c r="AX742" s="14" t="s">
        <v>87</v>
      </c>
      <c r="AY742" s="229" t="s">
        <v>193</v>
      </c>
    </row>
    <row r="743" spans="1:65" s="2" customFormat="1" ht="24.2" customHeight="1">
      <c r="A743" s="35"/>
      <c r="B743" s="36"/>
      <c r="C743" s="193" t="s">
        <v>2284</v>
      </c>
      <c r="D743" s="193" t="s">
        <v>195</v>
      </c>
      <c r="E743" s="194" t="s">
        <v>667</v>
      </c>
      <c r="F743" s="195" t="s">
        <v>668</v>
      </c>
      <c r="G743" s="196" t="s">
        <v>367</v>
      </c>
      <c r="H743" s="197">
        <v>3</v>
      </c>
      <c r="I743" s="198"/>
      <c r="J743" s="199">
        <f>ROUND(I743*H743,2)</f>
        <v>0</v>
      </c>
      <c r="K743" s="200"/>
      <c r="L743" s="40"/>
      <c r="M743" s="201" t="s">
        <v>1</v>
      </c>
      <c r="N743" s="202" t="s">
        <v>45</v>
      </c>
      <c r="O743" s="72"/>
      <c r="P743" s="203">
        <f>O743*H743</f>
        <v>0</v>
      </c>
      <c r="Q743" s="203">
        <v>0.00376</v>
      </c>
      <c r="R743" s="203">
        <f>Q743*H743</f>
        <v>0.01128</v>
      </c>
      <c r="S743" s="203">
        <v>0</v>
      </c>
      <c r="T743" s="204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205" t="s">
        <v>348</v>
      </c>
      <c r="AT743" s="205" t="s">
        <v>195</v>
      </c>
      <c r="AU743" s="205" t="s">
        <v>89</v>
      </c>
      <c r="AY743" s="18" t="s">
        <v>193</v>
      </c>
      <c r="BE743" s="206">
        <f>IF(N743="základní",J743,0)</f>
        <v>0</v>
      </c>
      <c r="BF743" s="206">
        <f>IF(N743="snížená",J743,0)</f>
        <v>0</v>
      </c>
      <c r="BG743" s="206">
        <f>IF(N743="zákl. přenesená",J743,0)</f>
        <v>0</v>
      </c>
      <c r="BH743" s="206">
        <f>IF(N743="sníž. přenesená",J743,0)</f>
        <v>0</v>
      </c>
      <c r="BI743" s="206">
        <f>IF(N743="nulová",J743,0)</f>
        <v>0</v>
      </c>
      <c r="BJ743" s="18" t="s">
        <v>87</v>
      </c>
      <c r="BK743" s="206">
        <f>ROUND(I743*H743,2)</f>
        <v>0</v>
      </c>
      <c r="BL743" s="18" t="s">
        <v>348</v>
      </c>
      <c r="BM743" s="205" t="s">
        <v>669</v>
      </c>
    </row>
    <row r="744" spans="1:47" s="2" customFormat="1" ht="48.75">
      <c r="A744" s="35"/>
      <c r="B744" s="36"/>
      <c r="C744" s="37"/>
      <c r="D744" s="209" t="s">
        <v>471</v>
      </c>
      <c r="E744" s="37"/>
      <c r="F744" s="262" t="s">
        <v>670</v>
      </c>
      <c r="G744" s="37"/>
      <c r="H744" s="37"/>
      <c r="I744" s="263"/>
      <c r="J744" s="37"/>
      <c r="K744" s="37"/>
      <c r="L744" s="40"/>
      <c r="M744" s="264"/>
      <c r="N744" s="265"/>
      <c r="O744" s="72"/>
      <c r="P744" s="72"/>
      <c r="Q744" s="72"/>
      <c r="R744" s="72"/>
      <c r="S744" s="72"/>
      <c r="T744" s="73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T744" s="18" t="s">
        <v>471</v>
      </c>
      <c r="AU744" s="18" t="s">
        <v>89</v>
      </c>
    </row>
    <row r="745" spans="2:51" s="15" customFormat="1" ht="12">
      <c r="B745" s="230"/>
      <c r="C745" s="231"/>
      <c r="D745" s="209" t="s">
        <v>201</v>
      </c>
      <c r="E745" s="232" t="s">
        <v>1</v>
      </c>
      <c r="F745" s="233" t="s">
        <v>2282</v>
      </c>
      <c r="G745" s="231"/>
      <c r="H745" s="232" t="s">
        <v>1</v>
      </c>
      <c r="I745" s="234"/>
      <c r="J745" s="231"/>
      <c r="K745" s="231"/>
      <c r="L745" s="235"/>
      <c r="M745" s="236"/>
      <c r="N745" s="237"/>
      <c r="O745" s="237"/>
      <c r="P745" s="237"/>
      <c r="Q745" s="237"/>
      <c r="R745" s="237"/>
      <c r="S745" s="237"/>
      <c r="T745" s="238"/>
      <c r="AT745" s="239" t="s">
        <v>201</v>
      </c>
      <c r="AU745" s="239" t="s">
        <v>89</v>
      </c>
      <c r="AV745" s="15" t="s">
        <v>87</v>
      </c>
      <c r="AW745" s="15" t="s">
        <v>36</v>
      </c>
      <c r="AX745" s="15" t="s">
        <v>80</v>
      </c>
      <c r="AY745" s="239" t="s">
        <v>193</v>
      </c>
    </row>
    <row r="746" spans="2:51" s="13" customFormat="1" ht="12">
      <c r="B746" s="207"/>
      <c r="C746" s="208"/>
      <c r="D746" s="209" t="s">
        <v>201</v>
      </c>
      <c r="E746" s="210" t="s">
        <v>1</v>
      </c>
      <c r="F746" s="211" t="s">
        <v>100</v>
      </c>
      <c r="G746" s="208"/>
      <c r="H746" s="212">
        <v>3</v>
      </c>
      <c r="I746" s="213"/>
      <c r="J746" s="208"/>
      <c r="K746" s="208"/>
      <c r="L746" s="214"/>
      <c r="M746" s="215"/>
      <c r="N746" s="216"/>
      <c r="O746" s="216"/>
      <c r="P746" s="216"/>
      <c r="Q746" s="216"/>
      <c r="R746" s="216"/>
      <c r="S746" s="216"/>
      <c r="T746" s="217"/>
      <c r="AT746" s="218" t="s">
        <v>201</v>
      </c>
      <c r="AU746" s="218" t="s">
        <v>89</v>
      </c>
      <c r="AV746" s="13" t="s">
        <v>89</v>
      </c>
      <c r="AW746" s="13" t="s">
        <v>36</v>
      </c>
      <c r="AX746" s="13" t="s">
        <v>80</v>
      </c>
      <c r="AY746" s="218" t="s">
        <v>193</v>
      </c>
    </row>
    <row r="747" spans="2:51" s="14" customFormat="1" ht="12">
      <c r="B747" s="219"/>
      <c r="C747" s="220"/>
      <c r="D747" s="209" t="s">
        <v>201</v>
      </c>
      <c r="E747" s="221" t="s">
        <v>1</v>
      </c>
      <c r="F747" s="222" t="s">
        <v>203</v>
      </c>
      <c r="G747" s="220"/>
      <c r="H747" s="223">
        <v>3</v>
      </c>
      <c r="I747" s="224"/>
      <c r="J747" s="220"/>
      <c r="K747" s="220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201</v>
      </c>
      <c r="AU747" s="229" t="s">
        <v>89</v>
      </c>
      <c r="AV747" s="14" t="s">
        <v>199</v>
      </c>
      <c r="AW747" s="14" t="s">
        <v>36</v>
      </c>
      <c r="AX747" s="14" t="s">
        <v>87</v>
      </c>
      <c r="AY747" s="229" t="s">
        <v>193</v>
      </c>
    </row>
    <row r="748" spans="1:65" s="2" customFormat="1" ht="16.5" customHeight="1">
      <c r="A748" s="35"/>
      <c r="B748" s="36"/>
      <c r="C748" s="193" t="s">
        <v>1288</v>
      </c>
      <c r="D748" s="193" t="s">
        <v>195</v>
      </c>
      <c r="E748" s="194" t="s">
        <v>672</v>
      </c>
      <c r="F748" s="195" t="s">
        <v>2285</v>
      </c>
      <c r="G748" s="196" t="s">
        <v>367</v>
      </c>
      <c r="H748" s="197">
        <v>1</v>
      </c>
      <c r="I748" s="198"/>
      <c r="J748" s="199">
        <f>ROUND(I748*H748,2)</f>
        <v>0</v>
      </c>
      <c r="K748" s="200"/>
      <c r="L748" s="40"/>
      <c r="M748" s="201" t="s">
        <v>1</v>
      </c>
      <c r="N748" s="202" t="s">
        <v>45</v>
      </c>
      <c r="O748" s="72"/>
      <c r="P748" s="203">
        <f>O748*H748</f>
        <v>0</v>
      </c>
      <c r="Q748" s="203">
        <v>0.00376</v>
      </c>
      <c r="R748" s="203">
        <f>Q748*H748</f>
        <v>0.00376</v>
      </c>
      <c r="S748" s="203">
        <v>0</v>
      </c>
      <c r="T748" s="204">
        <f>S748*H748</f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205" t="s">
        <v>348</v>
      </c>
      <c r="AT748" s="205" t="s">
        <v>195</v>
      </c>
      <c r="AU748" s="205" t="s">
        <v>89</v>
      </c>
      <c r="AY748" s="18" t="s">
        <v>193</v>
      </c>
      <c r="BE748" s="206">
        <f>IF(N748="základní",J748,0)</f>
        <v>0</v>
      </c>
      <c r="BF748" s="206">
        <f>IF(N748="snížená",J748,0)</f>
        <v>0</v>
      </c>
      <c r="BG748" s="206">
        <f>IF(N748="zákl. přenesená",J748,0)</f>
        <v>0</v>
      </c>
      <c r="BH748" s="206">
        <f>IF(N748="sníž. přenesená",J748,0)</f>
        <v>0</v>
      </c>
      <c r="BI748" s="206">
        <f>IF(N748="nulová",J748,0)</f>
        <v>0</v>
      </c>
      <c r="BJ748" s="18" t="s">
        <v>87</v>
      </c>
      <c r="BK748" s="206">
        <f>ROUND(I748*H748,2)</f>
        <v>0</v>
      </c>
      <c r="BL748" s="18" t="s">
        <v>348</v>
      </c>
      <c r="BM748" s="205" t="s">
        <v>674</v>
      </c>
    </row>
    <row r="749" spans="2:51" s="15" customFormat="1" ht="12">
      <c r="B749" s="230"/>
      <c r="C749" s="231"/>
      <c r="D749" s="209" t="s">
        <v>201</v>
      </c>
      <c r="E749" s="232" t="s">
        <v>1</v>
      </c>
      <c r="F749" s="233" t="s">
        <v>2282</v>
      </c>
      <c r="G749" s="231"/>
      <c r="H749" s="232" t="s">
        <v>1</v>
      </c>
      <c r="I749" s="234"/>
      <c r="J749" s="231"/>
      <c r="K749" s="231"/>
      <c r="L749" s="235"/>
      <c r="M749" s="236"/>
      <c r="N749" s="237"/>
      <c r="O749" s="237"/>
      <c r="P749" s="237"/>
      <c r="Q749" s="237"/>
      <c r="R749" s="237"/>
      <c r="S749" s="237"/>
      <c r="T749" s="238"/>
      <c r="AT749" s="239" t="s">
        <v>201</v>
      </c>
      <c r="AU749" s="239" t="s">
        <v>89</v>
      </c>
      <c r="AV749" s="15" t="s">
        <v>87</v>
      </c>
      <c r="AW749" s="15" t="s">
        <v>36</v>
      </c>
      <c r="AX749" s="15" t="s">
        <v>80</v>
      </c>
      <c r="AY749" s="239" t="s">
        <v>193</v>
      </c>
    </row>
    <row r="750" spans="2:51" s="15" customFormat="1" ht="12">
      <c r="B750" s="230"/>
      <c r="C750" s="231"/>
      <c r="D750" s="209" t="s">
        <v>201</v>
      </c>
      <c r="E750" s="232" t="s">
        <v>1</v>
      </c>
      <c r="F750" s="233" t="s">
        <v>2286</v>
      </c>
      <c r="G750" s="231"/>
      <c r="H750" s="232" t="s">
        <v>1</v>
      </c>
      <c r="I750" s="234"/>
      <c r="J750" s="231"/>
      <c r="K750" s="231"/>
      <c r="L750" s="235"/>
      <c r="M750" s="236"/>
      <c r="N750" s="237"/>
      <c r="O750" s="237"/>
      <c r="P750" s="237"/>
      <c r="Q750" s="237"/>
      <c r="R750" s="237"/>
      <c r="S750" s="237"/>
      <c r="T750" s="238"/>
      <c r="AT750" s="239" t="s">
        <v>201</v>
      </c>
      <c r="AU750" s="239" t="s">
        <v>89</v>
      </c>
      <c r="AV750" s="15" t="s">
        <v>87</v>
      </c>
      <c r="AW750" s="15" t="s">
        <v>36</v>
      </c>
      <c r="AX750" s="15" t="s">
        <v>80</v>
      </c>
      <c r="AY750" s="239" t="s">
        <v>193</v>
      </c>
    </row>
    <row r="751" spans="2:51" s="13" customFormat="1" ht="12">
      <c r="B751" s="207"/>
      <c r="C751" s="208"/>
      <c r="D751" s="209" t="s">
        <v>201</v>
      </c>
      <c r="E751" s="210" t="s">
        <v>1</v>
      </c>
      <c r="F751" s="211" t="s">
        <v>87</v>
      </c>
      <c r="G751" s="208"/>
      <c r="H751" s="212">
        <v>1</v>
      </c>
      <c r="I751" s="213"/>
      <c r="J751" s="208"/>
      <c r="K751" s="208"/>
      <c r="L751" s="214"/>
      <c r="M751" s="215"/>
      <c r="N751" s="216"/>
      <c r="O751" s="216"/>
      <c r="P751" s="216"/>
      <c r="Q751" s="216"/>
      <c r="R751" s="216"/>
      <c r="S751" s="216"/>
      <c r="T751" s="217"/>
      <c r="AT751" s="218" t="s">
        <v>201</v>
      </c>
      <c r="AU751" s="218" t="s">
        <v>89</v>
      </c>
      <c r="AV751" s="13" t="s">
        <v>89</v>
      </c>
      <c r="AW751" s="13" t="s">
        <v>36</v>
      </c>
      <c r="AX751" s="13" t="s">
        <v>80</v>
      </c>
      <c r="AY751" s="218" t="s">
        <v>193</v>
      </c>
    </row>
    <row r="752" spans="2:51" s="14" customFormat="1" ht="12">
      <c r="B752" s="219"/>
      <c r="C752" s="220"/>
      <c r="D752" s="209" t="s">
        <v>201</v>
      </c>
      <c r="E752" s="221" t="s">
        <v>1</v>
      </c>
      <c r="F752" s="222" t="s">
        <v>203</v>
      </c>
      <c r="G752" s="220"/>
      <c r="H752" s="223">
        <v>1</v>
      </c>
      <c r="I752" s="224"/>
      <c r="J752" s="220"/>
      <c r="K752" s="220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201</v>
      </c>
      <c r="AU752" s="229" t="s">
        <v>89</v>
      </c>
      <c r="AV752" s="14" t="s">
        <v>199</v>
      </c>
      <c r="AW752" s="14" t="s">
        <v>36</v>
      </c>
      <c r="AX752" s="14" t="s">
        <v>87</v>
      </c>
      <c r="AY752" s="229" t="s">
        <v>193</v>
      </c>
    </row>
    <row r="753" spans="1:65" s="2" customFormat="1" ht="37.9" customHeight="1">
      <c r="A753" s="35"/>
      <c r="B753" s="36"/>
      <c r="C753" s="193" t="s">
        <v>2287</v>
      </c>
      <c r="D753" s="193" t="s">
        <v>195</v>
      </c>
      <c r="E753" s="194" t="s">
        <v>677</v>
      </c>
      <c r="F753" s="195" t="s">
        <v>678</v>
      </c>
      <c r="G753" s="196" t="s">
        <v>367</v>
      </c>
      <c r="H753" s="197">
        <v>1</v>
      </c>
      <c r="I753" s="198"/>
      <c r="J753" s="199">
        <f>ROUND(I753*H753,2)</f>
        <v>0</v>
      </c>
      <c r="K753" s="200"/>
      <c r="L753" s="40"/>
      <c r="M753" s="201" t="s">
        <v>1</v>
      </c>
      <c r="N753" s="202" t="s">
        <v>45</v>
      </c>
      <c r="O753" s="72"/>
      <c r="P753" s="203">
        <f>O753*H753</f>
        <v>0</v>
      </c>
      <c r="Q753" s="203">
        <v>0.00376</v>
      </c>
      <c r="R753" s="203">
        <f>Q753*H753</f>
        <v>0.00376</v>
      </c>
      <c r="S753" s="203">
        <v>0</v>
      </c>
      <c r="T753" s="204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205" t="s">
        <v>348</v>
      </c>
      <c r="AT753" s="205" t="s">
        <v>195</v>
      </c>
      <c r="AU753" s="205" t="s">
        <v>89</v>
      </c>
      <c r="AY753" s="18" t="s">
        <v>193</v>
      </c>
      <c r="BE753" s="206">
        <f>IF(N753="základní",J753,0)</f>
        <v>0</v>
      </c>
      <c r="BF753" s="206">
        <f>IF(N753="snížená",J753,0)</f>
        <v>0</v>
      </c>
      <c r="BG753" s="206">
        <f>IF(N753="zákl. přenesená",J753,0)</f>
        <v>0</v>
      </c>
      <c r="BH753" s="206">
        <f>IF(N753="sníž. přenesená",J753,0)</f>
        <v>0</v>
      </c>
      <c r="BI753" s="206">
        <f>IF(N753="nulová",J753,0)</f>
        <v>0</v>
      </c>
      <c r="BJ753" s="18" t="s">
        <v>87</v>
      </c>
      <c r="BK753" s="206">
        <f>ROUND(I753*H753,2)</f>
        <v>0</v>
      </c>
      <c r="BL753" s="18" t="s">
        <v>348</v>
      </c>
      <c r="BM753" s="205" t="s">
        <v>679</v>
      </c>
    </row>
    <row r="754" spans="1:47" s="2" customFormat="1" ht="39">
      <c r="A754" s="35"/>
      <c r="B754" s="36"/>
      <c r="C754" s="37"/>
      <c r="D754" s="209" t="s">
        <v>471</v>
      </c>
      <c r="E754" s="37"/>
      <c r="F754" s="262" t="s">
        <v>675</v>
      </c>
      <c r="G754" s="37"/>
      <c r="H754" s="37"/>
      <c r="I754" s="263"/>
      <c r="J754" s="37"/>
      <c r="K754" s="37"/>
      <c r="L754" s="40"/>
      <c r="M754" s="264"/>
      <c r="N754" s="265"/>
      <c r="O754" s="72"/>
      <c r="P754" s="72"/>
      <c r="Q754" s="72"/>
      <c r="R754" s="72"/>
      <c r="S754" s="72"/>
      <c r="T754" s="73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T754" s="18" t="s">
        <v>471</v>
      </c>
      <c r="AU754" s="18" t="s">
        <v>89</v>
      </c>
    </row>
    <row r="755" spans="2:51" s="15" customFormat="1" ht="12">
      <c r="B755" s="230"/>
      <c r="C755" s="231"/>
      <c r="D755" s="209" t="s">
        <v>201</v>
      </c>
      <c r="E755" s="232" t="s">
        <v>1</v>
      </c>
      <c r="F755" s="233" t="s">
        <v>2282</v>
      </c>
      <c r="G755" s="231"/>
      <c r="H755" s="232" t="s">
        <v>1</v>
      </c>
      <c r="I755" s="234"/>
      <c r="J755" s="231"/>
      <c r="K755" s="231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201</v>
      </c>
      <c r="AU755" s="239" t="s">
        <v>89</v>
      </c>
      <c r="AV755" s="15" t="s">
        <v>87</v>
      </c>
      <c r="AW755" s="15" t="s">
        <v>36</v>
      </c>
      <c r="AX755" s="15" t="s">
        <v>80</v>
      </c>
      <c r="AY755" s="239" t="s">
        <v>193</v>
      </c>
    </row>
    <row r="756" spans="2:51" s="13" customFormat="1" ht="12">
      <c r="B756" s="207"/>
      <c r="C756" s="208"/>
      <c r="D756" s="209" t="s">
        <v>201</v>
      </c>
      <c r="E756" s="210" t="s">
        <v>1</v>
      </c>
      <c r="F756" s="211" t="s">
        <v>87</v>
      </c>
      <c r="G756" s="208"/>
      <c r="H756" s="212">
        <v>1</v>
      </c>
      <c r="I756" s="213"/>
      <c r="J756" s="208"/>
      <c r="K756" s="208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201</v>
      </c>
      <c r="AU756" s="218" t="s">
        <v>89</v>
      </c>
      <c r="AV756" s="13" t="s">
        <v>89</v>
      </c>
      <c r="AW756" s="13" t="s">
        <v>36</v>
      </c>
      <c r="AX756" s="13" t="s">
        <v>80</v>
      </c>
      <c r="AY756" s="218" t="s">
        <v>193</v>
      </c>
    </row>
    <row r="757" spans="2:51" s="14" customFormat="1" ht="12">
      <c r="B757" s="219"/>
      <c r="C757" s="220"/>
      <c r="D757" s="209" t="s">
        <v>201</v>
      </c>
      <c r="E757" s="221" t="s">
        <v>1</v>
      </c>
      <c r="F757" s="222" t="s">
        <v>203</v>
      </c>
      <c r="G757" s="220"/>
      <c r="H757" s="223">
        <v>1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201</v>
      </c>
      <c r="AU757" s="229" t="s">
        <v>89</v>
      </c>
      <c r="AV757" s="14" t="s">
        <v>199</v>
      </c>
      <c r="AW757" s="14" t="s">
        <v>36</v>
      </c>
      <c r="AX757" s="14" t="s">
        <v>87</v>
      </c>
      <c r="AY757" s="229" t="s">
        <v>193</v>
      </c>
    </row>
    <row r="758" spans="1:65" s="2" customFormat="1" ht="33" customHeight="1">
      <c r="A758" s="35"/>
      <c r="B758" s="36"/>
      <c r="C758" s="193" t="s">
        <v>1291</v>
      </c>
      <c r="D758" s="193" t="s">
        <v>195</v>
      </c>
      <c r="E758" s="194" t="s">
        <v>681</v>
      </c>
      <c r="F758" s="195" t="s">
        <v>682</v>
      </c>
      <c r="G758" s="196" t="s">
        <v>367</v>
      </c>
      <c r="H758" s="197">
        <v>6</v>
      </c>
      <c r="I758" s="198"/>
      <c r="J758" s="199">
        <f>ROUND(I758*H758,2)</f>
        <v>0</v>
      </c>
      <c r="K758" s="200"/>
      <c r="L758" s="40"/>
      <c r="M758" s="201" t="s">
        <v>1</v>
      </c>
      <c r="N758" s="202" t="s">
        <v>45</v>
      </c>
      <c r="O758" s="72"/>
      <c r="P758" s="203">
        <f>O758*H758</f>
        <v>0</v>
      </c>
      <c r="Q758" s="203">
        <v>0.00376</v>
      </c>
      <c r="R758" s="203">
        <f>Q758*H758</f>
        <v>0.02256</v>
      </c>
      <c r="S758" s="203">
        <v>0</v>
      </c>
      <c r="T758" s="204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205" t="s">
        <v>348</v>
      </c>
      <c r="AT758" s="205" t="s">
        <v>195</v>
      </c>
      <c r="AU758" s="205" t="s">
        <v>89</v>
      </c>
      <c r="AY758" s="18" t="s">
        <v>193</v>
      </c>
      <c r="BE758" s="206">
        <f>IF(N758="základní",J758,0)</f>
        <v>0</v>
      </c>
      <c r="BF758" s="206">
        <f>IF(N758="snížená",J758,0)</f>
        <v>0</v>
      </c>
      <c r="BG758" s="206">
        <f>IF(N758="zákl. přenesená",J758,0)</f>
        <v>0</v>
      </c>
      <c r="BH758" s="206">
        <f>IF(N758="sníž. přenesená",J758,0)</f>
        <v>0</v>
      </c>
      <c r="BI758" s="206">
        <f>IF(N758="nulová",J758,0)</f>
        <v>0</v>
      </c>
      <c r="BJ758" s="18" t="s">
        <v>87</v>
      </c>
      <c r="BK758" s="206">
        <f>ROUND(I758*H758,2)</f>
        <v>0</v>
      </c>
      <c r="BL758" s="18" t="s">
        <v>348</v>
      </c>
      <c r="BM758" s="205" t="s">
        <v>683</v>
      </c>
    </row>
    <row r="759" spans="1:47" s="2" customFormat="1" ht="48.75">
      <c r="A759" s="35"/>
      <c r="B759" s="36"/>
      <c r="C759" s="37"/>
      <c r="D759" s="209" t="s">
        <v>471</v>
      </c>
      <c r="E759" s="37"/>
      <c r="F759" s="262" t="s">
        <v>684</v>
      </c>
      <c r="G759" s="37"/>
      <c r="H759" s="37"/>
      <c r="I759" s="263"/>
      <c r="J759" s="37"/>
      <c r="K759" s="37"/>
      <c r="L759" s="40"/>
      <c r="M759" s="264"/>
      <c r="N759" s="265"/>
      <c r="O759" s="72"/>
      <c r="P759" s="72"/>
      <c r="Q759" s="72"/>
      <c r="R759" s="72"/>
      <c r="S759" s="72"/>
      <c r="T759" s="73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T759" s="18" t="s">
        <v>471</v>
      </c>
      <c r="AU759" s="18" t="s">
        <v>89</v>
      </c>
    </row>
    <row r="760" spans="2:51" s="15" customFormat="1" ht="12">
      <c r="B760" s="230"/>
      <c r="C760" s="231"/>
      <c r="D760" s="209" t="s">
        <v>201</v>
      </c>
      <c r="E760" s="232" t="s">
        <v>1</v>
      </c>
      <c r="F760" s="233" t="s">
        <v>2282</v>
      </c>
      <c r="G760" s="231"/>
      <c r="H760" s="232" t="s">
        <v>1</v>
      </c>
      <c r="I760" s="234"/>
      <c r="J760" s="231"/>
      <c r="K760" s="231"/>
      <c r="L760" s="235"/>
      <c r="M760" s="236"/>
      <c r="N760" s="237"/>
      <c r="O760" s="237"/>
      <c r="P760" s="237"/>
      <c r="Q760" s="237"/>
      <c r="R760" s="237"/>
      <c r="S760" s="237"/>
      <c r="T760" s="238"/>
      <c r="AT760" s="239" t="s">
        <v>201</v>
      </c>
      <c r="AU760" s="239" t="s">
        <v>89</v>
      </c>
      <c r="AV760" s="15" t="s">
        <v>87</v>
      </c>
      <c r="AW760" s="15" t="s">
        <v>36</v>
      </c>
      <c r="AX760" s="15" t="s">
        <v>80</v>
      </c>
      <c r="AY760" s="239" t="s">
        <v>193</v>
      </c>
    </row>
    <row r="761" spans="2:51" s="13" customFormat="1" ht="12">
      <c r="B761" s="207"/>
      <c r="C761" s="208"/>
      <c r="D761" s="209" t="s">
        <v>201</v>
      </c>
      <c r="E761" s="210" t="s">
        <v>1</v>
      </c>
      <c r="F761" s="211" t="s">
        <v>228</v>
      </c>
      <c r="G761" s="208"/>
      <c r="H761" s="212">
        <v>6</v>
      </c>
      <c r="I761" s="213"/>
      <c r="J761" s="208"/>
      <c r="K761" s="208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201</v>
      </c>
      <c r="AU761" s="218" t="s">
        <v>89</v>
      </c>
      <c r="AV761" s="13" t="s">
        <v>89</v>
      </c>
      <c r="AW761" s="13" t="s">
        <v>36</v>
      </c>
      <c r="AX761" s="13" t="s">
        <v>80</v>
      </c>
      <c r="AY761" s="218" t="s">
        <v>193</v>
      </c>
    </row>
    <row r="762" spans="2:51" s="14" customFormat="1" ht="12">
      <c r="B762" s="219"/>
      <c r="C762" s="220"/>
      <c r="D762" s="209" t="s">
        <v>201</v>
      </c>
      <c r="E762" s="221" t="s">
        <v>1</v>
      </c>
      <c r="F762" s="222" t="s">
        <v>203</v>
      </c>
      <c r="G762" s="220"/>
      <c r="H762" s="223">
        <v>6</v>
      </c>
      <c r="I762" s="224"/>
      <c r="J762" s="220"/>
      <c r="K762" s="220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201</v>
      </c>
      <c r="AU762" s="229" t="s">
        <v>89</v>
      </c>
      <c r="AV762" s="14" t="s">
        <v>199</v>
      </c>
      <c r="AW762" s="14" t="s">
        <v>36</v>
      </c>
      <c r="AX762" s="14" t="s">
        <v>87</v>
      </c>
      <c r="AY762" s="229" t="s">
        <v>193</v>
      </c>
    </row>
    <row r="763" spans="1:65" s="2" customFormat="1" ht="16.5" customHeight="1">
      <c r="A763" s="35"/>
      <c r="B763" s="36"/>
      <c r="C763" s="193" t="s">
        <v>2288</v>
      </c>
      <c r="D763" s="193" t="s">
        <v>195</v>
      </c>
      <c r="E763" s="194" t="s">
        <v>686</v>
      </c>
      <c r="F763" s="195" t="s">
        <v>2289</v>
      </c>
      <c r="G763" s="196" t="s">
        <v>367</v>
      </c>
      <c r="H763" s="197">
        <v>1</v>
      </c>
      <c r="I763" s="198"/>
      <c r="J763" s="199">
        <f>ROUND(I763*H763,2)</f>
        <v>0</v>
      </c>
      <c r="K763" s="200"/>
      <c r="L763" s="40"/>
      <c r="M763" s="201" t="s">
        <v>1</v>
      </c>
      <c r="N763" s="202" t="s">
        <v>45</v>
      </c>
      <c r="O763" s="72"/>
      <c r="P763" s="203">
        <f>O763*H763</f>
        <v>0</v>
      </c>
      <c r="Q763" s="203">
        <v>0.00376</v>
      </c>
      <c r="R763" s="203">
        <f>Q763*H763</f>
        <v>0.00376</v>
      </c>
      <c r="S763" s="203">
        <v>0</v>
      </c>
      <c r="T763" s="204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205" t="s">
        <v>348</v>
      </c>
      <c r="AT763" s="205" t="s">
        <v>195</v>
      </c>
      <c r="AU763" s="205" t="s">
        <v>89</v>
      </c>
      <c r="AY763" s="18" t="s">
        <v>193</v>
      </c>
      <c r="BE763" s="206">
        <f>IF(N763="základní",J763,0)</f>
        <v>0</v>
      </c>
      <c r="BF763" s="206">
        <f>IF(N763="snížená",J763,0)</f>
        <v>0</v>
      </c>
      <c r="BG763" s="206">
        <f>IF(N763="zákl. přenesená",J763,0)</f>
        <v>0</v>
      </c>
      <c r="BH763" s="206">
        <f>IF(N763="sníž. přenesená",J763,0)</f>
        <v>0</v>
      </c>
      <c r="BI763" s="206">
        <f>IF(N763="nulová",J763,0)</f>
        <v>0</v>
      </c>
      <c r="BJ763" s="18" t="s">
        <v>87</v>
      </c>
      <c r="BK763" s="206">
        <f>ROUND(I763*H763,2)</f>
        <v>0</v>
      </c>
      <c r="BL763" s="18" t="s">
        <v>348</v>
      </c>
      <c r="BM763" s="205" t="s">
        <v>2290</v>
      </c>
    </row>
    <row r="764" spans="1:47" s="2" customFormat="1" ht="29.25">
      <c r="A764" s="35"/>
      <c r="B764" s="36"/>
      <c r="C764" s="37"/>
      <c r="D764" s="209" t="s">
        <v>471</v>
      </c>
      <c r="E764" s="37"/>
      <c r="F764" s="262" t="s">
        <v>692</v>
      </c>
      <c r="G764" s="37"/>
      <c r="H764" s="37"/>
      <c r="I764" s="263"/>
      <c r="J764" s="37"/>
      <c r="K764" s="37"/>
      <c r="L764" s="40"/>
      <c r="M764" s="264"/>
      <c r="N764" s="265"/>
      <c r="O764" s="72"/>
      <c r="P764" s="72"/>
      <c r="Q764" s="72"/>
      <c r="R764" s="72"/>
      <c r="S764" s="72"/>
      <c r="T764" s="73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T764" s="18" t="s">
        <v>471</v>
      </c>
      <c r="AU764" s="18" t="s">
        <v>89</v>
      </c>
    </row>
    <row r="765" spans="2:51" s="15" customFormat="1" ht="12">
      <c r="B765" s="230"/>
      <c r="C765" s="231"/>
      <c r="D765" s="209" t="s">
        <v>201</v>
      </c>
      <c r="E765" s="232" t="s">
        <v>1</v>
      </c>
      <c r="F765" s="233" t="s">
        <v>2282</v>
      </c>
      <c r="G765" s="231"/>
      <c r="H765" s="232" t="s">
        <v>1</v>
      </c>
      <c r="I765" s="234"/>
      <c r="J765" s="231"/>
      <c r="K765" s="231"/>
      <c r="L765" s="235"/>
      <c r="M765" s="236"/>
      <c r="N765" s="237"/>
      <c r="O765" s="237"/>
      <c r="P765" s="237"/>
      <c r="Q765" s="237"/>
      <c r="R765" s="237"/>
      <c r="S765" s="237"/>
      <c r="T765" s="238"/>
      <c r="AT765" s="239" t="s">
        <v>201</v>
      </c>
      <c r="AU765" s="239" t="s">
        <v>89</v>
      </c>
      <c r="AV765" s="15" t="s">
        <v>87</v>
      </c>
      <c r="AW765" s="15" t="s">
        <v>36</v>
      </c>
      <c r="AX765" s="15" t="s">
        <v>80</v>
      </c>
      <c r="AY765" s="239" t="s">
        <v>193</v>
      </c>
    </row>
    <row r="766" spans="2:51" s="15" customFormat="1" ht="12">
      <c r="B766" s="230"/>
      <c r="C766" s="231"/>
      <c r="D766" s="209" t="s">
        <v>201</v>
      </c>
      <c r="E766" s="232" t="s">
        <v>1</v>
      </c>
      <c r="F766" s="233" t="s">
        <v>2291</v>
      </c>
      <c r="G766" s="231"/>
      <c r="H766" s="232" t="s">
        <v>1</v>
      </c>
      <c r="I766" s="234"/>
      <c r="J766" s="231"/>
      <c r="K766" s="231"/>
      <c r="L766" s="235"/>
      <c r="M766" s="236"/>
      <c r="N766" s="237"/>
      <c r="O766" s="237"/>
      <c r="P766" s="237"/>
      <c r="Q766" s="237"/>
      <c r="R766" s="237"/>
      <c r="S766" s="237"/>
      <c r="T766" s="238"/>
      <c r="AT766" s="239" t="s">
        <v>201</v>
      </c>
      <c r="AU766" s="239" t="s">
        <v>89</v>
      </c>
      <c r="AV766" s="15" t="s">
        <v>87</v>
      </c>
      <c r="AW766" s="15" t="s">
        <v>36</v>
      </c>
      <c r="AX766" s="15" t="s">
        <v>80</v>
      </c>
      <c r="AY766" s="239" t="s">
        <v>193</v>
      </c>
    </row>
    <row r="767" spans="2:51" s="15" customFormat="1" ht="12">
      <c r="B767" s="230"/>
      <c r="C767" s="231"/>
      <c r="D767" s="209" t="s">
        <v>201</v>
      </c>
      <c r="E767" s="232" t="s">
        <v>1</v>
      </c>
      <c r="F767" s="233" t="s">
        <v>2292</v>
      </c>
      <c r="G767" s="231"/>
      <c r="H767" s="232" t="s">
        <v>1</v>
      </c>
      <c r="I767" s="234"/>
      <c r="J767" s="231"/>
      <c r="K767" s="231"/>
      <c r="L767" s="235"/>
      <c r="M767" s="236"/>
      <c r="N767" s="237"/>
      <c r="O767" s="237"/>
      <c r="P767" s="237"/>
      <c r="Q767" s="237"/>
      <c r="R767" s="237"/>
      <c r="S767" s="237"/>
      <c r="T767" s="238"/>
      <c r="AT767" s="239" t="s">
        <v>201</v>
      </c>
      <c r="AU767" s="239" t="s">
        <v>89</v>
      </c>
      <c r="AV767" s="15" t="s">
        <v>87</v>
      </c>
      <c r="AW767" s="15" t="s">
        <v>36</v>
      </c>
      <c r="AX767" s="15" t="s">
        <v>80</v>
      </c>
      <c r="AY767" s="239" t="s">
        <v>193</v>
      </c>
    </row>
    <row r="768" spans="2:51" s="15" customFormat="1" ht="12">
      <c r="B768" s="230"/>
      <c r="C768" s="231"/>
      <c r="D768" s="209" t="s">
        <v>201</v>
      </c>
      <c r="E768" s="232" t="s">
        <v>1</v>
      </c>
      <c r="F768" s="233" t="s">
        <v>2293</v>
      </c>
      <c r="G768" s="231"/>
      <c r="H768" s="232" t="s">
        <v>1</v>
      </c>
      <c r="I768" s="234"/>
      <c r="J768" s="231"/>
      <c r="K768" s="231"/>
      <c r="L768" s="235"/>
      <c r="M768" s="236"/>
      <c r="N768" s="237"/>
      <c r="O768" s="237"/>
      <c r="P768" s="237"/>
      <c r="Q768" s="237"/>
      <c r="R768" s="237"/>
      <c r="S768" s="237"/>
      <c r="T768" s="238"/>
      <c r="AT768" s="239" t="s">
        <v>201</v>
      </c>
      <c r="AU768" s="239" t="s">
        <v>89</v>
      </c>
      <c r="AV768" s="15" t="s">
        <v>87</v>
      </c>
      <c r="AW768" s="15" t="s">
        <v>36</v>
      </c>
      <c r="AX768" s="15" t="s">
        <v>80</v>
      </c>
      <c r="AY768" s="239" t="s">
        <v>193</v>
      </c>
    </row>
    <row r="769" spans="2:51" s="15" customFormat="1" ht="12">
      <c r="B769" s="230"/>
      <c r="C769" s="231"/>
      <c r="D769" s="209" t="s">
        <v>201</v>
      </c>
      <c r="E769" s="232" t="s">
        <v>1</v>
      </c>
      <c r="F769" s="233" t="s">
        <v>2294</v>
      </c>
      <c r="G769" s="231"/>
      <c r="H769" s="232" t="s">
        <v>1</v>
      </c>
      <c r="I769" s="234"/>
      <c r="J769" s="231"/>
      <c r="K769" s="231"/>
      <c r="L769" s="235"/>
      <c r="M769" s="236"/>
      <c r="N769" s="237"/>
      <c r="O769" s="237"/>
      <c r="P769" s="237"/>
      <c r="Q769" s="237"/>
      <c r="R769" s="237"/>
      <c r="S769" s="237"/>
      <c r="T769" s="238"/>
      <c r="AT769" s="239" t="s">
        <v>201</v>
      </c>
      <c r="AU769" s="239" t="s">
        <v>89</v>
      </c>
      <c r="AV769" s="15" t="s">
        <v>87</v>
      </c>
      <c r="AW769" s="15" t="s">
        <v>36</v>
      </c>
      <c r="AX769" s="15" t="s">
        <v>80</v>
      </c>
      <c r="AY769" s="239" t="s">
        <v>193</v>
      </c>
    </row>
    <row r="770" spans="2:51" s="13" customFormat="1" ht="12">
      <c r="B770" s="207"/>
      <c r="C770" s="208"/>
      <c r="D770" s="209" t="s">
        <v>201</v>
      </c>
      <c r="E770" s="210" t="s">
        <v>1</v>
      </c>
      <c r="F770" s="211" t="s">
        <v>87</v>
      </c>
      <c r="G770" s="208"/>
      <c r="H770" s="212">
        <v>1</v>
      </c>
      <c r="I770" s="213"/>
      <c r="J770" s="208"/>
      <c r="K770" s="208"/>
      <c r="L770" s="214"/>
      <c r="M770" s="215"/>
      <c r="N770" s="216"/>
      <c r="O770" s="216"/>
      <c r="P770" s="216"/>
      <c r="Q770" s="216"/>
      <c r="R770" s="216"/>
      <c r="S770" s="216"/>
      <c r="T770" s="217"/>
      <c r="AT770" s="218" t="s">
        <v>201</v>
      </c>
      <c r="AU770" s="218" t="s">
        <v>89</v>
      </c>
      <c r="AV770" s="13" t="s">
        <v>89</v>
      </c>
      <c r="AW770" s="13" t="s">
        <v>36</v>
      </c>
      <c r="AX770" s="13" t="s">
        <v>80</v>
      </c>
      <c r="AY770" s="218" t="s">
        <v>193</v>
      </c>
    </row>
    <row r="771" spans="2:51" s="14" customFormat="1" ht="12">
      <c r="B771" s="219"/>
      <c r="C771" s="220"/>
      <c r="D771" s="209" t="s">
        <v>201</v>
      </c>
      <c r="E771" s="221" t="s">
        <v>1</v>
      </c>
      <c r="F771" s="222" t="s">
        <v>203</v>
      </c>
      <c r="G771" s="220"/>
      <c r="H771" s="223">
        <v>1</v>
      </c>
      <c r="I771" s="224"/>
      <c r="J771" s="220"/>
      <c r="K771" s="220"/>
      <c r="L771" s="225"/>
      <c r="M771" s="226"/>
      <c r="N771" s="227"/>
      <c r="O771" s="227"/>
      <c r="P771" s="227"/>
      <c r="Q771" s="227"/>
      <c r="R771" s="227"/>
      <c r="S771" s="227"/>
      <c r="T771" s="228"/>
      <c r="AT771" s="229" t="s">
        <v>201</v>
      </c>
      <c r="AU771" s="229" t="s">
        <v>89</v>
      </c>
      <c r="AV771" s="14" t="s">
        <v>199</v>
      </c>
      <c r="AW771" s="14" t="s">
        <v>36</v>
      </c>
      <c r="AX771" s="14" t="s">
        <v>87</v>
      </c>
      <c r="AY771" s="229" t="s">
        <v>193</v>
      </c>
    </row>
    <row r="772" spans="1:65" s="2" customFormat="1" ht="24.2" customHeight="1">
      <c r="A772" s="35"/>
      <c r="B772" s="36"/>
      <c r="C772" s="193" t="s">
        <v>1294</v>
      </c>
      <c r="D772" s="193" t="s">
        <v>195</v>
      </c>
      <c r="E772" s="194" t="s">
        <v>689</v>
      </c>
      <c r="F772" s="195" t="s">
        <v>2295</v>
      </c>
      <c r="G772" s="196" t="s">
        <v>367</v>
      </c>
      <c r="H772" s="197">
        <v>1</v>
      </c>
      <c r="I772" s="198"/>
      <c r="J772" s="199">
        <f>ROUND(I772*H772,2)</f>
        <v>0</v>
      </c>
      <c r="K772" s="200"/>
      <c r="L772" s="40"/>
      <c r="M772" s="201" t="s">
        <v>1</v>
      </c>
      <c r="N772" s="202" t="s">
        <v>45</v>
      </c>
      <c r="O772" s="72"/>
      <c r="P772" s="203">
        <f>O772*H772</f>
        <v>0</v>
      </c>
      <c r="Q772" s="203">
        <v>0.00376</v>
      </c>
      <c r="R772" s="203">
        <f>Q772*H772</f>
        <v>0.00376</v>
      </c>
      <c r="S772" s="203">
        <v>0</v>
      </c>
      <c r="T772" s="204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205" t="s">
        <v>348</v>
      </c>
      <c r="AT772" s="205" t="s">
        <v>195</v>
      </c>
      <c r="AU772" s="205" t="s">
        <v>89</v>
      </c>
      <c r="AY772" s="18" t="s">
        <v>193</v>
      </c>
      <c r="BE772" s="206">
        <f>IF(N772="základní",J772,0)</f>
        <v>0</v>
      </c>
      <c r="BF772" s="206">
        <f>IF(N772="snížená",J772,0)</f>
        <v>0</v>
      </c>
      <c r="BG772" s="206">
        <f>IF(N772="zákl. přenesená",J772,0)</f>
        <v>0</v>
      </c>
      <c r="BH772" s="206">
        <f>IF(N772="sníž. přenesená",J772,0)</f>
        <v>0</v>
      </c>
      <c r="BI772" s="206">
        <f>IF(N772="nulová",J772,0)</f>
        <v>0</v>
      </c>
      <c r="BJ772" s="18" t="s">
        <v>87</v>
      </c>
      <c r="BK772" s="206">
        <f>ROUND(I772*H772,2)</f>
        <v>0</v>
      </c>
      <c r="BL772" s="18" t="s">
        <v>348</v>
      </c>
      <c r="BM772" s="205" t="s">
        <v>2296</v>
      </c>
    </row>
    <row r="773" spans="1:47" s="2" customFormat="1" ht="29.25">
      <c r="A773" s="35"/>
      <c r="B773" s="36"/>
      <c r="C773" s="37"/>
      <c r="D773" s="209" t="s">
        <v>471</v>
      </c>
      <c r="E773" s="37"/>
      <c r="F773" s="262" t="s">
        <v>2297</v>
      </c>
      <c r="G773" s="37"/>
      <c r="H773" s="37"/>
      <c r="I773" s="263"/>
      <c r="J773" s="37"/>
      <c r="K773" s="37"/>
      <c r="L773" s="40"/>
      <c r="M773" s="264"/>
      <c r="N773" s="265"/>
      <c r="O773" s="72"/>
      <c r="P773" s="72"/>
      <c r="Q773" s="72"/>
      <c r="R773" s="72"/>
      <c r="S773" s="72"/>
      <c r="T773" s="73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T773" s="18" t="s">
        <v>471</v>
      </c>
      <c r="AU773" s="18" t="s">
        <v>89</v>
      </c>
    </row>
    <row r="774" spans="2:51" s="15" customFormat="1" ht="12">
      <c r="B774" s="230"/>
      <c r="C774" s="231"/>
      <c r="D774" s="209" t="s">
        <v>201</v>
      </c>
      <c r="E774" s="232" t="s">
        <v>1</v>
      </c>
      <c r="F774" s="233" t="s">
        <v>2282</v>
      </c>
      <c r="G774" s="231"/>
      <c r="H774" s="232" t="s">
        <v>1</v>
      </c>
      <c r="I774" s="234"/>
      <c r="J774" s="231"/>
      <c r="K774" s="231"/>
      <c r="L774" s="235"/>
      <c r="M774" s="236"/>
      <c r="N774" s="237"/>
      <c r="O774" s="237"/>
      <c r="P774" s="237"/>
      <c r="Q774" s="237"/>
      <c r="R774" s="237"/>
      <c r="S774" s="237"/>
      <c r="T774" s="238"/>
      <c r="AT774" s="239" t="s">
        <v>201</v>
      </c>
      <c r="AU774" s="239" t="s">
        <v>89</v>
      </c>
      <c r="AV774" s="15" t="s">
        <v>87</v>
      </c>
      <c r="AW774" s="15" t="s">
        <v>36</v>
      </c>
      <c r="AX774" s="15" t="s">
        <v>80</v>
      </c>
      <c r="AY774" s="239" t="s">
        <v>193</v>
      </c>
    </row>
    <row r="775" spans="2:51" s="15" customFormat="1" ht="12">
      <c r="B775" s="230"/>
      <c r="C775" s="231"/>
      <c r="D775" s="209" t="s">
        <v>201</v>
      </c>
      <c r="E775" s="232" t="s">
        <v>1</v>
      </c>
      <c r="F775" s="233" t="s">
        <v>693</v>
      </c>
      <c r="G775" s="231"/>
      <c r="H775" s="232" t="s">
        <v>1</v>
      </c>
      <c r="I775" s="234"/>
      <c r="J775" s="231"/>
      <c r="K775" s="231"/>
      <c r="L775" s="235"/>
      <c r="M775" s="236"/>
      <c r="N775" s="237"/>
      <c r="O775" s="237"/>
      <c r="P775" s="237"/>
      <c r="Q775" s="237"/>
      <c r="R775" s="237"/>
      <c r="S775" s="237"/>
      <c r="T775" s="238"/>
      <c r="AT775" s="239" t="s">
        <v>201</v>
      </c>
      <c r="AU775" s="239" t="s">
        <v>89</v>
      </c>
      <c r="AV775" s="15" t="s">
        <v>87</v>
      </c>
      <c r="AW775" s="15" t="s">
        <v>36</v>
      </c>
      <c r="AX775" s="15" t="s">
        <v>80</v>
      </c>
      <c r="AY775" s="239" t="s">
        <v>193</v>
      </c>
    </row>
    <row r="776" spans="2:51" s="13" customFormat="1" ht="12">
      <c r="B776" s="207"/>
      <c r="C776" s="208"/>
      <c r="D776" s="209" t="s">
        <v>201</v>
      </c>
      <c r="E776" s="210" t="s">
        <v>1</v>
      </c>
      <c r="F776" s="211" t="s">
        <v>87</v>
      </c>
      <c r="G776" s="208"/>
      <c r="H776" s="212">
        <v>1</v>
      </c>
      <c r="I776" s="213"/>
      <c r="J776" s="208"/>
      <c r="K776" s="208"/>
      <c r="L776" s="214"/>
      <c r="M776" s="215"/>
      <c r="N776" s="216"/>
      <c r="O776" s="216"/>
      <c r="P776" s="216"/>
      <c r="Q776" s="216"/>
      <c r="R776" s="216"/>
      <c r="S776" s="216"/>
      <c r="T776" s="217"/>
      <c r="AT776" s="218" t="s">
        <v>201</v>
      </c>
      <c r="AU776" s="218" t="s">
        <v>89</v>
      </c>
      <c r="AV776" s="13" t="s">
        <v>89</v>
      </c>
      <c r="AW776" s="13" t="s">
        <v>36</v>
      </c>
      <c r="AX776" s="13" t="s">
        <v>80</v>
      </c>
      <c r="AY776" s="218" t="s">
        <v>193</v>
      </c>
    </row>
    <row r="777" spans="2:51" s="14" customFormat="1" ht="12">
      <c r="B777" s="219"/>
      <c r="C777" s="220"/>
      <c r="D777" s="209" t="s">
        <v>201</v>
      </c>
      <c r="E777" s="221" t="s">
        <v>1</v>
      </c>
      <c r="F777" s="222" t="s">
        <v>203</v>
      </c>
      <c r="G777" s="220"/>
      <c r="H777" s="223">
        <v>1</v>
      </c>
      <c r="I777" s="224"/>
      <c r="J777" s="220"/>
      <c r="K777" s="220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201</v>
      </c>
      <c r="AU777" s="229" t="s">
        <v>89</v>
      </c>
      <c r="AV777" s="14" t="s">
        <v>199</v>
      </c>
      <c r="AW777" s="14" t="s">
        <v>36</v>
      </c>
      <c r="AX777" s="14" t="s">
        <v>87</v>
      </c>
      <c r="AY777" s="229" t="s">
        <v>193</v>
      </c>
    </row>
    <row r="778" spans="1:65" s="2" customFormat="1" ht="24.2" customHeight="1">
      <c r="A778" s="35"/>
      <c r="B778" s="36"/>
      <c r="C778" s="193" t="s">
        <v>2298</v>
      </c>
      <c r="D778" s="193" t="s">
        <v>195</v>
      </c>
      <c r="E778" s="194" t="s">
        <v>703</v>
      </c>
      <c r="F778" s="195" t="s">
        <v>704</v>
      </c>
      <c r="G778" s="196" t="s">
        <v>607</v>
      </c>
      <c r="H778" s="266"/>
      <c r="I778" s="198"/>
      <c r="J778" s="199">
        <f>ROUND(I778*H778,2)</f>
        <v>0</v>
      </c>
      <c r="K778" s="200"/>
      <c r="L778" s="40"/>
      <c r="M778" s="201" t="s">
        <v>1</v>
      </c>
      <c r="N778" s="202" t="s">
        <v>45</v>
      </c>
      <c r="O778" s="72"/>
      <c r="P778" s="203">
        <f>O778*H778</f>
        <v>0</v>
      </c>
      <c r="Q778" s="203">
        <v>0</v>
      </c>
      <c r="R778" s="203">
        <f>Q778*H778</f>
        <v>0</v>
      </c>
      <c r="S778" s="203">
        <v>0</v>
      </c>
      <c r="T778" s="204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205" t="s">
        <v>348</v>
      </c>
      <c r="AT778" s="205" t="s">
        <v>195</v>
      </c>
      <c r="AU778" s="205" t="s">
        <v>89</v>
      </c>
      <c r="AY778" s="18" t="s">
        <v>193</v>
      </c>
      <c r="BE778" s="206">
        <f>IF(N778="základní",J778,0)</f>
        <v>0</v>
      </c>
      <c r="BF778" s="206">
        <f>IF(N778="snížená",J778,0)</f>
        <v>0</v>
      </c>
      <c r="BG778" s="206">
        <f>IF(N778="zákl. přenesená",J778,0)</f>
        <v>0</v>
      </c>
      <c r="BH778" s="206">
        <f>IF(N778="sníž. přenesená",J778,0)</f>
        <v>0</v>
      </c>
      <c r="BI778" s="206">
        <f>IF(N778="nulová",J778,0)</f>
        <v>0</v>
      </c>
      <c r="BJ778" s="18" t="s">
        <v>87</v>
      </c>
      <c r="BK778" s="206">
        <f>ROUND(I778*H778,2)</f>
        <v>0</v>
      </c>
      <c r="BL778" s="18" t="s">
        <v>348</v>
      </c>
      <c r="BM778" s="205" t="s">
        <v>705</v>
      </c>
    </row>
    <row r="779" spans="2:63" s="12" customFormat="1" ht="22.9" customHeight="1">
      <c r="B779" s="177"/>
      <c r="C779" s="178"/>
      <c r="D779" s="179" t="s">
        <v>79</v>
      </c>
      <c r="E779" s="191" t="s">
        <v>2299</v>
      </c>
      <c r="F779" s="191" t="s">
        <v>2300</v>
      </c>
      <c r="G779" s="178"/>
      <c r="H779" s="178"/>
      <c r="I779" s="181"/>
      <c r="J779" s="192">
        <f>BK779</f>
        <v>0</v>
      </c>
      <c r="K779" s="178"/>
      <c r="L779" s="183"/>
      <c r="M779" s="184"/>
      <c r="N779" s="185"/>
      <c r="O779" s="185"/>
      <c r="P779" s="186">
        <f>SUM(P780:P813)</f>
        <v>0</v>
      </c>
      <c r="Q779" s="185"/>
      <c r="R779" s="186">
        <f>SUM(R780:R813)</f>
        <v>3.8864997600000004</v>
      </c>
      <c r="S779" s="185"/>
      <c r="T779" s="187">
        <f>SUM(T780:T813)</f>
        <v>5.2081122</v>
      </c>
      <c r="AR779" s="188" t="s">
        <v>89</v>
      </c>
      <c r="AT779" s="189" t="s">
        <v>79</v>
      </c>
      <c r="AU779" s="189" t="s">
        <v>87</v>
      </c>
      <c r="AY779" s="188" t="s">
        <v>193</v>
      </c>
      <c r="BK779" s="190">
        <f>SUM(BK780:BK813)</f>
        <v>0</v>
      </c>
    </row>
    <row r="780" spans="1:65" s="2" customFormat="1" ht="24.2" customHeight="1">
      <c r="A780" s="35"/>
      <c r="B780" s="36"/>
      <c r="C780" s="193" t="s">
        <v>1297</v>
      </c>
      <c r="D780" s="193" t="s">
        <v>195</v>
      </c>
      <c r="E780" s="194" t="s">
        <v>2301</v>
      </c>
      <c r="F780" s="195" t="s">
        <v>2302</v>
      </c>
      <c r="G780" s="196" t="s">
        <v>198</v>
      </c>
      <c r="H780" s="197">
        <v>5.86</v>
      </c>
      <c r="I780" s="198"/>
      <c r="J780" s="199">
        <f>ROUND(I780*H780,2)</f>
        <v>0</v>
      </c>
      <c r="K780" s="200"/>
      <c r="L780" s="40"/>
      <c r="M780" s="201" t="s">
        <v>1</v>
      </c>
      <c r="N780" s="202" t="s">
        <v>45</v>
      </c>
      <c r="O780" s="72"/>
      <c r="P780" s="203">
        <f>O780*H780</f>
        <v>0</v>
      </c>
      <c r="Q780" s="203">
        <v>0.00122</v>
      </c>
      <c r="R780" s="203">
        <f>Q780*H780</f>
        <v>0.0071492</v>
      </c>
      <c r="S780" s="203">
        <v>0</v>
      </c>
      <c r="T780" s="204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05" t="s">
        <v>348</v>
      </c>
      <c r="AT780" s="205" t="s">
        <v>195</v>
      </c>
      <c r="AU780" s="205" t="s">
        <v>89</v>
      </c>
      <c r="AY780" s="18" t="s">
        <v>193</v>
      </c>
      <c r="BE780" s="206">
        <f>IF(N780="základní",J780,0)</f>
        <v>0</v>
      </c>
      <c r="BF780" s="206">
        <f>IF(N780="snížená",J780,0)</f>
        <v>0</v>
      </c>
      <c r="BG780" s="206">
        <f>IF(N780="zákl. přenesená",J780,0)</f>
        <v>0</v>
      </c>
      <c r="BH780" s="206">
        <f>IF(N780="sníž. přenesená",J780,0)</f>
        <v>0</v>
      </c>
      <c r="BI780" s="206">
        <f>IF(N780="nulová",J780,0)</f>
        <v>0</v>
      </c>
      <c r="BJ780" s="18" t="s">
        <v>87</v>
      </c>
      <c r="BK780" s="206">
        <f>ROUND(I780*H780,2)</f>
        <v>0</v>
      </c>
      <c r="BL780" s="18" t="s">
        <v>348</v>
      </c>
      <c r="BM780" s="205" t="s">
        <v>2303</v>
      </c>
    </row>
    <row r="781" spans="2:51" s="15" customFormat="1" ht="12">
      <c r="B781" s="230"/>
      <c r="C781" s="231"/>
      <c r="D781" s="209" t="s">
        <v>201</v>
      </c>
      <c r="E781" s="232" t="s">
        <v>1</v>
      </c>
      <c r="F781" s="233" t="s">
        <v>2304</v>
      </c>
      <c r="G781" s="231"/>
      <c r="H781" s="232" t="s">
        <v>1</v>
      </c>
      <c r="I781" s="234"/>
      <c r="J781" s="231"/>
      <c r="K781" s="231"/>
      <c r="L781" s="235"/>
      <c r="M781" s="236"/>
      <c r="N781" s="237"/>
      <c r="O781" s="237"/>
      <c r="P781" s="237"/>
      <c r="Q781" s="237"/>
      <c r="R781" s="237"/>
      <c r="S781" s="237"/>
      <c r="T781" s="238"/>
      <c r="AT781" s="239" t="s">
        <v>201</v>
      </c>
      <c r="AU781" s="239" t="s">
        <v>89</v>
      </c>
      <c r="AV781" s="15" t="s">
        <v>87</v>
      </c>
      <c r="AW781" s="15" t="s">
        <v>36</v>
      </c>
      <c r="AX781" s="15" t="s">
        <v>80</v>
      </c>
      <c r="AY781" s="239" t="s">
        <v>193</v>
      </c>
    </row>
    <row r="782" spans="2:51" s="13" customFormat="1" ht="12">
      <c r="B782" s="207"/>
      <c r="C782" s="208"/>
      <c r="D782" s="209" t="s">
        <v>201</v>
      </c>
      <c r="E782" s="210" t="s">
        <v>1</v>
      </c>
      <c r="F782" s="211" t="s">
        <v>2305</v>
      </c>
      <c r="G782" s="208"/>
      <c r="H782" s="212">
        <v>5.86</v>
      </c>
      <c r="I782" s="213"/>
      <c r="J782" s="208"/>
      <c r="K782" s="208"/>
      <c r="L782" s="214"/>
      <c r="M782" s="215"/>
      <c r="N782" s="216"/>
      <c r="O782" s="216"/>
      <c r="P782" s="216"/>
      <c r="Q782" s="216"/>
      <c r="R782" s="216"/>
      <c r="S782" s="216"/>
      <c r="T782" s="217"/>
      <c r="AT782" s="218" t="s">
        <v>201</v>
      </c>
      <c r="AU782" s="218" t="s">
        <v>89</v>
      </c>
      <c r="AV782" s="13" t="s">
        <v>89</v>
      </c>
      <c r="AW782" s="13" t="s">
        <v>36</v>
      </c>
      <c r="AX782" s="13" t="s">
        <v>80</v>
      </c>
      <c r="AY782" s="218" t="s">
        <v>193</v>
      </c>
    </row>
    <row r="783" spans="2:51" s="14" customFormat="1" ht="12">
      <c r="B783" s="219"/>
      <c r="C783" s="220"/>
      <c r="D783" s="209" t="s">
        <v>201</v>
      </c>
      <c r="E783" s="221" t="s">
        <v>1</v>
      </c>
      <c r="F783" s="222" t="s">
        <v>203</v>
      </c>
      <c r="G783" s="220"/>
      <c r="H783" s="223">
        <v>5.86</v>
      </c>
      <c r="I783" s="224"/>
      <c r="J783" s="220"/>
      <c r="K783" s="220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201</v>
      </c>
      <c r="AU783" s="229" t="s">
        <v>89</v>
      </c>
      <c r="AV783" s="14" t="s">
        <v>199</v>
      </c>
      <c r="AW783" s="14" t="s">
        <v>36</v>
      </c>
      <c r="AX783" s="14" t="s">
        <v>87</v>
      </c>
      <c r="AY783" s="229" t="s">
        <v>193</v>
      </c>
    </row>
    <row r="784" spans="1:65" s="2" customFormat="1" ht="33" customHeight="1">
      <c r="A784" s="35"/>
      <c r="B784" s="36"/>
      <c r="C784" s="193" t="s">
        <v>2306</v>
      </c>
      <c r="D784" s="193" t="s">
        <v>195</v>
      </c>
      <c r="E784" s="194" t="s">
        <v>2307</v>
      </c>
      <c r="F784" s="195" t="s">
        <v>2308</v>
      </c>
      <c r="G784" s="196" t="s">
        <v>231</v>
      </c>
      <c r="H784" s="197">
        <v>213.109</v>
      </c>
      <c r="I784" s="198"/>
      <c r="J784" s="199">
        <f>ROUND(I784*H784,2)</f>
        <v>0</v>
      </c>
      <c r="K784" s="200"/>
      <c r="L784" s="40"/>
      <c r="M784" s="201" t="s">
        <v>1</v>
      </c>
      <c r="N784" s="202" t="s">
        <v>45</v>
      </c>
      <c r="O784" s="72"/>
      <c r="P784" s="203">
        <f>O784*H784</f>
        <v>0</v>
      </c>
      <c r="Q784" s="203">
        <v>0</v>
      </c>
      <c r="R784" s="203">
        <f>Q784*H784</f>
        <v>0</v>
      </c>
      <c r="S784" s="203">
        <v>0</v>
      </c>
      <c r="T784" s="204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205" t="s">
        <v>348</v>
      </c>
      <c r="AT784" s="205" t="s">
        <v>195</v>
      </c>
      <c r="AU784" s="205" t="s">
        <v>89</v>
      </c>
      <c r="AY784" s="18" t="s">
        <v>193</v>
      </c>
      <c r="BE784" s="206">
        <f>IF(N784="základní",J784,0)</f>
        <v>0</v>
      </c>
      <c r="BF784" s="206">
        <f>IF(N784="snížená",J784,0)</f>
        <v>0</v>
      </c>
      <c r="BG784" s="206">
        <f>IF(N784="zákl. přenesená",J784,0)</f>
        <v>0</v>
      </c>
      <c r="BH784" s="206">
        <f>IF(N784="sníž. přenesená",J784,0)</f>
        <v>0</v>
      </c>
      <c r="BI784" s="206">
        <f>IF(N784="nulová",J784,0)</f>
        <v>0</v>
      </c>
      <c r="BJ784" s="18" t="s">
        <v>87</v>
      </c>
      <c r="BK784" s="206">
        <f>ROUND(I784*H784,2)</f>
        <v>0</v>
      </c>
      <c r="BL784" s="18" t="s">
        <v>348</v>
      </c>
      <c r="BM784" s="205" t="s">
        <v>2309</v>
      </c>
    </row>
    <row r="785" spans="2:51" s="13" customFormat="1" ht="12">
      <c r="B785" s="207"/>
      <c r="C785" s="208"/>
      <c r="D785" s="209" t="s">
        <v>201</v>
      </c>
      <c r="E785" s="210" t="s">
        <v>1</v>
      </c>
      <c r="F785" s="211" t="s">
        <v>2310</v>
      </c>
      <c r="G785" s="208"/>
      <c r="H785" s="212">
        <v>213.109</v>
      </c>
      <c r="I785" s="213"/>
      <c r="J785" s="208"/>
      <c r="K785" s="208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201</v>
      </c>
      <c r="AU785" s="218" t="s">
        <v>89</v>
      </c>
      <c r="AV785" s="13" t="s">
        <v>89</v>
      </c>
      <c r="AW785" s="13" t="s">
        <v>36</v>
      </c>
      <c r="AX785" s="13" t="s">
        <v>87</v>
      </c>
      <c r="AY785" s="218" t="s">
        <v>193</v>
      </c>
    </row>
    <row r="786" spans="1:65" s="2" customFormat="1" ht="24.2" customHeight="1">
      <c r="A786" s="35"/>
      <c r="B786" s="36"/>
      <c r="C786" s="251" t="s">
        <v>1300</v>
      </c>
      <c r="D786" s="251" t="s">
        <v>370</v>
      </c>
      <c r="E786" s="252" t="s">
        <v>2311</v>
      </c>
      <c r="F786" s="253" t="s">
        <v>2312</v>
      </c>
      <c r="G786" s="254" t="s">
        <v>198</v>
      </c>
      <c r="H786" s="255">
        <v>5.86</v>
      </c>
      <c r="I786" s="256"/>
      <c r="J786" s="257">
        <f>ROUND(I786*H786,2)</f>
        <v>0</v>
      </c>
      <c r="K786" s="258"/>
      <c r="L786" s="259"/>
      <c r="M786" s="260" t="s">
        <v>1</v>
      </c>
      <c r="N786" s="261" t="s">
        <v>45</v>
      </c>
      <c r="O786" s="72"/>
      <c r="P786" s="203">
        <f>O786*H786</f>
        <v>0</v>
      </c>
      <c r="Q786" s="203">
        <v>0.55</v>
      </c>
      <c r="R786" s="203">
        <f>Q786*H786</f>
        <v>3.2230000000000003</v>
      </c>
      <c r="S786" s="203">
        <v>0</v>
      </c>
      <c r="T786" s="204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205" t="s">
        <v>457</v>
      </c>
      <c r="AT786" s="205" t="s">
        <v>370</v>
      </c>
      <c r="AU786" s="205" t="s">
        <v>89</v>
      </c>
      <c r="AY786" s="18" t="s">
        <v>193</v>
      </c>
      <c r="BE786" s="206">
        <f>IF(N786="základní",J786,0)</f>
        <v>0</v>
      </c>
      <c r="BF786" s="206">
        <f>IF(N786="snížená",J786,0)</f>
        <v>0</v>
      </c>
      <c r="BG786" s="206">
        <f>IF(N786="zákl. přenesená",J786,0)</f>
        <v>0</v>
      </c>
      <c r="BH786" s="206">
        <f>IF(N786="sníž. přenesená",J786,0)</f>
        <v>0</v>
      </c>
      <c r="BI786" s="206">
        <f>IF(N786="nulová",J786,0)</f>
        <v>0</v>
      </c>
      <c r="BJ786" s="18" t="s">
        <v>87</v>
      </c>
      <c r="BK786" s="206">
        <f>ROUND(I786*H786,2)</f>
        <v>0</v>
      </c>
      <c r="BL786" s="18" t="s">
        <v>348</v>
      </c>
      <c r="BM786" s="205" t="s">
        <v>2313</v>
      </c>
    </row>
    <row r="787" spans="2:51" s="13" customFormat="1" ht="12">
      <c r="B787" s="207"/>
      <c r="C787" s="208"/>
      <c r="D787" s="209" t="s">
        <v>201</v>
      </c>
      <c r="E787" s="210" t="s">
        <v>1</v>
      </c>
      <c r="F787" s="211" t="s">
        <v>2305</v>
      </c>
      <c r="G787" s="208"/>
      <c r="H787" s="212">
        <v>5.86</v>
      </c>
      <c r="I787" s="213"/>
      <c r="J787" s="208"/>
      <c r="K787" s="208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201</v>
      </c>
      <c r="AU787" s="218" t="s">
        <v>89</v>
      </c>
      <c r="AV787" s="13" t="s">
        <v>89</v>
      </c>
      <c r="AW787" s="13" t="s">
        <v>36</v>
      </c>
      <c r="AX787" s="13" t="s">
        <v>80</v>
      </c>
      <c r="AY787" s="218" t="s">
        <v>193</v>
      </c>
    </row>
    <row r="788" spans="2:51" s="14" customFormat="1" ht="12">
      <c r="B788" s="219"/>
      <c r="C788" s="220"/>
      <c r="D788" s="209" t="s">
        <v>201</v>
      </c>
      <c r="E788" s="221" t="s">
        <v>1</v>
      </c>
      <c r="F788" s="222" t="s">
        <v>203</v>
      </c>
      <c r="G788" s="220"/>
      <c r="H788" s="223">
        <v>5.86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201</v>
      </c>
      <c r="AU788" s="229" t="s">
        <v>89</v>
      </c>
      <c r="AV788" s="14" t="s">
        <v>199</v>
      </c>
      <c r="AW788" s="14" t="s">
        <v>36</v>
      </c>
      <c r="AX788" s="14" t="s">
        <v>87</v>
      </c>
      <c r="AY788" s="229" t="s">
        <v>193</v>
      </c>
    </row>
    <row r="789" spans="1:65" s="2" customFormat="1" ht="24.2" customHeight="1">
      <c r="A789" s="35"/>
      <c r="B789" s="36"/>
      <c r="C789" s="193" t="s">
        <v>2314</v>
      </c>
      <c r="D789" s="193" t="s">
        <v>195</v>
      </c>
      <c r="E789" s="194" t="s">
        <v>2315</v>
      </c>
      <c r="F789" s="195" t="s">
        <v>2316</v>
      </c>
      <c r="G789" s="196" t="s">
        <v>231</v>
      </c>
      <c r="H789" s="197">
        <v>15.496</v>
      </c>
      <c r="I789" s="198"/>
      <c r="J789" s="199">
        <f>ROUND(I789*H789,2)</f>
        <v>0</v>
      </c>
      <c r="K789" s="200"/>
      <c r="L789" s="40"/>
      <c r="M789" s="201" t="s">
        <v>1</v>
      </c>
      <c r="N789" s="202" t="s">
        <v>45</v>
      </c>
      <c r="O789" s="72"/>
      <c r="P789" s="203">
        <f>O789*H789</f>
        <v>0</v>
      </c>
      <c r="Q789" s="203">
        <v>0</v>
      </c>
      <c r="R789" s="203">
        <f>Q789*H789</f>
        <v>0</v>
      </c>
      <c r="S789" s="203">
        <v>0</v>
      </c>
      <c r="T789" s="204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205" t="s">
        <v>348</v>
      </c>
      <c r="AT789" s="205" t="s">
        <v>195</v>
      </c>
      <c r="AU789" s="205" t="s">
        <v>89</v>
      </c>
      <c r="AY789" s="18" t="s">
        <v>193</v>
      </c>
      <c r="BE789" s="206">
        <f>IF(N789="základní",J789,0)</f>
        <v>0</v>
      </c>
      <c r="BF789" s="206">
        <f>IF(N789="snížená",J789,0)</f>
        <v>0</v>
      </c>
      <c r="BG789" s="206">
        <f>IF(N789="zákl. přenesená",J789,0)</f>
        <v>0</v>
      </c>
      <c r="BH789" s="206">
        <f>IF(N789="sníž. přenesená",J789,0)</f>
        <v>0</v>
      </c>
      <c r="BI789" s="206">
        <f>IF(N789="nulová",J789,0)</f>
        <v>0</v>
      </c>
      <c r="BJ789" s="18" t="s">
        <v>87</v>
      </c>
      <c r="BK789" s="206">
        <f>ROUND(I789*H789,2)</f>
        <v>0</v>
      </c>
      <c r="BL789" s="18" t="s">
        <v>348</v>
      </c>
      <c r="BM789" s="205" t="s">
        <v>2317</v>
      </c>
    </row>
    <row r="790" spans="2:51" s="13" customFormat="1" ht="12">
      <c r="B790" s="207"/>
      <c r="C790" s="208"/>
      <c r="D790" s="209" t="s">
        <v>201</v>
      </c>
      <c r="E790" s="210" t="s">
        <v>1</v>
      </c>
      <c r="F790" s="211" t="s">
        <v>2318</v>
      </c>
      <c r="G790" s="208"/>
      <c r="H790" s="212">
        <v>15.496</v>
      </c>
      <c r="I790" s="213"/>
      <c r="J790" s="208"/>
      <c r="K790" s="208"/>
      <c r="L790" s="214"/>
      <c r="M790" s="215"/>
      <c r="N790" s="216"/>
      <c r="O790" s="216"/>
      <c r="P790" s="216"/>
      <c r="Q790" s="216"/>
      <c r="R790" s="216"/>
      <c r="S790" s="216"/>
      <c r="T790" s="217"/>
      <c r="AT790" s="218" t="s">
        <v>201</v>
      </c>
      <c r="AU790" s="218" t="s">
        <v>89</v>
      </c>
      <c r="AV790" s="13" t="s">
        <v>89</v>
      </c>
      <c r="AW790" s="13" t="s">
        <v>36</v>
      </c>
      <c r="AX790" s="13" t="s">
        <v>87</v>
      </c>
      <c r="AY790" s="218" t="s">
        <v>193</v>
      </c>
    </row>
    <row r="791" spans="1:65" s="2" customFormat="1" ht="16.5" customHeight="1">
      <c r="A791" s="35"/>
      <c r="B791" s="36"/>
      <c r="C791" s="251" t="s">
        <v>1303</v>
      </c>
      <c r="D791" s="251" t="s">
        <v>370</v>
      </c>
      <c r="E791" s="252" t="s">
        <v>2319</v>
      </c>
      <c r="F791" s="253" t="s">
        <v>2320</v>
      </c>
      <c r="G791" s="254" t="s">
        <v>231</v>
      </c>
      <c r="H791" s="255">
        <v>17.046</v>
      </c>
      <c r="I791" s="256"/>
      <c r="J791" s="257">
        <f>ROUND(I791*H791,2)</f>
        <v>0</v>
      </c>
      <c r="K791" s="258"/>
      <c r="L791" s="259"/>
      <c r="M791" s="260" t="s">
        <v>1</v>
      </c>
      <c r="N791" s="261" t="s">
        <v>45</v>
      </c>
      <c r="O791" s="72"/>
      <c r="P791" s="203">
        <f>O791*H791</f>
        <v>0</v>
      </c>
      <c r="Q791" s="203">
        <v>0.0312</v>
      </c>
      <c r="R791" s="203">
        <f>Q791*H791</f>
        <v>0.5318352</v>
      </c>
      <c r="S791" s="203">
        <v>0</v>
      </c>
      <c r="T791" s="204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205" t="s">
        <v>457</v>
      </c>
      <c r="AT791" s="205" t="s">
        <v>370</v>
      </c>
      <c r="AU791" s="205" t="s">
        <v>89</v>
      </c>
      <c r="AY791" s="18" t="s">
        <v>193</v>
      </c>
      <c r="BE791" s="206">
        <f>IF(N791="základní",J791,0)</f>
        <v>0</v>
      </c>
      <c r="BF791" s="206">
        <f>IF(N791="snížená",J791,0)</f>
        <v>0</v>
      </c>
      <c r="BG791" s="206">
        <f>IF(N791="zákl. přenesená",J791,0)</f>
        <v>0</v>
      </c>
      <c r="BH791" s="206">
        <f>IF(N791="sníž. přenesená",J791,0)</f>
        <v>0</v>
      </c>
      <c r="BI791" s="206">
        <f>IF(N791="nulová",J791,0)</f>
        <v>0</v>
      </c>
      <c r="BJ791" s="18" t="s">
        <v>87</v>
      </c>
      <c r="BK791" s="206">
        <f>ROUND(I791*H791,2)</f>
        <v>0</v>
      </c>
      <c r="BL791" s="18" t="s">
        <v>348</v>
      </c>
      <c r="BM791" s="205" t="s">
        <v>2321</v>
      </c>
    </row>
    <row r="792" spans="2:51" s="13" customFormat="1" ht="12">
      <c r="B792" s="207"/>
      <c r="C792" s="208"/>
      <c r="D792" s="209" t="s">
        <v>201</v>
      </c>
      <c r="E792" s="208"/>
      <c r="F792" s="211" t="s">
        <v>2322</v>
      </c>
      <c r="G792" s="208"/>
      <c r="H792" s="212">
        <v>17.046</v>
      </c>
      <c r="I792" s="213"/>
      <c r="J792" s="208"/>
      <c r="K792" s="208"/>
      <c r="L792" s="214"/>
      <c r="M792" s="215"/>
      <c r="N792" s="216"/>
      <c r="O792" s="216"/>
      <c r="P792" s="216"/>
      <c r="Q792" s="216"/>
      <c r="R792" s="216"/>
      <c r="S792" s="216"/>
      <c r="T792" s="217"/>
      <c r="AT792" s="218" t="s">
        <v>201</v>
      </c>
      <c r="AU792" s="218" t="s">
        <v>89</v>
      </c>
      <c r="AV792" s="13" t="s">
        <v>89</v>
      </c>
      <c r="AW792" s="13" t="s">
        <v>4</v>
      </c>
      <c r="AX792" s="13" t="s">
        <v>87</v>
      </c>
      <c r="AY792" s="218" t="s">
        <v>193</v>
      </c>
    </row>
    <row r="793" spans="1:65" s="2" customFormat="1" ht="21.75" customHeight="1">
      <c r="A793" s="35"/>
      <c r="B793" s="36"/>
      <c r="C793" s="193" t="s">
        <v>2323</v>
      </c>
      <c r="D793" s="193" t="s">
        <v>195</v>
      </c>
      <c r="E793" s="194" t="s">
        <v>2324</v>
      </c>
      <c r="F793" s="195" t="s">
        <v>2325</v>
      </c>
      <c r="G793" s="196" t="s">
        <v>231</v>
      </c>
      <c r="H793" s="197">
        <v>15.496</v>
      </c>
      <c r="I793" s="198"/>
      <c r="J793" s="199">
        <f>ROUND(I793*H793,2)</f>
        <v>0</v>
      </c>
      <c r="K793" s="200"/>
      <c r="L793" s="40"/>
      <c r="M793" s="201" t="s">
        <v>1</v>
      </c>
      <c r="N793" s="202" t="s">
        <v>45</v>
      </c>
      <c r="O793" s="72"/>
      <c r="P793" s="203">
        <f>O793*H793</f>
        <v>0</v>
      </c>
      <c r="Q793" s="203">
        <v>0</v>
      </c>
      <c r="R793" s="203">
        <f>Q793*H793</f>
        <v>0</v>
      </c>
      <c r="S793" s="203">
        <v>0.015</v>
      </c>
      <c r="T793" s="204">
        <f>S793*H793</f>
        <v>0.23244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205" t="s">
        <v>348</v>
      </c>
      <c r="AT793" s="205" t="s">
        <v>195</v>
      </c>
      <c r="AU793" s="205" t="s">
        <v>89</v>
      </c>
      <c r="AY793" s="18" t="s">
        <v>193</v>
      </c>
      <c r="BE793" s="206">
        <f>IF(N793="základní",J793,0)</f>
        <v>0</v>
      </c>
      <c r="BF793" s="206">
        <f>IF(N793="snížená",J793,0)</f>
        <v>0</v>
      </c>
      <c r="BG793" s="206">
        <f>IF(N793="zákl. přenesená",J793,0)</f>
        <v>0</v>
      </c>
      <c r="BH793" s="206">
        <f>IF(N793="sníž. přenesená",J793,0)</f>
        <v>0</v>
      </c>
      <c r="BI793" s="206">
        <f>IF(N793="nulová",J793,0)</f>
        <v>0</v>
      </c>
      <c r="BJ793" s="18" t="s">
        <v>87</v>
      </c>
      <c r="BK793" s="206">
        <f>ROUND(I793*H793,2)</f>
        <v>0</v>
      </c>
      <c r="BL793" s="18" t="s">
        <v>348</v>
      </c>
      <c r="BM793" s="205" t="s">
        <v>2326</v>
      </c>
    </row>
    <row r="794" spans="2:51" s="13" customFormat="1" ht="12">
      <c r="B794" s="207"/>
      <c r="C794" s="208"/>
      <c r="D794" s="209" t="s">
        <v>201</v>
      </c>
      <c r="E794" s="210" t="s">
        <v>1</v>
      </c>
      <c r="F794" s="211" t="s">
        <v>2327</v>
      </c>
      <c r="G794" s="208"/>
      <c r="H794" s="212">
        <v>15.496</v>
      </c>
      <c r="I794" s="213"/>
      <c r="J794" s="208"/>
      <c r="K794" s="208"/>
      <c r="L794" s="214"/>
      <c r="M794" s="215"/>
      <c r="N794" s="216"/>
      <c r="O794" s="216"/>
      <c r="P794" s="216"/>
      <c r="Q794" s="216"/>
      <c r="R794" s="216"/>
      <c r="S794" s="216"/>
      <c r="T794" s="217"/>
      <c r="AT794" s="218" t="s">
        <v>201</v>
      </c>
      <c r="AU794" s="218" t="s">
        <v>89</v>
      </c>
      <c r="AV794" s="13" t="s">
        <v>89</v>
      </c>
      <c r="AW794" s="13" t="s">
        <v>36</v>
      </c>
      <c r="AX794" s="13" t="s">
        <v>87</v>
      </c>
      <c r="AY794" s="218" t="s">
        <v>193</v>
      </c>
    </row>
    <row r="795" spans="1:65" s="2" customFormat="1" ht="24.2" customHeight="1">
      <c r="A795" s="35"/>
      <c r="B795" s="36"/>
      <c r="C795" s="193" t="s">
        <v>1306</v>
      </c>
      <c r="D795" s="193" t="s">
        <v>195</v>
      </c>
      <c r="E795" s="194" t="s">
        <v>2328</v>
      </c>
      <c r="F795" s="195" t="s">
        <v>2329</v>
      </c>
      <c r="G795" s="196" t="s">
        <v>198</v>
      </c>
      <c r="H795" s="197">
        <v>5.328</v>
      </c>
      <c r="I795" s="198"/>
      <c r="J795" s="199">
        <f>ROUND(I795*H795,2)</f>
        <v>0</v>
      </c>
      <c r="K795" s="200"/>
      <c r="L795" s="40"/>
      <c r="M795" s="201" t="s">
        <v>1</v>
      </c>
      <c r="N795" s="202" t="s">
        <v>45</v>
      </c>
      <c r="O795" s="72"/>
      <c r="P795" s="203">
        <f>O795*H795</f>
        <v>0</v>
      </c>
      <c r="Q795" s="203">
        <v>0.02337</v>
      </c>
      <c r="R795" s="203">
        <f>Q795*H795</f>
        <v>0.12451535999999999</v>
      </c>
      <c r="S795" s="203">
        <v>0</v>
      </c>
      <c r="T795" s="204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205" t="s">
        <v>348</v>
      </c>
      <c r="AT795" s="205" t="s">
        <v>195</v>
      </c>
      <c r="AU795" s="205" t="s">
        <v>89</v>
      </c>
      <c r="AY795" s="18" t="s">
        <v>193</v>
      </c>
      <c r="BE795" s="206">
        <f>IF(N795="základní",J795,0)</f>
        <v>0</v>
      </c>
      <c r="BF795" s="206">
        <f>IF(N795="snížená",J795,0)</f>
        <v>0</v>
      </c>
      <c r="BG795" s="206">
        <f>IF(N795="zákl. přenesená",J795,0)</f>
        <v>0</v>
      </c>
      <c r="BH795" s="206">
        <f>IF(N795="sníž. přenesená",J795,0)</f>
        <v>0</v>
      </c>
      <c r="BI795" s="206">
        <f>IF(N795="nulová",J795,0)</f>
        <v>0</v>
      </c>
      <c r="BJ795" s="18" t="s">
        <v>87</v>
      </c>
      <c r="BK795" s="206">
        <f>ROUND(I795*H795,2)</f>
        <v>0</v>
      </c>
      <c r="BL795" s="18" t="s">
        <v>348</v>
      </c>
      <c r="BM795" s="205" t="s">
        <v>2330</v>
      </c>
    </row>
    <row r="796" spans="2:51" s="13" customFormat="1" ht="12">
      <c r="B796" s="207"/>
      <c r="C796" s="208"/>
      <c r="D796" s="209" t="s">
        <v>201</v>
      </c>
      <c r="E796" s="210" t="s">
        <v>1</v>
      </c>
      <c r="F796" s="211" t="s">
        <v>2331</v>
      </c>
      <c r="G796" s="208"/>
      <c r="H796" s="212">
        <v>5.328</v>
      </c>
      <c r="I796" s="213"/>
      <c r="J796" s="208"/>
      <c r="K796" s="208"/>
      <c r="L796" s="214"/>
      <c r="M796" s="215"/>
      <c r="N796" s="216"/>
      <c r="O796" s="216"/>
      <c r="P796" s="216"/>
      <c r="Q796" s="216"/>
      <c r="R796" s="216"/>
      <c r="S796" s="216"/>
      <c r="T796" s="217"/>
      <c r="AT796" s="218" t="s">
        <v>201</v>
      </c>
      <c r="AU796" s="218" t="s">
        <v>89</v>
      </c>
      <c r="AV796" s="13" t="s">
        <v>89</v>
      </c>
      <c r="AW796" s="13" t="s">
        <v>36</v>
      </c>
      <c r="AX796" s="13" t="s">
        <v>80</v>
      </c>
      <c r="AY796" s="218" t="s">
        <v>193</v>
      </c>
    </row>
    <row r="797" spans="2:51" s="14" customFormat="1" ht="12">
      <c r="B797" s="219"/>
      <c r="C797" s="220"/>
      <c r="D797" s="209" t="s">
        <v>201</v>
      </c>
      <c r="E797" s="221" t="s">
        <v>1</v>
      </c>
      <c r="F797" s="222" t="s">
        <v>203</v>
      </c>
      <c r="G797" s="220"/>
      <c r="H797" s="223">
        <v>5.328</v>
      </c>
      <c r="I797" s="224"/>
      <c r="J797" s="220"/>
      <c r="K797" s="220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201</v>
      </c>
      <c r="AU797" s="229" t="s">
        <v>89</v>
      </c>
      <c r="AV797" s="14" t="s">
        <v>199</v>
      </c>
      <c r="AW797" s="14" t="s">
        <v>36</v>
      </c>
      <c r="AX797" s="14" t="s">
        <v>87</v>
      </c>
      <c r="AY797" s="229" t="s">
        <v>193</v>
      </c>
    </row>
    <row r="798" spans="1:65" s="2" customFormat="1" ht="16.5" customHeight="1">
      <c r="A798" s="35"/>
      <c r="B798" s="36"/>
      <c r="C798" s="193" t="s">
        <v>2332</v>
      </c>
      <c r="D798" s="193" t="s">
        <v>195</v>
      </c>
      <c r="E798" s="194" t="s">
        <v>2333</v>
      </c>
      <c r="F798" s="195" t="s">
        <v>2334</v>
      </c>
      <c r="G798" s="196" t="s">
        <v>231</v>
      </c>
      <c r="H798" s="197">
        <v>213.109</v>
      </c>
      <c r="I798" s="198"/>
      <c r="J798" s="199">
        <f>ROUND(I798*H798,2)</f>
        <v>0</v>
      </c>
      <c r="K798" s="200"/>
      <c r="L798" s="40"/>
      <c r="M798" s="201" t="s">
        <v>1</v>
      </c>
      <c r="N798" s="202" t="s">
        <v>45</v>
      </c>
      <c r="O798" s="72"/>
      <c r="P798" s="203">
        <f>O798*H798</f>
        <v>0</v>
      </c>
      <c r="Q798" s="203">
        <v>0</v>
      </c>
      <c r="R798" s="203">
        <f>Q798*H798</f>
        <v>0</v>
      </c>
      <c r="S798" s="203">
        <v>0.015</v>
      </c>
      <c r="T798" s="204">
        <f>S798*H798</f>
        <v>3.196635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05" t="s">
        <v>348</v>
      </c>
      <c r="AT798" s="205" t="s">
        <v>195</v>
      </c>
      <c r="AU798" s="205" t="s">
        <v>89</v>
      </c>
      <c r="AY798" s="18" t="s">
        <v>193</v>
      </c>
      <c r="BE798" s="206">
        <f>IF(N798="základní",J798,0)</f>
        <v>0</v>
      </c>
      <c r="BF798" s="206">
        <f>IF(N798="snížená",J798,0)</f>
        <v>0</v>
      </c>
      <c r="BG798" s="206">
        <f>IF(N798="zákl. přenesená",J798,0)</f>
        <v>0</v>
      </c>
      <c r="BH798" s="206">
        <f>IF(N798="sníž. přenesená",J798,0)</f>
        <v>0</v>
      </c>
      <c r="BI798" s="206">
        <f>IF(N798="nulová",J798,0)</f>
        <v>0</v>
      </c>
      <c r="BJ798" s="18" t="s">
        <v>87</v>
      </c>
      <c r="BK798" s="206">
        <f>ROUND(I798*H798,2)</f>
        <v>0</v>
      </c>
      <c r="BL798" s="18" t="s">
        <v>348</v>
      </c>
      <c r="BM798" s="205" t="s">
        <v>2335</v>
      </c>
    </row>
    <row r="799" spans="2:51" s="13" customFormat="1" ht="12">
      <c r="B799" s="207"/>
      <c r="C799" s="208"/>
      <c r="D799" s="209" t="s">
        <v>201</v>
      </c>
      <c r="E799" s="210" t="s">
        <v>1</v>
      </c>
      <c r="F799" s="211" t="s">
        <v>2336</v>
      </c>
      <c r="G799" s="208"/>
      <c r="H799" s="212">
        <v>213.109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201</v>
      </c>
      <c r="AU799" s="218" t="s">
        <v>89</v>
      </c>
      <c r="AV799" s="13" t="s">
        <v>89</v>
      </c>
      <c r="AW799" s="13" t="s">
        <v>36</v>
      </c>
      <c r="AX799" s="13" t="s">
        <v>87</v>
      </c>
      <c r="AY799" s="218" t="s">
        <v>193</v>
      </c>
    </row>
    <row r="800" spans="1:65" s="2" customFormat="1" ht="33" customHeight="1">
      <c r="A800" s="35"/>
      <c r="B800" s="36"/>
      <c r="C800" s="193" t="s">
        <v>1310</v>
      </c>
      <c r="D800" s="193" t="s">
        <v>195</v>
      </c>
      <c r="E800" s="194" t="s">
        <v>2337</v>
      </c>
      <c r="F800" s="195" t="s">
        <v>2338</v>
      </c>
      <c r="G800" s="196" t="s">
        <v>231</v>
      </c>
      <c r="H800" s="197">
        <v>112.74</v>
      </c>
      <c r="I800" s="198"/>
      <c r="J800" s="199">
        <f>ROUND(I800*H800,2)</f>
        <v>0</v>
      </c>
      <c r="K800" s="200"/>
      <c r="L800" s="40"/>
      <c r="M800" s="201" t="s">
        <v>1</v>
      </c>
      <c r="N800" s="202" t="s">
        <v>45</v>
      </c>
      <c r="O800" s="72"/>
      <c r="P800" s="203">
        <f>O800*H800</f>
        <v>0</v>
      </c>
      <c r="Q800" s="203">
        <v>0</v>
      </c>
      <c r="R800" s="203">
        <f>Q800*H800</f>
        <v>0</v>
      </c>
      <c r="S800" s="203">
        <v>0.01578</v>
      </c>
      <c r="T800" s="204">
        <f>S800*H800</f>
        <v>1.7790371999999999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05" t="s">
        <v>348</v>
      </c>
      <c r="AT800" s="205" t="s">
        <v>195</v>
      </c>
      <c r="AU800" s="205" t="s">
        <v>89</v>
      </c>
      <c r="AY800" s="18" t="s">
        <v>193</v>
      </c>
      <c r="BE800" s="206">
        <f>IF(N800="základní",J800,0)</f>
        <v>0</v>
      </c>
      <c r="BF800" s="206">
        <f>IF(N800="snížená",J800,0)</f>
        <v>0</v>
      </c>
      <c r="BG800" s="206">
        <f>IF(N800="zákl. přenesená",J800,0)</f>
        <v>0</v>
      </c>
      <c r="BH800" s="206">
        <f>IF(N800="sníž. přenesená",J800,0)</f>
        <v>0</v>
      </c>
      <c r="BI800" s="206">
        <f>IF(N800="nulová",J800,0)</f>
        <v>0</v>
      </c>
      <c r="BJ800" s="18" t="s">
        <v>87</v>
      </c>
      <c r="BK800" s="206">
        <f>ROUND(I800*H800,2)</f>
        <v>0</v>
      </c>
      <c r="BL800" s="18" t="s">
        <v>348</v>
      </c>
      <c r="BM800" s="205" t="s">
        <v>2339</v>
      </c>
    </row>
    <row r="801" spans="2:51" s="15" customFormat="1" ht="12">
      <c r="B801" s="230"/>
      <c r="C801" s="231"/>
      <c r="D801" s="209" t="s">
        <v>201</v>
      </c>
      <c r="E801" s="232" t="s">
        <v>1</v>
      </c>
      <c r="F801" s="233" t="s">
        <v>2340</v>
      </c>
      <c r="G801" s="231"/>
      <c r="H801" s="232" t="s">
        <v>1</v>
      </c>
      <c r="I801" s="234"/>
      <c r="J801" s="231"/>
      <c r="K801" s="231"/>
      <c r="L801" s="235"/>
      <c r="M801" s="236"/>
      <c r="N801" s="237"/>
      <c r="O801" s="237"/>
      <c r="P801" s="237"/>
      <c r="Q801" s="237"/>
      <c r="R801" s="237"/>
      <c r="S801" s="237"/>
      <c r="T801" s="238"/>
      <c r="AT801" s="239" t="s">
        <v>201</v>
      </c>
      <c r="AU801" s="239" t="s">
        <v>89</v>
      </c>
      <c r="AV801" s="15" t="s">
        <v>87</v>
      </c>
      <c r="AW801" s="15" t="s">
        <v>36</v>
      </c>
      <c r="AX801" s="15" t="s">
        <v>80</v>
      </c>
      <c r="AY801" s="239" t="s">
        <v>193</v>
      </c>
    </row>
    <row r="802" spans="2:51" s="15" customFormat="1" ht="12">
      <c r="B802" s="230"/>
      <c r="C802" s="231"/>
      <c r="D802" s="209" t="s">
        <v>201</v>
      </c>
      <c r="E802" s="232" t="s">
        <v>1</v>
      </c>
      <c r="F802" s="233" t="s">
        <v>2341</v>
      </c>
      <c r="G802" s="231"/>
      <c r="H802" s="232" t="s">
        <v>1</v>
      </c>
      <c r="I802" s="234"/>
      <c r="J802" s="231"/>
      <c r="K802" s="231"/>
      <c r="L802" s="235"/>
      <c r="M802" s="236"/>
      <c r="N802" s="237"/>
      <c r="O802" s="237"/>
      <c r="P802" s="237"/>
      <c r="Q802" s="237"/>
      <c r="R802" s="237"/>
      <c r="S802" s="237"/>
      <c r="T802" s="238"/>
      <c r="AT802" s="239" t="s">
        <v>201</v>
      </c>
      <c r="AU802" s="239" t="s">
        <v>89</v>
      </c>
      <c r="AV802" s="15" t="s">
        <v>87</v>
      </c>
      <c r="AW802" s="15" t="s">
        <v>36</v>
      </c>
      <c r="AX802" s="15" t="s">
        <v>80</v>
      </c>
      <c r="AY802" s="239" t="s">
        <v>193</v>
      </c>
    </row>
    <row r="803" spans="2:51" s="13" customFormat="1" ht="12">
      <c r="B803" s="207"/>
      <c r="C803" s="208"/>
      <c r="D803" s="209" t="s">
        <v>201</v>
      </c>
      <c r="E803" s="210" t="s">
        <v>1</v>
      </c>
      <c r="F803" s="211" t="s">
        <v>2196</v>
      </c>
      <c r="G803" s="208"/>
      <c r="H803" s="212">
        <v>9.21</v>
      </c>
      <c r="I803" s="213"/>
      <c r="J803" s="208"/>
      <c r="K803" s="208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201</v>
      </c>
      <c r="AU803" s="218" t="s">
        <v>89</v>
      </c>
      <c r="AV803" s="13" t="s">
        <v>89</v>
      </c>
      <c r="AW803" s="13" t="s">
        <v>36</v>
      </c>
      <c r="AX803" s="13" t="s">
        <v>80</v>
      </c>
      <c r="AY803" s="218" t="s">
        <v>193</v>
      </c>
    </row>
    <row r="804" spans="2:51" s="13" customFormat="1" ht="12">
      <c r="B804" s="207"/>
      <c r="C804" s="208"/>
      <c r="D804" s="209" t="s">
        <v>201</v>
      </c>
      <c r="E804" s="210" t="s">
        <v>1</v>
      </c>
      <c r="F804" s="211" t="s">
        <v>2197</v>
      </c>
      <c r="G804" s="208"/>
      <c r="H804" s="212">
        <v>51.62</v>
      </c>
      <c r="I804" s="213"/>
      <c r="J804" s="208"/>
      <c r="K804" s="208"/>
      <c r="L804" s="214"/>
      <c r="M804" s="215"/>
      <c r="N804" s="216"/>
      <c r="O804" s="216"/>
      <c r="P804" s="216"/>
      <c r="Q804" s="216"/>
      <c r="R804" s="216"/>
      <c r="S804" s="216"/>
      <c r="T804" s="217"/>
      <c r="AT804" s="218" t="s">
        <v>201</v>
      </c>
      <c r="AU804" s="218" t="s">
        <v>89</v>
      </c>
      <c r="AV804" s="13" t="s">
        <v>89</v>
      </c>
      <c r="AW804" s="13" t="s">
        <v>36</v>
      </c>
      <c r="AX804" s="13" t="s">
        <v>80</v>
      </c>
      <c r="AY804" s="218" t="s">
        <v>193</v>
      </c>
    </row>
    <row r="805" spans="2:51" s="13" customFormat="1" ht="12">
      <c r="B805" s="207"/>
      <c r="C805" s="208"/>
      <c r="D805" s="209" t="s">
        <v>201</v>
      </c>
      <c r="E805" s="210" t="s">
        <v>1</v>
      </c>
      <c r="F805" s="211" t="s">
        <v>2198</v>
      </c>
      <c r="G805" s="208"/>
      <c r="H805" s="212">
        <v>51.91</v>
      </c>
      <c r="I805" s="213"/>
      <c r="J805" s="208"/>
      <c r="K805" s="208"/>
      <c r="L805" s="214"/>
      <c r="M805" s="215"/>
      <c r="N805" s="216"/>
      <c r="O805" s="216"/>
      <c r="P805" s="216"/>
      <c r="Q805" s="216"/>
      <c r="R805" s="216"/>
      <c r="S805" s="216"/>
      <c r="T805" s="217"/>
      <c r="AT805" s="218" t="s">
        <v>201</v>
      </c>
      <c r="AU805" s="218" t="s">
        <v>89</v>
      </c>
      <c r="AV805" s="13" t="s">
        <v>89</v>
      </c>
      <c r="AW805" s="13" t="s">
        <v>36</v>
      </c>
      <c r="AX805" s="13" t="s">
        <v>80</v>
      </c>
      <c r="AY805" s="218" t="s">
        <v>193</v>
      </c>
    </row>
    <row r="806" spans="2:51" s="14" customFormat="1" ht="12">
      <c r="B806" s="219"/>
      <c r="C806" s="220"/>
      <c r="D806" s="209" t="s">
        <v>201</v>
      </c>
      <c r="E806" s="221" t="s">
        <v>1</v>
      </c>
      <c r="F806" s="222" t="s">
        <v>203</v>
      </c>
      <c r="G806" s="220"/>
      <c r="H806" s="223">
        <v>112.74</v>
      </c>
      <c r="I806" s="224"/>
      <c r="J806" s="220"/>
      <c r="K806" s="220"/>
      <c r="L806" s="225"/>
      <c r="M806" s="226"/>
      <c r="N806" s="227"/>
      <c r="O806" s="227"/>
      <c r="P806" s="227"/>
      <c r="Q806" s="227"/>
      <c r="R806" s="227"/>
      <c r="S806" s="227"/>
      <c r="T806" s="228"/>
      <c r="AT806" s="229" t="s">
        <v>201</v>
      </c>
      <c r="AU806" s="229" t="s">
        <v>89</v>
      </c>
      <c r="AV806" s="14" t="s">
        <v>199</v>
      </c>
      <c r="AW806" s="14" t="s">
        <v>36</v>
      </c>
      <c r="AX806" s="14" t="s">
        <v>87</v>
      </c>
      <c r="AY806" s="229" t="s">
        <v>193</v>
      </c>
    </row>
    <row r="807" spans="1:65" s="2" customFormat="1" ht="24.2" customHeight="1">
      <c r="A807" s="35"/>
      <c r="B807" s="36"/>
      <c r="C807" s="193" t="s">
        <v>2342</v>
      </c>
      <c r="D807" s="193" t="s">
        <v>195</v>
      </c>
      <c r="E807" s="194" t="s">
        <v>2343</v>
      </c>
      <c r="F807" s="195" t="s">
        <v>2344</v>
      </c>
      <c r="G807" s="196" t="s">
        <v>367</v>
      </c>
      <c r="H807" s="197">
        <v>1</v>
      </c>
      <c r="I807" s="198"/>
      <c r="J807" s="199">
        <f>ROUND(I807*H807,2)</f>
        <v>0</v>
      </c>
      <c r="K807" s="200"/>
      <c r="L807" s="40"/>
      <c r="M807" s="201" t="s">
        <v>1</v>
      </c>
      <c r="N807" s="202" t="s">
        <v>45</v>
      </c>
      <c r="O807" s="72"/>
      <c r="P807" s="203">
        <f>O807*H807</f>
        <v>0</v>
      </c>
      <c r="Q807" s="203">
        <v>0</v>
      </c>
      <c r="R807" s="203">
        <f>Q807*H807</f>
        <v>0</v>
      </c>
      <c r="S807" s="203">
        <v>0</v>
      </c>
      <c r="T807" s="204">
        <f>S807*H807</f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205" t="s">
        <v>348</v>
      </c>
      <c r="AT807" s="205" t="s">
        <v>195</v>
      </c>
      <c r="AU807" s="205" t="s">
        <v>89</v>
      </c>
      <c r="AY807" s="18" t="s">
        <v>193</v>
      </c>
      <c r="BE807" s="206">
        <f>IF(N807="základní",J807,0)</f>
        <v>0</v>
      </c>
      <c r="BF807" s="206">
        <f>IF(N807="snížená",J807,0)</f>
        <v>0</v>
      </c>
      <c r="BG807" s="206">
        <f>IF(N807="zákl. přenesená",J807,0)</f>
        <v>0</v>
      </c>
      <c r="BH807" s="206">
        <f>IF(N807="sníž. přenesená",J807,0)</f>
        <v>0</v>
      </c>
      <c r="BI807" s="206">
        <f>IF(N807="nulová",J807,0)</f>
        <v>0</v>
      </c>
      <c r="BJ807" s="18" t="s">
        <v>87</v>
      </c>
      <c r="BK807" s="206">
        <f>ROUND(I807*H807,2)</f>
        <v>0</v>
      </c>
      <c r="BL807" s="18" t="s">
        <v>348</v>
      </c>
      <c r="BM807" s="205" t="s">
        <v>2345</v>
      </c>
    </row>
    <row r="808" spans="1:65" s="2" customFormat="1" ht="24.2" customHeight="1">
      <c r="A808" s="35"/>
      <c r="B808" s="36"/>
      <c r="C808" s="193" t="s">
        <v>1313</v>
      </c>
      <c r="D808" s="193" t="s">
        <v>195</v>
      </c>
      <c r="E808" s="194" t="s">
        <v>2346</v>
      </c>
      <c r="F808" s="195" t="s">
        <v>2347</v>
      </c>
      <c r="G808" s="196" t="s">
        <v>367</v>
      </c>
      <c r="H808" s="197">
        <v>1</v>
      </c>
      <c r="I808" s="198"/>
      <c r="J808" s="199">
        <f>ROUND(I808*H808,2)</f>
        <v>0</v>
      </c>
      <c r="K808" s="200"/>
      <c r="L808" s="40"/>
      <c r="M808" s="201" t="s">
        <v>1</v>
      </c>
      <c r="N808" s="202" t="s">
        <v>45</v>
      </c>
      <c r="O808" s="72"/>
      <c r="P808" s="203">
        <f>O808*H808</f>
        <v>0</v>
      </c>
      <c r="Q808" s="203">
        <v>0</v>
      </c>
      <c r="R808" s="203">
        <f>Q808*H808</f>
        <v>0</v>
      </c>
      <c r="S808" s="203">
        <v>0</v>
      </c>
      <c r="T808" s="204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205" t="s">
        <v>348</v>
      </c>
      <c r="AT808" s="205" t="s">
        <v>195</v>
      </c>
      <c r="AU808" s="205" t="s">
        <v>89</v>
      </c>
      <c r="AY808" s="18" t="s">
        <v>193</v>
      </c>
      <c r="BE808" s="206">
        <f>IF(N808="základní",J808,0)</f>
        <v>0</v>
      </c>
      <c r="BF808" s="206">
        <f>IF(N808="snížená",J808,0)</f>
        <v>0</v>
      </c>
      <c r="BG808" s="206">
        <f>IF(N808="zákl. přenesená",J808,0)</f>
        <v>0</v>
      </c>
      <c r="BH808" s="206">
        <f>IF(N808="sníž. přenesená",J808,0)</f>
        <v>0</v>
      </c>
      <c r="BI808" s="206">
        <f>IF(N808="nulová",J808,0)</f>
        <v>0</v>
      </c>
      <c r="BJ808" s="18" t="s">
        <v>87</v>
      </c>
      <c r="BK808" s="206">
        <f>ROUND(I808*H808,2)</f>
        <v>0</v>
      </c>
      <c r="BL808" s="18" t="s">
        <v>348</v>
      </c>
      <c r="BM808" s="205" t="s">
        <v>2348</v>
      </c>
    </row>
    <row r="809" spans="1:65" s="2" customFormat="1" ht="24.2" customHeight="1">
      <c r="A809" s="35"/>
      <c r="B809" s="36"/>
      <c r="C809" s="193" t="s">
        <v>2349</v>
      </c>
      <c r="D809" s="193" t="s">
        <v>195</v>
      </c>
      <c r="E809" s="194" t="s">
        <v>2350</v>
      </c>
      <c r="F809" s="195" t="s">
        <v>2351</v>
      </c>
      <c r="G809" s="196" t="s">
        <v>496</v>
      </c>
      <c r="H809" s="197">
        <v>214</v>
      </c>
      <c r="I809" s="198"/>
      <c r="J809" s="199">
        <f>ROUND(I809*H809,2)</f>
        <v>0</v>
      </c>
      <c r="K809" s="200"/>
      <c r="L809" s="40"/>
      <c r="M809" s="201" t="s">
        <v>1</v>
      </c>
      <c r="N809" s="202" t="s">
        <v>45</v>
      </c>
      <c r="O809" s="72"/>
      <c r="P809" s="203">
        <f>O809*H809</f>
        <v>0</v>
      </c>
      <c r="Q809" s="203">
        <v>0</v>
      </c>
      <c r="R809" s="203">
        <f>Q809*H809</f>
        <v>0</v>
      </c>
      <c r="S809" s="203">
        <v>0</v>
      </c>
      <c r="T809" s="204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05" t="s">
        <v>348</v>
      </c>
      <c r="AT809" s="205" t="s">
        <v>195</v>
      </c>
      <c r="AU809" s="205" t="s">
        <v>89</v>
      </c>
      <c r="AY809" s="18" t="s">
        <v>193</v>
      </c>
      <c r="BE809" s="206">
        <f>IF(N809="základní",J809,0)</f>
        <v>0</v>
      </c>
      <c r="BF809" s="206">
        <f>IF(N809="snížená",J809,0)</f>
        <v>0</v>
      </c>
      <c r="BG809" s="206">
        <f>IF(N809="zákl. přenesená",J809,0)</f>
        <v>0</v>
      </c>
      <c r="BH809" s="206">
        <f>IF(N809="sníž. přenesená",J809,0)</f>
        <v>0</v>
      </c>
      <c r="BI809" s="206">
        <f>IF(N809="nulová",J809,0)</f>
        <v>0</v>
      </c>
      <c r="BJ809" s="18" t="s">
        <v>87</v>
      </c>
      <c r="BK809" s="206">
        <f>ROUND(I809*H809,2)</f>
        <v>0</v>
      </c>
      <c r="BL809" s="18" t="s">
        <v>348</v>
      </c>
      <c r="BM809" s="205" t="s">
        <v>2352</v>
      </c>
    </row>
    <row r="810" spans="2:51" s="15" customFormat="1" ht="12">
      <c r="B810" s="230"/>
      <c r="C810" s="231"/>
      <c r="D810" s="209" t="s">
        <v>201</v>
      </c>
      <c r="E810" s="232" t="s">
        <v>1</v>
      </c>
      <c r="F810" s="233" t="s">
        <v>2353</v>
      </c>
      <c r="G810" s="231"/>
      <c r="H810" s="232" t="s">
        <v>1</v>
      </c>
      <c r="I810" s="234"/>
      <c r="J810" s="231"/>
      <c r="K810" s="231"/>
      <c r="L810" s="235"/>
      <c r="M810" s="236"/>
      <c r="N810" s="237"/>
      <c r="O810" s="237"/>
      <c r="P810" s="237"/>
      <c r="Q810" s="237"/>
      <c r="R810" s="237"/>
      <c r="S810" s="237"/>
      <c r="T810" s="238"/>
      <c r="AT810" s="239" t="s">
        <v>201</v>
      </c>
      <c r="AU810" s="239" t="s">
        <v>89</v>
      </c>
      <c r="AV810" s="15" t="s">
        <v>87</v>
      </c>
      <c r="AW810" s="15" t="s">
        <v>36</v>
      </c>
      <c r="AX810" s="15" t="s">
        <v>80</v>
      </c>
      <c r="AY810" s="239" t="s">
        <v>193</v>
      </c>
    </row>
    <row r="811" spans="2:51" s="13" customFormat="1" ht="12">
      <c r="B811" s="207"/>
      <c r="C811" s="208"/>
      <c r="D811" s="209" t="s">
        <v>201</v>
      </c>
      <c r="E811" s="210" t="s">
        <v>1</v>
      </c>
      <c r="F811" s="211" t="s">
        <v>2354</v>
      </c>
      <c r="G811" s="208"/>
      <c r="H811" s="212">
        <v>214</v>
      </c>
      <c r="I811" s="213"/>
      <c r="J811" s="208"/>
      <c r="K811" s="208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201</v>
      </c>
      <c r="AU811" s="218" t="s">
        <v>89</v>
      </c>
      <c r="AV811" s="13" t="s">
        <v>89</v>
      </c>
      <c r="AW811" s="13" t="s">
        <v>36</v>
      </c>
      <c r="AX811" s="13" t="s">
        <v>80</v>
      </c>
      <c r="AY811" s="218" t="s">
        <v>193</v>
      </c>
    </row>
    <row r="812" spans="2:51" s="14" customFormat="1" ht="12">
      <c r="B812" s="219"/>
      <c r="C812" s="220"/>
      <c r="D812" s="209" t="s">
        <v>201</v>
      </c>
      <c r="E812" s="221" t="s">
        <v>1</v>
      </c>
      <c r="F812" s="222" t="s">
        <v>203</v>
      </c>
      <c r="G812" s="220"/>
      <c r="H812" s="223">
        <v>214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201</v>
      </c>
      <c r="AU812" s="229" t="s">
        <v>89</v>
      </c>
      <c r="AV812" s="14" t="s">
        <v>199</v>
      </c>
      <c r="AW812" s="14" t="s">
        <v>36</v>
      </c>
      <c r="AX812" s="14" t="s">
        <v>87</v>
      </c>
      <c r="AY812" s="229" t="s">
        <v>193</v>
      </c>
    </row>
    <row r="813" spans="1:65" s="2" customFormat="1" ht="24.2" customHeight="1">
      <c r="A813" s="35"/>
      <c r="B813" s="36"/>
      <c r="C813" s="193" t="s">
        <v>1318</v>
      </c>
      <c r="D813" s="193" t="s">
        <v>195</v>
      </c>
      <c r="E813" s="194" t="s">
        <v>2355</v>
      </c>
      <c r="F813" s="195" t="s">
        <v>2356</v>
      </c>
      <c r="G813" s="196" t="s">
        <v>607</v>
      </c>
      <c r="H813" s="266"/>
      <c r="I813" s="198"/>
      <c r="J813" s="199">
        <f>ROUND(I813*H813,2)</f>
        <v>0</v>
      </c>
      <c r="K813" s="200"/>
      <c r="L813" s="40"/>
      <c r="M813" s="201" t="s">
        <v>1</v>
      </c>
      <c r="N813" s="202" t="s">
        <v>45</v>
      </c>
      <c r="O813" s="72"/>
      <c r="P813" s="203">
        <f>O813*H813</f>
        <v>0</v>
      </c>
      <c r="Q813" s="203">
        <v>0</v>
      </c>
      <c r="R813" s="203">
        <f>Q813*H813</f>
        <v>0</v>
      </c>
      <c r="S813" s="203">
        <v>0</v>
      </c>
      <c r="T813" s="204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205" t="s">
        <v>348</v>
      </c>
      <c r="AT813" s="205" t="s">
        <v>195</v>
      </c>
      <c r="AU813" s="205" t="s">
        <v>89</v>
      </c>
      <c r="AY813" s="18" t="s">
        <v>193</v>
      </c>
      <c r="BE813" s="206">
        <f>IF(N813="základní",J813,0)</f>
        <v>0</v>
      </c>
      <c r="BF813" s="206">
        <f>IF(N813="snížená",J813,0)</f>
        <v>0</v>
      </c>
      <c r="BG813" s="206">
        <f>IF(N813="zákl. přenesená",J813,0)</f>
        <v>0</v>
      </c>
      <c r="BH813" s="206">
        <f>IF(N813="sníž. přenesená",J813,0)</f>
        <v>0</v>
      </c>
      <c r="BI813" s="206">
        <f>IF(N813="nulová",J813,0)</f>
        <v>0</v>
      </c>
      <c r="BJ813" s="18" t="s">
        <v>87</v>
      </c>
      <c r="BK813" s="206">
        <f>ROUND(I813*H813,2)</f>
        <v>0</v>
      </c>
      <c r="BL813" s="18" t="s">
        <v>348</v>
      </c>
      <c r="BM813" s="205" t="s">
        <v>2357</v>
      </c>
    </row>
    <row r="814" spans="2:63" s="12" customFormat="1" ht="22.9" customHeight="1">
      <c r="B814" s="177"/>
      <c r="C814" s="178"/>
      <c r="D814" s="179" t="s">
        <v>79</v>
      </c>
      <c r="E814" s="191" t="s">
        <v>706</v>
      </c>
      <c r="F814" s="191" t="s">
        <v>707</v>
      </c>
      <c r="G814" s="178"/>
      <c r="H814" s="178"/>
      <c r="I814" s="181"/>
      <c r="J814" s="192">
        <f>BK814</f>
        <v>0</v>
      </c>
      <c r="K814" s="178"/>
      <c r="L814" s="183"/>
      <c r="M814" s="184"/>
      <c r="N814" s="185"/>
      <c r="O814" s="185"/>
      <c r="P814" s="186">
        <f>SUM(P815:P848)</f>
        <v>0</v>
      </c>
      <c r="Q814" s="185"/>
      <c r="R814" s="186">
        <f>SUM(R815:R848)</f>
        <v>1.12164665</v>
      </c>
      <c r="S814" s="185"/>
      <c r="T814" s="187">
        <f>SUM(T815:T848)</f>
        <v>0</v>
      </c>
      <c r="AR814" s="188" t="s">
        <v>89</v>
      </c>
      <c r="AT814" s="189" t="s">
        <v>79</v>
      </c>
      <c r="AU814" s="189" t="s">
        <v>87</v>
      </c>
      <c r="AY814" s="188" t="s">
        <v>193</v>
      </c>
      <c r="BK814" s="190">
        <f>SUM(BK815:BK848)</f>
        <v>0</v>
      </c>
    </row>
    <row r="815" spans="1:65" s="2" customFormat="1" ht="24.2" customHeight="1">
      <c r="A815" s="35"/>
      <c r="B815" s="36"/>
      <c r="C815" s="193" t="s">
        <v>2358</v>
      </c>
      <c r="D815" s="193" t="s">
        <v>195</v>
      </c>
      <c r="E815" s="194" t="s">
        <v>2359</v>
      </c>
      <c r="F815" s="195" t="s">
        <v>2360</v>
      </c>
      <c r="G815" s="196" t="s">
        <v>231</v>
      </c>
      <c r="H815" s="197">
        <v>27.525</v>
      </c>
      <c r="I815" s="198"/>
      <c r="J815" s="199">
        <f>ROUND(I815*H815,2)</f>
        <v>0</v>
      </c>
      <c r="K815" s="200"/>
      <c r="L815" s="40"/>
      <c r="M815" s="201" t="s">
        <v>1</v>
      </c>
      <c r="N815" s="202" t="s">
        <v>45</v>
      </c>
      <c r="O815" s="72"/>
      <c r="P815" s="203">
        <f>O815*H815</f>
        <v>0</v>
      </c>
      <c r="Q815" s="203">
        <v>0.0122</v>
      </c>
      <c r="R815" s="203">
        <f>Q815*H815</f>
        <v>0.335805</v>
      </c>
      <c r="S815" s="203">
        <v>0</v>
      </c>
      <c r="T815" s="204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205" t="s">
        <v>348</v>
      </c>
      <c r="AT815" s="205" t="s">
        <v>195</v>
      </c>
      <c r="AU815" s="205" t="s">
        <v>89</v>
      </c>
      <c r="AY815" s="18" t="s">
        <v>193</v>
      </c>
      <c r="BE815" s="206">
        <f>IF(N815="základní",J815,0)</f>
        <v>0</v>
      </c>
      <c r="BF815" s="206">
        <f>IF(N815="snížená",J815,0)</f>
        <v>0</v>
      </c>
      <c r="BG815" s="206">
        <f>IF(N815="zákl. přenesená",J815,0)</f>
        <v>0</v>
      </c>
      <c r="BH815" s="206">
        <f>IF(N815="sníž. přenesená",J815,0)</f>
        <v>0</v>
      </c>
      <c r="BI815" s="206">
        <f>IF(N815="nulová",J815,0)</f>
        <v>0</v>
      </c>
      <c r="BJ815" s="18" t="s">
        <v>87</v>
      </c>
      <c r="BK815" s="206">
        <f>ROUND(I815*H815,2)</f>
        <v>0</v>
      </c>
      <c r="BL815" s="18" t="s">
        <v>348</v>
      </c>
      <c r="BM815" s="205" t="s">
        <v>2361</v>
      </c>
    </row>
    <row r="816" spans="2:51" s="15" customFormat="1" ht="12">
      <c r="B816" s="230"/>
      <c r="C816" s="231"/>
      <c r="D816" s="209" t="s">
        <v>201</v>
      </c>
      <c r="E816" s="232" t="s">
        <v>1</v>
      </c>
      <c r="F816" s="233" t="s">
        <v>1826</v>
      </c>
      <c r="G816" s="231"/>
      <c r="H816" s="232" t="s">
        <v>1</v>
      </c>
      <c r="I816" s="234"/>
      <c r="J816" s="231"/>
      <c r="K816" s="231"/>
      <c r="L816" s="235"/>
      <c r="M816" s="236"/>
      <c r="N816" s="237"/>
      <c r="O816" s="237"/>
      <c r="P816" s="237"/>
      <c r="Q816" s="237"/>
      <c r="R816" s="237"/>
      <c r="S816" s="237"/>
      <c r="T816" s="238"/>
      <c r="AT816" s="239" t="s">
        <v>201</v>
      </c>
      <c r="AU816" s="239" t="s">
        <v>89</v>
      </c>
      <c r="AV816" s="15" t="s">
        <v>87</v>
      </c>
      <c r="AW816" s="15" t="s">
        <v>36</v>
      </c>
      <c r="AX816" s="15" t="s">
        <v>80</v>
      </c>
      <c r="AY816" s="239" t="s">
        <v>193</v>
      </c>
    </row>
    <row r="817" spans="2:51" s="13" customFormat="1" ht="12">
      <c r="B817" s="207"/>
      <c r="C817" s="208"/>
      <c r="D817" s="209" t="s">
        <v>201</v>
      </c>
      <c r="E817" s="210" t="s">
        <v>1</v>
      </c>
      <c r="F817" s="211" t="s">
        <v>2362</v>
      </c>
      <c r="G817" s="208"/>
      <c r="H817" s="212">
        <v>12.804</v>
      </c>
      <c r="I817" s="213"/>
      <c r="J817" s="208"/>
      <c r="K817" s="208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201</v>
      </c>
      <c r="AU817" s="218" t="s">
        <v>89</v>
      </c>
      <c r="AV817" s="13" t="s">
        <v>89</v>
      </c>
      <c r="AW817" s="13" t="s">
        <v>36</v>
      </c>
      <c r="AX817" s="13" t="s">
        <v>80</v>
      </c>
      <c r="AY817" s="218" t="s">
        <v>193</v>
      </c>
    </row>
    <row r="818" spans="2:51" s="13" customFormat="1" ht="12">
      <c r="B818" s="207"/>
      <c r="C818" s="208"/>
      <c r="D818" s="209" t="s">
        <v>201</v>
      </c>
      <c r="E818" s="210" t="s">
        <v>1</v>
      </c>
      <c r="F818" s="211" t="s">
        <v>2363</v>
      </c>
      <c r="G818" s="208"/>
      <c r="H818" s="212">
        <v>3.596</v>
      </c>
      <c r="I818" s="213"/>
      <c r="J818" s="208"/>
      <c r="K818" s="208"/>
      <c r="L818" s="214"/>
      <c r="M818" s="215"/>
      <c r="N818" s="216"/>
      <c r="O818" s="216"/>
      <c r="P818" s="216"/>
      <c r="Q818" s="216"/>
      <c r="R818" s="216"/>
      <c r="S818" s="216"/>
      <c r="T818" s="217"/>
      <c r="AT818" s="218" t="s">
        <v>201</v>
      </c>
      <c r="AU818" s="218" t="s">
        <v>89</v>
      </c>
      <c r="AV818" s="13" t="s">
        <v>89</v>
      </c>
      <c r="AW818" s="13" t="s">
        <v>36</v>
      </c>
      <c r="AX818" s="13" t="s">
        <v>80</v>
      </c>
      <c r="AY818" s="218" t="s">
        <v>193</v>
      </c>
    </row>
    <row r="819" spans="2:51" s="13" customFormat="1" ht="12">
      <c r="B819" s="207"/>
      <c r="C819" s="208"/>
      <c r="D819" s="209" t="s">
        <v>201</v>
      </c>
      <c r="E819" s="210" t="s">
        <v>1</v>
      </c>
      <c r="F819" s="211" t="s">
        <v>2364</v>
      </c>
      <c r="G819" s="208"/>
      <c r="H819" s="212">
        <v>4.536</v>
      </c>
      <c r="I819" s="213"/>
      <c r="J819" s="208"/>
      <c r="K819" s="208"/>
      <c r="L819" s="214"/>
      <c r="M819" s="215"/>
      <c r="N819" s="216"/>
      <c r="O819" s="216"/>
      <c r="P819" s="216"/>
      <c r="Q819" s="216"/>
      <c r="R819" s="216"/>
      <c r="S819" s="216"/>
      <c r="T819" s="217"/>
      <c r="AT819" s="218" t="s">
        <v>201</v>
      </c>
      <c r="AU819" s="218" t="s">
        <v>89</v>
      </c>
      <c r="AV819" s="13" t="s">
        <v>89</v>
      </c>
      <c r="AW819" s="13" t="s">
        <v>36</v>
      </c>
      <c r="AX819" s="13" t="s">
        <v>80</v>
      </c>
      <c r="AY819" s="218" t="s">
        <v>193</v>
      </c>
    </row>
    <row r="820" spans="2:51" s="13" customFormat="1" ht="12">
      <c r="B820" s="207"/>
      <c r="C820" s="208"/>
      <c r="D820" s="209" t="s">
        <v>201</v>
      </c>
      <c r="E820" s="210" t="s">
        <v>1</v>
      </c>
      <c r="F820" s="211" t="s">
        <v>2365</v>
      </c>
      <c r="G820" s="208"/>
      <c r="H820" s="212">
        <v>6.589</v>
      </c>
      <c r="I820" s="213"/>
      <c r="J820" s="208"/>
      <c r="K820" s="208"/>
      <c r="L820" s="214"/>
      <c r="M820" s="215"/>
      <c r="N820" s="216"/>
      <c r="O820" s="216"/>
      <c r="P820" s="216"/>
      <c r="Q820" s="216"/>
      <c r="R820" s="216"/>
      <c r="S820" s="216"/>
      <c r="T820" s="217"/>
      <c r="AT820" s="218" t="s">
        <v>201</v>
      </c>
      <c r="AU820" s="218" t="s">
        <v>89</v>
      </c>
      <c r="AV820" s="13" t="s">
        <v>89</v>
      </c>
      <c r="AW820" s="13" t="s">
        <v>36</v>
      </c>
      <c r="AX820" s="13" t="s">
        <v>80</v>
      </c>
      <c r="AY820" s="218" t="s">
        <v>193</v>
      </c>
    </row>
    <row r="821" spans="2:51" s="14" customFormat="1" ht="12">
      <c r="B821" s="219"/>
      <c r="C821" s="220"/>
      <c r="D821" s="209" t="s">
        <v>201</v>
      </c>
      <c r="E821" s="221" t="s">
        <v>1</v>
      </c>
      <c r="F821" s="222" t="s">
        <v>203</v>
      </c>
      <c r="G821" s="220"/>
      <c r="H821" s="223">
        <v>27.525</v>
      </c>
      <c r="I821" s="224"/>
      <c r="J821" s="220"/>
      <c r="K821" s="220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201</v>
      </c>
      <c r="AU821" s="229" t="s">
        <v>89</v>
      </c>
      <c r="AV821" s="14" t="s">
        <v>199</v>
      </c>
      <c r="AW821" s="14" t="s">
        <v>36</v>
      </c>
      <c r="AX821" s="14" t="s">
        <v>87</v>
      </c>
      <c r="AY821" s="229" t="s">
        <v>193</v>
      </c>
    </row>
    <row r="822" spans="1:65" s="2" customFormat="1" ht="24.2" customHeight="1">
      <c r="A822" s="35"/>
      <c r="B822" s="36"/>
      <c r="C822" s="193" t="s">
        <v>1321</v>
      </c>
      <c r="D822" s="193" t="s">
        <v>195</v>
      </c>
      <c r="E822" s="194" t="s">
        <v>718</v>
      </c>
      <c r="F822" s="195" t="s">
        <v>719</v>
      </c>
      <c r="G822" s="196" t="s">
        <v>231</v>
      </c>
      <c r="H822" s="197">
        <v>20.06</v>
      </c>
      <c r="I822" s="198"/>
      <c r="J822" s="199">
        <f>ROUND(I822*H822,2)</f>
        <v>0</v>
      </c>
      <c r="K822" s="200"/>
      <c r="L822" s="40"/>
      <c r="M822" s="201" t="s">
        <v>1</v>
      </c>
      <c r="N822" s="202" t="s">
        <v>45</v>
      </c>
      <c r="O822" s="72"/>
      <c r="P822" s="203">
        <f>O822*H822</f>
        <v>0</v>
      </c>
      <c r="Q822" s="203">
        <v>0.01259</v>
      </c>
      <c r="R822" s="203">
        <f>Q822*H822</f>
        <v>0.2525554</v>
      </c>
      <c r="S822" s="203">
        <v>0</v>
      </c>
      <c r="T822" s="204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205" t="s">
        <v>348</v>
      </c>
      <c r="AT822" s="205" t="s">
        <v>195</v>
      </c>
      <c r="AU822" s="205" t="s">
        <v>89</v>
      </c>
      <c r="AY822" s="18" t="s">
        <v>193</v>
      </c>
      <c r="BE822" s="206">
        <f>IF(N822="základní",J822,0)</f>
        <v>0</v>
      </c>
      <c r="BF822" s="206">
        <f>IF(N822="snížená",J822,0)</f>
        <v>0</v>
      </c>
      <c r="BG822" s="206">
        <f>IF(N822="zákl. přenesená",J822,0)</f>
        <v>0</v>
      </c>
      <c r="BH822" s="206">
        <f>IF(N822="sníž. přenesená",J822,0)</f>
        <v>0</v>
      </c>
      <c r="BI822" s="206">
        <f>IF(N822="nulová",J822,0)</f>
        <v>0</v>
      </c>
      <c r="BJ822" s="18" t="s">
        <v>87</v>
      </c>
      <c r="BK822" s="206">
        <f>ROUND(I822*H822,2)</f>
        <v>0</v>
      </c>
      <c r="BL822" s="18" t="s">
        <v>348</v>
      </c>
      <c r="BM822" s="205" t="s">
        <v>720</v>
      </c>
    </row>
    <row r="823" spans="2:51" s="15" customFormat="1" ht="12">
      <c r="B823" s="230"/>
      <c r="C823" s="231"/>
      <c r="D823" s="209" t="s">
        <v>201</v>
      </c>
      <c r="E823" s="232" t="s">
        <v>1</v>
      </c>
      <c r="F823" s="233" t="s">
        <v>1826</v>
      </c>
      <c r="G823" s="231"/>
      <c r="H823" s="232" t="s">
        <v>1</v>
      </c>
      <c r="I823" s="234"/>
      <c r="J823" s="231"/>
      <c r="K823" s="231"/>
      <c r="L823" s="235"/>
      <c r="M823" s="236"/>
      <c r="N823" s="237"/>
      <c r="O823" s="237"/>
      <c r="P823" s="237"/>
      <c r="Q823" s="237"/>
      <c r="R823" s="237"/>
      <c r="S823" s="237"/>
      <c r="T823" s="238"/>
      <c r="AT823" s="239" t="s">
        <v>201</v>
      </c>
      <c r="AU823" s="239" t="s">
        <v>89</v>
      </c>
      <c r="AV823" s="15" t="s">
        <v>87</v>
      </c>
      <c r="AW823" s="15" t="s">
        <v>36</v>
      </c>
      <c r="AX823" s="15" t="s">
        <v>80</v>
      </c>
      <c r="AY823" s="239" t="s">
        <v>193</v>
      </c>
    </row>
    <row r="824" spans="2:51" s="13" customFormat="1" ht="12">
      <c r="B824" s="207"/>
      <c r="C824" s="208"/>
      <c r="D824" s="209" t="s">
        <v>201</v>
      </c>
      <c r="E824" s="210" t="s">
        <v>1</v>
      </c>
      <c r="F824" s="211" t="s">
        <v>1885</v>
      </c>
      <c r="G824" s="208"/>
      <c r="H824" s="212">
        <v>5.91</v>
      </c>
      <c r="I824" s="213"/>
      <c r="J824" s="208"/>
      <c r="K824" s="208"/>
      <c r="L824" s="214"/>
      <c r="M824" s="215"/>
      <c r="N824" s="216"/>
      <c r="O824" s="216"/>
      <c r="P824" s="216"/>
      <c r="Q824" s="216"/>
      <c r="R824" s="216"/>
      <c r="S824" s="216"/>
      <c r="T824" s="217"/>
      <c r="AT824" s="218" t="s">
        <v>201</v>
      </c>
      <c r="AU824" s="218" t="s">
        <v>89</v>
      </c>
      <c r="AV824" s="13" t="s">
        <v>89</v>
      </c>
      <c r="AW824" s="13" t="s">
        <v>36</v>
      </c>
      <c r="AX824" s="13" t="s">
        <v>80</v>
      </c>
      <c r="AY824" s="218" t="s">
        <v>193</v>
      </c>
    </row>
    <row r="825" spans="2:51" s="13" customFormat="1" ht="12">
      <c r="B825" s="207"/>
      <c r="C825" s="208"/>
      <c r="D825" s="209" t="s">
        <v>201</v>
      </c>
      <c r="E825" s="210" t="s">
        <v>1</v>
      </c>
      <c r="F825" s="211" t="s">
        <v>1886</v>
      </c>
      <c r="G825" s="208"/>
      <c r="H825" s="212">
        <v>3.69</v>
      </c>
      <c r="I825" s="213"/>
      <c r="J825" s="208"/>
      <c r="K825" s="208"/>
      <c r="L825" s="214"/>
      <c r="M825" s="215"/>
      <c r="N825" s="216"/>
      <c r="O825" s="216"/>
      <c r="P825" s="216"/>
      <c r="Q825" s="216"/>
      <c r="R825" s="216"/>
      <c r="S825" s="216"/>
      <c r="T825" s="217"/>
      <c r="AT825" s="218" t="s">
        <v>201</v>
      </c>
      <c r="AU825" s="218" t="s">
        <v>89</v>
      </c>
      <c r="AV825" s="13" t="s">
        <v>89</v>
      </c>
      <c r="AW825" s="13" t="s">
        <v>36</v>
      </c>
      <c r="AX825" s="13" t="s">
        <v>80</v>
      </c>
      <c r="AY825" s="218" t="s">
        <v>193</v>
      </c>
    </row>
    <row r="826" spans="2:51" s="13" customFormat="1" ht="12">
      <c r="B826" s="207"/>
      <c r="C826" s="208"/>
      <c r="D826" s="209" t="s">
        <v>201</v>
      </c>
      <c r="E826" s="210" t="s">
        <v>1</v>
      </c>
      <c r="F826" s="211" t="s">
        <v>1887</v>
      </c>
      <c r="G826" s="208"/>
      <c r="H826" s="212">
        <v>6.23</v>
      </c>
      <c r="I826" s="213"/>
      <c r="J826" s="208"/>
      <c r="K826" s="208"/>
      <c r="L826" s="214"/>
      <c r="M826" s="215"/>
      <c r="N826" s="216"/>
      <c r="O826" s="216"/>
      <c r="P826" s="216"/>
      <c r="Q826" s="216"/>
      <c r="R826" s="216"/>
      <c r="S826" s="216"/>
      <c r="T826" s="217"/>
      <c r="AT826" s="218" t="s">
        <v>201</v>
      </c>
      <c r="AU826" s="218" t="s">
        <v>89</v>
      </c>
      <c r="AV826" s="13" t="s">
        <v>89</v>
      </c>
      <c r="AW826" s="13" t="s">
        <v>36</v>
      </c>
      <c r="AX826" s="13" t="s">
        <v>80</v>
      </c>
      <c r="AY826" s="218" t="s">
        <v>193</v>
      </c>
    </row>
    <row r="827" spans="2:51" s="13" customFormat="1" ht="12">
      <c r="B827" s="207"/>
      <c r="C827" s="208"/>
      <c r="D827" s="209" t="s">
        <v>201</v>
      </c>
      <c r="E827" s="210" t="s">
        <v>1</v>
      </c>
      <c r="F827" s="211" t="s">
        <v>1888</v>
      </c>
      <c r="G827" s="208"/>
      <c r="H827" s="212">
        <v>3.74</v>
      </c>
      <c r="I827" s="213"/>
      <c r="J827" s="208"/>
      <c r="K827" s="208"/>
      <c r="L827" s="214"/>
      <c r="M827" s="215"/>
      <c r="N827" s="216"/>
      <c r="O827" s="216"/>
      <c r="P827" s="216"/>
      <c r="Q827" s="216"/>
      <c r="R827" s="216"/>
      <c r="S827" s="216"/>
      <c r="T827" s="217"/>
      <c r="AT827" s="218" t="s">
        <v>201</v>
      </c>
      <c r="AU827" s="218" t="s">
        <v>89</v>
      </c>
      <c r="AV827" s="13" t="s">
        <v>89</v>
      </c>
      <c r="AW827" s="13" t="s">
        <v>36</v>
      </c>
      <c r="AX827" s="13" t="s">
        <v>80</v>
      </c>
      <c r="AY827" s="218" t="s">
        <v>193</v>
      </c>
    </row>
    <row r="828" spans="2:51" s="13" customFormat="1" ht="12">
      <c r="B828" s="207"/>
      <c r="C828" s="208"/>
      <c r="D828" s="209" t="s">
        <v>201</v>
      </c>
      <c r="E828" s="210" t="s">
        <v>1</v>
      </c>
      <c r="F828" s="211" t="s">
        <v>2366</v>
      </c>
      <c r="G828" s="208"/>
      <c r="H828" s="212">
        <v>0.49</v>
      </c>
      <c r="I828" s="213"/>
      <c r="J828" s="208"/>
      <c r="K828" s="208"/>
      <c r="L828" s="214"/>
      <c r="M828" s="215"/>
      <c r="N828" s="216"/>
      <c r="O828" s="216"/>
      <c r="P828" s="216"/>
      <c r="Q828" s="216"/>
      <c r="R828" s="216"/>
      <c r="S828" s="216"/>
      <c r="T828" s="217"/>
      <c r="AT828" s="218" t="s">
        <v>201</v>
      </c>
      <c r="AU828" s="218" t="s">
        <v>89</v>
      </c>
      <c r="AV828" s="13" t="s">
        <v>89</v>
      </c>
      <c r="AW828" s="13" t="s">
        <v>36</v>
      </c>
      <c r="AX828" s="13" t="s">
        <v>80</v>
      </c>
      <c r="AY828" s="218" t="s">
        <v>193</v>
      </c>
    </row>
    <row r="829" spans="2:51" s="14" customFormat="1" ht="12">
      <c r="B829" s="219"/>
      <c r="C829" s="220"/>
      <c r="D829" s="209" t="s">
        <v>201</v>
      </c>
      <c r="E829" s="221" t="s">
        <v>1</v>
      </c>
      <c r="F829" s="222" t="s">
        <v>203</v>
      </c>
      <c r="G829" s="220"/>
      <c r="H829" s="223">
        <v>20.06</v>
      </c>
      <c r="I829" s="224"/>
      <c r="J829" s="220"/>
      <c r="K829" s="220"/>
      <c r="L829" s="225"/>
      <c r="M829" s="226"/>
      <c r="N829" s="227"/>
      <c r="O829" s="227"/>
      <c r="P829" s="227"/>
      <c r="Q829" s="227"/>
      <c r="R829" s="227"/>
      <c r="S829" s="227"/>
      <c r="T829" s="228"/>
      <c r="AT829" s="229" t="s">
        <v>201</v>
      </c>
      <c r="AU829" s="229" t="s">
        <v>89</v>
      </c>
      <c r="AV829" s="14" t="s">
        <v>199</v>
      </c>
      <c r="AW829" s="14" t="s">
        <v>36</v>
      </c>
      <c r="AX829" s="14" t="s">
        <v>87</v>
      </c>
      <c r="AY829" s="229" t="s">
        <v>193</v>
      </c>
    </row>
    <row r="830" spans="1:65" s="2" customFormat="1" ht="24.2" customHeight="1">
      <c r="A830" s="35"/>
      <c r="B830" s="36"/>
      <c r="C830" s="193" t="s">
        <v>2367</v>
      </c>
      <c r="D830" s="193" t="s">
        <v>195</v>
      </c>
      <c r="E830" s="194" t="s">
        <v>722</v>
      </c>
      <c r="F830" s="195" t="s">
        <v>723</v>
      </c>
      <c r="G830" s="196" t="s">
        <v>231</v>
      </c>
      <c r="H830" s="197">
        <v>7.565</v>
      </c>
      <c r="I830" s="198"/>
      <c r="J830" s="199">
        <f>ROUND(I830*H830,2)</f>
        <v>0</v>
      </c>
      <c r="K830" s="200"/>
      <c r="L830" s="40"/>
      <c r="M830" s="201" t="s">
        <v>1</v>
      </c>
      <c r="N830" s="202" t="s">
        <v>45</v>
      </c>
      <c r="O830" s="72"/>
      <c r="P830" s="203">
        <f>O830*H830</f>
        <v>0</v>
      </c>
      <c r="Q830" s="203">
        <v>0.04725</v>
      </c>
      <c r="R830" s="203">
        <f>Q830*H830</f>
        <v>0.35744625</v>
      </c>
      <c r="S830" s="203">
        <v>0</v>
      </c>
      <c r="T830" s="204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205" t="s">
        <v>348</v>
      </c>
      <c r="AT830" s="205" t="s">
        <v>195</v>
      </c>
      <c r="AU830" s="205" t="s">
        <v>89</v>
      </c>
      <c r="AY830" s="18" t="s">
        <v>193</v>
      </c>
      <c r="BE830" s="206">
        <f>IF(N830="základní",J830,0)</f>
        <v>0</v>
      </c>
      <c r="BF830" s="206">
        <f>IF(N830="snížená",J830,0)</f>
        <v>0</v>
      </c>
      <c r="BG830" s="206">
        <f>IF(N830="zákl. přenesená",J830,0)</f>
        <v>0</v>
      </c>
      <c r="BH830" s="206">
        <f>IF(N830="sníž. přenesená",J830,0)</f>
        <v>0</v>
      </c>
      <c r="BI830" s="206">
        <f>IF(N830="nulová",J830,0)</f>
        <v>0</v>
      </c>
      <c r="BJ830" s="18" t="s">
        <v>87</v>
      </c>
      <c r="BK830" s="206">
        <f>ROUND(I830*H830,2)</f>
        <v>0</v>
      </c>
      <c r="BL830" s="18" t="s">
        <v>348</v>
      </c>
      <c r="BM830" s="205" t="s">
        <v>724</v>
      </c>
    </row>
    <row r="831" spans="2:51" s="15" customFormat="1" ht="12">
      <c r="B831" s="230"/>
      <c r="C831" s="231"/>
      <c r="D831" s="209" t="s">
        <v>201</v>
      </c>
      <c r="E831" s="232" t="s">
        <v>1</v>
      </c>
      <c r="F831" s="233" t="s">
        <v>725</v>
      </c>
      <c r="G831" s="231"/>
      <c r="H831" s="232" t="s">
        <v>1</v>
      </c>
      <c r="I831" s="234"/>
      <c r="J831" s="231"/>
      <c r="K831" s="231"/>
      <c r="L831" s="235"/>
      <c r="M831" s="236"/>
      <c r="N831" s="237"/>
      <c r="O831" s="237"/>
      <c r="P831" s="237"/>
      <c r="Q831" s="237"/>
      <c r="R831" s="237"/>
      <c r="S831" s="237"/>
      <c r="T831" s="238"/>
      <c r="AT831" s="239" t="s">
        <v>201</v>
      </c>
      <c r="AU831" s="239" t="s">
        <v>89</v>
      </c>
      <c r="AV831" s="15" t="s">
        <v>87</v>
      </c>
      <c r="AW831" s="15" t="s">
        <v>36</v>
      </c>
      <c r="AX831" s="15" t="s">
        <v>80</v>
      </c>
      <c r="AY831" s="239" t="s">
        <v>193</v>
      </c>
    </row>
    <row r="832" spans="2:51" s="15" customFormat="1" ht="22.5">
      <c r="B832" s="230"/>
      <c r="C832" s="231"/>
      <c r="D832" s="209" t="s">
        <v>201</v>
      </c>
      <c r="E832" s="232" t="s">
        <v>1</v>
      </c>
      <c r="F832" s="233" t="s">
        <v>726</v>
      </c>
      <c r="G832" s="231"/>
      <c r="H832" s="232" t="s">
        <v>1</v>
      </c>
      <c r="I832" s="234"/>
      <c r="J832" s="231"/>
      <c r="K832" s="231"/>
      <c r="L832" s="235"/>
      <c r="M832" s="236"/>
      <c r="N832" s="237"/>
      <c r="O832" s="237"/>
      <c r="P832" s="237"/>
      <c r="Q832" s="237"/>
      <c r="R832" s="237"/>
      <c r="S832" s="237"/>
      <c r="T832" s="238"/>
      <c r="AT832" s="239" t="s">
        <v>201</v>
      </c>
      <c r="AU832" s="239" t="s">
        <v>89</v>
      </c>
      <c r="AV832" s="15" t="s">
        <v>87</v>
      </c>
      <c r="AW832" s="15" t="s">
        <v>36</v>
      </c>
      <c r="AX832" s="15" t="s">
        <v>80</v>
      </c>
      <c r="AY832" s="239" t="s">
        <v>193</v>
      </c>
    </row>
    <row r="833" spans="2:51" s="15" customFormat="1" ht="12">
      <c r="B833" s="230"/>
      <c r="C833" s="231"/>
      <c r="D833" s="209" t="s">
        <v>201</v>
      </c>
      <c r="E833" s="232" t="s">
        <v>1</v>
      </c>
      <c r="F833" s="233" t="s">
        <v>727</v>
      </c>
      <c r="G833" s="231"/>
      <c r="H833" s="232" t="s">
        <v>1</v>
      </c>
      <c r="I833" s="234"/>
      <c r="J833" s="231"/>
      <c r="K833" s="231"/>
      <c r="L833" s="235"/>
      <c r="M833" s="236"/>
      <c r="N833" s="237"/>
      <c r="O833" s="237"/>
      <c r="P833" s="237"/>
      <c r="Q833" s="237"/>
      <c r="R833" s="237"/>
      <c r="S833" s="237"/>
      <c r="T833" s="238"/>
      <c r="AT833" s="239" t="s">
        <v>201</v>
      </c>
      <c r="AU833" s="239" t="s">
        <v>89</v>
      </c>
      <c r="AV833" s="15" t="s">
        <v>87</v>
      </c>
      <c r="AW833" s="15" t="s">
        <v>36</v>
      </c>
      <c r="AX833" s="15" t="s">
        <v>80</v>
      </c>
      <c r="AY833" s="239" t="s">
        <v>193</v>
      </c>
    </row>
    <row r="834" spans="2:51" s="15" customFormat="1" ht="12">
      <c r="B834" s="230"/>
      <c r="C834" s="231"/>
      <c r="D834" s="209" t="s">
        <v>201</v>
      </c>
      <c r="E834" s="232" t="s">
        <v>1</v>
      </c>
      <c r="F834" s="233" t="s">
        <v>728</v>
      </c>
      <c r="G834" s="231"/>
      <c r="H834" s="232" t="s">
        <v>1</v>
      </c>
      <c r="I834" s="234"/>
      <c r="J834" s="231"/>
      <c r="K834" s="231"/>
      <c r="L834" s="235"/>
      <c r="M834" s="236"/>
      <c r="N834" s="237"/>
      <c r="O834" s="237"/>
      <c r="P834" s="237"/>
      <c r="Q834" s="237"/>
      <c r="R834" s="237"/>
      <c r="S834" s="237"/>
      <c r="T834" s="238"/>
      <c r="AT834" s="239" t="s">
        <v>201</v>
      </c>
      <c r="AU834" s="239" t="s">
        <v>89</v>
      </c>
      <c r="AV834" s="15" t="s">
        <v>87</v>
      </c>
      <c r="AW834" s="15" t="s">
        <v>36</v>
      </c>
      <c r="AX834" s="15" t="s">
        <v>80</v>
      </c>
      <c r="AY834" s="239" t="s">
        <v>193</v>
      </c>
    </row>
    <row r="835" spans="2:51" s="15" customFormat="1" ht="22.5">
      <c r="B835" s="230"/>
      <c r="C835" s="231"/>
      <c r="D835" s="209" t="s">
        <v>201</v>
      </c>
      <c r="E835" s="232" t="s">
        <v>1</v>
      </c>
      <c r="F835" s="233" t="s">
        <v>729</v>
      </c>
      <c r="G835" s="231"/>
      <c r="H835" s="232" t="s">
        <v>1</v>
      </c>
      <c r="I835" s="234"/>
      <c r="J835" s="231"/>
      <c r="K835" s="231"/>
      <c r="L835" s="235"/>
      <c r="M835" s="236"/>
      <c r="N835" s="237"/>
      <c r="O835" s="237"/>
      <c r="P835" s="237"/>
      <c r="Q835" s="237"/>
      <c r="R835" s="237"/>
      <c r="S835" s="237"/>
      <c r="T835" s="238"/>
      <c r="AT835" s="239" t="s">
        <v>201</v>
      </c>
      <c r="AU835" s="239" t="s">
        <v>89</v>
      </c>
      <c r="AV835" s="15" t="s">
        <v>87</v>
      </c>
      <c r="AW835" s="15" t="s">
        <v>36</v>
      </c>
      <c r="AX835" s="15" t="s">
        <v>80</v>
      </c>
      <c r="AY835" s="239" t="s">
        <v>193</v>
      </c>
    </row>
    <row r="836" spans="2:51" s="13" customFormat="1" ht="12">
      <c r="B836" s="207"/>
      <c r="C836" s="208"/>
      <c r="D836" s="209" t="s">
        <v>201</v>
      </c>
      <c r="E836" s="210" t="s">
        <v>1</v>
      </c>
      <c r="F836" s="211" t="s">
        <v>2368</v>
      </c>
      <c r="G836" s="208"/>
      <c r="H836" s="212">
        <v>3.068</v>
      </c>
      <c r="I836" s="213"/>
      <c r="J836" s="208"/>
      <c r="K836" s="208"/>
      <c r="L836" s="214"/>
      <c r="M836" s="215"/>
      <c r="N836" s="216"/>
      <c r="O836" s="216"/>
      <c r="P836" s="216"/>
      <c r="Q836" s="216"/>
      <c r="R836" s="216"/>
      <c r="S836" s="216"/>
      <c r="T836" s="217"/>
      <c r="AT836" s="218" t="s">
        <v>201</v>
      </c>
      <c r="AU836" s="218" t="s">
        <v>89</v>
      </c>
      <c r="AV836" s="13" t="s">
        <v>89</v>
      </c>
      <c r="AW836" s="13" t="s">
        <v>36</v>
      </c>
      <c r="AX836" s="13" t="s">
        <v>80</v>
      </c>
      <c r="AY836" s="218" t="s">
        <v>193</v>
      </c>
    </row>
    <row r="837" spans="2:51" s="13" customFormat="1" ht="12">
      <c r="B837" s="207"/>
      <c r="C837" s="208"/>
      <c r="D837" s="209" t="s">
        <v>201</v>
      </c>
      <c r="E837" s="210" t="s">
        <v>1</v>
      </c>
      <c r="F837" s="211" t="s">
        <v>2369</v>
      </c>
      <c r="G837" s="208"/>
      <c r="H837" s="212">
        <v>0.421</v>
      </c>
      <c r="I837" s="213"/>
      <c r="J837" s="208"/>
      <c r="K837" s="208"/>
      <c r="L837" s="214"/>
      <c r="M837" s="215"/>
      <c r="N837" s="216"/>
      <c r="O837" s="216"/>
      <c r="P837" s="216"/>
      <c r="Q837" s="216"/>
      <c r="R837" s="216"/>
      <c r="S837" s="216"/>
      <c r="T837" s="217"/>
      <c r="AT837" s="218" t="s">
        <v>201</v>
      </c>
      <c r="AU837" s="218" t="s">
        <v>89</v>
      </c>
      <c r="AV837" s="13" t="s">
        <v>89</v>
      </c>
      <c r="AW837" s="13" t="s">
        <v>36</v>
      </c>
      <c r="AX837" s="13" t="s">
        <v>80</v>
      </c>
      <c r="AY837" s="218" t="s">
        <v>193</v>
      </c>
    </row>
    <row r="838" spans="2:51" s="13" customFormat="1" ht="12">
      <c r="B838" s="207"/>
      <c r="C838" s="208"/>
      <c r="D838" s="209" t="s">
        <v>201</v>
      </c>
      <c r="E838" s="210" t="s">
        <v>1</v>
      </c>
      <c r="F838" s="211" t="s">
        <v>2370</v>
      </c>
      <c r="G838" s="208"/>
      <c r="H838" s="212">
        <v>4.076</v>
      </c>
      <c r="I838" s="213"/>
      <c r="J838" s="208"/>
      <c r="K838" s="208"/>
      <c r="L838" s="214"/>
      <c r="M838" s="215"/>
      <c r="N838" s="216"/>
      <c r="O838" s="216"/>
      <c r="P838" s="216"/>
      <c r="Q838" s="216"/>
      <c r="R838" s="216"/>
      <c r="S838" s="216"/>
      <c r="T838" s="217"/>
      <c r="AT838" s="218" t="s">
        <v>201</v>
      </c>
      <c r="AU838" s="218" t="s">
        <v>89</v>
      </c>
      <c r="AV838" s="13" t="s">
        <v>89</v>
      </c>
      <c r="AW838" s="13" t="s">
        <v>36</v>
      </c>
      <c r="AX838" s="13" t="s">
        <v>80</v>
      </c>
      <c r="AY838" s="218" t="s">
        <v>193</v>
      </c>
    </row>
    <row r="839" spans="2:51" s="14" customFormat="1" ht="12">
      <c r="B839" s="219"/>
      <c r="C839" s="220"/>
      <c r="D839" s="209" t="s">
        <v>201</v>
      </c>
      <c r="E839" s="221" t="s">
        <v>1</v>
      </c>
      <c r="F839" s="222" t="s">
        <v>203</v>
      </c>
      <c r="G839" s="220"/>
      <c r="H839" s="223">
        <v>7.5649999999999995</v>
      </c>
      <c r="I839" s="224"/>
      <c r="J839" s="220"/>
      <c r="K839" s="220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201</v>
      </c>
      <c r="AU839" s="229" t="s">
        <v>89</v>
      </c>
      <c r="AV839" s="14" t="s">
        <v>199</v>
      </c>
      <c r="AW839" s="14" t="s">
        <v>36</v>
      </c>
      <c r="AX839" s="14" t="s">
        <v>87</v>
      </c>
      <c r="AY839" s="229" t="s">
        <v>193</v>
      </c>
    </row>
    <row r="840" spans="1:65" s="2" customFormat="1" ht="24.2" customHeight="1">
      <c r="A840" s="35"/>
      <c r="B840" s="36"/>
      <c r="C840" s="193" t="s">
        <v>1324</v>
      </c>
      <c r="D840" s="193" t="s">
        <v>195</v>
      </c>
      <c r="E840" s="194" t="s">
        <v>735</v>
      </c>
      <c r="F840" s="195" t="s">
        <v>736</v>
      </c>
      <c r="G840" s="196" t="s">
        <v>367</v>
      </c>
      <c r="H840" s="197">
        <v>4</v>
      </c>
      <c r="I840" s="198"/>
      <c r="J840" s="199">
        <f>ROUND(I840*H840,2)</f>
        <v>0</v>
      </c>
      <c r="K840" s="200"/>
      <c r="L840" s="40"/>
      <c r="M840" s="201" t="s">
        <v>1</v>
      </c>
      <c r="N840" s="202" t="s">
        <v>45</v>
      </c>
      <c r="O840" s="72"/>
      <c r="P840" s="203">
        <f>O840*H840</f>
        <v>0</v>
      </c>
      <c r="Q840" s="203">
        <v>0.04396</v>
      </c>
      <c r="R840" s="203">
        <f>Q840*H840</f>
        <v>0.17584</v>
      </c>
      <c r="S840" s="203">
        <v>0</v>
      </c>
      <c r="T840" s="204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205" t="s">
        <v>348</v>
      </c>
      <c r="AT840" s="205" t="s">
        <v>195</v>
      </c>
      <c r="AU840" s="205" t="s">
        <v>89</v>
      </c>
      <c r="AY840" s="18" t="s">
        <v>193</v>
      </c>
      <c r="BE840" s="206">
        <f>IF(N840="základní",J840,0)</f>
        <v>0</v>
      </c>
      <c r="BF840" s="206">
        <f>IF(N840="snížená",J840,0)</f>
        <v>0</v>
      </c>
      <c r="BG840" s="206">
        <f>IF(N840="zákl. přenesená",J840,0)</f>
        <v>0</v>
      </c>
      <c r="BH840" s="206">
        <f>IF(N840="sníž. přenesená",J840,0)</f>
        <v>0</v>
      </c>
      <c r="BI840" s="206">
        <f>IF(N840="nulová",J840,0)</f>
        <v>0</v>
      </c>
      <c r="BJ840" s="18" t="s">
        <v>87</v>
      </c>
      <c r="BK840" s="206">
        <f>ROUND(I840*H840,2)</f>
        <v>0</v>
      </c>
      <c r="BL840" s="18" t="s">
        <v>348</v>
      </c>
      <c r="BM840" s="205" t="s">
        <v>737</v>
      </c>
    </row>
    <row r="841" spans="2:51" s="15" customFormat="1" ht="12">
      <c r="B841" s="230"/>
      <c r="C841" s="231"/>
      <c r="D841" s="209" t="s">
        <v>201</v>
      </c>
      <c r="E841" s="232" t="s">
        <v>1</v>
      </c>
      <c r="F841" s="233" t="s">
        <v>2371</v>
      </c>
      <c r="G841" s="231"/>
      <c r="H841" s="232" t="s">
        <v>1</v>
      </c>
      <c r="I841" s="234"/>
      <c r="J841" s="231"/>
      <c r="K841" s="231"/>
      <c r="L841" s="235"/>
      <c r="M841" s="236"/>
      <c r="N841" s="237"/>
      <c r="O841" s="237"/>
      <c r="P841" s="237"/>
      <c r="Q841" s="237"/>
      <c r="R841" s="237"/>
      <c r="S841" s="237"/>
      <c r="T841" s="238"/>
      <c r="AT841" s="239" t="s">
        <v>201</v>
      </c>
      <c r="AU841" s="239" t="s">
        <v>89</v>
      </c>
      <c r="AV841" s="15" t="s">
        <v>87</v>
      </c>
      <c r="AW841" s="15" t="s">
        <v>36</v>
      </c>
      <c r="AX841" s="15" t="s">
        <v>80</v>
      </c>
      <c r="AY841" s="239" t="s">
        <v>193</v>
      </c>
    </row>
    <row r="842" spans="2:51" s="15" customFormat="1" ht="12">
      <c r="B842" s="230"/>
      <c r="C842" s="231"/>
      <c r="D842" s="209" t="s">
        <v>201</v>
      </c>
      <c r="E842" s="232" t="s">
        <v>1</v>
      </c>
      <c r="F842" s="233" t="s">
        <v>2372</v>
      </c>
      <c r="G842" s="231"/>
      <c r="H842" s="232" t="s">
        <v>1</v>
      </c>
      <c r="I842" s="234"/>
      <c r="J842" s="231"/>
      <c r="K842" s="231"/>
      <c r="L842" s="235"/>
      <c r="M842" s="236"/>
      <c r="N842" s="237"/>
      <c r="O842" s="237"/>
      <c r="P842" s="237"/>
      <c r="Q842" s="237"/>
      <c r="R842" s="237"/>
      <c r="S842" s="237"/>
      <c r="T842" s="238"/>
      <c r="AT842" s="239" t="s">
        <v>201</v>
      </c>
      <c r="AU842" s="239" t="s">
        <v>89</v>
      </c>
      <c r="AV842" s="15" t="s">
        <v>87</v>
      </c>
      <c r="AW842" s="15" t="s">
        <v>36</v>
      </c>
      <c r="AX842" s="15" t="s">
        <v>80</v>
      </c>
      <c r="AY842" s="239" t="s">
        <v>193</v>
      </c>
    </row>
    <row r="843" spans="2:51" s="15" customFormat="1" ht="12">
      <c r="B843" s="230"/>
      <c r="C843" s="231"/>
      <c r="D843" s="209" t="s">
        <v>201</v>
      </c>
      <c r="E843" s="232" t="s">
        <v>1</v>
      </c>
      <c r="F843" s="233" t="s">
        <v>2373</v>
      </c>
      <c r="G843" s="231"/>
      <c r="H843" s="232" t="s">
        <v>1</v>
      </c>
      <c r="I843" s="234"/>
      <c r="J843" s="231"/>
      <c r="K843" s="231"/>
      <c r="L843" s="235"/>
      <c r="M843" s="236"/>
      <c r="N843" s="237"/>
      <c r="O843" s="237"/>
      <c r="P843" s="237"/>
      <c r="Q843" s="237"/>
      <c r="R843" s="237"/>
      <c r="S843" s="237"/>
      <c r="T843" s="238"/>
      <c r="AT843" s="239" t="s">
        <v>201</v>
      </c>
      <c r="AU843" s="239" t="s">
        <v>89</v>
      </c>
      <c r="AV843" s="15" t="s">
        <v>87</v>
      </c>
      <c r="AW843" s="15" t="s">
        <v>36</v>
      </c>
      <c r="AX843" s="15" t="s">
        <v>80</v>
      </c>
      <c r="AY843" s="239" t="s">
        <v>193</v>
      </c>
    </row>
    <row r="844" spans="2:51" s="15" customFormat="1" ht="12">
      <c r="B844" s="230"/>
      <c r="C844" s="231"/>
      <c r="D844" s="209" t="s">
        <v>201</v>
      </c>
      <c r="E844" s="232" t="s">
        <v>1</v>
      </c>
      <c r="F844" s="233" t="s">
        <v>2374</v>
      </c>
      <c r="G844" s="231"/>
      <c r="H844" s="232" t="s">
        <v>1</v>
      </c>
      <c r="I844" s="234"/>
      <c r="J844" s="231"/>
      <c r="K844" s="231"/>
      <c r="L844" s="235"/>
      <c r="M844" s="236"/>
      <c r="N844" s="237"/>
      <c r="O844" s="237"/>
      <c r="P844" s="237"/>
      <c r="Q844" s="237"/>
      <c r="R844" s="237"/>
      <c r="S844" s="237"/>
      <c r="T844" s="238"/>
      <c r="AT844" s="239" t="s">
        <v>201</v>
      </c>
      <c r="AU844" s="239" t="s">
        <v>89</v>
      </c>
      <c r="AV844" s="15" t="s">
        <v>87</v>
      </c>
      <c r="AW844" s="15" t="s">
        <v>36</v>
      </c>
      <c r="AX844" s="15" t="s">
        <v>80</v>
      </c>
      <c r="AY844" s="239" t="s">
        <v>193</v>
      </c>
    </row>
    <row r="845" spans="2:51" s="13" customFormat="1" ht="12">
      <c r="B845" s="207"/>
      <c r="C845" s="208"/>
      <c r="D845" s="209" t="s">
        <v>201</v>
      </c>
      <c r="E845" s="210" t="s">
        <v>1</v>
      </c>
      <c r="F845" s="211" t="s">
        <v>2375</v>
      </c>
      <c r="G845" s="208"/>
      <c r="H845" s="212">
        <v>1</v>
      </c>
      <c r="I845" s="213"/>
      <c r="J845" s="208"/>
      <c r="K845" s="208"/>
      <c r="L845" s="214"/>
      <c r="M845" s="215"/>
      <c r="N845" s="216"/>
      <c r="O845" s="216"/>
      <c r="P845" s="216"/>
      <c r="Q845" s="216"/>
      <c r="R845" s="216"/>
      <c r="S845" s="216"/>
      <c r="T845" s="217"/>
      <c r="AT845" s="218" t="s">
        <v>201</v>
      </c>
      <c r="AU845" s="218" t="s">
        <v>89</v>
      </c>
      <c r="AV845" s="13" t="s">
        <v>89</v>
      </c>
      <c r="AW845" s="13" t="s">
        <v>36</v>
      </c>
      <c r="AX845" s="13" t="s">
        <v>80</v>
      </c>
      <c r="AY845" s="218" t="s">
        <v>193</v>
      </c>
    </row>
    <row r="846" spans="2:51" s="13" customFormat="1" ht="12">
      <c r="B846" s="207"/>
      <c r="C846" s="208"/>
      <c r="D846" s="209" t="s">
        <v>201</v>
      </c>
      <c r="E846" s="210" t="s">
        <v>1</v>
      </c>
      <c r="F846" s="211" t="s">
        <v>2376</v>
      </c>
      <c r="G846" s="208"/>
      <c r="H846" s="212">
        <v>3</v>
      </c>
      <c r="I846" s="213"/>
      <c r="J846" s="208"/>
      <c r="K846" s="208"/>
      <c r="L846" s="214"/>
      <c r="M846" s="215"/>
      <c r="N846" s="216"/>
      <c r="O846" s="216"/>
      <c r="P846" s="216"/>
      <c r="Q846" s="216"/>
      <c r="R846" s="216"/>
      <c r="S846" s="216"/>
      <c r="T846" s="217"/>
      <c r="AT846" s="218" t="s">
        <v>201</v>
      </c>
      <c r="AU846" s="218" t="s">
        <v>89</v>
      </c>
      <c r="AV846" s="13" t="s">
        <v>89</v>
      </c>
      <c r="AW846" s="13" t="s">
        <v>36</v>
      </c>
      <c r="AX846" s="13" t="s">
        <v>80</v>
      </c>
      <c r="AY846" s="218" t="s">
        <v>193</v>
      </c>
    </row>
    <row r="847" spans="2:51" s="14" customFormat="1" ht="12">
      <c r="B847" s="219"/>
      <c r="C847" s="220"/>
      <c r="D847" s="209" t="s">
        <v>201</v>
      </c>
      <c r="E847" s="221" t="s">
        <v>1</v>
      </c>
      <c r="F847" s="222" t="s">
        <v>203</v>
      </c>
      <c r="G847" s="220"/>
      <c r="H847" s="223">
        <v>4</v>
      </c>
      <c r="I847" s="224"/>
      <c r="J847" s="220"/>
      <c r="K847" s="220"/>
      <c r="L847" s="225"/>
      <c r="M847" s="226"/>
      <c r="N847" s="227"/>
      <c r="O847" s="227"/>
      <c r="P847" s="227"/>
      <c r="Q847" s="227"/>
      <c r="R847" s="227"/>
      <c r="S847" s="227"/>
      <c r="T847" s="228"/>
      <c r="AT847" s="229" t="s">
        <v>201</v>
      </c>
      <c r="AU847" s="229" t="s">
        <v>89</v>
      </c>
      <c r="AV847" s="14" t="s">
        <v>199</v>
      </c>
      <c r="AW847" s="14" t="s">
        <v>36</v>
      </c>
      <c r="AX847" s="14" t="s">
        <v>87</v>
      </c>
      <c r="AY847" s="229" t="s">
        <v>193</v>
      </c>
    </row>
    <row r="848" spans="1:65" s="2" customFormat="1" ht="24.2" customHeight="1">
      <c r="A848" s="35"/>
      <c r="B848" s="36"/>
      <c r="C848" s="193" t="s">
        <v>2377</v>
      </c>
      <c r="D848" s="193" t="s">
        <v>195</v>
      </c>
      <c r="E848" s="194" t="s">
        <v>739</v>
      </c>
      <c r="F848" s="195" t="s">
        <v>740</v>
      </c>
      <c r="G848" s="196" t="s">
        <v>607</v>
      </c>
      <c r="H848" s="266"/>
      <c r="I848" s="198"/>
      <c r="J848" s="199">
        <f>ROUND(I848*H848,2)</f>
        <v>0</v>
      </c>
      <c r="K848" s="200"/>
      <c r="L848" s="40"/>
      <c r="M848" s="201" t="s">
        <v>1</v>
      </c>
      <c r="N848" s="202" t="s">
        <v>45</v>
      </c>
      <c r="O848" s="72"/>
      <c r="P848" s="203">
        <f>O848*H848</f>
        <v>0</v>
      </c>
      <c r="Q848" s="203">
        <v>0</v>
      </c>
      <c r="R848" s="203">
        <f>Q848*H848</f>
        <v>0</v>
      </c>
      <c r="S848" s="203">
        <v>0</v>
      </c>
      <c r="T848" s="204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205" t="s">
        <v>348</v>
      </c>
      <c r="AT848" s="205" t="s">
        <v>195</v>
      </c>
      <c r="AU848" s="205" t="s">
        <v>89</v>
      </c>
      <c r="AY848" s="18" t="s">
        <v>193</v>
      </c>
      <c r="BE848" s="206">
        <f>IF(N848="základní",J848,0)</f>
        <v>0</v>
      </c>
      <c r="BF848" s="206">
        <f>IF(N848="snížená",J848,0)</f>
        <v>0</v>
      </c>
      <c r="BG848" s="206">
        <f>IF(N848="zákl. přenesená",J848,0)</f>
        <v>0</v>
      </c>
      <c r="BH848" s="206">
        <f>IF(N848="sníž. přenesená",J848,0)</f>
        <v>0</v>
      </c>
      <c r="BI848" s="206">
        <f>IF(N848="nulová",J848,0)</f>
        <v>0</v>
      </c>
      <c r="BJ848" s="18" t="s">
        <v>87</v>
      </c>
      <c r="BK848" s="206">
        <f>ROUND(I848*H848,2)</f>
        <v>0</v>
      </c>
      <c r="BL848" s="18" t="s">
        <v>348</v>
      </c>
      <c r="BM848" s="205" t="s">
        <v>741</v>
      </c>
    </row>
    <row r="849" spans="2:63" s="12" customFormat="1" ht="22.9" customHeight="1">
      <c r="B849" s="177"/>
      <c r="C849" s="178"/>
      <c r="D849" s="179" t="s">
        <v>79</v>
      </c>
      <c r="E849" s="191" t="s">
        <v>2378</v>
      </c>
      <c r="F849" s="191" t="s">
        <v>2379</v>
      </c>
      <c r="G849" s="178"/>
      <c r="H849" s="178"/>
      <c r="I849" s="181"/>
      <c r="J849" s="192">
        <f>BK849</f>
        <v>0</v>
      </c>
      <c r="K849" s="178"/>
      <c r="L849" s="183"/>
      <c r="M849" s="184"/>
      <c r="N849" s="185"/>
      <c r="O849" s="185"/>
      <c r="P849" s="186">
        <f>SUM(P850:P897)</f>
        <v>0</v>
      </c>
      <c r="Q849" s="185"/>
      <c r="R849" s="186">
        <f>SUM(R850:R897)</f>
        <v>1.0267812299999997</v>
      </c>
      <c r="S849" s="185"/>
      <c r="T849" s="187">
        <f>SUM(T850:T897)</f>
        <v>0.44855315999999995</v>
      </c>
      <c r="AR849" s="188" t="s">
        <v>89</v>
      </c>
      <c r="AT849" s="189" t="s">
        <v>79</v>
      </c>
      <c r="AU849" s="189" t="s">
        <v>87</v>
      </c>
      <c r="AY849" s="188" t="s">
        <v>193</v>
      </c>
      <c r="BK849" s="190">
        <f>SUM(BK850:BK897)</f>
        <v>0</v>
      </c>
    </row>
    <row r="850" spans="1:65" s="2" customFormat="1" ht="16.5" customHeight="1">
      <c r="A850" s="35"/>
      <c r="B850" s="36"/>
      <c r="C850" s="193" t="s">
        <v>1327</v>
      </c>
      <c r="D850" s="193" t="s">
        <v>195</v>
      </c>
      <c r="E850" s="194" t="s">
        <v>2380</v>
      </c>
      <c r="F850" s="195" t="s">
        <v>2381</v>
      </c>
      <c r="G850" s="196" t="s">
        <v>231</v>
      </c>
      <c r="H850" s="197">
        <v>10.164</v>
      </c>
      <c r="I850" s="198"/>
      <c r="J850" s="199">
        <f>ROUND(I850*H850,2)</f>
        <v>0</v>
      </c>
      <c r="K850" s="200"/>
      <c r="L850" s="40"/>
      <c r="M850" s="201" t="s">
        <v>1</v>
      </c>
      <c r="N850" s="202" t="s">
        <v>45</v>
      </c>
      <c r="O850" s="72"/>
      <c r="P850" s="203">
        <f>O850*H850</f>
        <v>0</v>
      </c>
      <c r="Q850" s="203">
        <v>0</v>
      </c>
      <c r="R850" s="203">
        <f>Q850*H850</f>
        <v>0</v>
      </c>
      <c r="S850" s="203">
        <v>0.00594</v>
      </c>
      <c r="T850" s="204">
        <f>S850*H850</f>
        <v>0.060374159999999996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205" t="s">
        <v>348</v>
      </c>
      <c r="AT850" s="205" t="s">
        <v>195</v>
      </c>
      <c r="AU850" s="205" t="s">
        <v>89</v>
      </c>
      <c r="AY850" s="18" t="s">
        <v>193</v>
      </c>
      <c r="BE850" s="206">
        <f>IF(N850="základní",J850,0)</f>
        <v>0</v>
      </c>
      <c r="BF850" s="206">
        <f>IF(N850="snížená",J850,0)</f>
        <v>0</v>
      </c>
      <c r="BG850" s="206">
        <f>IF(N850="zákl. přenesená",J850,0)</f>
        <v>0</v>
      </c>
      <c r="BH850" s="206">
        <f>IF(N850="sníž. přenesená",J850,0)</f>
        <v>0</v>
      </c>
      <c r="BI850" s="206">
        <f>IF(N850="nulová",J850,0)</f>
        <v>0</v>
      </c>
      <c r="BJ850" s="18" t="s">
        <v>87</v>
      </c>
      <c r="BK850" s="206">
        <f>ROUND(I850*H850,2)</f>
        <v>0</v>
      </c>
      <c r="BL850" s="18" t="s">
        <v>348</v>
      </c>
      <c r="BM850" s="205" t="s">
        <v>2382</v>
      </c>
    </row>
    <row r="851" spans="2:51" s="13" customFormat="1" ht="12">
      <c r="B851" s="207"/>
      <c r="C851" s="208"/>
      <c r="D851" s="209" t="s">
        <v>201</v>
      </c>
      <c r="E851" s="210" t="s">
        <v>1</v>
      </c>
      <c r="F851" s="211" t="s">
        <v>2383</v>
      </c>
      <c r="G851" s="208"/>
      <c r="H851" s="212">
        <v>10.164</v>
      </c>
      <c r="I851" s="213"/>
      <c r="J851" s="208"/>
      <c r="K851" s="208"/>
      <c r="L851" s="214"/>
      <c r="M851" s="215"/>
      <c r="N851" s="216"/>
      <c r="O851" s="216"/>
      <c r="P851" s="216"/>
      <c r="Q851" s="216"/>
      <c r="R851" s="216"/>
      <c r="S851" s="216"/>
      <c r="T851" s="217"/>
      <c r="AT851" s="218" t="s">
        <v>201</v>
      </c>
      <c r="AU851" s="218" t="s">
        <v>89</v>
      </c>
      <c r="AV851" s="13" t="s">
        <v>89</v>
      </c>
      <c r="AW851" s="13" t="s">
        <v>36</v>
      </c>
      <c r="AX851" s="13" t="s">
        <v>87</v>
      </c>
      <c r="AY851" s="218" t="s">
        <v>193</v>
      </c>
    </row>
    <row r="852" spans="1:65" s="2" customFormat="1" ht="16.5" customHeight="1">
      <c r="A852" s="35"/>
      <c r="B852" s="36"/>
      <c r="C852" s="193" t="s">
        <v>2384</v>
      </c>
      <c r="D852" s="193" t="s">
        <v>195</v>
      </c>
      <c r="E852" s="194" t="s">
        <v>2385</v>
      </c>
      <c r="F852" s="195" t="s">
        <v>2386</v>
      </c>
      <c r="G852" s="196" t="s">
        <v>496</v>
      </c>
      <c r="H852" s="197">
        <v>58</v>
      </c>
      <c r="I852" s="198"/>
      <c r="J852" s="199">
        <f>ROUND(I852*H852,2)</f>
        <v>0</v>
      </c>
      <c r="K852" s="200"/>
      <c r="L852" s="40"/>
      <c r="M852" s="201" t="s">
        <v>1</v>
      </c>
      <c r="N852" s="202" t="s">
        <v>45</v>
      </c>
      <c r="O852" s="72"/>
      <c r="P852" s="203">
        <f>O852*H852</f>
        <v>0</v>
      </c>
      <c r="Q852" s="203">
        <v>0</v>
      </c>
      <c r="R852" s="203">
        <f>Q852*H852</f>
        <v>0</v>
      </c>
      <c r="S852" s="203">
        <v>0.00177</v>
      </c>
      <c r="T852" s="204">
        <f>S852*H852</f>
        <v>0.10266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205" t="s">
        <v>348</v>
      </c>
      <c r="AT852" s="205" t="s">
        <v>195</v>
      </c>
      <c r="AU852" s="205" t="s">
        <v>89</v>
      </c>
      <c r="AY852" s="18" t="s">
        <v>193</v>
      </c>
      <c r="BE852" s="206">
        <f>IF(N852="základní",J852,0)</f>
        <v>0</v>
      </c>
      <c r="BF852" s="206">
        <f>IF(N852="snížená",J852,0)</f>
        <v>0</v>
      </c>
      <c r="BG852" s="206">
        <f>IF(N852="zákl. přenesená",J852,0)</f>
        <v>0</v>
      </c>
      <c r="BH852" s="206">
        <f>IF(N852="sníž. přenesená",J852,0)</f>
        <v>0</v>
      </c>
      <c r="BI852" s="206">
        <f>IF(N852="nulová",J852,0)</f>
        <v>0</v>
      </c>
      <c r="BJ852" s="18" t="s">
        <v>87</v>
      </c>
      <c r="BK852" s="206">
        <f>ROUND(I852*H852,2)</f>
        <v>0</v>
      </c>
      <c r="BL852" s="18" t="s">
        <v>348</v>
      </c>
      <c r="BM852" s="205" t="s">
        <v>2387</v>
      </c>
    </row>
    <row r="853" spans="2:51" s="13" customFormat="1" ht="12">
      <c r="B853" s="207"/>
      <c r="C853" s="208"/>
      <c r="D853" s="209" t="s">
        <v>201</v>
      </c>
      <c r="E853" s="210" t="s">
        <v>1</v>
      </c>
      <c r="F853" s="211" t="s">
        <v>2388</v>
      </c>
      <c r="G853" s="208"/>
      <c r="H853" s="212">
        <v>58</v>
      </c>
      <c r="I853" s="213"/>
      <c r="J853" s="208"/>
      <c r="K853" s="208"/>
      <c r="L853" s="214"/>
      <c r="M853" s="215"/>
      <c r="N853" s="216"/>
      <c r="O853" s="216"/>
      <c r="P853" s="216"/>
      <c r="Q853" s="216"/>
      <c r="R853" s="216"/>
      <c r="S853" s="216"/>
      <c r="T853" s="217"/>
      <c r="AT853" s="218" t="s">
        <v>201</v>
      </c>
      <c r="AU853" s="218" t="s">
        <v>89</v>
      </c>
      <c r="AV853" s="13" t="s">
        <v>89</v>
      </c>
      <c r="AW853" s="13" t="s">
        <v>36</v>
      </c>
      <c r="AX853" s="13" t="s">
        <v>87</v>
      </c>
      <c r="AY853" s="218" t="s">
        <v>193</v>
      </c>
    </row>
    <row r="854" spans="1:65" s="2" customFormat="1" ht="24.2" customHeight="1">
      <c r="A854" s="35"/>
      <c r="B854" s="36"/>
      <c r="C854" s="193" t="s">
        <v>1330</v>
      </c>
      <c r="D854" s="193" t="s">
        <v>195</v>
      </c>
      <c r="E854" s="194" t="s">
        <v>2389</v>
      </c>
      <c r="F854" s="195" t="s">
        <v>2390</v>
      </c>
      <c r="G854" s="196" t="s">
        <v>496</v>
      </c>
      <c r="H854" s="197">
        <v>22</v>
      </c>
      <c r="I854" s="198"/>
      <c r="J854" s="199">
        <f>ROUND(I854*H854,2)</f>
        <v>0</v>
      </c>
      <c r="K854" s="200"/>
      <c r="L854" s="40"/>
      <c r="M854" s="201" t="s">
        <v>1</v>
      </c>
      <c r="N854" s="202" t="s">
        <v>45</v>
      </c>
      <c r="O854" s="72"/>
      <c r="P854" s="203">
        <f>O854*H854</f>
        <v>0</v>
      </c>
      <c r="Q854" s="203">
        <v>0</v>
      </c>
      <c r="R854" s="203">
        <f>Q854*H854</f>
        <v>0</v>
      </c>
      <c r="S854" s="203">
        <v>0.00191</v>
      </c>
      <c r="T854" s="204">
        <f>S854*H854</f>
        <v>0.04202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205" t="s">
        <v>348</v>
      </c>
      <c r="AT854" s="205" t="s">
        <v>195</v>
      </c>
      <c r="AU854" s="205" t="s">
        <v>89</v>
      </c>
      <c r="AY854" s="18" t="s">
        <v>193</v>
      </c>
      <c r="BE854" s="206">
        <f>IF(N854="základní",J854,0)</f>
        <v>0</v>
      </c>
      <c r="BF854" s="206">
        <f>IF(N854="snížená",J854,0)</f>
        <v>0</v>
      </c>
      <c r="BG854" s="206">
        <f>IF(N854="zákl. přenesená",J854,0)</f>
        <v>0</v>
      </c>
      <c r="BH854" s="206">
        <f>IF(N854="sníž. přenesená",J854,0)</f>
        <v>0</v>
      </c>
      <c r="BI854" s="206">
        <f>IF(N854="nulová",J854,0)</f>
        <v>0</v>
      </c>
      <c r="BJ854" s="18" t="s">
        <v>87</v>
      </c>
      <c r="BK854" s="206">
        <f>ROUND(I854*H854,2)</f>
        <v>0</v>
      </c>
      <c r="BL854" s="18" t="s">
        <v>348</v>
      </c>
      <c r="BM854" s="205" t="s">
        <v>2391</v>
      </c>
    </row>
    <row r="855" spans="2:51" s="13" customFormat="1" ht="12">
      <c r="B855" s="207"/>
      <c r="C855" s="208"/>
      <c r="D855" s="209" t="s">
        <v>201</v>
      </c>
      <c r="E855" s="210" t="s">
        <v>1</v>
      </c>
      <c r="F855" s="211" t="s">
        <v>2392</v>
      </c>
      <c r="G855" s="208"/>
      <c r="H855" s="212">
        <v>22</v>
      </c>
      <c r="I855" s="213"/>
      <c r="J855" s="208"/>
      <c r="K855" s="208"/>
      <c r="L855" s="214"/>
      <c r="M855" s="215"/>
      <c r="N855" s="216"/>
      <c r="O855" s="216"/>
      <c r="P855" s="216"/>
      <c r="Q855" s="216"/>
      <c r="R855" s="216"/>
      <c r="S855" s="216"/>
      <c r="T855" s="217"/>
      <c r="AT855" s="218" t="s">
        <v>201</v>
      </c>
      <c r="AU855" s="218" t="s">
        <v>89</v>
      </c>
      <c r="AV855" s="13" t="s">
        <v>89</v>
      </c>
      <c r="AW855" s="13" t="s">
        <v>36</v>
      </c>
      <c r="AX855" s="13" t="s">
        <v>87</v>
      </c>
      <c r="AY855" s="218" t="s">
        <v>193</v>
      </c>
    </row>
    <row r="856" spans="1:65" s="2" customFormat="1" ht="16.5" customHeight="1">
      <c r="A856" s="35"/>
      <c r="B856" s="36"/>
      <c r="C856" s="193" t="s">
        <v>2393</v>
      </c>
      <c r="D856" s="193" t="s">
        <v>195</v>
      </c>
      <c r="E856" s="194" t="s">
        <v>2394</v>
      </c>
      <c r="F856" s="195" t="s">
        <v>2395</v>
      </c>
      <c r="G856" s="196" t="s">
        <v>496</v>
      </c>
      <c r="H856" s="197">
        <v>24.5</v>
      </c>
      <c r="I856" s="198"/>
      <c r="J856" s="199">
        <f>ROUND(I856*H856,2)</f>
        <v>0</v>
      </c>
      <c r="K856" s="200"/>
      <c r="L856" s="40"/>
      <c r="M856" s="201" t="s">
        <v>1</v>
      </c>
      <c r="N856" s="202" t="s">
        <v>45</v>
      </c>
      <c r="O856" s="72"/>
      <c r="P856" s="203">
        <f>O856*H856</f>
        <v>0</v>
      </c>
      <c r="Q856" s="203">
        <v>0</v>
      </c>
      <c r="R856" s="203">
        <f>Q856*H856</f>
        <v>0</v>
      </c>
      <c r="S856" s="203">
        <v>0.00167</v>
      </c>
      <c r="T856" s="204">
        <f>S856*H856</f>
        <v>0.040915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205" t="s">
        <v>348</v>
      </c>
      <c r="AT856" s="205" t="s">
        <v>195</v>
      </c>
      <c r="AU856" s="205" t="s">
        <v>89</v>
      </c>
      <c r="AY856" s="18" t="s">
        <v>193</v>
      </c>
      <c r="BE856" s="206">
        <f>IF(N856="základní",J856,0)</f>
        <v>0</v>
      </c>
      <c r="BF856" s="206">
        <f>IF(N856="snížená",J856,0)</f>
        <v>0</v>
      </c>
      <c r="BG856" s="206">
        <f>IF(N856="zákl. přenesená",J856,0)</f>
        <v>0</v>
      </c>
      <c r="BH856" s="206">
        <f>IF(N856="sníž. přenesená",J856,0)</f>
        <v>0</v>
      </c>
      <c r="BI856" s="206">
        <f>IF(N856="nulová",J856,0)</f>
        <v>0</v>
      </c>
      <c r="BJ856" s="18" t="s">
        <v>87</v>
      </c>
      <c r="BK856" s="206">
        <f>ROUND(I856*H856,2)</f>
        <v>0</v>
      </c>
      <c r="BL856" s="18" t="s">
        <v>348</v>
      </c>
      <c r="BM856" s="205" t="s">
        <v>2396</v>
      </c>
    </row>
    <row r="857" spans="2:51" s="13" customFormat="1" ht="12">
      <c r="B857" s="207"/>
      <c r="C857" s="208"/>
      <c r="D857" s="209" t="s">
        <v>201</v>
      </c>
      <c r="E857" s="210" t="s">
        <v>1</v>
      </c>
      <c r="F857" s="211" t="s">
        <v>2397</v>
      </c>
      <c r="G857" s="208"/>
      <c r="H857" s="212">
        <v>24.5</v>
      </c>
      <c r="I857" s="213"/>
      <c r="J857" s="208"/>
      <c r="K857" s="208"/>
      <c r="L857" s="214"/>
      <c r="M857" s="215"/>
      <c r="N857" s="216"/>
      <c r="O857" s="216"/>
      <c r="P857" s="216"/>
      <c r="Q857" s="216"/>
      <c r="R857" s="216"/>
      <c r="S857" s="216"/>
      <c r="T857" s="217"/>
      <c r="AT857" s="218" t="s">
        <v>201</v>
      </c>
      <c r="AU857" s="218" t="s">
        <v>89</v>
      </c>
      <c r="AV857" s="13" t="s">
        <v>89</v>
      </c>
      <c r="AW857" s="13" t="s">
        <v>36</v>
      </c>
      <c r="AX857" s="13" t="s">
        <v>87</v>
      </c>
      <c r="AY857" s="218" t="s">
        <v>193</v>
      </c>
    </row>
    <row r="858" spans="1:65" s="2" customFormat="1" ht="16.5" customHeight="1">
      <c r="A858" s="35"/>
      <c r="B858" s="36"/>
      <c r="C858" s="193" t="s">
        <v>1333</v>
      </c>
      <c r="D858" s="193" t="s">
        <v>195</v>
      </c>
      <c r="E858" s="194" t="s">
        <v>2398</v>
      </c>
      <c r="F858" s="195" t="s">
        <v>2399</v>
      </c>
      <c r="G858" s="196" t="s">
        <v>496</v>
      </c>
      <c r="H858" s="197">
        <v>23</v>
      </c>
      <c r="I858" s="198"/>
      <c r="J858" s="199">
        <f>ROUND(I858*H858,2)</f>
        <v>0</v>
      </c>
      <c r="K858" s="200"/>
      <c r="L858" s="40"/>
      <c r="M858" s="201" t="s">
        <v>1</v>
      </c>
      <c r="N858" s="202" t="s">
        <v>45</v>
      </c>
      <c r="O858" s="72"/>
      <c r="P858" s="203">
        <f>O858*H858</f>
        <v>0</v>
      </c>
      <c r="Q858" s="203">
        <v>0</v>
      </c>
      <c r="R858" s="203">
        <f>Q858*H858</f>
        <v>0</v>
      </c>
      <c r="S858" s="203">
        <v>0.00175</v>
      </c>
      <c r="T858" s="204">
        <f>S858*H858</f>
        <v>0.04025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205" t="s">
        <v>348</v>
      </c>
      <c r="AT858" s="205" t="s">
        <v>195</v>
      </c>
      <c r="AU858" s="205" t="s">
        <v>89</v>
      </c>
      <c r="AY858" s="18" t="s">
        <v>193</v>
      </c>
      <c r="BE858" s="206">
        <f>IF(N858="základní",J858,0)</f>
        <v>0</v>
      </c>
      <c r="BF858" s="206">
        <f>IF(N858="snížená",J858,0)</f>
        <v>0</v>
      </c>
      <c r="BG858" s="206">
        <f>IF(N858="zákl. přenesená",J858,0)</f>
        <v>0</v>
      </c>
      <c r="BH858" s="206">
        <f>IF(N858="sníž. přenesená",J858,0)</f>
        <v>0</v>
      </c>
      <c r="BI858" s="206">
        <f>IF(N858="nulová",J858,0)</f>
        <v>0</v>
      </c>
      <c r="BJ858" s="18" t="s">
        <v>87</v>
      </c>
      <c r="BK858" s="206">
        <f>ROUND(I858*H858,2)</f>
        <v>0</v>
      </c>
      <c r="BL858" s="18" t="s">
        <v>348</v>
      </c>
      <c r="BM858" s="205" t="s">
        <v>2400</v>
      </c>
    </row>
    <row r="859" spans="2:51" s="13" customFormat="1" ht="12">
      <c r="B859" s="207"/>
      <c r="C859" s="208"/>
      <c r="D859" s="209" t="s">
        <v>201</v>
      </c>
      <c r="E859" s="210" t="s">
        <v>1</v>
      </c>
      <c r="F859" s="211" t="s">
        <v>2401</v>
      </c>
      <c r="G859" s="208"/>
      <c r="H859" s="212">
        <v>23</v>
      </c>
      <c r="I859" s="213"/>
      <c r="J859" s="208"/>
      <c r="K859" s="208"/>
      <c r="L859" s="214"/>
      <c r="M859" s="215"/>
      <c r="N859" s="216"/>
      <c r="O859" s="216"/>
      <c r="P859" s="216"/>
      <c r="Q859" s="216"/>
      <c r="R859" s="216"/>
      <c r="S859" s="216"/>
      <c r="T859" s="217"/>
      <c r="AT859" s="218" t="s">
        <v>201</v>
      </c>
      <c r="AU859" s="218" t="s">
        <v>89</v>
      </c>
      <c r="AV859" s="13" t="s">
        <v>89</v>
      </c>
      <c r="AW859" s="13" t="s">
        <v>36</v>
      </c>
      <c r="AX859" s="13" t="s">
        <v>87</v>
      </c>
      <c r="AY859" s="218" t="s">
        <v>193</v>
      </c>
    </row>
    <row r="860" spans="1:65" s="2" customFormat="1" ht="16.5" customHeight="1">
      <c r="A860" s="35"/>
      <c r="B860" s="36"/>
      <c r="C860" s="193" t="s">
        <v>2402</v>
      </c>
      <c r="D860" s="193" t="s">
        <v>195</v>
      </c>
      <c r="E860" s="194" t="s">
        <v>2403</v>
      </c>
      <c r="F860" s="195" t="s">
        <v>2404</v>
      </c>
      <c r="G860" s="196" t="s">
        <v>496</v>
      </c>
      <c r="H860" s="197">
        <v>48.04</v>
      </c>
      <c r="I860" s="198"/>
      <c r="J860" s="199">
        <f>ROUND(I860*H860,2)</f>
        <v>0</v>
      </c>
      <c r="K860" s="200"/>
      <c r="L860" s="40"/>
      <c r="M860" s="201" t="s">
        <v>1</v>
      </c>
      <c r="N860" s="202" t="s">
        <v>45</v>
      </c>
      <c r="O860" s="72"/>
      <c r="P860" s="203">
        <f>O860*H860</f>
        <v>0</v>
      </c>
      <c r="Q860" s="203">
        <v>0</v>
      </c>
      <c r="R860" s="203">
        <f>Q860*H860</f>
        <v>0</v>
      </c>
      <c r="S860" s="203">
        <v>0.0026</v>
      </c>
      <c r="T860" s="204">
        <f>S860*H860</f>
        <v>0.12490399999999999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205" t="s">
        <v>348</v>
      </c>
      <c r="AT860" s="205" t="s">
        <v>195</v>
      </c>
      <c r="AU860" s="205" t="s">
        <v>89</v>
      </c>
      <c r="AY860" s="18" t="s">
        <v>193</v>
      </c>
      <c r="BE860" s="206">
        <f>IF(N860="základní",J860,0)</f>
        <v>0</v>
      </c>
      <c r="BF860" s="206">
        <f>IF(N860="snížená",J860,0)</f>
        <v>0</v>
      </c>
      <c r="BG860" s="206">
        <f>IF(N860="zákl. přenesená",J860,0)</f>
        <v>0</v>
      </c>
      <c r="BH860" s="206">
        <f>IF(N860="sníž. přenesená",J860,0)</f>
        <v>0</v>
      </c>
      <c r="BI860" s="206">
        <f>IF(N860="nulová",J860,0)</f>
        <v>0</v>
      </c>
      <c r="BJ860" s="18" t="s">
        <v>87</v>
      </c>
      <c r="BK860" s="206">
        <f>ROUND(I860*H860,2)</f>
        <v>0</v>
      </c>
      <c r="BL860" s="18" t="s">
        <v>348</v>
      </c>
      <c r="BM860" s="205" t="s">
        <v>2405</v>
      </c>
    </row>
    <row r="861" spans="2:51" s="13" customFormat="1" ht="12">
      <c r="B861" s="207"/>
      <c r="C861" s="208"/>
      <c r="D861" s="209" t="s">
        <v>201</v>
      </c>
      <c r="E861" s="210" t="s">
        <v>1</v>
      </c>
      <c r="F861" s="211" t="s">
        <v>2406</v>
      </c>
      <c r="G861" s="208"/>
      <c r="H861" s="212">
        <v>48.04</v>
      </c>
      <c r="I861" s="213"/>
      <c r="J861" s="208"/>
      <c r="K861" s="208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201</v>
      </c>
      <c r="AU861" s="218" t="s">
        <v>89</v>
      </c>
      <c r="AV861" s="13" t="s">
        <v>89</v>
      </c>
      <c r="AW861" s="13" t="s">
        <v>36</v>
      </c>
      <c r="AX861" s="13" t="s">
        <v>87</v>
      </c>
      <c r="AY861" s="218" t="s">
        <v>193</v>
      </c>
    </row>
    <row r="862" spans="1:65" s="2" customFormat="1" ht="16.5" customHeight="1">
      <c r="A862" s="35"/>
      <c r="B862" s="36"/>
      <c r="C862" s="193" t="s">
        <v>1336</v>
      </c>
      <c r="D862" s="193" t="s">
        <v>195</v>
      </c>
      <c r="E862" s="194" t="s">
        <v>2407</v>
      </c>
      <c r="F862" s="195" t="s">
        <v>2408</v>
      </c>
      <c r="G862" s="196" t="s">
        <v>496</v>
      </c>
      <c r="H862" s="197">
        <v>9.5</v>
      </c>
      <c r="I862" s="198"/>
      <c r="J862" s="199">
        <f>ROUND(I862*H862,2)</f>
        <v>0</v>
      </c>
      <c r="K862" s="200"/>
      <c r="L862" s="40"/>
      <c r="M862" s="201" t="s">
        <v>1</v>
      </c>
      <c r="N862" s="202" t="s">
        <v>45</v>
      </c>
      <c r="O862" s="72"/>
      <c r="P862" s="203">
        <f>O862*H862</f>
        <v>0</v>
      </c>
      <c r="Q862" s="203">
        <v>0</v>
      </c>
      <c r="R862" s="203">
        <f>Q862*H862</f>
        <v>0</v>
      </c>
      <c r="S862" s="203">
        <v>0.00394</v>
      </c>
      <c r="T862" s="204">
        <f>S862*H862</f>
        <v>0.03743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05" t="s">
        <v>348</v>
      </c>
      <c r="AT862" s="205" t="s">
        <v>195</v>
      </c>
      <c r="AU862" s="205" t="s">
        <v>89</v>
      </c>
      <c r="AY862" s="18" t="s">
        <v>193</v>
      </c>
      <c r="BE862" s="206">
        <f>IF(N862="základní",J862,0)</f>
        <v>0</v>
      </c>
      <c r="BF862" s="206">
        <f>IF(N862="snížená",J862,0)</f>
        <v>0</v>
      </c>
      <c r="BG862" s="206">
        <f>IF(N862="zákl. přenesená",J862,0)</f>
        <v>0</v>
      </c>
      <c r="BH862" s="206">
        <f>IF(N862="sníž. přenesená",J862,0)</f>
        <v>0</v>
      </c>
      <c r="BI862" s="206">
        <f>IF(N862="nulová",J862,0)</f>
        <v>0</v>
      </c>
      <c r="BJ862" s="18" t="s">
        <v>87</v>
      </c>
      <c r="BK862" s="206">
        <f>ROUND(I862*H862,2)</f>
        <v>0</v>
      </c>
      <c r="BL862" s="18" t="s">
        <v>348</v>
      </c>
      <c r="BM862" s="205" t="s">
        <v>2409</v>
      </c>
    </row>
    <row r="863" spans="2:51" s="13" customFormat="1" ht="12">
      <c r="B863" s="207"/>
      <c r="C863" s="208"/>
      <c r="D863" s="209" t="s">
        <v>201</v>
      </c>
      <c r="E863" s="210" t="s">
        <v>1</v>
      </c>
      <c r="F863" s="211" t="s">
        <v>2410</v>
      </c>
      <c r="G863" s="208"/>
      <c r="H863" s="212">
        <v>9.5</v>
      </c>
      <c r="I863" s="213"/>
      <c r="J863" s="208"/>
      <c r="K863" s="208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201</v>
      </c>
      <c r="AU863" s="218" t="s">
        <v>89</v>
      </c>
      <c r="AV863" s="13" t="s">
        <v>89</v>
      </c>
      <c r="AW863" s="13" t="s">
        <v>36</v>
      </c>
      <c r="AX863" s="13" t="s">
        <v>87</v>
      </c>
      <c r="AY863" s="218" t="s">
        <v>193</v>
      </c>
    </row>
    <row r="864" spans="1:65" s="2" customFormat="1" ht="33" customHeight="1">
      <c r="A864" s="35"/>
      <c r="B864" s="36"/>
      <c r="C864" s="193" t="s">
        <v>2411</v>
      </c>
      <c r="D864" s="193" t="s">
        <v>195</v>
      </c>
      <c r="E864" s="194" t="s">
        <v>2412</v>
      </c>
      <c r="F864" s="195" t="s">
        <v>2413</v>
      </c>
      <c r="G864" s="196" t="s">
        <v>496</v>
      </c>
      <c r="H864" s="197">
        <v>39</v>
      </c>
      <c r="I864" s="198"/>
      <c r="J864" s="199">
        <f>ROUND(I864*H864,2)</f>
        <v>0</v>
      </c>
      <c r="K864" s="200"/>
      <c r="L864" s="40"/>
      <c r="M864" s="201" t="s">
        <v>1</v>
      </c>
      <c r="N864" s="202" t="s">
        <v>45</v>
      </c>
      <c r="O864" s="72"/>
      <c r="P864" s="203">
        <f>O864*H864</f>
        <v>0</v>
      </c>
      <c r="Q864" s="203">
        <v>0.00231</v>
      </c>
      <c r="R864" s="203">
        <f>Q864*H864</f>
        <v>0.09009</v>
      </c>
      <c r="S864" s="203">
        <v>0</v>
      </c>
      <c r="T864" s="204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05" t="s">
        <v>348</v>
      </c>
      <c r="AT864" s="205" t="s">
        <v>195</v>
      </c>
      <c r="AU864" s="205" t="s">
        <v>89</v>
      </c>
      <c r="AY864" s="18" t="s">
        <v>193</v>
      </c>
      <c r="BE864" s="206">
        <f>IF(N864="základní",J864,0)</f>
        <v>0</v>
      </c>
      <c r="BF864" s="206">
        <f>IF(N864="snížená",J864,0)</f>
        <v>0</v>
      </c>
      <c r="BG864" s="206">
        <f>IF(N864="zákl. přenesená",J864,0)</f>
        <v>0</v>
      </c>
      <c r="BH864" s="206">
        <f>IF(N864="sníž. přenesená",J864,0)</f>
        <v>0</v>
      </c>
      <c r="BI864" s="206">
        <f>IF(N864="nulová",J864,0)</f>
        <v>0</v>
      </c>
      <c r="BJ864" s="18" t="s">
        <v>87</v>
      </c>
      <c r="BK864" s="206">
        <f>ROUND(I864*H864,2)</f>
        <v>0</v>
      </c>
      <c r="BL864" s="18" t="s">
        <v>348</v>
      </c>
      <c r="BM864" s="205" t="s">
        <v>2414</v>
      </c>
    </row>
    <row r="865" spans="2:51" s="13" customFormat="1" ht="12">
      <c r="B865" s="207"/>
      <c r="C865" s="208"/>
      <c r="D865" s="209" t="s">
        <v>201</v>
      </c>
      <c r="E865" s="210" t="s">
        <v>1</v>
      </c>
      <c r="F865" s="211" t="s">
        <v>2415</v>
      </c>
      <c r="G865" s="208"/>
      <c r="H865" s="212">
        <v>39</v>
      </c>
      <c r="I865" s="213"/>
      <c r="J865" s="208"/>
      <c r="K865" s="208"/>
      <c r="L865" s="214"/>
      <c r="M865" s="215"/>
      <c r="N865" s="216"/>
      <c r="O865" s="216"/>
      <c r="P865" s="216"/>
      <c r="Q865" s="216"/>
      <c r="R865" s="216"/>
      <c r="S865" s="216"/>
      <c r="T865" s="217"/>
      <c r="AT865" s="218" t="s">
        <v>201</v>
      </c>
      <c r="AU865" s="218" t="s">
        <v>89</v>
      </c>
      <c r="AV865" s="13" t="s">
        <v>89</v>
      </c>
      <c r="AW865" s="13" t="s">
        <v>36</v>
      </c>
      <c r="AX865" s="13" t="s">
        <v>87</v>
      </c>
      <c r="AY865" s="218" t="s">
        <v>193</v>
      </c>
    </row>
    <row r="866" spans="1:65" s="2" customFormat="1" ht="33" customHeight="1">
      <c r="A866" s="35"/>
      <c r="B866" s="36"/>
      <c r="C866" s="193" t="s">
        <v>1339</v>
      </c>
      <c r="D866" s="193" t="s">
        <v>195</v>
      </c>
      <c r="E866" s="194" t="s">
        <v>2416</v>
      </c>
      <c r="F866" s="195" t="s">
        <v>2417</v>
      </c>
      <c r="G866" s="196" t="s">
        <v>496</v>
      </c>
      <c r="H866" s="197">
        <v>22</v>
      </c>
      <c r="I866" s="198"/>
      <c r="J866" s="199">
        <f>ROUND(I866*H866,2)</f>
        <v>0</v>
      </c>
      <c r="K866" s="200"/>
      <c r="L866" s="40"/>
      <c r="M866" s="201" t="s">
        <v>1</v>
      </c>
      <c r="N866" s="202" t="s">
        <v>45</v>
      </c>
      <c r="O866" s="72"/>
      <c r="P866" s="203">
        <f>O866*H866</f>
        <v>0</v>
      </c>
      <c r="Q866" s="203">
        <v>0.00459</v>
      </c>
      <c r="R866" s="203">
        <f>Q866*H866</f>
        <v>0.10098000000000001</v>
      </c>
      <c r="S866" s="203">
        <v>0</v>
      </c>
      <c r="T866" s="204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205" t="s">
        <v>348</v>
      </c>
      <c r="AT866" s="205" t="s">
        <v>195</v>
      </c>
      <c r="AU866" s="205" t="s">
        <v>89</v>
      </c>
      <c r="AY866" s="18" t="s">
        <v>193</v>
      </c>
      <c r="BE866" s="206">
        <f>IF(N866="základní",J866,0)</f>
        <v>0</v>
      </c>
      <c r="BF866" s="206">
        <f>IF(N866="snížená",J866,0)</f>
        <v>0</v>
      </c>
      <c r="BG866" s="206">
        <f>IF(N866="zákl. přenesená",J866,0)</f>
        <v>0</v>
      </c>
      <c r="BH866" s="206">
        <f>IF(N866="sníž. přenesená",J866,0)</f>
        <v>0</v>
      </c>
      <c r="BI866" s="206">
        <f>IF(N866="nulová",J866,0)</f>
        <v>0</v>
      </c>
      <c r="BJ866" s="18" t="s">
        <v>87</v>
      </c>
      <c r="BK866" s="206">
        <f>ROUND(I866*H866,2)</f>
        <v>0</v>
      </c>
      <c r="BL866" s="18" t="s">
        <v>348</v>
      </c>
      <c r="BM866" s="205" t="s">
        <v>2418</v>
      </c>
    </row>
    <row r="867" spans="2:51" s="13" customFormat="1" ht="12">
      <c r="B867" s="207"/>
      <c r="C867" s="208"/>
      <c r="D867" s="209" t="s">
        <v>201</v>
      </c>
      <c r="E867" s="210" t="s">
        <v>1</v>
      </c>
      <c r="F867" s="211" t="s">
        <v>2419</v>
      </c>
      <c r="G867" s="208"/>
      <c r="H867" s="212">
        <v>22</v>
      </c>
      <c r="I867" s="213"/>
      <c r="J867" s="208"/>
      <c r="K867" s="208"/>
      <c r="L867" s="214"/>
      <c r="M867" s="215"/>
      <c r="N867" s="216"/>
      <c r="O867" s="216"/>
      <c r="P867" s="216"/>
      <c r="Q867" s="216"/>
      <c r="R867" s="216"/>
      <c r="S867" s="216"/>
      <c r="T867" s="217"/>
      <c r="AT867" s="218" t="s">
        <v>201</v>
      </c>
      <c r="AU867" s="218" t="s">
        <v>89</v>
      </c>
      <c r="AV867" s="13" t="s">
        <v>89</v>
      </c>
      <c r="AW867" s="13" t="s">
        <v>36</v>
      </c>
      <c r="AX867" s="13" t="s">
        <v>87</v>
      </c>
      <c r="AY867" s="218" t="s">
        <v>193</v>
      </c>
    </row>
    <row r="868" spans="1:65" s="2" customFormat="1" ht="24.2" customHeight="1">
      <c r="A868" s="35"/>
      <c r="B868" s="36"/>
      <c r="C868" s="193" t="s">
        <v>2420</v>
      </c>
      <c r="D868" s="193" t="s">
        <v>195</v>
      </c>
      <c r="E868" s="194" t="s">
        <v>2421</v>
      </c>
      <c r="F868" s="195" t="s">
        <v>2422</v>
      </c>
      <c r="G868" s="196" t="s">
        <v>231</v>
      </c>
      <c r="H868" s="197">
        <v>213.109</v>
      </c>
      <c r="I868" s="198"/>
      <c r="J868" s="199">
        <f>ROUND(I868*H868,2)</f>
        <v>0</v>
      </c>
      <c r="K868" s="200"/>
      <c r="L868" s="40"/>
      <c r="M868" s="201" t="s">
        <v>1</v>
      </c>
      <c r="N868" s="202" t="s">
        <v>45</v>
      </c>
      <c r="O868" s="72"/>
      <c r="P868" s="203">
        <f>O868*H868</f>
        <v>0</v>
      </c>
      <c r="Q868" s="203">
        <v>0.00263</v>
      </c>
      <c r="R868" s="203">
        <f>Q868*H868</f>
        <v>0.56047667</v>
      </c>
      <c r="S868" s="203">
        <v>0</v>
      </c>
      <c r="T868" s="204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205" t="s">
        <v>348</v>
      </c>
      <c r="AT868" s="205" t="s">
        <v>195</v>
      </c>
      <c r="AU868" s="205" t="s">
        <v>89</v>
      </c>
      <c r="AY868" s="18" t="s">
        <v>193</v>
      </c>
      <c r="BE868" s="206">
        <f>IF(N868="základní",J868,0)</f>
        <v>0</v>
      </c>
      <c r="BF868" s="206">
        <f>IF(N868="snížená",J868,0)</f>
        <v>0</v>
      </c>
      <c r="BG868" s="206">
        <f>IF(N868="zákl. přenesená",J868,0)</f>
        <v>0</v>
      </c>
      <c r="BH868" s="206">
        <f>IF(N868="sníž. přenesená",J868,0)</f>
        <v>0</v>
      </c>
      <c r="BI868" s="206">
        <f>IF(N868="nulová",J868,0)</f>
        <v>0</v>
      </c>
      <c r="BJ868" s="18" t="s">
        <v>87</v>
      </c>
      <c r="BK868" s="206">
        <f>ROUND(I868*H868,2)</f>
        <v>0</v>
      </c>
      <c r="BL868" s="18" t="s">
        <v>348</v>
      </c>
      <c r="BM868" s="205" t="s">
        <v>2423</v>
      </c>
    </row>
    <row r="869" spans="2:51" s="13" customFormat="1" ht="12">
      <c r="B869" s="207"/>
      <c r="C869" s="208"/>
      <c r="D869" s="209" t="s">
        <v>201</v>
      </c>
      <c r="E869" s="210" t="s">
        <v>1</v>
      </c>
      <c r="F869" s="211" t="s">
        <v>2424</v>
      </c>
      <c r="G869" s="208"/>
      <c r="H869" s="212">
        <v>213.109</v>
      </c>
      <c r="I869" s="213"/>
      <c r="J869" s="208"/>
      <c r="K869" s="208"/>
      <c r="L869" s="214"/>
      <c r="M869" s="215"/>
      <c r="N869" s="216"/>
      <c r="O869" s="216"/>
      <c r="P869" s="216"/>
      <c r="Q869" s="216"/>
      <c r="R869" s="216"/>
      <c r="S869" s="216"/>
      <c r="T869" s="217"/>
      <c r="AT869" s="218" t="s">
        <v>201</v>
      </c>
      <c r="AU869" s="218" t="s">
        <v>89</v>
      </c>
      <c r="AV869" s="13" t="s">
        <v>89</v>
      </c>
      <c r="AW869" s="13" t="s">
        <v>36</v>
      </c>
      <c r="AX869" s="13" t="s">
        <v>87</v>
      </c>
      <c r="AY869" s="218" t="s">
        <v>193</v>
      </c>
    </row>
    <row r="870" spans="1:65" s="2" customFormat="1" ht="24.2" customHeight="1">
      <c r="A870" s="35"/>
      <c r="B870" s="36"/>
      <c r="C870" s="193" t="s">
        <v>1342</v>
      </c>
      <c r="D870" s="193" t="s">
        <v>195</v>
      </c>
      <c r="E870" s="194" t="s">
        <v>2425</v>
      </c>
      <c r="F870" s="195" t="s">
        <v>2426</v>
      </c>
      <c r="G870" s="196" t="s">
        <v>231</v>
      </c>
      <c r="H870" s="197">
        <v>213.109</v>
      </c>
      <c r="I870" s="198"/>
      <c r="J870" s="199">
        <f>ROUND(I870*H870,2)</f>
        <v>0</v>
      </c>
      <c r="K870" s="200"/>
      <c r="L870" s="40"/>
      <c r="M870" s="201" t="s">
        <v>1</v>
      </c>
      <c r="N870" s="202" t="s">
        <v>45</v>
      </c>
      <c r="O870" s="72"/>
      <c r="P870" s="203">
        <f>O870*H870</f>
        <v>0</v>
      </c>
      <c r="Q870" s="203">
        <v>0.00034</v>
      </c>
      <c r="R870" s="203">
        <f>Q870*H870</f>
        <v>0.07245706</v>
      </c>
      <c r="S870" s="203">
        <v>0</v>
      </c>
      <c r="T870" s="204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205" t="s">
        <v>348</v>
      </c>
      <c r="AT870" s="205" t="s">
        <v>195</v>
      </c>
      <c r="AU870" s="205" t="s">
        <v>89</v>
      </c>
      <c r="AY870" s="18" t="s">
        <v>193</v>
      </c>
      <c r="BE870" s="206">
        <f>IF(N870="základní",J870,0)</f>
        <v>0</v>
      </c>
      <c r="BF870" s="206">
        <f>IF(N870="snížená",J870,0)</f>
        <v>0</v>
      </c>
      <c r="BG870" s="206">
        <f>IF(N870="zákl. přenesená",J870,0)</f>
        <v>0</v>
      </c>
      <c r="BH870" s="206">
        <f>IF(N870="sníž. přenesená",J870,0)</f>
        <v>0</v>
      </c>
      <c r="BI870" s="206">
        <f>IF(N870="nulová",J870,0)</f>
        <v>0</v>
      </c>
      <c r="BJ870" s="18" t="s">
        <v>87</v>
      </c>
      <c r="BK870" s="206">
        <f>ROUND(I870*H870,2)</f>
        <v>0</v>
      </c>
      <c r="BL870" s="18" t="s">
        <v>348</v>
      </c>
      <c r="BM870" s="205" t="s">
        <v>2427</v>
      </c>
    </row>
    <row r="871" spans="2:51" s="13" customFormat="1" ht="12">
      <c r="B871" s="207"/>
      <c r="C871" s="208"/>
      <c r="D871" s="209" t="s">
        <v>201</v>
      </c>
      <c r="E871" s="210" t="s">
        <v>1</v>
      </c>
      <c r="F871" s="211" t="s">
        <v>2424</v>
      </c>
      <c r="G871" s="208"/>
      <c r="H871" s="212">
        <v>213.109</v>
      </c>
      <c r="I871" s="213"/>
      <c r="J871" s="208"/>
      <c r="K871" s="208"/>
      <c r="L871" s="214"/>
      <c r="M871" s="215"/>
      <c r="N871" s="216"/>
      <c r="O871" s="216"/>
      <c r="P871" s="216"/>
      <c r="Q871" s="216"/>
      <c r="R871" s="216"/>
      <c r="S871" s="216"/>
      <c r="T871" s="217"/>
      <c r="AT871" s="218" t="s">
        <v>201</v>
      </c>
      <c r="AU871" s="218" t="s">
        <v>89</v>
      </c>
      <c r="AV871" s="13" t="s">
        <v>89</v>
      </c>
      <c r="AW871" s="13" t="s">
        <v>36</v>
      </c>
      <c r="AX871" s="13" t="s">
        <v>87</v>
      </c>
      <c r="AY871" s="218" t="s">
        <v>193</v>
      </c>
    </row>
    <row r="872" spans="1:65" s="2" customFormat="1" ht="24.2" customHeight="1">
      <c r="A872" s="35"/>
      <c r="B872" s="36"/>
      <c r="C872" s="193" t="s">
        <v>2428</v>
      </c>
      <c r="D872" s="193" t="s">
        <v>195</v>
      </c>
      <c r="E872" s="194" t="s">
        <v>2429</v>
      </c>
      <c r="F872" s="195" t="s">
        <v>2430</v>
      </c>
      <c r="G872" s="196" t="s">
        <v>496</v>
      </c>
      <c r="H872" s="197">
        <v>18.45</v>
      </c>
      <c r="I872" s="198"/>
      <c r="J872" s="199">
        <f>ROUND(I872*H872,2)</f>
        <v>0</v>
      </c>
      <c r="K872" s="200"/>
      <c r="L872" s="40"/>
      <c r="M872" s="201" t="s">
        <v>1</v>
      </c>
      <c r="N872" s="202" t="s">
        <v>45</v>
      </c>
      <c r="O872" s="72"/>
      <c r="P872" s="203">
        <f>O872*H872</f>
        <v>0</v>
      </c>
      <c r="Q872" s="203">
        <v>0.00187</v>
      </c>
      <c r="R872" s="203">
        <f>Q872*H872</f>
        <v>0.0345015</v>
      </c>
      <c r="S872" s="203">
        <v>0</v>
      </c>
      <c r="T872" s="204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05" t="s">
        <v>348</v>
      </c>
      <c r="AT872" s="205" t="s">
        <v>195</v>
      </c>
      <c r="AU872" s="205" t="s">
        <v>89</v>
      </c>
      <c r="AY872" s="18" t="s">
        <v>193</v>
      </c>
      <c r="BE872" s="206">
        <f>IF(N872="základní",J872,0)</f>
        <v>0</v>
      </c>
      <c r="BF872" s="206">
        <f>IF(N872="snížená",J872,0)</f>
        <v>0</v>
      </c>
      <c r="BG872" s="206">
        <f>IF(N872="zákl. přenesená",J872,0)</f>
        <v>0</v>
      </c>
      <c r="BH872" s="206">
        <f>IF(N872="sníž. přenesená",J872,0)</f>
        <v>0</v>
      </c>
      <c r="BI872" s="206">
        <f>IF(N872="nulová",J872,0)</f>
        <v>0</v>
      </c>
      <c r="BJ872" s="18" t="s">
        <v>87</v>
      </c>
      <c r="BK872" s="206">
        <f>ROUND(I872*H872,2)</f>
        <v>0</v>
      </c>
      <c r="BL872" s="18" t="s">
        <v>348</v>
      </c>
      <c r="BM872" s="205" t="s">
        <v>2431</v>
      </c>
    </row>
    <row r="873" spans="1:65" s="2" customFormat="1" ht="21.75" customHeight="1">
      <c r="A873" s="35"/>
      <c r="B873" s="36"/>
      <c r="C873" s="193" t="s">
        <v>1345</v>
      </c>
      <c r="D873" s="193" t="s">
        <v>195</v>
      </c>
      <c r="E873" s="194" t="s">
        <v>2432</v>
      </c>
      <c r="F873" s="195" t="s">
        <v>2433</v>
      </c>
      <c r="G873" s="196" t="s">
        <v>496</v>
      </c>
      <c r="H873" s="197">
        <v>36.9</v>
      </c>
      <c r="I873" s="198"/>
      <c r="J873" s="199">
        <f>ROUND(I873*H873,2)</f>
        <v>0</v>
      </c>
      <c r="K873" s="200"/>
      <c r="L873" s="40"/>
      <c r="M873" s="201" t="s">
        <v>1</v>
      </c>
      <c r="N873" s="202" t="s">
        <v>45</v>
      </c>
      <c r="O873" s="72"/>
      <c r="P873" s="203">
        <f>O873*H873</f>
        <v>0</v>
      </c>
      <c r="Q873" s="203">
        <v>0.00041</v>
      </c>
      <c r="R873" s="203">
        <f>Q873*H873</f>
        <v>0.015128999999999998</v>
      </c>
      <c r="S873" s="203">
        <v>0</v>
      </c>
      <c r="T873" s="204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205" t="s">
        <v>348</v>
      </c>
      <c r="AT873" s="205" t="s">
        <v>195</v>
      </c>
      <c r="AU873" s="205" t="s">
        <v>89</v>
      </c>
      <c r="AY873" s="18" t="s">
        <v>193</v>
      </c>
      <c r="BE873" s="206">
        <f>IF(N873="základní",J873,0)</f>
        <v>0</v>
      </c>
      <c r="BF873" s="206">
        <f>IF(N873="snížená",J873,0)</f>
        <v>0</v>
      </c>
      <c r="BG873" s="206">
        <f>IF(N873="zákl. přenesená",J873,0)</f>
        <v>0</v>
      </c>
      <c r="BH873" s="206">
        <f>IF(N873="sníž. přenesená",J873,0)</f>
        <v>0</v>
      </c>
      <c r="BI873" s="206">
        <f>IF(N873="nulová",J873,0)</f>
        <v>0</v>
      </c>
      <c r="BJ873" s="18" t="s">
        <v>87</v>
      </c>
      <c r="BK873" s="206">
        <f>ROUND(I873*H873,2)</f>
        <v>0</v>
      </c>
      <c r="BL873" s="18" t="s">
        <v>348</v>
      </c>
      <c r="BM873" s="205" t="s">
        <v>2434</v>
      </c>
    </row>
    <row r="874" spans="2:51" s="13" customFormat="1" ht="12">
      <c r="B874" s="207"/>
      <c r="C874" s="208"/>
      <c r="D874" s="209" t="s">
        <v>201</v>
      </c>
      <c r="E874" s="210" t="s">
        <v>1</v>
      </c>
      <c r="F874" s="211" t="s">
        <v>2435</v>
      </c>
      <c r="G874" s="208"/>
      <c r="H874" s="212">
        <v>36.9</v>
      </c>
      <c r="I874" s="213"/>
      <c r="J874" s="208"/>
      <c r="K874" s="208"/>
      <c r="L874" s="214"/>
      <c r="M874" s="215"/>
      <c r="N874" s="216"/>
      <c r="O874" s="216"/>
      <c r="P874" s="216"/>
      <c r="Q874" s="216"/>
      <c r="R874" s="216"/>
      <c r="S874" s="216"/>
      <c r="T874" s="217"/>
      <c r="AT874" s="218" t="s">
        <v>201</v>
      </c>
      <c r="AU874" s="218" t="s">
        <v>89</v>
      </c>
      <c r="AV874" s="13" t="s">
        <v>89</v>
      </c>
      <c r="AW874" s="13" t="s">
        <v>36</v>
      </c>
      <c r="AX874" s="13" t="s">
        <v>87</v>
      </c>
      <c r="AY874" s="218" t="s">
        <v>193</v>
      </c>
    </row>
    <row r="875" spans="1:65" s="2" customFormat="1" ht="24.2" customHeight="1">
      <c r="A875" s="35"/>
      <c r="B875" s="36"/>
      <c r="C875" s="193" t="s">
        <v>2436</v>
      </c>
      <c r="D875" s="193" t="s">
        <v>195</v>
      </c>
      <c r="E875" s="194" t="s">
        <v>2437</v>
      </c>
      <c r="F875" s="195" t="s">
        <v>2438</v>
      </c>
      <c r="G875" s="196" t="s">
        <v>496</v>
      </c>
      <c r="H875" s="197">
        <v>39</v>
      </c>
      <c r="I875" s="198"/>
      <c r="J875" s="199">
        <f>ROUND(I875*H875,2)</f>
        <v>0</v>
      </c>
      <c r="K875" s="200"/>
      <c r="L875" s="40"/>
      <c r="M875" s="201" t="s">
        <v>1</v>
      </c>
      <c r="N875" s="202" t="s">
        <v>45</v>
      </c>
      <c r="O875" s="72"/>
      <c r="P875" s="203">
        <f>O875*H875</f>
        <v>0</v>
      </c>
      <c r="Q875" s="203">
        <v>0.00089</v>
      </c>
      <c r="R875" s="203">
        <f>Q875*H875</f>
        <v>0.03471</v>
      </c>
      <c r="S875" s="203">
        <v>0</v>
      </c>
      <c r="T875" s="204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205" t="s">
        <v>348</v>
      </c>
      <c r="AT875" s="205" t="s">
        <v>195</v>
      </c>
      <c r="AU875" s="205" t="s">
        <v>89</v>
      </c>
      <c r="AY875" s="18" t="s">
        <v>193</v>
      </c>
      <c r="BE875" s="206">
        <f>IF(N875="základní",J875,0)</f>
        <v>0</v>
      </c>
      <c r="BF875" s="206">
        <f>IF(N875="snížená",J875,0)</f>
        <v>0</v>
      </c>
      <c r="BG875" s="206">
        <f>IF(N875="zákl. přenesená",J875,0)</f>
        <v>0</v>
      </c>
      <c r="BH875" s="206">
        <f>IF(N875="sníž. přenesená",J875,0)</f>
        <v>0</v>
      </c>
      <c r="BI875" s="206">
        <f>IF(N875="nulová",J875,0)</f>
        <v>0</v>
      </c>
      <c r="BJ875" s="18" t="s">
        <v>87</v>
      </c>
      <c r="BK875" s="206">
        <f>ROUND(I875*H875,2)</f>
        <v>0</v>
      </c>
      <c r="BL875" s="18" t="s">
        <v>348</v>
      </c>
      <c r="BM875" s="205" t="s">
        <v>2439</v>
      </c>
    </row>
    <row r="876" spans="2:51" s="13" customFormat="1" ht="12">
      <c r="B876" s="207"/>
      <c r="C876" s="208"/>
      <c r="D876" s="209" t="s">
        <v>201</v>
      </c>
      <c r="E876" s="210" t="s">
        <v>1</v>
      </c>
      <c r="F876" s="211" t="s">
        <v>2415</v>
      </c>
      <c r="G876" s="208"/>
      <c r="H876" s="212">
        <v>39</v>
      </c>
      <c r="I876" s="213"/>
      <c r="J876" s="208"/>
      <c r="K876" s="208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201</v>
      </c>
      <c r="AU876" s="218" t="s">
        <v>89</v>
      </c>
      <c r="AV876" s="13" t="s">
        <v>89</v>
      </c>
      <c r="AW876" s="13" t="s">
        <v>36</v>
      </c>
      <c r="AX876" s="13" t="s">
        <v>87</v>
      </c>
      <c r="AY876" s="218" t="s">
        <v>193</v>
      </c>
    </row>
    <row r="877" spans="1:65" s="2" customFormat="1" ht="33" customHeight="1">
      <c r="A877" s="35"/>
      <c r="B877" s="36"/>
      <c r="C877" s="193" t="s">
        <v>1349</v>
      </c>
      <c r="D877" s="193" t="s">
        <v>195</v>
      </c>
      <c r="E877" s="194" t="s">
        <v>2440</v>
      </c>
      <c r="F877" s="195" t="s">
        <v>2441</v>
      </c>
      <c r="G877" s="196" t="s">
        <v>496</v>
      </c>
      <c r="H877" s="197">
        <v>22</v>
      </c>
      <c r="I877" s="198"/>
      <c r="J877" s="199">
        <f>ROUND(I877*H877,2)</f>
        <v>0</v>
      </c>
      <c r="K877" s="200"/>
      <c r="L877" s="40"/>
      <c r="M877" s="201" t="s">
        <v>1</v>
      </c>
      <c r="N877" s="202" t="s">
        <v>45</v>
      </c>
      <c r="O877" s="72"/>
      <c r="P877" s="203">
        <f>O877*H877</f>
        <v>0</v>
      </c>
      <c r="Q877" s="203">
        <v>0.00115</v>
      </c>
      <c r="R877" s="203">
        <f>Q877*H877</f>
        <v>0.0253</v>
      </c>
      <c r="S877" s="203">
        <v>0</v>
      </c>
      <c r="T877" s="204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205" t="s">
        <v>348</v>
      </c>
      <c r="AT877" s="205" t="s">
        <v>195</v>
      </c>
      <c r="AU877" s="205" t="s">
        <v>89</v>
      </c>
      <c r="AY877" s="18" t="s">
        <v>193</v>
      </c>
      <c r="BE877" s="206">
        <f>IF(N877="základní",J877,0)</f>
        <v>0</v>
      </c>
      <c r="BF877" s="206">
        <f>IF(N877="snížená",J877,0)</f>
        <v>0</v>
      </c>
      <c r="BG877" s="206">
        <f>IF(N877="zákl. přenesená",J877,0)</f>
        <v>0</v>
      </c>
      <c r="BH877" s="206">
        <f>IF(N877="sníž. přenesená",J877,0)</f>
        <v>0</v>
      </c>
      <c r="BI877" s="206">
        <f>IF(N877="nulová",J877,0)</f>
        <v>0</v>
      </c>
      <c r="BJ877" s="18" t="s">
        <v>87</v>
      </c>
      <c r="BK877" s="206">
        <f>ROUND(I877*H877,2)</f>
        <v>0</v>
      </c>
      <c r="BL877" s="18" t="s">
        <v>348</v>
      </c>
      <c r="BM877" s="205" t="s">
        <v>2442</v>
      </c>
    </row>
    <row r="878" spans="2:51" s="13" customFormat="1" ht="12">
      <c r="B878" s="207"/>
      <c r="C878" s="208"/>
      <c r="D878" s="209" t="s">
        <v>201</v>
      </c>
      <c r="E878" s="210" t="s">
        <v>1</v>
      </c>
      <c r="F878" s="211" t="s">
        <v>2443</v>
      </c>
      <c r="G878" s="208"/>
      <c r="H878" s="212">
        <v>22</v>
      </c>
      <c r="I878" s="213"/>
      <c r="J878" s="208"/>
      <c r="K878" s="208"/>
      <c r="L878" s="214"/>
      <c r="M878" s="215"/>
      <c r="N878" s="216"/>
      <c r="O878" s="216"/>
      <c r="P878" s="216"/>
      <c r="Q878" s="216"/>
      <c r="R878" s="216"/>
      <c r="S878" s="216"/>
      <c r="T878" s="217"/>
      <c r="AT878" s="218" t="s">
        <v>201</v>
      </c>
      <c r="AU878" s="218" t="s">
        <v>89</v>
      </c>
      <c r="AV878" s="13" t="s">
        <v>89</v>
      </c>
      <c r="AW878" s="13" t="s">
        <v>36</v>
      </c>
      <c r="AX878" s="13" t="s">
        <v>87</v>
      </c>
      <c r="AY878" s="218" t="s">
        <v>193</v>
      </c>
    </row>
    <row r="879" spans="1:65" s="2" customFormat="1" ht="24.2" customHeight="1">
      <c r="A879" s="35"/>
      <c r="B879" s="36"/>
      <c r="C879" s="193" t="s">
        <v>2444</v>
      </c>
      <c r="D879" s="193" t="s">
        <v>195</v>
      </c>
      <c r="E879" s="194" t="s">
        <v>2445</v>
      </c>
      <c r="F879" s="195" t="s">
        <v>2446</v>
      </c>
      <c r="G879" s="196" t="s">
        <v>496</v>
      </c>
      <c r="H879" s="197">
        <v>24.5</v>
      </c>
      <c r="I879" s="198"/>
      <c r="J879" s="199">
        <f>ROUND(I879*H879,2)</f>
        <v>0</v>
      </c>
      <c r="K879" s="200"/>
      <c r="L879" s="40"/>
      <c r="M879" s="201" t="s">
        <v>1</v>
      </c>
      <c r="N879" s="202" t="s">
        <v>45</v>
      </c>
      <c r="O879" s="72"/>
      <c r="P879" s="203">
        <f>O879*H879</f>
        <v>0</v>
      </c>
      <c r="Q879" s="203">
        <v>0.00061</v>
      </c>
      <c r="R879" s="203">
        <f>Q879*H879</f>
        <v>0.014945</v>
      </c>
      <c r="S879" s="203">
        <v>0</v>
      </c>
      <c r="T879" s="204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205" t="s">
        <v>348</v>
      </c>
      <c r="AT879" s="205" t="s">
        <v>195</v>
      </c>
      <c r="AU879" s="205" t="s">
        <v>89</v>
      </c>
      <c r="AY879" s="18" t="s">
        <v>193</v>
      </c>
      <c r="BE879" s="206">
        <f>IF(N879="základní",J879,0)</f>
        <v>0</v>
      </c>
      <c r="BF879" s="206">
        <f>IF(N879="snížená",J879,0)</f>
        <v>0</v>
      </c>
      <c r="BG879" s="206">
        <f>IF(N879="zákl. přenesená",J879,0)</f>
        <v>0</v>
      </c>
      <c r="BH879" s="206">
        <f>IF(N879="sníž. přenesená",J879,0)</f>
        <v>0</v>
      </c>
      <c r="BI879" s="206">
        <f>IF(N879="nulová",J879,0)</f>
        <v>0</v>
      </c>
      <c r="BJ879" s="18" t="s">
        <v>87</v>
      </c>
      <c r="BK879" s="206">
        <f>ROUND(I879*H879,2)</f>
        <v>0</v>
      </c>
      <c r="BL879" s="18" t="s">
        <v>348</v>
      </c>
      <c r="BM879" s="205" t="s">
        <v>2447</v>
      </c>
    </row>
    <row r="880" spans="2:51" s="13" customFormat="1" ht="12">
      <c r="B880" s="207"/>
      <c r="C880" s="208"/>
      <c r="D880" s="209" t="s">
        <v>201</v>
      </c>
      <c r="E880" s="210" t="s">
        <v>1</v>
      </c>
      <c r="F880" s="211" t="s">
        <v>2448</v>
      </c>
      <c r="G880" s="208"/>
      <c r="H880" s="212">
        <v>24.5</v>
      </c>
      <c r="I880" s="213"/>
      <c r="J880" s="208"/>
      <c r="K880" s="208"/>
      <c r="L880" s="214"/>
      <c r="M880" s="215"/>
      <c r="N880" s="216"/>
      <c r="O880" s="216"/>
      <c r="P880" s="216"/>
      <c r="Q880" s="216"/>
      <c r="R880" s="216"/>
      <c r="S880" s="216"/>
      <c r="T880" s="217"/>
      <c r="AT880" s="218" t="s">
        <v>201</v>
      </c>
      <c r="AU880" s="218" t="s">
        <v>89</v>
      </c>
      <c r="AV880" s="13" t="s">
        <v>89</v>
      </c>
      <c r="AW880" s="13" t="s">
        <v>36</v>
      </c>
      <c r="AX880" s="13" t="s">
        <v>87</v>
      </c>
      <c r="AY880" s="218" t="s">
        <v>193</v>
      </c>
    </row>
    <row r="881" spans="1:65" s="2" customFormat="1" ht="24.2" customHeight="1">
      <c r="A881" s="35"/>
      <c r="B881" s="36"/>
      <c r="C881" s="193" t="s">
        <v>1352</v>
      </c>
      <c r="D881" s="193" t="s">
        <v>195</v>
      </c>
      <c r="E881" s="194" t="s">
        <v>2449</v>
      </c>
      <c r="F881" s="195" t="s">
        <v>2450</v>
      </c>
      <c r="G881" s="196" t="s">
        <v>496</v>
      </c>
      <c r="H881" s="197">
        <v>23</v>
      </c>
      <c r="I881" s="198"/>
      <c r="J881" s="199">
        <f>ROUND(I881*H881,2)</f>
        <v>0</v>
      </c>
      <c r="K881" s="200"/>
      <c r="L881" s="40"/>
      <c r="M881" s="201" t="s">
        <v>1</v>
      </c>
      <c r="N881" s="202" t="s">
        <v>45</v>
      </c>
      <c r="O881" s="72"/>
      <c r="P881" s="203">
        <f>O881*H881</f>
        <v>0</v>
      </c>
      <c r="Q881" s="203">
        <v>0.00077</v>
      </c>
      <c r="R881" s="203">
        <f>Q881*H881</f>
        <v>0.01771</v>
      </c>
      <c r="S881" s="203">
        <v>0</v>
      </c>
      <c r="T881" s="204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205" t="s">
        <v>348</v>
      </c>
      <c r="AT881" s="205" t="s">
        <v>195</v>
      </c>
      <c r="AU881" s="205" t="s">
        <v>89</v>
      </c>
      <c r="AY881" s="18" t="s">
        <v>193</v>
      </c>
      <c r="BE881" s="206">
        <f>IF(N881="základní",J881,0)</f>
        <v>0</v>
      </c>
      <c r="BF881" s="206">
        <f>IF(N881="snížená",J881,0)</f>
        <v>0</v>
      </c>
      <c r="BG881" s="206">
        <f>IF(N881="zákl. přenesená",J881,0)</f>
        <v>0</v>
      </c>
      <c r="BH881" s="206">
        <f>IF(N881="sníž. přenesená",J881,0)</f>
        <v>0</v>
      </c>
      <c r="BI881" s="206">
        <f>IF(N881="nulová",J881,0)</f>
        <v>0</v>
      </c>
      <c r="BJ881" s="18" t="s">
        <v>87</v>
      </c>
      <c r="BK881" s="206">
        <f>ROUND(I881*H881,2)</f>
        <v>0</v>
      </c>
      <c r="BL881" s="18" t="s">
        <v>348</v>
      </c>
      <c r="BM881" s="205" t="s">
        <v>2451</v>
      </c>
    </row>
    <row r="882" spans="2:51" s="13" customFormat="1" ht="12">
      <c r="B882" s="207"/>
      <c r="C882" s="208"/>
      <c r="D882" s="209" t="s">
        <v>201</v>
      </c>
      <c r="E882" s="210" t="s">
        <v>1</v>
      </c>
      <c r="F882" s="211" t="s">
        <v>2452</v>
      </c>
      <c r="G882" s="208"/>
      <c r="H882" s="212">
        <v>23</v>
      </c>
      <c r="I882" s="213"/>
      <c r="J882" s="208"/>
      <c r="K882" s="208"/>
      <c r="L882" s="214"/>
      <c r="M882" s="215"/>
      <c r="N882" s="216"/>
      <c r="O882" s="216"/>
      <c r="P882" s="216"/>
      <c r="Q882" s="216"/>
      <c r="R882" s="216"/>
      <c r="S882" s="216"/>
      <c r="T882" s="217"/>
      <c r="AT882" s="218" t="s">
        <v>201</v>
      </c>
      <c r="AU882" s="218" t="s">
        <v>89</v>
      </c>
      <c r="AV882" s="13" t="s">
        <v>89</v>
      </c>
      <c r="AW882" s="13" t="s">
        <v>36</v>
      </c>
      <c r="AX882" s="13" t="s">
        <v>87</v>
      </c>
      <c r="AY882" s="218" t="s">
        <v>193</v>
      </c>
    </row>
    <row r="883" spans="1:65" s="2" customFormat="1" ht="37.9" customHeight="1">
      <c r="A883" s="35"/>
      <c r="B883" s="36"/>
      <c r="C883" s="193" t="s">
        <v>2453</v>
      </c>
      <c r="D883" s="193" t="s">
        <v>195</v>
      </c>
      <c r="E883" s="194" t="s">
        <v>2454</v>
      </c>
      <c r="F883" s="195" t="s">
        <v>2455</v>
      </c>
      <c r="G883" s="196" t="s">
        <v>367</v>
      </c>
      <c r="H883" s="197">
        <v>1</v>
      </c>
      <c r="I883" s="198"/>
      <c r="J883" s="199">
        <f>ROUND(I883*H883,2)</f>
        <v>0</v>
      </c>
      <c r="K883" s="200"/>
      <c r="L883" s="40"/>
      <c r="M883" s="201" t="s">
        <v>1</v>
      </c>
      <c r="N883" s="202" t="s">
        <v>45</v>
      </c>
      <c r="O883" s="72"/>
      <c r="P883" s="203">
        <f>O883*H883</f>
        <v>0</v>
      </c>
      <c r="Q883" s="203">
        <v>0.00198</v>
      </c>
      <c r="R883" s="203">
        <f>Q883*H883</f>
        <v>0.00198</v>
      </c>
      <c r="S883" s="203">
        <v>0</v>
      </c>
      <c r="T883" s="204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205" t="s">
        <v>348</v>
      </c>
      <c r="AT883" s="205" t="s">
        <v>195</v>
      </c>
      <c r="AU883" s="205" t="s">
        <v>89</v>
      </c>
      <c r="AY883" s="18" t="s">
        <v>193</v>
      </c>
      <c r="BE883" s="206">
        <f>IF(N883="základní",J883,0)</f>
        <v>0</v>
      </c>
      <c r="BF883" s="206">
        <f>IF(N883="snížená",J883,0)</f>
        <v>0</v>
      </c>
      <c r="BG883" s="206">
        <f>IF(N883="zákl. přenesená",J883,0)</f>
        <v>0</v>
      </c>
      <c r="BH883" s="206">
        <f>IF(N883="sníž. přenesená",J883,0)</f>
        <v>0</v>
      </c>
      <c r="BI883" s="206">
        <f>IF(N883="nulová",J883,0)</f>
        <v>0</v>
      </c>
      <c r="BJ883" s="18" t="s">
        <v>87</v>
      </c>
      <c r="BK883" s="206">
        <f>ROUND(I883*H883,2)</f>
        <v>0</v>
      </c>
      <c r="BL883" s="18" t="s">
        <v>348</v>
      </c>
      <c r="BM883" s="205" t="s">
        <v>2456</v>
      </c>
    </row>
    <row r="884" spans="2:51" s="13" customFormat="1" ht="12">
      <c r="B884" s="207"/>
      <c r="C884" s="208"/>
      <c r="D884" s="209" t="s">
        <v>201</v>
      </c>
      <c r="E884" s="210" t="s">
        <v>1</v>
      </c>
      <c r="F884" s="211" t="s">
        <v>2457</v>
      </c>
      <c r="G884" s="208"/>
      <c r="H884" s="212">
        <v>1</v>
      </c>
      <c r="I884" s="213"/>
      <c r="J884" s="208"/>
      <c r="K884" s="208"/>
      <c r="L884" s="214"/>
      <c r="M884" s="215"/>
      <c r="N884" s="216"/>
      <c r="O884" s="216"/>
      <c r="P884" s="216"/>
      <c r="Q884" s="216"/>
      <c r="R884" s="216"/>
      <c r="S884" s="216"/>
      <c r="T884" s="217"/>
      <c r="AT884" s="218" t="s">
        <v>201</v>
      </c>
      <c r="AU884" s="218" t="s">
        <v>89</v>
      </c>
      <c r="AV884" s="13" t="s">
        <v>89</v>
      </c>
      <c r="AW884" s="13" t="s">
        <v>36</v>
      </c>
      <c r="AX884" s="13" t="s">
        <v>87</v>
      </c>
      <c r="AY884" s="218" t="s">
        <v>193</v>
      </c>
    </row>
    <row r="885" spans="1:65" s="2" customFormat="1" ht="24.2" customHeight="1">
      <c r="A885" s="35"/>
      <c r="B885" s="36"/>
      <c r="C885" s="193" t="s">
        <v>1355</v>
      </c>
      <c r="D885" s="193" t="s">
        <v>195</v>
      </c>
      <c r="E885" s="194" t="s">
        <v>2458</v>
      </c>
      <c r="F885" s="195" t="s">
        <v>2459</v>
      </c>
      <c r="G885" s="196" t="s">
        <v>496</v>
      </c>
      <c r="H885" s="197">
        <v>39</v>
      </c>
      <c r="I885" s="198"/>
      <c r="J885" s="199">
        <f>ROUND(I885*H885,2)</f>
        <v>0</v>
      </c>
      <c r="K885" s="200"/>
      <c r="L885" s="40"/>
      <c r="M885" s="201" t="s">
        <v>1</v>
      </c>
      <c r="N885" s="202" t="s">
        <v>45</v>
      </c>
      <c r="O885" s="72"/>
      <c r="P885" s="203">
        <f>O885*H885</f>
        <v>0</v>
      </c>
      <c r="Q885" s="203">
        <v>0</v>
      </c>
      <c r="R885" s="203">
        <f>Q885*H885</f>
        <v>0</v>
      </c>
      <c r="S885" s="203">
        <v>0</v>
      </c>
      <c r="T885" s="204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205" t="s">
        <v>348</v>
      </c>
      <c r="AT885" s="205" t="s">
        <v>195</v>
      </c>
      <c r="AU885" s="205" t="s">
        <v>89</v>
      </c>
      <c r="AY885" s="18" t="s">
        <v>193</v>
      </c>
      <c r="BE885" s="206">
        <f>IF(N885="základní",J885,0)</f>
        <v>0</v>
      </c>
      <c r="BF885" s="206">
        <f>IF(N885="snížená",J885,0)</f>
        <v>0</v>
      </c>
      <c r="BG885" s="206">
        <f>IF(N885="zákl. přenesená",J885,0)</f>
        <v>0</v>
      </c>
      <c r="BH885" s="206">
        <f>IF(N885="sníž. přenesená",J885,0)</f>
        <v>0</v>
      </c>
      <c r="BI885" s="206">
        <f>IF(N885="nulová",J885,0)</f>
        <v>0</v>
      </c>
      <c r="BJ885" s="18" t="s">
        <v>87</v>
      </c>
      <c r="BK885" s="206">
        <f>ROUND(I885*H885,2)</f>
        <v>0</v>
      </c>
      <c r="BL885" s="18" t="s">
        <v>348</v>
      </c>
      <c r="BM885" s="205" t="s">
        <v>2460</v>
      </c>
    </row>
    <row r="886" spans="1:65" s="2" customFormat="1" ht="16.5" customHeight="1">
      <c r="A886" s="35"/>
      <c r="B886" s="36"/>
      <c r="C886" s="193" t="s">
        <v>2461</v>
      </c>
      <c r="D886" s="193" t="s">
        <v>195</v>
      </c>
      <c r="E886" s="194" t="s">
        <v>2462</v>
      </c>
      <c r="F886" s="195" t="s">
        <v>2463</v>
      </c>
      <c r="G886" s="196" t="s">
        <v>367</v>
      </c>
      <c r="H886" s="197">
        <v>1</v>
      </c>
      <c r="I886" s="198"/>
      <c r="J886" s="199">
        <f>ROUND(I886*H886,2)</f>
        <v>0</v>
      </c>
      <c r="K886" s="200"/>
      <c r="L886" s="40"/>
      <c r="M886" s="201" t="s">
        <v>1</v>
      </c>
      <c r="N886" s="202" t="s">
        <v>45</v>
      </c>
      <c r="O886" s="72"/>
      <c r="P886" s="203">
        <f>O886*H886</f>
        <v>0</v>
      </c>
      <c r="Q886" s="203">
        <v>0</v>
      </c>
      <c r="R886" s="203">
        <f>Q886*H886</f>
        <v>0</v>
      </c>
      <c r="S886" s="203">
        <v>0</v>
      </c>
      <c r="T886" s="204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205" t="s">
        <v>348</v>
      </c>
      <c r="AT886" s="205" t="s">
        <v>195</v>
      </c>
      <c r="AU886" s="205" t="s">
        <v>89</v>
      </c>
      <c r="AY886" s="18" t="s">
        <v>193</v>
      </c>
      <c r="BE886" s="206">
        <f>IF(N886="základní",J886,0)</f>
        <v>0</v>
      </c>
      <c r="BF886" s="206">
        <f>IF(N886="snížená",J886,0)</f>
        <v>0</v>
      </c>
      <c r="BG886" s="206">
        <f>IF(N886="zákl. přenesená",J886,0)</f>
        <v>0</v>
      </c>
      <c r="BH886" s="206">
        <f>IF(N886="sníž. přenesená",J886,0)</f>
        <v>0</v>
      </c>
      <c r="BI886" s="206">
        <f>IF(N886="nulová",J886,0)</f>
        <v>0</v>
      </c>
      <c r="BJ886" s="18" t="s">
        <v>87</v>
      </c>
      <c r="BK886" s="206">
        <f>ROUND(I886*H886,2)</f>
        <v>0</v>
      </c>
      <c r="BL886" s="18" t="s">
        <v>348</v>
      </c>
      <c r="BM886" s="205" t="s">
        <v>2464</v>
      </c>
    </row>
    <row r="887" spans="1:65" s="2" customFormat="1" ht="21.75" customHeight="1">
      <c r="A887" s="35"/>
      <c r="B887" s="36"/>
      <c r="C887" s="193" t="s">
        <v>1358</v>
      </c>
      <c r="D887" s="193" t="s">
        <v>195</v>
      </c>
      <c r="E887" s="194" t="s">
        <v>2465</v>
      </c>
      <c r="F887" s="195" t="s">
        <v>2466</v>
      </c>
      <c r="G887" s="196" t="s">
        <v>496</v>
      </c>
      <c r="H887" s="197">
        <v>10</v>
      </c>
      <c r="I887" s="198"/>
      <c r="J887" s="199">
        <f>ROUND(I887*H887,2)</f>
        <v>0</v>
      </c>
      <c r="K887" s="200"/>
      <c r="L887" s="40"/>
      <c r="M887" s="201" t="s">
        <v>1</v>
      </c>
      <c r="N887" s="202" t="s">
        <v>45</v>
      </c>
      <c r="O887" s="72"/>
      <c r="P887" s="203">
        <f>O887*H887</f>
        <v>0</v>
      </c>
      <c r="Q887" s="203">
        <v>0.0009</v>
      </c>
      <c r="R887" s="203">
        <f>Q887*H887</f>
        <v>0.009</v>
      </c>
      <c r="S887" s="203">
        <v>0</v>
      </c>
      <c r="T887" s="204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205" t="s">
        <v>348</v>
      </c>
      <c r="AT887" s="205" t="s">
        <v>195</v>
      </c>
      <c r="AU887" s="205" t="s">
        <v>89</v>
      </c>
      <c r="AY887" s="18" t="s">
        <v>193</v>
      </c>
      <c r="BE887" s="206">
        <f>IF(N887="základní",J887,0)</f>
        <v>0</v>
      </c>
      <c r="BF887" s="206">
        <f>IF(N887="snížená",J887,0)</f>
        <v>0</v>
      </c>
      <c r="BG887" s="206">
        <f>IF(N887="zákl. přenesená",J887,0)</f>
        <v>0</v>
      </c>
      <c r="BH887" s="206">
        <f>IF(N887="sníž. přenesená",J887,0)</f>
        <v>0</v>
      </c>
      <c r="BI887" s="206">
        <f>IF(N887="nulová",J887,0)</f>
        <v>0</v>
      </c>
      <c r="BJ887" s="18" t="s">
        <v>87</v>
      </c>
      <c r="BK887" s="206">
        <f>ROUND(I887*H887,2)</f>
        <v>0</v>
      </c>
      <c r="BL887" s="18" t="s">
        <v>348</v>
      </c>
      <c r="BM887" s="205" t="s">
        <v>2467</v>
      </c>
    </row>
    <row r="888" spans="2:51" s="13" customFormat="1" ht="12">
      <c r="B888" s="207"/>
      <c r="C888" s="208"/>
      <c r="D888" s="209" t="s">
        <v>201</v>
      </c>
      <c r="E888" s="210" t="s">
        <v>1</v>
      </c>
      <c r="F888" s="211" t="s">
        <v>2468</v>
      </c>
      <c r="G888" s="208"/>
      <c r="H888" s="212">
        <v>10</v>
      </c>
      <c r="I888" s="213"/>
      <c r="J888" s="208"/>
      <c r="K888" s="208"/>
      <c r="L888" s="214"/>
      <c r="M888" s="215"/>
      <c r="N888" s="216"/>
      <c r="O888" s="216"/>
      <c r="P888" s="216"/>
      <c r="Q888" s="216"/>
      <c r="R888" s="216"/>
      <c r="S888" s="216"/>
      <c r="T888" s="217"/>
      <c r="AT888" s="218" t="s">
        <v>201</v>
      </c>
      <c r="AU888" s="218" t="s">
        <v>89</v>
      </c>
      <c r="AV888" s="13" t="s">
        <v>89</v>
      </c>
      <c r="AW888" s="13" t="s">
        <v>36</v>
      </c>
      <c r="AX888" s="13" t="s">
        <v>87</v>
      </c>
      <c r="AY888" s="218" t="s">
        <v>193</v>
      </c>
    </row>
    <row r="889" spans="1:65" s="2" customFormat="1" ht="21.75" customHeight="1">
      <c r="A889" s="35"/>
      <c r="B889" s="36"/>
      <c r="C889" s="193" t="s">
        <v>2469</v>
      </c>
      <c r="D889" s="193" t="s">
        <v>195</v>
      </c>
      <c r="E889" s="194" t="s">
        <v>2470</v>
      </c>
      <c r="F889" s="195" t="s">
        <v>2471</v>
      </c>
      <c r="G889" s="196" t="s">
        <v>496</v>
      </c>
      <c r="H889" s="197">
        <v>39</v>
      </c>
      <c r="I889" s="198"/>
      <c r="J889" s="199">
        <f>ROUND(I889*H889,2)</f>
        <v>0</v>
      </c>
      <c r="K889" s="200"/>
      <c r="L889" s="40"/>
      <c r="M889" s="201" t="s">
        <v>1</v>
      </c>
      <c r="N889" s="202" t="s">
        <v>45</v>
      </c>
      <c r="O889" s="72"/>
      <c r="P889" s="203">
        <f>O889*H889</f>
        <v>0</v>
      </c>
      <c r="Q889" s="203">
        <v>0.00091</v>
      </c>
      <c r="R889" s="203">
        <f>Q889*H889</f>
        <v>0.03549</v>
      </c>
      <c r="S889" s="203">
        <v>0</v>
      </c>
      <c r="T889" s="204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205" t="s">
        <v>348</v>
      </c>
      <c r="AT889" s="205" t="s">
        <v>195</v>
      </c>
      <c r="AU889" s="205" t="s">
        <v>89</v>
      </c>
      <c r="AY889" s="18" t="s">
        <v>193</v>
      </c>
      <c r="BE889" s="206">
        <f>IF(N889="základní",J889,0)</f>
        <v>0</v>
      </c>
      <c r="BF889" s="206">
        <f>IF(N889="snížená",J889,0)</f>
        <v>0</v>
      </c>
      <c r="BG889" s="206">
        <f>IF(N889="zákl. přenesená",J889,0)</f>
        <v>0</v>
      </c>
      <c r="BH889" s="206">
        <f>IF(N889="sníž. přenesená",J889,0)</f>
        <v>0</v>
      </c>
      <c r="BI889" s="206">
        <f>IF(N889="nulová",J889,0)</f>
        <v>0</v>
      </c>
      <c r="BJ889" s="18" t="s">
        <v>87</v>
      </c>
      <c r="BK889" s="206">
        <f>ROUND(I889*H889,2)</f>
        <v>0</v>
      </c>
      <c r="BL889" s="18" t="s">
        <v>348</v>
      </c>
      <c r="BM889" s="205" t="s">
        <v>2472</v>
      </c>
    </row>
    <row r="890" spans="2:51" s="13" customFormat="1" ht="12">
      <c r="B890" s="207"/>
      <c r="C890" s="208"/>
      <c r="D890" s="209" t="s">
        <v>201</v>
      </c>
      <c r="E890" s="210" t="s">
        <v>1</v>
      </c>
      <c r="F890" s="211" t="s">
        <v>2473</v>
      </c>
      <c r="G890" s="208"/>
      <c r="H890" s="212">
        <v>39</v>
      </c>
      <c r="I890" s="213"/>
      <c r="J890" s="208"/>
      <c r="K890" s="208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201</v>
      </c>
      <c r="AU890" s="218" t="s">
        <v>89</v>
      </c>
      <c r="AV890" s="13" t="s">
        <v>89</v>
      </c>
      <c r="AW890" s="13" t="s">
        <v>36</v>
      </c>
      <c r="AX890" s="13" t="s">
        <v>87</v>
      </c>
      <c r="AY890" s="218" t="s">
        <v>193</v>
      </c>
    </row>
    <row r="891" spans="1:65" s="2" customFormat="1" ht="24.2" customHeight="1">
      <c r="A891" s="35"/>
      <c r="B891" s="36"/>
      <c r="C891" s="193" t="s">
        <v>1361</v>
      </c>
      <c r="D891" s="193" t="s">
        <v>195</v>
      </c>
      <c r="E891" s="194" t="s">
        <v>2474</v>
      </c>
      <c r="F891" s="195" t="s">
        <v>2475</v>
      </c>
      <c r="G891" s="196" t="s">
        <v>367</v>
      </c>
      <c r="H891" s="197">
        <v>1</v>
      </c>
      <c r="I891" s="198"/>
      <c r="J891" s="199">
        <f>ROUND(I891*H891,2)</f>
        <v>0</v>
      </c>
      <c r="K891" s="200"/>
      <c r="L891" s="40"/>
      <c r="M891" s="201" t="s">
        <v>1</v>
      </c>
      <c r="N891" s="202" t="s">
        <v>45</v>
      </c>
      <c r="O891" s="72"/>
      <c r="P891" s="203">
        <f>O891*H891</f>
        <v>0</v>
      </c>
      <c r="Q891" s="203">
        <v>0.00019</v>
      </c>
      <c r="R891" s="203">
        <f>Q891*H891</f>
        <v>0.00019</v>
      </c>
      <c r="S891" s="203">
        <v>0</v>
      </c>
      <c r="T891" s="204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205" t="s">
        <v>348</v>
      </c>
      <c r="AT891" s="205" t="s">
        <v>195</v>
      </c>
      <c r="AU891" s="205" t="s">
        <v>89</v>
      </c>
      <c r="AY891" s="18" t="s">
        <v>193</v>
      </c>
      <c r="BE891" s="206">
        <f>IF(N891="základní",J891,0)</f>
        <v>0</v>
      </c>
      <c r="BF891" s="206">
        <f>IF(N891="snížená",J891,0)</f>
        <v>0</v>
      </c>
      <c r="BG891" s="206">
        <f>IF(N891="zákl. přenesená",J891,0)</f>
        <v>0</v>
      </c>
      <c r="BH891" s="206">
        <f>IF(N891="sníž. přenesená",J891,0)</f>
        <v>0</v>
      </c>
      <c r="BI891" s="206">
        <f>IF(N891="nulová",J891,0)</f>
        <v>0</v>
      </c>
      <c r="BJ891" s="18" t="s">
        <v>87</v>
      </c>
      <c r="BK891" s="206">
        <f>ROUND(I891*H891,2)</f>
        <v>0</v>
      </c>
      <c r="BL891" s="18" t="s">
        <v>348</v>
      </c>
      <c r="BM891" s="205" t="s">
        <v>2476</v>
      </c>
    </row>
    <row r="892" spans="1:65" s="2" customFormat="1" ht="24.2" customHeight="1">
      <c r="A892" s="35"/>
      <c r="B892" s="36"/>
      <c r="C892" s="193" t="s">
        <v>2477</v>
      </c>
      <c r="D892" s="193" t="s">
        <v>195</v>
      </c>
      <c r="E892" s="194" t="s">
        <v>2478</v>
      </c>
      <c r="F892" s="195" t="s">
        <v>2479</v>
      </c>
      <c r="G892" s="196" t="s">
        <v>367</v>
      </c>
      <c r="H892" s="197">
        <v>2</v>
      </c>
      <c r="I892" s="198"/>
      <c r="J892" s="199">
        <f>ROUND(I892*H892,2)</f>
        <v>0</v>
      </c>
      <c r="K892" s="200"/>
      <c r="L892" s="40"/>
      <c r="M892" s="201" t="s">
        <v>1</v>
      </c>
      <c r="N892" s="202" t="s">
        <v>45</v>
      </c>
      <c r="O892" s="72"/>
      <c r="P892" s="203">
        <f>O892*H892</f>
        <v>0</v>
      </c>
      <c r="Q892" s="203">
        <v>0.00019</v>
      </c>
      <c r="R892" s="203">
        <f>Q892*H892</f>
        <v>0.00038</v>
      </c>
      <c r="S892" s="203">
        <v>0</v>
      </c>
      <c r="T892" s="204">
        <f>S892*H892</f>
        <v>0</v>
      </c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R892" s="205" t="s">
        <v>348</v>
      </c>
      <c r="AT892" s="205" t="s">
        <v>195</v>
      </c>
      <c r="AU892" s="205" t="s">
        <v>89</v>
      </c>
      <c r="AY892" s="18" t="s">
        <v>193</v>
      </c>
      <c r="BE892" s="206">
        <f>IF(N892="základní",J892,0)</f>
        <v>0</v>
      </c>
      <c r="BF892" s="206">
        <f>IF(N892="snížená",J892,0)</f>
        <v>0</v>
      </c>
      <c r="BG892" s="206">
        <f>IF(N892="zákl. přenesená",J892,0)</f>
        <v>0</v>
      </c>
      <c r="BH892" s="206">
        <f>IF(N892="sníž. přenesená",J892,0)</f>
        <v>0</v>
      </c>
      <c r="BI892" s="206">
        <f>IF(N892="nulová",J892,0)</f>
        <v>0</v>
      </c>
      <c r="BJ892" s="18" t="s">
        <v>87</v>
      </c>
      <c r="BK892" s="206">
        <f>ROUND(I892*H892,2)</f>
        <v>0</v>
      </c>
      <c r="BL892" s="18" t="s">
        <v>348</v>
      </c>
      <c r="BM892" s="205" t="s">
        <v>2480</v>
      </c>
    </row>
    <row r="893" spans="1:65" s="2" customFormat="1" ht="24.2" customHeight="1">
      <c r="A893" s="35"/>
      <c r="B893" s="36"/>
      <c r="C893" s="193" t="s">
        <v>1367</v>
      </c>
      <c r="D893" s="193" t="s">
        <v>195</v>
      </c>
      <c r="E893" s="194" t="s">
        <v>2481</v>
      </c>
      <c r="F893" s="195" t="s">
        <v>2482</v>
      </c>
      <c r="G893" s="196" t="s">
        <v>496</v>
      </c>
      <c r="H893" s="197">
        <v>3.7</v>
      </c>
      <c r="I893" s="198"/>
      <c r="J893" s="199">
        <f>ROUND(I893*H893,2)</f>
        <v>0</v>
      </c>
      <c r="K893" s="200"/>
      <c r="L893" s="40"/>
      <c r="M893" s="201" t="s">
        <v>1</v>
      </c>
      <c r="N893" s="202" t="s">
        <v>45</v>
      </c>
      <c r="O893" s="72"/>
      <c r="P893" s="203">
        <f>O893*H893</f>
        <v>0</v>
      </c>
      <c r="Q893" s="203">
        <v>0.00086</v>
      </c>
      <c r="R893" s="203">
        <f>Q893*H893</f>
        <v>0.003182</v>
      </c>
      <c r="S893" s="203">
        <v>0</v>
      </c>
      <c r="T893" s="204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205" t="s">
        <v>348</v>
      </c>
      <c r="AT893" s="205" t="s">
        <v>195</v>
      </c>
      <c r="AU893" s="205" t="s">
        <v>89</v>
      </c>
      <c r="AY893" s="18" t="s">
        <v>193</v>
      </c>
      <c r="BE893" s="206">
        <f>IF(N893="základní",J893,0)</f>
        <v>0</v>
      </c>
      <c r="BF893" s="206">
        <f>IF(N893="snížená",J893,0)</f>
        <v>0</v>
      </c>
      <c r="BG893" s="206">
        <f>IF(N893="zákl. přenesená",J893,0)</f>
        <v>0</v>
      </c>
      <c r="BH893" s="206">
        <f>IF(N893="sníž. přenesená",J893,0)</f>
        <v>0</v>
      </c>
      <c r="BI893" s="206">
        <f>IF(N893="nulová",J893,0)</f>
        <v>0</v>
      </c>
      <c r="BJ893" s="18" t="s">
        <v>87</v>
      </c>
      <c r="BK893" s="206">
        <f>ROUND(I893*H893,2)</f>
        <v>0</v>
      </c>
      <c r="BL893" s="18" t="s">
        <v>348</v>
      </c>
      <c r="BM893" s="205" t="s">
        <v>2483</v>
      </c>
    </row>
    <row r="894" spans="2:51" s="13" customFormat="1" ht="12">
      <c r="B894" s="207"/>
      <c r="C894" s="208"/>
      <c r="D894" s="209" t="s">
        <v>201</v>
      </c>
      <c r="E894" s="210" t="s">
        <v>1</v>
      </c>
      <c r="F894" s="211" t="s">
        <v>2484</v>
      </c>
      <c r="G894" s="208"/>
      <c r="H894" s="212">
        <v>3.7</v>
      </c>
      <c r="I894" s="213"/>
      <c r="J894" s="208"/>
      <c r="K894" s="208"/>
      <c r="L894" s="214"/>
      <c r="M894" s="215"/>
      <c r="N894" s="216"/>
      <c r="O894" s="216"/>
      <c r="P894" s="216"/>
      <c r="Q894" s="216"/>
      <c r="R894" s="216"/>
      <c r="S894" s="216"/>
      <c r="T894" s="217"/>
      <c r="AT894" s="218" t="s">
        <v>201</v>
      </c>
      <c r="AU894" s="218" t="s">
        <v>89</v>
      </c>
      <c r="AV894" s="13" t="s">
        <v>89</v>
      </c>
      <c r="AW894" s="13" t="s">
        <v>36</v>
      </c>
      <c r="AX894" s="13" t="s">
        <v>87</v>
      </c>
      <c r="AY894" s="218" t="s">
        <v>193</v>
      </c>
    </row>
    <row r="895" spans="1:65" s="2" customFormat="1" ht="24.2" customHeight="1">
      <c r="A895" s="35"/>
      <c r="B895" s="36"/>
      <c r="C895" s="193" t="s">
        <v>2485</v>
      </c>
      <c r="D895" s="193" t="s">
        <v>195</v>
      </c>
      <c r="E895" s="194" t="s">
        <v>2486</v>
      </c>
      <c r="F895" s="195" t="s">
        <v>2487</v>
      </c>
      <c r="G895" s="196" t="s">
        <v>496</v>
      </c>
      <c r="H895" s="197">
        <v>9.5</v>
      </c>
      <c r="I895" s="198"/>
      <c r="J895" s="199">
        <f>ROUND(I895*H895,2)</f>
        <v>0</v>
      </c>
      <c r="K895" s="200"/>
      <c r="L895" s="40"/>
      <c r="M895" s="201" t="s">
        <v>1</v>
      </c>
      <c r="N895" s="202" t="s">
        <v>45</v>
      </c>
      <c r="O895" s="72"/>
      <c r="P895" s="203">
        <f>O895*H895</f>
        <v>0</v>
      </c>
      <c r="Q895" s="203">
        <v>0.00108</v>
      </c>
      <c r="R895" s="203">
        <f>Q895*H895</f>
        <v>0.01026</v>
      </c>
      <c r="S895" s="203">
        <v>0</v>
      </c>
      <c r="T895" s="204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05" t="s">
        <v>348</v>
      </c>
      <c r="AT895" s="205" t="s">
        <v>195</v>
      </c>
      <c r="AU895" s="205" t="s">
        <v>89</v>
      </c>
      <c r="AY895" s="18" t="s">
        <v>193</v>
      </c>
      <c r="BE895" s="206">
        <f>IF(N895="základní",J895,0)</f>
        <v>0</v>
      </c>
      <c r="BF895" s="206">
        <f>IF(N895="snížená",J895,0)</f>
        <v>0</v>
      </c>
      <c r="BG895" s="206">
        <f>IF(N895="zákl. přenesená",J895,0)</f>
        <v>0</v>
      </c>
      <c r="BH895" s="206">
        <f>IF(N895="sníž. přenesená",J895,0)</f>
        <v>0</v>
      </c>
      <c r="BI895" s="206">
        <f>IF(N895="nulová",J895,0)</f>
        <v>0</v>
      </c>
      <c r="BJ895" s="18" t="s">
        <v>87</v>
      </c>
      <c r="BK895" s="206">
        <f>ROUND(I895*H895,2)</f>
        <v>0</v>
      </c>
      <c r="BL895" s="18" t="s">
        <v>348</v>
      </c>
      <c r="BM895" s="205" t="s">
        <v>2488</v>
      </c>
    </row>
    <row r="896" spans="2:51" s="13" customFormat="1" ht="12">
      <c r="B896" s="207"/>
      <c r="C896" s="208"/>
      <c r="D896" s="209" t="s">
        <v>201</v>
      </c>
      <c r="E896" s="210" t="s">
        <v>1</v>
      </c>
      <c r="F896" s="211" t="s">
        <v>2489</v>
      </c>
      <c r="G896" s="208"/>
      <c r="H896" s="212">
        <v>9.5</v>
      </c>
      <c r="I896" s="213"/>
      <c r="J896" s="208"/>
      <c r="K896" s="208"/>
      <c r="L896" s="214"/>
      <c r="M896" s="215"/>
      <c r="N896" s="216"/>
      <c r="O896" s="216"/>
      <c r="P896" s="216"/>
      <c r="Q896" s="216"/>
      <c r="R896" s="216"/>
      <c r="S896" s="216"/>
      <c r="T896" s="217"/>
      <c r="AT896" s="218" t="s">
        <v>201</v>
      </c>
      <c r="AU896" s="218" t="s">
        <v>89</v>
      </c>
      <c r="AV896" s="13" t="s">
        <v>89</v>
      </c>
      <c r="AW896" s="13" t="s">
        <v>36</v>
      </c>
      <c r="AX896" s="13" t="s">
        <v>87</v>
      </c>
      <c r="AY896" s="218" t="s">
        <v>193</v>
      </c>
    </row>
    <row r="897" spans="1:65" s="2" customFormat="1" ht="24.2" customHeight="1">
      <c r="A897" s="35"/>
      <c r="B897" s="36"/>
      <c r="C897" s="193" t="s">
        <v>1371</v>
      </c>
      <c r="D897" s="193" t="s">
        <v>195</v>
      </c>
      <c r="E897" s="194" t="s">
        <v>2490</v>
      </c>
      <c r="F897" s="195" t="s">
        <v>2491</v>
      </c>
      <c r="G897" s="196" t="s">
        <v>607</v>
      </c>
      <c r="H897" s="266"/>
      <c r="I897" s="198"/>
      <c r="J897" s="199">
        <f>ROUND(I897*H897,2)</f>
        <v>0</v>
      </c>
      <c r="K897" s="200"/>
      <c r="L897" s="40"/>
      <c r="M897" s="201" t="s">
        <v>1</v>
      </c>
      <c r="N897" s="202" t="s">
        <v>45</v>
      </c>
      <c r="O897" s="72"/>
      <c r="P897" s="203">
        <f>O897*H897</f>
        <v>0</v>
      </c>
      <c r="Q897" s="203">
        <v>0</v>
      </c>
      <c r="R897" s="203">
        <f>Q897*H897</f>
        <v>0</v>
      </c>
      <c r="S897" s="203">
        <v>0</v>
      </c>
      <c r="T897" s="204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205" t="s">
        <v>348</v>
      </c>
      <c r="AT897" s="205" t="s">
        <v>195</v>
      </c>
      <c r="AU897" s="205" t="s">
        <v>89</v>
      </c>
      <c r="AY897" s="18" t="s">
        <v>193</v>
      </c>
      <c r="BE897" s="206">
        <f>IF(N897="základní",J897,0)</f>
        <v>0</v>
      </c>
      <c r="BF897" s="206">
        <f>IF(N897="snížená",J897,0)</f>
        <v>0</v>
      </c>
      <c r="BG897" s="206">
        <f>IF(N897="zákl. přenesená",J897,0)</f>
        <v>0</v>
      </c>
      <c r="BH897" s="206">
        <f>IF(N897="sníž. přenesená",J897,0)</f>
        <v>0</v>
      </c>
      <c r="BI897" s="206">
        <f>IF(N897="nulová",J897,0)</f>
        <v>0</v>
      </c>
      <c r="BJ897" s="18" t="s">
        <v>87</v>
      </c>
      <c r="BK897" s="206">
        <f>ROUND(I897*H897,2)</f>
        <v>0</v>
      </c>
      <c r="BL897" s="18" t="s">
        <v>348</v>
      </c>
      <c r="BM897" s="205" t="s">
        <v>2492</v>
      </c>
    </row>
    <row r="898" spans="2:63" s="12" customFormat="1" ht="22.9" customHeight="1">
      <c r="B898" s="177"/>
      <c r="C898" s="178"/>
      <c r="D898" s="179" t="s">
        <v>79</v>
      </c>
      <c r="E898" s="191" t="s">
        <v>2493</v>
      </c>
      <c r="F898" s="191" t="s">
        <v>2494</v>
      </c>
      <c r="G898" s="178"/>
      <c r="H898" s="178"/>
      <c r="I898" s="181"/>
      <c r="J898" s="192">
        <f>BK898</f>
        <v>0</v>
      </c>
      <c r="K898" s="178"/>
      <c r="L898" s="183"/>
      <c r="M898" s="184"/>
      <c r="N898" s="185"/>
      <c r="O898" s="185"/>
      <c r="P898" s="186">
        <f>SUM(P899:P912)</f>
        <v>0</v>
      </c>
      <c r="Q898" s="185"/>
      <c r="R898" s="186">
        <f>SUM(R899:R912)</f>
        <v>0.49552005999999993</v>
      </c>
      <c r="S898" s="185"/>
      <c r="T898" s="187">
        <f>SUM(T899:T912)</f>
        <v>3.41400747</v>
      </c>
      <c r="AR898" s="188" t="s">
        <v>89</v>
      </c>
      <c r="AT898" s="189" t="s">
        <v>79</v>
      </c>
      <c r="AU898" s="189" t="s">
        <v>87</v>
      </c>
      <c r="AY898" s="188" t="s">
        <v>193</v>
      </c>
      <c r="BK898" s="190">
        <f>SUM(BK899:BK912)</f>
        <v>0</v>
      </c>
    </row>
    <row r="899" spans="1:65" s="2" customFormat="1" ht="24.2" customHeight="1">
      <c r="A899" s="35"/>
      <c r="B899" s="36"/>
      <c r="C899" s="193" t="s">
        <v>2495</v>
      </c>
      <c r="D899" s="193" t="s">
        <v>195</v>
      </c>
      <c r="E899" s="194" t="s">
        <v>2496</v>
      </c>
      <c r="F899" s="195" t="s">
        <v>2497</v>
      </c>
      <c r="G899" s="196" t="s">
        <v>231</v>
      </c>
      <c r="H899" s="197">
        <v>213.109</v>
      </c>
      <c r="I899" s="198"/>
      <c r="J899" s="199">
        <f>ROUND(I899*H899,2)</f>
        <v>0</v>
      </c>
      <c r="K899" s="200"/>
      <c r="L899" s="40"/>
      <c r="M899" s="201" t="s">
        <v>1</v>
      </c>
      <c r="N899" s="202" t="s">
        <v>45</v>
      </c>
      <c r="O899" s="72"/>
      <c r="P899" s="203">
        <f>O899*H899</f>
        <v>0</v>
      </c>
      <c r="Q899" s="203">
        <v>0.00034</v>
      </c>
      <c r="R899" s="203">
        <f>Q899*H899</f>
        <v>0.07245706</v>
      </c>
      <c r="S899" s="203">
        <v>0.01533</v>
      </c>
      <c r="T899" s="204">
        <f>S899*H899</f>
        <v>3.26696097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205" t="s">
        <v>348</v>
      </c>
      <c r="AT899" s="205" t="s">
        <v>195</v>
      </c>
      <c r="AU899" s="205" t="s">
        <v>89</v>
      </c>
      <c r="AY899" s="18" t="s">
        <v>193</v>
      </c>
      <c r="BE899" s="206">
        <f>IF(N899="základní",J899,0)</f>
        <v>0</v>
      </c>
      <c r="BF899" s="206">
        <f>IF(N899="snížená",J899,0)</f>
        <v>0</v>
      </c>
      <c r="BG899" s="206">
        <f>IF(N899="zákl. přenesená",J899,0)</f>
        <v>0</v>
      </c>
      <c r="BH899" s="206">
        <f>IF(N899="sníž. přenesená",J899,0)</f>
        <v>0</v>
      </c>
      <c r="BI899" s="206">
        <f>IF(N899="nulová",J899,0)</f>
        <v>0</v>
      </c>
      <c r="BJ899" s="18" t="s">
        <v>87</v>
      </c>
      <c r="BK899" s="206">
        <f>ROUND(I899*H899,2)</f>
        <v>0</v>
      </c>
      <c r="BL899" s="18" t="s">
        <v>348</v>
      </c>
      <c r="BM899" s="205" t="s">
        <v>2498</v>
      </c>
    </row>
    <row r="900" spans="2:51" s="15" customFormat="1" ht="12">
      <c r="B900" s="230"/>
      <c r="C900" s="231"/>
      <c r="D900" s="209" t="s">
        <v>201</v>
      </c>
      <c r="E900" s="232" t="s">
        <v>1</v>
      </c>
      <c r="F900" s="233" t="s">
        <v>2499</v>
      </c>
      <c r="G900" s="231"/>
      <c r="H900" s="232" t="s">
        <v>1</v>
      </c>
      <c r="I900" s="234"/>
      <c r="J900" s="231"/>
      <c r="K900" s="231"/>
      <c r="L900" s="235"/>
      <c r="M900" s="236"/>
      <c r="N900" s="237"/>
      <c r="O900" s="237"/>
      <c r="P900" s="237"/>
      <c r="Q900" s="237"/>
      <c r="R900" s="237"/>
      <c r="S900" s="237"/>
      <c r="T900" s="238"/>
      <c r="AT900" s="239" t="s">
        <v>201</v>
      </c>
      <c r="AU900" s="239" t="s">
        <v>89</v>
      </c>
      <c r="AV900" s="15" t="s">
        <v>87</v>
      </c>
      <c r="AW900" s="15" t="s">
        <v>36</v>
      </c>
      <c r="AX900" s="15" t="s">
        <v>80</v>
      </c>
      <c r="AY900" s="239" t="s">
        <v>193</v>
      </c>
    </row>
    <row r="901" spans="2:51" s="13" customFormat="1" ht="12">
      <c r="B901" s="207"/>
      <c r="C901" s="208"/>
      <c r="D901" s="209" t="s">
        <v>201</v>
      </c>
      <c r="E901" s="210" t="s">
        <v>1</v>
      </c>
      <c r="F901" s="211" t="s">
        <v>2336</v>
      </c>
      <c r="G901" s="208"/>
      <c r="H901" s="212">
        <v>213.109</v>
      </c>
      <c r="I901" s="213"/>
      <c r="J901" s="208"/>
      <c r="K901" s="208"/>
      <c r="L901" s="214"/>
      <c r="M901" s="215"/>
      <c r="N901" s="216"/>
      <c r="O901" s="216"/>
      <c r="P901" s="216"/>
      <c r="Q901" s="216"/>
      <c r="R901" s="216"/>
      <c r="S901" s="216"/>
      <c r="T901" s="217"/>
      <c r="AT901" s="218" t="s">
        <v>201</v>
      </c>
      <c r="AU901" s="218" t="s">
        <v>89</v>
      </c>
      <c r="AV901" s="13" t="s">
        <v>89</v>
      </c>
      <c r="AW901" s="13" t="s">
        <v>36</v>
      </c>
      <c r="AX901" s="13" t="s">
        <v>87</v>
      </c>
      <c r="AY901" s="218" t="s">
        <v>193</v>
      </c>
    </row>
    <row r="902" spans="1:65" s="2" customFormat="1" ht="24.2" customHeight="1">
      <c r="A902" s="35"/>
      <c r="B902" s="36"/>
      <c r="C902" s="193" t="s">
        <v>1374</v>
      </c>
      <c r="D902" s="193" t="s">
        <v>195</v>
      </c>
      <c r="E902" s="194" t="s">
        <v>2500</v>
      </c>
      <c r="F902" s="195" t="s">
        <v>2501</v>
      </c>
      <c r="G902" s="196" t="s">
        <v>496</v>
      </c>
      <c r="H902" s="197">
        <v>18.45</v>
      </c>
      <c r="I902" s="198"/>
      <c r="J902" s="199">
        <f>ROUND(I902*H902,2)</f>
        <v>0</v>
      </c>
      <c r="K902" s="200"/>
      <c r="L902" s="40"/>
      <c r="M902" s="201" t="s">
        <v>1</v>
      </c>
      <c r="N902" s="202" t="s">
        <v>45</v>
      </c>
      <c r="O902" s="72"/>
      <c r="P902" s="203">
        <f>O902*H902</f>
        <v>0</v>
      </c>
      <c r="Q902" s="203">
        <v>6E-05</v>
      </c>
      <c r="R902" s="203">
        <f>Q902*H902</f>
        <v>0.001107</v>
      </c>
      <c r="S902" s="203">
        <v>0.00797</v>
      </c>
      <c r="T902" s="204">
        <f>S902*H902</f>
        <v>0.1470465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205" t="s">
        <v>348</v>
      </c>
      <c r="AT902" s="205" t="s">
        <v>195</v>
      </c>
      <c r="AU902" s="205" t="s">
        <v>89</v>
      </c>
      <c r="AY902" s="18" t="s">
        <v>193</v>
      </c>
      <c r="BE902" s="206">
        <f>IF(N902="základní",J902,0)</f>
        <v>0</v>
      </c>
      <c r="BF902" s="206">
        <f>IF(N902="snížená",J902,0)</f>
        <v>0</v>
      </c>
      <c r="BG902" s="206">
        <f>IF(N902="zákl. přenesená",J902,0)</f>
        <v>0</v>
      </c>
      <c r="BH902" s="206">
        <f>IF(N902="sníž. přenesená",J902,0)</f>
        <v>0</v>
      </c>
      <c r="BI902" s="206">
        <f>IF(N902="nulová",J902,0)</f>
        <v>0</v>
      </c>
      <c r="BJ902" s="18" t="s">
        <v>87</v>
      </c>
      <c r="BK902" s="206">
        <f>ROUND(I902*H902,2)</f>
        <v>0</v>
      </c>
      <c r="BL902" s="18" t="s">
        <v>348</v>
      </c>
      <c r="BM902" s="205" t="s">
        <v>2502</v>
      </c>
    </row>
    <row r="903" spans="2:51" s="15" customFormat="1" ht="12">
      <c r="B903" s="230"/>
      <c r="C903" s="231"/>
      <c r="D903" s="209" t="s">
        <v>201</v>
      </c>
      <c r="E903" s="232" t="s">
        <v>1</v>
      </c>
      <c r="F903" s="233" t="s">
        <v>2499</v>
      </c>
      <c r="G903" s="231"/>
      <c r="H903" s="232" t="s">
        <v>1</v>
      </c>
      <c r="I903" s="234"/>
      <c r="J903" s="231"/>
      <c r="K903" s="231"/>
      <c r="L903" s="235"/>
      <c r="M903" s="236"/>
      <c r="N903" s="237"/>
      <c r="O903" s="237"/>
      <c r="P903" s="237"/>
      <c r="Q903" s="237"/>
      <c r="R903" s="237"/>
      <c r="S903" s="237"/>
      <c r="T903" s="238"/>
      <c r="AT903" s="239" t="s">
        <v>201</v>
      </c>
      <c r="AU903" s="239" t="s">
        <v>89</v>
      </c>
      <c r="AV903" s="15" t="s">
        <v>87</v>
      </c>
      <c r="AW903" s="15" t="s">
        <v>36</v>
      </c>
      <c r="AX903" s="15" t="s">
        <v>80</v>
      </c>
      <c r="AY903" s="239" t="s">
        <v>193</v>
      </c>
    </row>
    <row r="904" spans="2:51" s="13" customFormat="1" ht="12">
      <c r="B904" s="207"/>
      <c r="C904" s="208"/>
      <c r="D904" s="209" t="s">
        <v>201</v>
      </c>
      <c r="E904" s="210" t="s">
        <v>1</v>
      </c>
      <c r="F904" s="211" t="s">
        <v>2503</v>
      </c>
      <c r="G904" s="208"/>
      <c r="H904" s="212">
        <v>18.45</v>
      </c>
      <c r="I904" s="213"/>
      <c r="J904" s="208"/>
      <c r="K904" s="208"/>
      <c r="L904" s="214"/>
      <c r="M904" s="215"/>
      <c r="N904" s="216"/>
      <c r="O904" s="216"/>
      <c r="P904" s="216"/>
      <c r="Q904" s="216"/>
      <c r="R904" s="216"/>
      <c r="S904" s="216"/>
      <c r="T904" s="217"/>
      <c r="AT904" s="218" t="s">
        <v>201</v>
      </c>
      <c r="AU904" s="218" t="s">
        <v>89</v>
      </c>
      <c r="AV904" s="13" t="s">
        <v>89</v>
      </c>
      <c r="AW904" s="13" t="s">
        <v>36</v>
      </c>
      <c r="AX904" s="13" t="s">
        <v>80</v>
      </c>
      <c r="AY904" s="218" t="s">
        <v>193</v>
      </c>
    </row>
    <row r="905" spans="2:51" s="14" customFormat="1" ht="12">
      <c r="B905" s="219"/>
      <c r="C905" s="220"/>
      <c r="D905" s="209" t="s">
        <v>201</v>
      </c>
      <c r="E905" s="221" t="s">
        <v>1</v>
      </c>
      <c r="F905" s="222" t="s">
        <v>203</v>
      </c>
      <c r="G905" s="220"/>
      <c r="H905" s="223">
        <v>18.45</v>
      </c>
      <c r="I905" s="224"/>
      <c r="J905" s="220"/>
      <c r="K905" s="220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201</v>
      </c>
      <c r="AU905" s="229" t="s">
        <v>89</v>
      </c>
      <c r="AV905" s="14" t="s">
        <v>199</v>
      </c>
      <c r="AW905" s="14" t="s">
        <v>36</v>
      </c>
      <c r="AX905" s="14" t="s">
        <v>87</v>
      </c>
      <c r="AY905" s="229" t="s">
        <v>193</v>
      </c>
    </row>
    <row r="906" spans="1:65" s="2" customFormat="1" ht="16.5" customHeight="1">
      <c r="A906" s="35"/>
      <c r="B906" s="36"/>
      <c r="C906" s="193" t="s">
        <v>2504</v>
      </c>
      <c r="D906" s="193" t="s">
        <v>195</v>
      </c>
      <c r="E906" s="194" t="s">
        <v>2505</v>
      </c>
      <c r="F906" s="195" t="s">
        <v>2506</v>
      </c>
      <c r="G906" s="196" t="s">
        <v>231</v>
      </c>
      <c r="H906" s="197">
        <v>213.109</v>
      </c>
      <c r="I906" s="198"/>
      <c r="J906" s="199">
        <f>ROUND(I906*H906,2)</f>
        <v>0</v>
      </c>
      <c r="K906" s="200"/>
      <c r="L906" s="40"/>
      <c r="M906" s="201" t="s">
        <v>1</v>
      </c>
      <c r="N906" s="202" t="s">
        <v>45</v>
      </c>
      <c r="O906" s="72"/>
      <c r="P906" s="203">
        <f>O906*H906</f>
        <v>0</v>
      </c>
      <c r="Q906" s="203">
        <v>0</v>
      </c>
      <c r="R906" s="203">
        <f>Q906*H906</f>
        <v>0</v>
      </c>
      <c r="S906" s="203">
        <v>0</v>
      </c>
      <c r="T906" s="204">
        <f>S906*H906</f>
        <v>0</v>
      </c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R906" s="205" t="s">
        <v>348</v>
      </c>
      <c r="AT906" s="205" t="s">
        <v>195</v>
      </c>
      <c r="AU906" s="205" t="s">
        <v>89</v>
      </c>
      <c r="AY906" s="18" t="s">
        <v>193</v>
      </c>
      <c r="BE906" s="206">
        <f>IF(N906="základní",J906,0)</f>
        <v>0</v>
      </c>
      <c r="BF906" s="206">
        <f>IF(N906="snížená",J906,0)</f>
        <v>0</v>
      </c>
      <c r="BG906" s="206">
        <f>IF(N906="zákl. přenesená",J906,0)</f>
        <v>0</v>
      </c>
      <c r="BH906" s="206">
        <f>IF(N906="sníž. přenesená",J906,0)</f>
        <v>0</v>
      </c>
      <c r="BI906" s="206">
        <f>IF(N906="nulová",J906,0)</f>
        <v>0</v>
      </c>
      <c r="BJ906" s="18" t="s">
        <v>87</v>
      </c>
      <c r="BK906" s="206">
        <f>ROUND(I906*H906,2)</f>
        <v>0</v>
      </c>
      <c r="BL906" s="18" t="s">
        <v>348</v>
      </c>
      <c r="BM906" s="205" t="s">
        <v>2507</v>
      </c>
    </row>
    <row r="907" spans="2:51" s="15" customFormat="1" ht="12">
      <c r="B907" s="230"/>
      <c r="C907" s="231"/>
      <c r="D907" s="209" t="s">
        <v>201</v>
      </c>
      <c r="E907" s="232" t="s">
        <v>1</v>
      </c>
      <c r="F907" s="233" t="s">
        <v>2508</v>
      </c>
      <c r="G907" s="231"/>
      <c r="H907" s="232" t="s">
        <v>1</v>
      </c>
      <c r="I907" s="234"/>
      <c r="J907" s="231"/>
      <c r="K907" s="231"/>
      <c r="L907" s="235"/>
      <c r="M907" s="236"/>
      <c r="N907" s="237"/>
      <c r="O907" s="237"/>
      <c r="P907" s="237"/>
      <c r="Q907" s="237"/>
      <c r="R907" s="237"/>
      <c r="S907" s="237"/>
      <c r="T907" s="238"/>
      <c r="AT907" s="239" t="s">
        <v>201</v>
      </c>
      <c r="AU907" s="239" t="s">
        <v>89</v>
      </c>
      <c r="AV907" s="15" t="s">
        <v>87</v>
      </c>
      <c r="AW907" s="15" t="s">
        <v>36</v>
      </c>
      <c r="AX907" s="15" t="s">
        <v>80</v>
      </c>
      <c r="AY907" s="239" t="s">
        <v>193</v>
      </c>
    </row>
    <row r="908" spans="2:51" s="13" customFormat="1" ht="12">
      <c r="B908" s="207"/>
      <c r="C908" s="208"/>
      <c r="D908" s="209" t="s">
        <v>201</v>
      </c>
      <c r="E908" s="210" t="s">
        <v>1</v>
      </c>
      <c r="F908" s="211" t="s">
        <v>2424</v>
      </c>
      <c r="G908" s="208"/>
      <c r="H908" s="212">
        <v>213.109</v>
      </c>
      <c r="I908" s="213"/>
      <c r="J908" s="208"/>
      <c r="K908" s="208"/>
      <c r="L908" s="214"/>
      <c r="M908" s="215"/>
      <c r="N908" s="216"/>
      <c r="O908" s="216"/>
      <c r="P908" s="216"/>
      <c r="Q908" s="216"/>
      <c r="R908" s="216"/>
      <c r="S908" s="216"/>
      <c r="T908" s="217"/>
      <c r="AT908" s="218" t="s">
        <v>201</v>
      </c>
      <c r="AU908" s="218" t="s">
        <v>89</v>
      </c>
      <c r="AV908" s="13" t="s">
        <v>89</v>
      </c>
      <c r="AW908" s="13" t="s">
        <v>36</v>
      </c>
      <c r="AX908" s="13" t="s">
        <v>80</v>
      </c>
      <c r="AY908" s="218" t="s">
        <v>193</v>
      </c>
    </row>
    <row r="909" spans="2:51" s="14" customFormat="1" ht="12">
      <c r="B909" s="219"/>
      <c r="C909" s="220"/>
      <c r="D909" s="209" t="s">
        <v>201</v>
      </c>
      <c r="E909" s="221" t="s">
        <v>1</v>
      </c>
      <c r="F909" s="222" t="s">
        <v>203</v>
      </c>
      <c r="G909" s="220"/>
      <c r="H909" s="223">
        <v>213.109</v>
      </c>
      <c r="I909" s="224"/>
      <c r="J909" s="220"/>
      <c r="K909" s="220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201</v>
      </c>
      <c r="AU909" s="229" t="s">
        <v>89</v>
      </c>
      <c r="AV909" s="14" t="s">
        <v>199</v>
      </c>
      <c r="AW909" s="14" t="s">
        <v>36</v>
      </c>
      <c r="AX909" s="14" t="s">
        <v>87</v>
      </c>
      <c r="AY909" s="229" t="s">
        <v>193</v>
      </c>
    </row>
    <row r="910" spans="1:65" s="2" customFormat="1" ht="16.5" customHeight="1">
      <c r="A910" s="35"/>
      <c r="B910" s="36"/>
      <c r="C910" s="251" t="s">
        <v>1378</v>
      </c>
      <c r="D910" s="251" t="s">
        <v>370</v>
      </c>
      <c r="E910" s="252" t="s">
        <v>2509</v>
      </c>
      <c r="F910" s="253" t="s">
        <v>2510</v>
      </c>
      <c r="G910" s="254" t="s">
        <v>231</v>
      </c>
      <c r="H910" s="255">
        <v>234.42</v>
      </c>
      <c r="I910" s="256"/>
      <c r="J910" s="257">
        <f>ROUND(I910*H910,2)</f>
        <v>0</v>
      </c>
      <c r="K910" s="258"/>
      <c r="L910" s="259"/>
      <c r="M910" s="260" t="s">
        <v>1</v>
      </c>
      <c r="N910" s="261" t="s">
        <v>45</v>
      </c>
      <c r="O910" s="72"/>
      <c r="P910" s="203">
        <f>O910*H910</f>
        <v>0</v>
      </c>
      <c r="Q910" s="203">
        <v>0.0018</v>
      </c>
      <c r="R910" s="203">
        <f>Q910*H910</f>
        <v>0.42195599999999994</v>
      </c>
      <c r="S910" s="203">
        <v>0</v>
      </c>
      <c r="T910" s="204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205" t="s">
        <v>457</v>
      </c>
      <c r="AT910" s="205" t="s">
        <v>370</v>
      </c>
      <c r="AU910" s="205" t="s">
        <v>89</v>
      </c>
      <c r="AY910" s="18" t="s">
        <v>193</v>
      </c>
      <c r="BE910" s="206">
        <f>IF(N910="základní",J910,0)</f>
        <v>0</v>
      </c>
      <c r="BF910" s="206">
        <f>IF(N910="snížená",J910,0)</f>
        <v>0</v>
      </c>
      <c r="BG910" s="206">
        <f>IF(N910="zákl. přenesená",J910,0)</f>
        <v>0</v>
      </c>
      <c r="BH910" s="206">
        <f>IF(N910="sníž. přenesená",J910,0)</f>
        <v>0</v>
      </c>
      <c r="BI910" s="206">
        <f>IF(N910="nulová",J910,0)</f>
        <v>0</v>
      </c>
      <c r="BJ910" s="18" t="s">
        <v>87</v>
      </c>
      <c r="BK910" s="206">
        <f>ROUND(I910*H910,2)</f>
        <v>0</v>
      </c>
      <c r="BL910" s="18" t="s">
        <v>348</v>
      </c>
      <c r="BM910" s="205" t="s">
        <v>2511</v>
      </c>
    </row>
    <row r="911" spans="2:51" s="13" customFormat="1" ht="12">
      <c r="B911" s="207"/>
      <c r="C911" s="208"/>
      <c r="D911" s="209" t="s">
        <v>201</v>
      </c>
      <c r="E911" s="208"/>
      <c r="F911" s="211" t="s">
        <v>2512</v>
      </c>
      <c r="G911" s="208"/>
      <c r="H911" s="212">
        <v>234.42</v>
      </c>
      <c r="I911" s="213"/>
      <c r="J911" s="208"/>
      <c r="K911" s="208"/>
      <c r="L911" s="214"/>
      <c r="M911" s="215"/>
      <c r="N911" s="216"/>
      <c r="O911" s="216"/>
      <c r="P911" s="216"/>
      <c r="Q911" s="216"/>
      <c r="R911" s="216"/>
      <c r="S911" s="216"/>
      <c r="T911" s="217"/>
      <c r="AT911" s="218" t="s">
        <v>201</v>
      </c>
      <c r="AU911" s="218" t="s">
        <v>89</v>
      </c>
      <c r="AV911" s="13" t="s">
        <v>89</v>
      </c>
      <c r="AW911" s="13" t="s">
        <v>4</v>
      </c>
      <c r="AX911" s="13" t="s">
        <v>87</v>
      </c>
      <c r="AY911" s="218" t="s">
        <v>193</v>
      </c>
    </row>
    <row r="912" spans="1:65" s="2" customFormat="1" ht="24.2" customHeight="1">
      <c r="A912" s="35"/>
      <c r="B912" s="36"/>
      <c r="C912" s="193" t="s">
        <v>2513</v>
      </c>
      <c r="D912" s="193" t="s">
        <v>195</v>
      </c>
      <c r="E912" s="194" t="s">
        <v>2514</v>
      </c>
      <c r="F912" s="195" t="s">
        <v>2515</v>
      </c>
      <c r="G912" s="196" t="s">
        <v>607</v>
      </c>
      <c r="H912" s="266"/>
      <c r="I912" s="198"/>
      <c r="J912" s="199">
        <f>ROUND(I912*H912,2)</f>
        <v>0</v>
      </c>
      <c r="K912" s="200"/>
      <c r="L912" s="40"/>
      <c r="M912" s="201" t="s">
        <v>1</v>
      </c>
      <c r="N912" s="202" t="s">
        <v>45</v>
      </c>
      <c r="O912" s="72"/>
      <c r="P912" s="203">
        <f>O912*H912</f>
        <v>0</v>
      </c>
      <c r="Q912" s="203">
        <v>0</v>
      </c>
      <c r="R912" s="203">
        <f>Q912*H912</f>
        <v>0</v>
      </c>
      <c r="S912" s="203">
        <v>0</v>
      </c>
      <c r="T912" s="204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205" t="s">
        <v>348</v>
      </c>
      <c r="AT912" s="205" t="s">
        <v>195</v>
      </c>
      <c r="AU912" s="205" t="s">
        <v>89</v>
      </c>
      <c r="AY912" s="18" t="s">
        <v>193</v>
      </c>
      <c r="BE912" s="206">
        <f>IF(N912="základní",J912,0)</f>
        <v>0</v>
      </c>
      <c r="BF912" s="206">
        <f>IF(N912="snížená",J912,0)</f>
        <v>0</v>
      </c>
      <c r="BG912" s="206">
        <f>IF(N912="zákl. přenesená",J912,0)</f>
        <v>0</v>
      </c>
      <c r="BH912" s="206">
        <f>IF(N912="sníž. přenesená",J912,0)</f>
        <v>0</v>
      </c>
      <c r="BI912" s="206">
        <f>IF(N912="nulová",J912,0)</f>
        <v>0</v>
      </c>
      <c r="BJ912" s="18" t="s">
        <v>87</v>
      </c>
      <c r="BK912" s="206">
        <f>ROUND(I912*H912,2)</f>
        <v>0</v>
      </c>
      <c r="BL912" s="18" t="s">
        <v>348</v>
      </c>
      <c r="BM912" s="205" t="s">
        <v>2516</v>
      </c>
    </row>
    <row r="913" spans="2:63" s="12" customFormat="1" ht="22.9" customHeight="1">
      <c r="B913" s="177"/>
      <c r="C913" s="178"/>
      <c r="D913" s="179" t="s">
        <v>79</v>
      </c>
      <c r="E913" s="191" t="s">
        <v>742</v>
      </c>
      <c r="F913" s="191" t="s">
        <v>743</v>
      </c>
      <c r="G913" s="178"/>
      <c r="H913" s="178"/>
      <c r="I913" s="181"/>
      <c r="J913" s="192">
        <f>BK913</f>
        <v>0</v>
      </c>
      <c r="K913" s="178"/>
      <c r="L913" s="183"/>
      <c r="M913" s="184"/>
      <c r="N913" s="185"/>
      <c r="O913" s="185"/>
      <c r="P913" s="186">
        <f>SUM(P914:P1005)</f>
        <v>0</v>
      </c>
      <c r="Q913" s="185"/>
      <c r="R913" s="186">
        <f>SUM(R914:R1005)</f>
        <v>0.07623</v>
      </c>
      <c r="S913" s="185"/>
      <c r="T913" s="187">
        <f>SUM(T914:T1005)</f>
        <v>4.6708547</v>
      </c>
      <c r="AR913" s="188" t="s">
        <v>89</v>
      </c>
      <c r="AT913" s="189" t="s">
        <v>79</v>
      </c>
      <c r="AU913" s="189" t="s">
        <v>87</v>
      </c>
      <c r="AY913" s="188" t="s">
        <v>193</v>
      </c>
      <c r="BK913" s="190">
        <f>SUM(BK914:BK1005)</f>
        <v>0</v>
      </c>
    </row>
    <row r="914" spans="1:65" s="2" customFormat="1" ht="33" customHeight="1">
      <c r="A914" s="35"/>
      <c r="B914" s="36"/>
      <c r="C914" s="193" t="s">
        <v>1381</v>
      </c>
      <c r="D914" s="193" t="s">
        <v>195</v>
      </c>
      <c r="E914" s="194" t="s">
        <v>2517</v>
      </c>
      <c r="F914" s="195" t="s">
        <v>2518</v>
      </c>
      <c r="G914" s="196" t="s">
        <v>367</v>
      </c>
      <c r="H914" s="197">
        <v>10</v>
      </c>
      <c r="I914" s="198"/>
      <c r="J914" s="199">
        <f>ROUND(I914*H914,2)</f>
        <v>0</v>
      </c>
      <c r="K914" s="200"/>
      <c r="L914" s="40"/>
      <c r="M914" s="201" t="s">
        <v>1</v>
      </c>
      <c r="N914" s="202" t="s">
        <v>45</v>
      </c>
      <c r="O914" s="72"/>
      <c r="P914" s="203">
        <f>O914*H914</f>
        <v>0</v>
      </c>
      <c r="Q914" s="203">
        <v>0</v>
      </c>
      <c r="R914" s="203">
        <f>Q914*H914</f>
        <v>0</v>
      </c>
      <c r="S914" s="203">
        <v>0.005</v>
      </c>
      <c r="T914" s="204">
        <f>S914*H914</f>
        <v>0.05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205" t="s">
        <v>348</v>
      </c>
      <c r="AT914" s="205" t="s">
        <v>195</v>
      </c>
      <c r="AU914" s="205" t="s">
        <v>89</v>
      </c>
      <c r="AY914" s="18" t="s">
        <v>193</v>
      </c>
      <c r="BE914" s="206">
        <f>IF(N914="základní",J914,0)</f>
        <v>0</v>
      </c>
      <c r="BF914" s="206">
        <f>IF(N914="snížená",J914,0)</f>
        <v>0</v>
      </c>
      <c r="BG914" s="206">
        <f>IF(N914="zákl. přenesená",J914,0)</f>
        <v>0</v>
      </c>
      <c r="BH914" s="206">
        <f>IF(N914="sníž. přenesená",J914,0)</f>
        <v>0</v>
      </c>
      <c r="BI914" s="206">
        <f>IF(N914="nulová",J914,0)</f>
        <v>0</v>
      </c>
      <c r="BJ914" s="18" t="s">
        <v>87</v>
      </c>
      <c r="BK914" s="206">
        <f>ROUND(I914*H914,2)</f>
        <v>0</v>
      </c>
      <c r="BL914" s="18" t="s">
        <v>348</v>
      </c>
      <c r="BM914" s="205" t="s">
        <v>2519</v>
      </c>
    </row>
    <row r="915" spans="2:51" s="13" customFormat="1" ht="12">
      <c r="B915" s="207"/>
      <c r="C915" s="208"/>
      <c r="D915" s="209" t="s">
        <v>201</v>
      </c>
      <c r="E915" s="210" t="s">
        <v>1</v>
      </c>
      <c r="F915" s="211" t="s">
        <v>2520</v>
      </c>
      <c r="G915" s="208"/>
      <c r="H915" s="212">
        <v>10</v>
      </c>
      <c r="I915" s="213"/>
      <c r="J915" s="208"/>
      <c r="K915" s="208"/>
      <c r="L915" s="214"/>
      <c r="M915" s="215"/>
      <c r="N915" s="216"/>
      <c r="O915" s="216"/>
      <c r="P915" s="216"/>
      <c r="Q915" s="216"/>
      <c r="R915" s="216"/>
      <c r="S915" s="216"/>
      <c r="T915" s="217"/>
      <c r="AT915" s="218" t="s">
        <v>201</v>
      </c>
      <c r="AU915" s="218" t="s">
        <v>89</v>
      </c>
      <c r="AV915" s="13" t="s">
        <v>89</v>
      </c>
      <c r="AW915" s="13" t="s">
        <v>36</v>
      </c>
      <c r="AX915" s="13" t="s">
        <v>87</v>
      </c>
      <c r="AY915" s="218" t="s">
        <v>193</v>
      </c>
    </row>
    <row r="916" spans="1:65" s="2" customFormat="1" ht="33" customHeight="1">
      <c r="A916" s="35"/>
      <c r="B916" s="36"/>
      <c r="C916" s="193" t="s">
        <v>2521</v>
      </c>
      <c r="D916" s="193" t="s">
        <v>195</v>
      </c>
      <c r="E916" s="194" t="s">
        <v>2522</v>
      </c>
      <c r="F916" s="195" t="s">
        <v>2523</v>
      </c>
      <c r="G916" s="196" t="s">
        <v>367</v>
      </c>
      <c r="H916" s="197">
        <v>6</v>
      </c>
      <c r="I916" s="198"/>
      <c r="J916" s="199">
        <f>ROUND(I916*H916,2)</f>
        <v>0</v>
      </c>
      <c r="K916" s="200"/>
      <c r="L916" s="40"/>
      <c r="M916" s="201" t="s">
        <v>1</v>
      </c>
      <c r="N916" s="202" t="s">
        <v>45</v>
      </c>
      <c r="O916" s="72"/>
      <c r="P916" s="203">
        <f>O916*H916</f>
        <v>0</v>
      </c>
      <c r="Q916" s="203">
        <v>0</v>
      </c>
      <c r="R916" s="203">
        <f>Q916*H916</f>
        <v>0</v>
      </c>
      <c r="S916" s="203">
        <v>0.7</v>
      </c>
      <c r="T916" s="204">
        <f>S916*H916</f>
        <v>4.199999999999999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205" t="s">
        <v>348</v>
      </c>
      <c r="AT916" s="205" t="s">
        <v>195</v>
      </c>
      <c r="AU916" s="205" t="s">
        <v>89</v>
      </c>
      <c r="AY916" s="18" t="s">
        <v>193</v>
      </c>
      <c r="BE916" s="206">
        <f>IF(N916="základní",J916,0)</f>
        <v>0</v>
      </c>
      <c r="BF916" s="206">
        <f>IF(N916="snížená",J916,0)</f>
        <v>0</v>
      </c>
      <c r="BG916" s="206">
        <f>IF(N916="zákl. přenesená",J916,0)</f>
        <v>0</v>
      </c>
      <c r="BH916" s="206">
        <f>IF(N916="sníž. přenesená",J916,0)</f>
        <v>0</v>
      </c>
      <c r="BI916" s="206">
        <f>IF(N916="nulová",J916,0)</f>
        <v>0</v>
      </c>
      <c r="BJ916" s="18" t="s">
        <v>87</v>
      </c>
      <c r="BK916" s="206">
        <f>ROUND(I916*H916,2)</f>
        <v>0</v>
      </c>
      <c r="BL916" s="18" t="s">
        <v>348</v>
      </c>
      <c r="BM916" s="205" t="s">
        <v>2524</v>
      </c>
    </row>
    <row r="917" spans="2:51" s="13" customFormat="1" ht="12">
      <c r="B917" s="207"/>
      <c r="C917" s="208"/>
      <c r="D917" s="209" t="s">
        <v>201</v>
      </c>
      <c r="E917" s="210" t="s">
        <v>1</v>
      </c>
      <c r="F917" s="211" t="s">
        <v>2525</v>
      </c>
      <c r="G917" s="208"/>
      <c r="H917" s="212">
        <v>6</v>
      </c>
      <c r="I917" s="213"/>
      <c r="J917" s="208"/>
      <c r="K917" s="208"/>
      <c r="L917" s="214"/>
      <c r="M917" s="215"/>
      <c r="N917" s="216"/>
      <c r="O917" s="216"/>
      <c r="P917" s="216"/>
      <c r="Q917" s="216"/>
      <c r="R917" s="216"/>
      <c r="S917" s="216"/>
      <c r="T917" s="217"/>
      <c r="AT917" s="218" t="s">
        <v>201</v>
      </c>
      <c r="AU917" s="218" t="s">
        <v>89</v>
      </c>
      <c r="AV917" s="13" t="s">
        <v>89</v>
      </c>
      <c r="AW917" s="13" t="s">
        <v>36</v>
      </c>
      <c r="AX917" s="13" t="s">
        <v>87</v>
      </c>
      <c r="AY917" s="218" t="s">
        <v>193</v>
      </c>
    </row>
    <row r="918" spans="1:65" s="2" customFormat="1" ht="24.2" customHeight="1">
      <c r="A918" s="35"/>
      <c r="B918" s="36"/>
      <c r="C918" s="193" t="s">
        <v>1386</v>
      </c>
      <c r="D918" s="193" t="s">
        <v>195</v>
      </c>
      <c r="E918" s="194" t="s">
        <v>2526</v>
      </c>
      <c r="F918" s="195" t="s">
        <v>2527</v>
      </c>
      <c r="G918" s="196" t="s">
        <v>231</v>
      </c>
      <c r="H918" s="197">
        <v>17.435</v>
      </c>
      <c r="I918" s="198"/>
      <c r="J918" s="199">
        <f>ROUND(I918*H918,2)</f>
        <v>0</v>
      </c>
      <c r="K918" s="200"/>
      <c r="L918" s="40"/>
      <c r="M918" s="201" t="s">
        <v>1</v>
      </c>
      <c r="N918" s="202" t="s">
        <v>45</v>
      </c>
      <c r="O918" s="72"/>
      <c r="P918" s="203">
        <f>O918*H918</f>
        <v>0</v>
      </c>
      <c r="Q918" s="203">
        <v>0</v>
      </c>
      <c r="R918" s="203">
        <f>Q918*H918</f>
        <v>0</v>
      </c>
      <c r="S918" s="203">
        <v>0.00762</v>
      </c>
      <c r="T918" s="204">
        <f>S918*H918</f>
        <v>0.1328547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205" t="s">
        <v>348</v>
      </c>
      <c r="AT918" s="205" t="s">
        <v>195</v>
      </c>
      <c r="AU918" s="205" t="s">
        <v>89</v>
      </c>
      <c r="AY918" s="18" t="s">
        <v>193</v>
      </c>
      <c r="BE918" s="206">
        <f>IF(N918="základní",J918,0)</f>
        <v>0</v>
      </c>
      <c r="BF918" s="206">
        <f>IF(N918="snížená",J918,0)</f>
        <v>0</v>
      </c>
      <c r="BG918" s="206">
        <f>IF(N918="zákl. přenesená",J918,0)</f>
        <v>0</v>
      </c>
      <c r="BH918" s="206">
        <f>IF(N918="sníž. přenesená",J918,0)</f>
        <v>0</v>
      </c>
      <c r="BI918" s="206">
        <f>IF(N918="nulová",J918,0)</f>
        <v>0</v>
      </c>
      <c r="BJ918" s="18" t="s">
        <v>87</v>
      </c>
      <c r="BK918" s="206">
        <f>ROUND(I918*H918,2)</f>
        <v>0</v>
      </c>
      <c r="BL918" s="18" t="s">
        <v>348</v>
      </c>
      <c r="BM918" s="205" t="s">
        <v>2528</v>
      </c>
    </row>
    <row r="919" spans="2:51" s="15" customFormat="1" ht="12">
      <c r="B919" s="230"/>
      <c r="C919" s="231"/>
      <c r="D919" s="209" t="s">
        <v>201</v>
      </c>
      <c r="E919" s="232" t="s">
        <v>1</v>
      </c>
      <c r="F919" s="233" t="s">
        <v>2127</v>
      </c>
      <c r="G919" s="231"/>
      <c r="H919" s="232" t="s">
        <v>1</v>
      </c>
      <c r="I919" s="234"/>
      <c r="J919" s="231"/>
      <c r="K919" s="231"/>
      <c r="L919" s="235"/>
      <c r="M919" s="236"/>
      <c r="N919" s="237"/>
      <c r="O919" s="237"/>
      <c r="P919" s="237"/>
      <c r="Q919" s="237"/>
      <c r="R919" s="237"/>
      <c r="S919" s="237"/>
      <c r="T919" s="238"/>
      <c r="AT919" s="239" t="s">
        <v>201</v>
      </c>
      <c r="AU919" s="239" t="s">
        <v>89</v>
      </c>
      <c r="AV919" s="15" t="s">
        <v>87</v>
      </c>
      <c r="AW919" s="15" t="s">
        <v>36</v>
      </c>
      <c r="AX919" s="15" t="s">
        <v>80</v>
      </c>
      <c r="AY919" s="239" t="s">
        <v>193</v>
      </c>
    </row>
    <row r="920" spans="2:51" s="13" customFormat="1" ht="12">
      <c r="B920" s="207"/>
      <c r="C920" s="208"/>
      <c r="D920" s="209" t="s">
        <v>201</v>
      </c>
      <c r="E920" s="210" t="s">
        <v>1</v>
      </c>
      <c r="F920" s="211" t="s">
        <v>2529</v>
      </c>
      <c r="G920" s="208"/>
      <c r="H920" s="212">
        <v>5.024</v>
      </c>
      <c r="I920" s="213"/>
      <c r="J920" s="208"/>
      <c r="K920" s="208"/>
      <c r="L920" s="214"/>
      <c r="M920" s="215"/>
      <c r="N920" s="216"/>
      <c r="O920" s="216"/>
      <c r="P920" s="216"/>
      <c r="Q920" s="216"/>
      <c r="R920" s="216"/>
      <c r="S920" s="216"/>
      <c r="T920" s="217"/>
      <c r="AT920" s="218" t="s">
        <v>201</v>
      </c>
      <c r="AU920" s="218" t="s">
        <v>89</v>
      </c>
      <c r="AV920" s="13" t="s">
        <v>89</v>
      </c>
      <c r="AW920" s="13" t="s">
        <v>36</v>
      </c>
      <c r="AX920" s="13" t="s">
        <v>80</v>
      </c>
      <c r="AY920" s="218" t="s">
        <v>193</v>
      </c>
    </row>
    <row r="921" spans="2:51" s="13" customFormat="1" ht="12">
      <c r="B921" s="207"/>
      <c r="C921" s="208"/>
      <c r="D921" s="209" t="s">
        <v>201</v>
      </c>
      <c r="E921" s="210" t="s">
        <v>1</v>
      </c>
      <c r="F921" s="211" t="s">
        <v>2530</v>
      </c>
      <c r="G921" s="208"/>
      <c r="H921" s="212">
        <v>12.411</v>
      </c>
      <c r="I921" s="213"/>
      <c r="J921" s="208"/>
      <c r="K921" s="208"/>
      <c r="L921" s="214"/>
      <c r="M921" s="215"/>
      <c r="N921" s="216"/>
      <c r="O921" s="216"/>
      <c r="P921" s="216"/>
      <c r="Q921" s="216"/>
      <c r="R921" s="216"/>
      <c r="S921" s="216"/>
      <c r="T921" s="217"/>
      <c r="AT921" s="218" t="s">
        <v>201</v>
      </c>
      <c r="AU921" s="218" t="s">
        <v>89</v>
      </c>
      <c r="AV921" s="13" t="s">
        <v>89</v>
      </c>
      <c r="AW921" s="13" t="s">
        <v>36</v>
      </c>
      <c r="AX921" s="13" t="s">
        <v>80</v>
      </c>
      <c r="AY921" s="218" t="s">
        <v>193</v>
      </c>
    </row>
    <row r="922" spans="2:51" s="14" customFormat="1" ht="12">
      <c r="B922" s="219"/>
      <c r="C922" s="220"/>
      <c r="D922" s="209" t="s">
        <v>201</v>
      </c>
      <c r="E922" s="221" t="s">
        <v>1</v>
      </c>
      <c r="F922" s="222" t="s">
        <v>203</v>
      </c>
      <c r="G922" s="220"/>
      <c r="H922" s="223">
        <v>17.435</v>
      </c>
      <c r="I922" s="224"/>
      <c r="J922" s="220"/>
      <c r="K922" s="220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201</v>
      </c>
      <c r="AU922" s="229" t="s">
        <v>89</v>
      </c>
      <c r="AV922" s="14" t="s">
        <v>199</v>
      </c>
      <c r="AW922" s="14" t="s">
        <v>36</v>
      </c>
      <c r="AX922" s="14" t="s">
        <v>87</v>
      </c>
      <c r="AY922" s="229" t="s">
        <v>193</v>
      </c>
    </row>
    <row r="923" spans="1:65" s="2" customFormat="1" ht="24.2" customHeight="1">
      <c r="A923" s="35"/>
      <c r="B923" s="36"/>
      <c r="C923" s="193" t="s">
        <v>2531</v>
      </c>
      <c r="D923" s="193" t="s">
        <v>195</v>
      </c>
      <c r="E923" s="194" t="s">
        <v>745</v>
      </c>
      <c r="F923" s="195" t="s">
        <v>746</v>
      </c>
      <c r="G923" s="196" t="s">
        <v>367</v>
      </c>
      <c r="H923" s="197">
        <v>12</v>
      </c>
      <c r="I923" s="198"/>
      <c r="J923" s="199">
        <f>ROUND(I923*H923,2)</f>
        <v>0</v>
      </c>
      <c r="K923" s="200"/>
      <c r="L923" s="40"/>
      <c r="M923" s="201" t="s">
        <v>1</v>
      </c>
      <c r="N923" s="202" t="s">
        <v>45</v>
      </c>
      <c r="O923" s="72"/>
      <c r="P923" s="203">
        <f>O923*H923</f>
        <v>0</v>
      </c>
      <c r="Q923" s="203">
        <v>0</v>
      </c>
      <c r="R923" s="203">
        <f>Q923*H923</f>
        <v>0</v>
      </c>
      <c r="S923" s="203">
        <v>0.024</v>
      </c>
      <c r="T923" s="204">
        <f>S923*H923</f>
        <v>0.28800000000000003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05" t="s">
        <v>348</v>
      </c>
      <c r="AT923" s="205" t="s">
        <v>195</v>
      </c>
      <c r="AU923" s="205" t="s">
        <v>89</v>
      </c>
      <c r="AY923" s="18" t="s">
        <v>193</v>
      </c>
      <c r="BE923" s="206">
        <f>IF(N923="základní",J923,0)</f>
        <v>0</v>
      </c>
      <c r="BF923" s="206">
        <f>IF(N923="snížená",J923,0)</f>
        <v>0</v>
      </c>
      <c r="BG923" s="206">
        <f>IF(N923="zákl. přenesená",J923,0)</f>
        <v>0</v>
      </c>
      <c r="BH923" s="206">
        <f>IF(N923="sníž. přenesená",J923,0)</f>
        <v>0</v>
      </c>
      <c r="BI923" s="206">
        <f>IF(N923="nulová",J923,0)</f>
        <v>0</v>
      </c>
      <c r="BJ923" s="18" t="s">
        <v>87</v>
      </c>
      <c r="BK923" s="206">
        <f>ROUND(I923*H923,2)</f>
        <v>0</v>
      </c>
      <c r="BL923" s="18" t="s">
        <v>348</v>
      </c>
      <c r="BM923" s="205" t="s">
        <v>747</v>
      </c>
    </row>
    <row r="924" spans="2:51" s="15" customFormat="1" ht="12">
      <c r="B924" s="230"/>
      <c r="C924" s="231"/>
      <c r="D924" s="209" t="s">
        <v>201</v>
      </c>
      <c r="E924" s="232" t="s">
        <v>1</v>
      </c>
      <c r="F924" s="233" t="s">
        <v>2127</v>
      </c>
      <c r="G924" s="231"/>
      <c r="H924" s="232" t="s">
        <v>1</v>
      </c>
      <c r="I924" s="234"/>
      <c r="J924" s="231"/>
      <c r="K924" s="231"/>
      <c r="L924" s="235"/>
      <c r="M924" s="236"/>
      <c r="N924" s="237"/>
      <c r="O924" s="237"/>
      <c r="P924" s="237"/>
      <c r="Q924" s="237"/>
      <c r="R924" s="237"/>
      <c r="S924" s="237"/>
      <c r="T924" s="238"/>
      <c r="AT924" s="239" t="s">
        <v>201</v>
      </c>
      <c r="AU924" s="239" t="s">
        <v>89</v>
      </c>
      <c r="AV924" s="15" t="s">
        <v>87</v>
      </c>
      <c r="AW924" s="15" t="s">
        <v>36</v>
      </c>
      <c r="AX924" s="15" t="s">
        <v>80</v>
      </c>
      <c r="AY924" s="239" t="s">
        <v>193</v>
      </c>
    </row>
    <row r="925" spans="2:51" s="13" customFormat="1" ht="12">
      <c r="B925" s="207"/>
      <c r="C925" s="208"/>
      <c r="D925" s="209" t="s">
        <v>201</v>
      </c>
      <c r="E925" s="210" t="s">
        <v>1</v>
      </c>
      <c r="F925" s="211" t="s">
        <v>2532</v>
      </c>
      <c r="G925" s="208"/>
      <c r="H925" s="212">
        <v>3</v>
      </c>
      <c r="I925" s="213"/>
      <c r="J925" s="208"/>
      <c r="K925" s="208"/>
      <c r="L925" s="214"/>
      <c r="M925" s="215"/>
      <c r="N925" s="216"/>
      <c r="O925" s="216"/>
      <c r="P925" s="216"/>
      <c r="Q925" s="216"/>
      <c r="R925" s="216"/>
      <c r="S925" s="216"/>
      <c r="T925" s="217"/>
      <c r="AT925" s="218" t="s">
        <v>201</v>
      </c>
      <c r="AU925" s="218" t="s">
        <v>89</v>
      </c>
      <c r="AV925" s="13" t="s">
        <v>89</v>
      </c>
      <c r="AW925" s="13" t="s">
        <v>36</v>
      </c>
      <c r="AX925" s="13" t="s">
        <v>80</v>
      </c>
      <c r="AY925" s="218" t="s">
        <v>193</v>
      </c>
    </row>
    <row r="926" spans="2:51" s="13" customFormat="1" ht="12">
      <c r="B926" s="207"/>
      <c r="C926" s="208"/>
      <c r="D926" s="209" t="s">
        <v>201</v>
      </c>
      <c r="E926" s="210" t="s">
        <v>1</v>
      </c>
      <c r="F926" s="211" t="s">
        <v>2533</v>
      </c>
      <c r="G926" s="208"/>
      <c r="H926" s="212">
        <v>9</v>
      </c>
      <c r="I926" s="213"/>
      <c r="J926" s="208"/>
      <c r="K926" s="208"/>
      <c r="L926" s="214"/>
      <c r="M926" s="215"/>
      <c r="N926" s="216"/>
      <c r="O926" s="216"/>
      <c r="P926" s="216"/>
      <c r="Q926" s="216"/>
      <c r="R926" s="216"/>
      <c r="S926" s="216"/>
      <c r="T926" s="217"/>
      <c r="AT926" s="218" t="s">
        <v>201</v>
      </c>
      <c r="AU926" s="218" t="s">
        <v>89</v>
      </c>
      <c r="AV926" s="13" t="s">
        <v>89</v>
      </c>
      <c r="AW926" s="13" t="s">
        <v>36</v>
      </c>
      <c r="AX926" s="13" t="s">
        <v>80</v>
      </c>
      <c r="AY926" s="218" t="s">
        <v>193</v>
      </c>
    </row>
    <row r="927" spans="2:51" s="14" customFormat="1" ht="12">
      <c r="B927" s="219"/>
      <c r="C927" s="220"/>
      <c r="D927" s="209" t="s">
        <v>201</v>
      </c>
      <c r="E927" s="221" t="s">
        <v>1</v>
      </c>
      <c r="F927" s="222" t="s">
        <v>203</v>
      </c>
      <c r="G927" s="220"/>
      <c r="H927" s="223">
        <v>12</v>
      </c>
      <c r="I927" s="224"/>
      <c r="J927" s="220"/>
      <c r="K927" s="220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201</v>
      </c>
      <c r="AU927" s="229" t="s">
        <v>89</v>
      </c>
      <c r="AV927" s="14" t="s">
        <v>199</v>
      </c>
      <c r="AW927" s="14" t="s">
        <v>36</v>
      </c>
      <c r="AX927" s="14" t="s">
        <v>87</v>
      </c>
      <c r="AY927" s="229" t="s">
        <v>193</v>
      </c>
    </row>
    <row r="928" spans="1:65" s="2" customFormat="1" ht="24.2" customHeight="1">
      <c r="A928" s="35"/>
      <c r="B928" s="36"/>
      <c r="C928" s="193" t="s">
        <v>1390</v>
      </c>
      <c r="D928" s="193" t="s">
        <v>195</v>
      </c>
      <c r="E928" s="194" t="s">
        <v>2534</v>
      </c>
      <c r="F928" s="195" t="s">
        <v>2535</v>
      </c>
      <c r="G928" s="196" t="s">
        <v>367</v>
      </c>
      <c r="H928" s="197">
        <v>10</v>
      </c>
      <c r="I928" s="198"/>
      <c r="J928" s="199">
        <f>ROUND(I928*H928,2)</f>
        <v>0</v>
      </c>
      <c r="K928" s="200"/>
      <c r="L928" s="40"/>
      <c r="M928" s="201" t="s">
        <v>1</v>
      </c>
      <c r="N928" s="202" t="s">
        <v>45</v>
      </c>
      <c r="O928" s="72"/>
      <c r="P928" s="203">
        <f>O928*H928</f>
        <v>0</v>
      </c>
      <c r="Q928" s="203">
        <v>0</v>
      </c>
      <c r="R928" s="203">
        <f>Q928*H928</f>
        <v>0</v>
      </c>
      <c r="S928" s="203">
        <v>0</v>
      </c>
      <c r="T928" s="204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205" t="s">
        <v>348</v>
      </c>
      <c r="AT928" s="205" t="s">
        <v>195</v>
      </c>
      <c r="AU928" s="205" t="s">
        <v>89</v>
      </c>
      <c r="AY928" s="18" t="s">
        <v>193</v>
      </c>
      <c r="BE928" s="206">
        <f>IF(N928="základní",J928,0)</f>
        <v>0</v>
      </c>
      <c r="BF928" s="206">
        <f>IF(N928="snížená",J928,0)</f>
        <v>0</v>
      </c>
      <c r="BG928" s="206">
        <f>IF(N928="zákl. přenesená",J928,0)</f>
        <v>0</v>
      </c>
      <c r="BH928" s="206">
        <f>IF(N928="sníž. přenesená",J928,0)</f>
        <v>0</v>
      </c>
      <c r="BI928" s="206">
        <f>IF(N928="nulová",J928,0)</f>
        <v>0</v>
      </c>
      <c r="BJ928" s="18" t="s">
        <v>87</v>
      </c>
      <c r="BK928" s="206">
        <f>ROUND(I928*H928,2)</f>
        <v>0</v>
      </c>
      <c r="BL928" s="18" t="s">
        <v>348</v>
      </c>
      <c r="BM928" s="205" t="s">
        <v>2536</v>
      </c>
    </row>
    <row r="929" spans="2:51" s="13" customFormat="1" ht="12">
      <c r="B929" s="207"/>
      <c r="C929" s="208"/>
      <c r="D929" s="209" t="s">
        <v>201</v>
      </c>
      <c r="E929" s="210" t="s">
        <v>1</v>
      </c>
      <c r="F929" s="211" t="s">
        <v>2520</v>
      </c>
      <c r="G929" s="208"/>
      <c r="H929" s="212">
        <v>10</v>
      </c>
      <c r="I929" s="213"/>
      <c r="J929" s="208"/>
      <c r="K929" s="208"/>
      <c r="L929" s="214"/>
      <c r="M929" s="215"/>
      <c r="N929" s="216"/>
      <c r="O929" s="216"/>
      <c r="P929" s="216"/>
      <c r="Q929" s="216"/>
      <c r="R929" s="216"/>
      <c r="S929" s="216"/>
      <c r="T929" s="217"/>
      <c r="AT929" s="218" t="s">
        <v>201</v>
      </c>
      <c r="AU929" s="218" t="s">
        <v>89</v>
      </c>
      <c r="AV929" s="13" t="s">
        <v>89</v>
      </c>
      <c r="AW929" s="13" t="s">
        <v>36</v>
      </c>
      <c r="AX929" s="13" t="s">
        <v>87</v>
      </c>
      <c r="AY929" s="218" t="s">
        <v>193</v>
      </c>
    </row>
    <row r="930" spans="1:65" s="2" customFormat="1" ht="24.2" customHeight="1">
      <c r="A930" s="35"/>
      <c r="B930" s="36"/>
      <c r="C930" s="193" t="s">
        <v>2537</v>
      </c>
      <c r="D930" s="193" t="s">
        <v>195</v>
      </c>
      <c r="E930" s="194" t="s">
        <v>2538</v>
      </c>
      <c r="F930" s="195" t="s">
        <v>2539</v>
      </c>
      <c r="G930" s="196" t="s">
        <v>367</v>
      </c>
      <c r="H930" s="197">
        <v>6</v>
      </c>
      <c r="I930" s="198"/>
      <c r="J930" s="199">
        <f>ROUND(I930*H930,2)</f>
        <v>0</v>
      </c>
      <c r="K930" s="200"/>
      <c r="L930" s="40"/>
      <c r="M930" s="201" t="s">
        <v>1</v>
      </c>
      <c r="N930" s="202" t="s">
        <v>45</v>
      </c>
      <c r="O930" s="72"/>
      <c r="P930" s="203">
        <f>O930*H930</f>
        <v>0</v>
      </c>
      <c r="Q930" s="203">
        <v>0</v>
      </c>
      <c r="R930" s="203">
        <f>Q930*H930</f>
        <v>0</v>
      </c>
      <c r="S930" s="203">
        <v>0</v>
      </c>
      <c r="T930" s="204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205" t="s">
        <v>348</v>
      </c>
      <c r="AT930" s="205" t="s">
        <v>195</v>
      </c>
      <c r="AU930" s="205" t="s">
        <v>89</v>
      </c>
      <c r="AY930" s="18" t="s">
        <v>193</v>
      </c>
      <c r="BE930" s="206">
        <f>IF(N930="základní",J930,0)</f>
        <v>0</v>
      </c>
      <c r="BF930" s="206">
        <f>IF(N930="snížená",J930,0)</f>
        <v>0</v>
      </c>
      <c r="BG930" s="206">
        <f>IF(N930="zákl. přenesená",J930,0)</f>
        <v>0</v>
      </c>
      <c r="BH930" s="206">
        <f>IF(N930="sníž. přenesená",J930,0)</f>
        <v>0</v>
      </c>
      <c r="BI930" s="206">
        <f>IF(N930="nulová",J930,0)</f>
        <v>0</v>
      </c>
      <c r="BJ930" s="18" t="s">
        <v>87</v>
      </c>
      <c r="BK930" s="206">
        <f>ROUND(I930*H930,2)</f>
        <v>0</v>
      </c>
      <c r="BL930" s="18" t="s">
        <v>348</v>
      </c>
      <c r="BM930" s="205" t="s">
        <v>2540</v>
      </c>
    </row>
    <row r="931" spans="2:51" s="13" customFormat="1" ht="12">
      <c r="B931" s="207"/>
      <c r="C931" s="208"/>
      <c r="D931" s="209" t="s">
        <v>201</v>
      </c>
      <c r="E931" s="210" t="s">
        <v>1</v>
      </c>
      <c r="F931" s="211" t="s">
        <v>2525</v>
      </c>
      <c r="G931" s="208"/>
      <c r="H931" s="212">
        <v>6</v>
      </c>
      <c r="I931" s="213"/>
      <c r="J931" s="208"/>
      <c r="K931" s="208"/>
      <c r="L931" s="214"/>
      <c r="M931" s="215"/>
      <c r="N931" s="216"/>
      <c r="O931" s="216"/>
      <c r="P931" s="216"/>
      <c r="Q931" s="216"/>
      <c r="R931" s="216"/>
      <c r="S931" s="216"/>
      <c r="T931" s="217"/>
      <c r="AT931" s="218" t="s">
        <v>201</v>
      </c>
      <c r="AU931" s="218" t="s">
        <v>89</v>
      </c>
      <c r="AV931" s="13" t="s">
        <v>89</v>
      </c>
      <c r="AW931" s="13" t="s">
        <v>36</v>
      </c>
      <c r="AX931" s="13" t="s">
        <v>87</v>
      </c>
      <c r="AY931" s="218" t="s">
        <v>193</v>
      </c>
    </row>
    <row r="932" spans="1:65" s="2" customFormat="1" ht="24.2" customHeight="1">
      <c r="A932" s="35"/>
      <c r="B932" s="36"/>
      <c r="C932" s="251" t="s">
        <v>1394</v>
      </c>
      <c r="D932" s="251" t="s">
        <v>370</v>
      </c>
      <c r="E932" s="252" t="s">
        <v>764</v>
      </c>
      <c r="F932" s="253" t="s">
        <v>765</v>
      </c>
      <c r="G932" s="254" t="s">
        <v>496</v>
      </c>
      <c r="H932" s="255">
        <v>25.41</v>
      </c>
      <c r="I932" s="256"/>
      <c r="J932" s="257">
        <f>ROUND(I932*H932,2)</f>
        <v>0</v>
      </c>
      <c r="K932" s="258"/>
      <c r="L932" s="259"/>
      <c r="M932" s="260" t="s">
        <v>1</v>
      </c>
      <c r="N932" s="261" t="s">
        <v>45</v>
      </c>
      <c r="O932" s="72"/>
      <c r="P932" s="203">
        <f>O932*H932</f>
        <v>0</v>
      </c>
      <c r="Q932" s="203">
        <v>0.003</v>
      </c>
      <c r="R932" s="203">
        <f>Q932*H932</f>
        <v>0.07623</v>
      </c>
      <c r="S932" s="203">
        <v>0</v>
      </c>
      <c r="T932" s="204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05" t="s">
        <v>457</v>
      </c>
      <c r="AT932" s="205" t="s">
        <v>370</v>
      </c>
      <c r="AU932" s="205" t="s">
        <v>89</v>
      </c>
      <c r="AY932" s="18" t="s">
        <v>193</v>
      </c>
      <c r="BE932" s="206">
        <f>IF(N932="základní",J932,0)</f>
        <v>0</v>
      </c>
      <c r="BF932" s="206">
        <f>IF(N932="snížená",J932,0)</f>
        <v>0</v>
      </c>
      <c r="BG932" s="206">
        <f>IF(N932="zákl. přenesená",J932,0)</f>
        <v>0</v>
      </c>
      <c r="BH932" s="206">
        <f>IF(N932="sníž. přenesená",J932,0)</f>
        <v>0</v>
      </c>
      <c r="BI932" s="206">
        <f>IF(N932="nulová",J932,0)</f>
        <v>0</v>
      </c>
      <c r="BJ932" s="18" t="s">
        <v>87</v>
      </c>
      <c r="BK932" s="206">
        <f>ROUND(I932*H932,2)</f>
        <v>0</v>
      </c>
      <c r="BL932" s="18" t="s">
        <v>348</v>
      </c>
      <c r="BM932" s="205" t="s">
        <v>2541</v>
      </c>
    </row>
    <row r="933" spans="2:51" s="13" customFormat="1" ht="12">
      <c r="B933" s="207"/>
      <c r="C933" s="208"/>
      <c r="D933" s="209" t="s">
        <v>201</v>
      </c>
      <c r="E933" s="210" t="s">
        <v>1</v>
      </c>
      <c r="F933" s="211" t="s">
        <v>2542</v>
      </c>
      <c r="G933" s="208"/>
      <c r="H933" s="212">
        <v>23.1</v>
      </c>
      <c r="I933" s="213"/>
      <c r="J933" s="208"/>
      <c r="K933" s="208"/>
      <c r="L933" s="214"/>
      <c r="M933" s="215"/>
      <c r="N933" s="216"/>
      <c r="O933" s="216"/>
      <c r="P933" s="216"/>
      <c r="Q933" s="216"/>
      <c r="R933" s="216"/>
      <c r="S933" s="216"/>
      <c r="T933" s="217"/>
      <c r="AT933" s="218" t="s">
        <v>201</v>
      </c>
      <c r="AU933" s="218" t="s">
        <v>89</v>
      </c>
      <c r="AV933" s="13" t="s">
        <v>89</v>
      </c>
      <c r="AW933" s="13" t="s">
        <v>36</v>
      </c>
      <c r="AX933" s="13" t="s">
        <v>87</v>
      </c>
      <c r="AY933" s="218" t="s">
        <v>193</v>
      </c>
    </row>
    <row r="934" spans="2:51" s="13" customFormat="1" ht="12">
      <c r="B934" s="207"/>
      <c r="C934" s="208"/>
      <c r="D934" s="209" t="s">
        <v>201</v>
      </c>
      <c r="E934" s="208"/>
      <c r="F934" s="211" t="s">
        <v>2543</v>
      </c>
      <c r="G934" s="208"/>
      <c r="H934" s="212">
        <v>25.41</v>
      </c>
      <c r="I934" s="213"/>
      <c r="J934" s="208"/>
      <c r="K934" s="208"/>
      <c r="L934" s="214"/>
      <c r="M934" s="215"/>
      <c r="N934" s="216"/>
      <c r="O934" s="216"/>
      <c r="P934" s="216"/>
      <c r="Q934" s="216"/>
      <c r="R934" s="216"/>
      <c r="S934" s="216"/>
      <c r="T934" s="217"/>
      <c r="AT934" s="218" t="s">
        <v>201</v>
      </c>
      <c r="AU934" s="218" t="s">
        <v>89</v>
      </c>
      <c r="AV934" s="13" t="s">
        <v>89</v>
      </c>
      <c r="AW934" s="13" t="s">
        <v>4</v>
      </c>
      <c r="AX934" s="13" t="s">
        <v>87</v>
      </c>
      <c r="AY934" s="218" t="s">
        <v>193</v>
      </c>
    </row>
    <row r="935" spans="1:65" s="2" customFormat="1" ht="37.9" customHeight="1">
      <c r="A935" s="35"/>
      <c r="B935" s="36"/>
      <c r="C935" s="193" t="s">
        <v>2544</v>
      </c>
      <c r="D935" s="193" t="s">
        <v>195</v>
      </c>
      <c r="E935" s="194" t="s">
        <v>2545</v>
      </c>
      <c r="F935" s="195" t="s">
        <v>2546</v>
      </c>
      <c r="G935" s="196" t="s">
        <v>367</v>
      </c>
      <c r="H935" s="197">
        <v>1</v>
      </c>
      <c r="I935" s="198"/>
      <c r="J935" s="199">
        <f>ROUND(I935*H935,2)</f>
        <v>0</v>
      </c>
      <c r="K935" s="200"/>
      <c r="L935" s="40"/>
      <c r="M935" s="201" t="s">
        <v>1</v>
      </c>
      <c r="N935" s="202" t="s">
        <v>45</v>
      </c>
      <c r="O935" s="72"/>
      <c r="P935" s="203">
        <f>O935*H935</f>
        <v>0</v>
      </c>
      <c r="Q935" s="203">
        <v>0</v>
      </c>
      <c r="R935" s="203">
        <f>Q935*H935</f>
        <v>0</v>
      </c>
      <c r="S935" s="203">
        <v>0</v>
      </c>
      <c r="T935" s="204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205" t="s">
        <v>348</v>
      </c>
      <c r="AT935" s="205" t="s">
        <v>195</v>
      </c>
      <c r="AU935" s="205" t="s">
        <v>89</v>
      </c>
      <c r="AY935" s="18" t="s">
        <v>193</v>
      </c>
      <c r="BE935" s="206">
        <f>IF(N935="základní",J935,0)</f>
        <v>0</v>
      </c>
      <c r="BF935" s="206">
        <f>IF(N935="snížená",J935,0)</f>
        <v>0</v>
      </c>
      <c r="BG935" s="206">
        <f>IF(N935="zákl. přenesená",J935,0)</f>
        <v>0</v>
      </c>
      <c r="BH935" s="206">
        <f>IF(N935="sníž. přenesená",J935,0)</f>
        <v>0</v>
      </c>
      <c r="BI935" s="206">
        <f>IF(N935="nulová",J935,0)</f>
        <v>0</v>
      </c>
      <c r="BJ935" s="18" t="s">
        <v>87</v>
      </c>
      <c r="BK935" s="206">
        <f>ROUND(I935*H935,2)</f>
        <v>0</v>
      </c>
      <c r="BL935" s="18" t="s">
        <v>348</v>
      </c>
      <c r="BM935" s="205" t="s">
        <v>2547</v>
      </c>
    </row>
    <row r="936" spans="2:51" s="13" customFormat="1" ht="12">
      <c r="B936" s="207"/>
      <c r="C936" s="208"/>
      <c r="D936" s="209" t="s">
        <v>201</v>
      </c>
      <c r="E936" s="210" t="s">
        <v>1</v>
      </c>
      <c r="F936" s="211" t="s">
        <v>87</v>
      </c>
      <c r="G936" s="208"/>
      <c r="H936" s="212">
        <v>1</v>
      </c>
      <c r="I936" s="213"/>
      <c r="J936" s="208"/>
      <c r="K936" s="208"/>
      <c r="L936" s="214"/>
      <c r="M936" s="215"/>
      <c r="N936" s="216"/>
      <c r="O936" s="216"/>
      <c r="P936" s="216"/>
      <c r="Q936" s="216"/>
      <c r="R936" s="216"/>
      <c r="S936" s="216"/>
      <c r="T936" s="217"/>
      <c r="AT936" s="218" t="s">
        <v>201</v>
      </c>
      <c r="AU936" s="218" t="s">
        <v>89</v>
      </c>
      <c r="AV936" s="13" t="s">
        <v>89</v>
      </c>
      <c r="AW936" s="13" t="s">
        <v>36</v>
      </c>
      <c r="AX936" s="13" t="s">
        <v>87</v>
      </c>
      <c r="AY936" s="218" t="s">
        <v>193</v>
      </c>
    </row>
    <row r="937" spans="1:65" s="2" customFormat="1" ht="24.2" customHeight="1">
      <c r="A937" s="35"/>
      <c r="B937" s="36"/>
      <c r="C937" s="193" t="s">
        <v>1398</v>
      </c>
      <c r="D937" s="193" t="s">
        <v>195</v>
      </c>
      <c r="E937" s="194" t="s">
        <v>768</v>
      </c>
      <c r="F937" s="195" t="s">
        <v>2548</v>
      </c>
      <c r="G937" s="196" t="s">
        <v>367</v>
      </c>
      <c r="H937" s="197">
        <v>1</v>
      </c>
      <c r="I937" s="198"/>
      <c r="J937" s="199">
        <f>ROUND(I937*H937,2)</f>
        <v>0</v>
      </c>
      <c r="K937" s="200"/>
      <c r="L937" s="40"/>
      <c r="M937" s="201" t="s">
        <v>1</v>
      </c>
      <c r="N937" s="202" t="s">
        <v>45</v>
      </c>
      <c r="O937" s="72"/>
      <c r="P937" s="203">
        <f>O937*H937</f>
        <v>0</v>
      </c>
      <c r="Q937" s="203">
        <v>0</v>
      </c>
      <c r="R937" s="203">
        <f>Q937*H937</f>
        <v>0</v>
      </c>
      <c r="S937" s="203">
        <v>0</v>
      </c>
      <c r="T937" s="204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205" t="s">
        <v>348</v>
      </c>
      <c r="AT937" s="205" t="s">
        <v>195</v>
      </c>
      <c r="AU937" s="205" t="s">
        <v>89</v>
      </c>
      <c r="AY937" s="18" t="s">
        <v>193</v>
      </c>
      <c r="BE937" s="206">
        <f>IF(N937="základní",J937,0)</f>
        <v>0</v>
      </c>
      <c r="BF937" s="206">
        <f>IF(N937="snížená",J937,0)</f>
        <v>0</v>
      </c>
      <c r="BG937" s="206">
        <f>IF(N937="zákl. přenesená",J937,0)</f>
        <v>0</v>
      </c>
      <c r="BH937" s="206">
        <f>IF(N937="sníž. přenesená",J937,0)</f>
        <v>0</v>
      </c>
      <c r="BI937" s="206">
        <f>IF(N937="nulová",J937,0)</f>
        <v>0</v>
      </c>
      <c r="BJ937" s="18" t="s">
        <v>87</v>
      </c>
      <c r="BK937" s="206">
        <f>ROUND(I937*H937,2)</f>
        <v>0</v>
      </c>
      <c r="BL937" s="18" t="s">
        <v>348</v>
      </c>
      <c r="BM937" s="205" t="s">
        <v>2549</v>
      </c>
    </row>
    <row r="938" spans="2:51" s="15" customFormat="1" ht="22.5">
      <c r="B938" s="230"/>
      <c r="C938" s="231"/>
      <c r="D938" s="209" t="s">
        <v>201</v>
      </c>
      <c r="E938" s="232" t="s">
        <v>1</v>
      </c>
      <c r="F938" s="233" t="s">
        <v>2550</v>
      </c>
      <c r="G938" s="231"/>
      <c r="H938" s="232" t="s">
        <v>1</v>
      </c>
      <c r="I938" s="234"/>
      <c r="J938" s="231"/>
      <c r="K938" s="231"/>
      <c r="L938" s="235"/>
      <c r="M938" s="236"/>
      <c r="N938" s="237"/>
      <c r="O938" s="237"/>
      <c r="P938" s="237"/>
      <c r="Q938" s="237"/>
      <c r="R938" s="237"/>
      <c r="S938" s="237"/>
      <c r="T938" s="238"/>
      <c r="AT938" s="239" t="s">
        <v>201</v>
      </c>
      <c r="AU938" s="239" t="s">
        <v>89</v>
      </c>
      <c r="AV938" s="15" t="s">
        <v>87</v>
      </c>
      <c r="AW938" s="15" t="s">
        <v>36</v>
      </c>
      <c r="AX938" s="15" t="s">
        <v>80</v>
      </c>
      <c r="AY938" s="239" t="s">
        <v>193</v>
      </c>
    </row>
    <row r="939" spans="2:51" s="15" customFormat="1" ht="22.5">
      <c r="B939" s="230"/>
      <c r="C939" s="231"/>
      <c r="D939" s="209" t="s">
        <v>201</v>
      </c>
      <c r="E939" s="232" t="s">
        <v>1</v>
      </c>
      <c r="F939" s="233" t="s">
        <v>2551</v>
      </c>
      <c r="G939" s="231"/>
      <c r="H939" s="232" t="s">
        <v>1</v>
      </c>
      <c r="I939" s="234"/>
      <c r="J939" s="231"/>
      <c r="K939" s="231"/>
      <c r="L939" s="235"/>
      <c r="M939" s="236"/>
      <c r="N939" s="237"/>
      <c r="O939" s="237"/>
      <c r="P939" s="237"/>
      <c r="Q939" s="237"/>
      <c r="R939" s="237"/>
      <c r="S939" s="237"/>
      <c r="T939" s="238"/>
      <c r="AT939" s="239" t="s">
        <v>201</v>
      </c>
      <c r="AU939" s="239" t="s">
        <v>89</v>
      </c>
      <c r="AV939" s="15" t="s">
        <v>87</v>
      </c>
      <c r="AW939" s="15" t="s">
        <v>36</v>
      </c>
      <c r="AX939" s="15" t="s">
        <v>80</v>
      </c>
      <c r="AY939" s="239" t="s">
        <v>193</v>
      </c>
    </row>
    <row r="940" spans="2:51" s="15" customFormat="1" ht="22.5">
      <c r="B940" s="230"/>
      <c r="C940" s="231"/>
      <c r="D940" s="209" t="s">
        <v>201</v>
      </c>
      <c r="E940" s="232" t="s">
        <v>1</v>
      </c>
      <c r="F940" s="233" t="s">
        <v>2552</v>
      </c>
      <c r="G940" s="231"/>
      <c r="H940" s="232" t="s">
        <v>1</v>
      </c>
      <c r="I940" s="234"/>
      <c r="J940" s="231"/>
      <c r="K940" s="231"/>
      <c r="L940" s="235"/>
      <c r="M940" s="236"/>
      <c r="N940" s="237"/>
      <c r="O940" s="237"/>
      <c r="P940" s="237"/>
      <c r="Q940" s="237"/>
      <c r="R940" s="237"/>
      <c r="S940" s="237"/>
      <c r="T940" s="238"/>
      <c r="AT940" s="239" t="s">
        <v>201</v>
      </c>
      <c r="AU940" s="239" t="s">
        <v>89</v>
      </c>
      <c r="AV940" s="15" t="s">
        <v>87</v>
      </c>
      <c r="AW940" s="15" t="s">
        <v>36</v>
      </c>
      <c r="AX940" s="15" t="s">
        <v>80</v>
      </c>
      <c r="AY940" s="239" t="s">
        <v>193</v>
      </c>
    </row>
    <row r="941" spans="2:51" s="15" customFormat="1" ht="12">
      <c r="B941" s="230"/>
      <c r="C941" s="231"/>
      <c r="D941" s="209" t="s">
        <v>201</v>
      </c>
      <c r="E941" s="232" t="s">
        <v>1</v>
      </c>
      <c r="F941" s="233" t="s">
        <v>2553</v>
      </c>
      <c r="G941" s="231"/>
      <c r="H941" s="232" t="s">
        <v>1</v>
      </c>
      <c r="I941" s="234"/>
      <c r="J941" s="231"/>
      <c r="K941" s="231"/>
      <c r="L941" s="235"/>
      <c r="M941" s="236"/>
      <c r="N941" s="237"/>
      <c r="O941" s="237"/>
      <c r="P941" s="237"/>
      <c r="Q941" s="237"/>
      <c r="R941" s="237"/>
      <c r="S941" s="237"/>
      <c r="T941" s="238"/>
      <c r="AT941" s="239" t="s">
        <v>201</v>
      </c>
      <c r="AU941" s="239" t="s">
        <v>89</v>
      </c>
      <c r="AV941" s="15" t="s">
        <v>87</v>
      </c>
      <c r="AW941" s="15" t="s">
        <v>36</v>
      </c>
      <c r="AX941" s="15" t="s">
        <v>80</v>
      </c>
      <c r="AY941" s="239" t="s">
        <v>193</v>
      </c>
    </row>
    <row r="942" spans="2:51" s="15" customFormat="1" ht="22.5">
      <c r="B942" s="230"/>
      <c r="C942" s="231"/>
      <c r="D942" s="209" t="s">
        <v>201</v>
      </c>
      <c r="E942" s="232" t="s">
        <v>1</v>
      </c>
      <c r="F942" s="233" t="s">
        <v>2554</v>
      </c>
      <c r="G942" s="231"/>
      <c r="H942" s="232" t="s">
        <v>1</v>
      </c>
      <c r="I942" s="234"/>
      <c r="J942" s="231"/>
      <c r="K942" s="231"/>
      <c r="L942" s="235"/>
      <c r="M942" s="236"/>
      <c r="N942" s="237"/>
      <c r="O942" s="237"/>
      <c r="P942" s="237"/>
      <c r="Q942" s="237"/>
      <c r="R942" s="237"/>
      <c r="S942" s="237"/>
      <c r="T942" s="238"/>
      <c r="AT942" s="239" t="s">
        <v>201</v>
      </c>
      <c r="AU942" s="239" t="s">
        <v>89</v>
      </c>
      <c r="AV942" s="15" t="s">
        <v>87</v>
      </c>
      <c r="AW942" s="15" t="s">
        <v>36</v>
      </c>
      <c r="AX942" s="15" t="s">
        <v>80</v>
      </c>
      <c r="AY942" s="239" t="s">
        <v>193</v>
      </c>
    </row>
    <row r="943" spans="2:51" s="15" customFormat="1" ht="12">
      <c r="B943" s="230"/>
      <c r="C943" s="231"/>
      <c r="D943" s="209" t="s">
        <v>201</v>
      </c>
      <c r="E943" s="232" t="s">
        <v>1</v>
      </c>
      <c r="F943" s="233" t="s">
        <v>2555</v>
      </c>
      <c r="G943" s="231"/>
      <c r="H943" s="232" t="s">
        <v>1</v>
      </c>
      <c r="I943" s="234"/>
      <c r="J943" s="231"/>
      <c r="K943" s="231"/>
      <c r="L943" s="235"/>
      <c r="M943" s="236"/>
      <c r="N943" s="237"/>
      <c r="O943" s="237"/>
      <c r="P943" s="237"/>
      <c r="Q943" s="237"/>
      <c r="R943" s="237"/>
      <c r="S943" s="237"/>
      <c r="T943" s="238"/>
      <c r="AT943" s="239" t="s">
        <v>201</v>
      </c>
      <c r="AU943" s="239" t="s">
        <v>89</v>
      </c>
      <c r="AV943" s="15" t="s">
        <v>87</v>
      </c>
      <c r="AW943" s="15" t="s">
        <v>36</v>
      </c>
      <c r="AX943" s="15" t="s">
        <v>80</v>
      </c>
      <c r="AY943" s="239" t="s">
        <v>193</v>
      </c>
    </row>
    <row r="944" spans="2:51" s="15" customFormat="1" ht="22.5">
      <c r="B944" s="230"/>
      <c r="C944" s="231"/>
      <c r="D944" s="209" t="s">
        <v>201</v>
      </c>
      <c r="E944" s="232" t="s">
        <v>1</v>
      </c>
      <c r="F944" s="233" t="s">
        <v>2556</v>
      </c>
      <c r="G944" s="231"/>
      <c r="H944" s="232" t="s">
        <v>1</v>
      </c>
      <c r="I944" s="234"/>
      <c r="J944" s="231"/>
      <c r="K944" s="231"/>
      <c r="L944" s="235"/>
      <c r="M944" s="236"/>
      <c r="N944" s="237"/>
      <c r="O944" s="237"/>
      <c r="P944" s="237"/>
      <c r="Q944" s="237"/>
      <c r="R944" s="237"/>
      <c r="S944" s="237"/>
      <c r="T944" s="238"/>
      <c r="AT944" s="239" t="s">
        <v>201</v>
      </c>
      <c r="AU944" s="239" t="s">
        <v>89</v>
      </c>
      <c r="AV944" s="15" t="s">
        <v>87</v>
      </c>
      <c r="AW944" s="15" t="s">
        <v>36</v>
      </c>
      <c r="AX944" s="15" t="s">
        <v>80</v>
      </c>
      <c r="AY944" s="239" t="s">
        <v>193</v>
      </c>
    </row>
    <row r="945" spans="2:51" s="15" customFormat="1" ht="12">
      <c r="B945" s="230"/>
      <c r="C945" s="231"/>
      <c r="D945" s="209" t="s">
        <v>201</v>
      </c>
      <c r="E945" s="232" t="s">
        <v>1</v>
      </c>
      <c r="F945" s="233" t="s">
        <v>2557</v>
      </c>
      <c r="G945" s="231"/>
      <c r="H945" s="232" t="s">
        <v>1</v>
      </c>
      <c r="I945" s="234"/>
      <c r="J945" s="231"/>
      <c r="K945" s="231"/>
      <c r="L945" s="235"/>
      <c r="M945" s="236"/>
      <c r="N945" s="237"/>
      <c r="O945" s="237"/>
      <c r="P945" s="237"/>
      <c r="Q945" s="237"/>
      <c r="R945" s="237"/>
      <c r="S945" s="237"/>
      <c r="T945" s="238"/>
      <c r="AT945" s="239" t="s">
        <v>201</v>
      </c>
      <c r="AU945" s="239" t="s">
        <v>89</v>
      </c>
      <c r="AV945" s="15" t="s">
        <v>87</v>
      </c>
      <c r="AW945" s="15" t="s">
        <v>36</v>
      </c>
      <c r="AX945" s="15" t="s">
        <v>80</v>
      </c>
      <c r="AY945" s="239" t="s">
        <v>193</v>
      </c>
    </row>
    <row r="946" spans="2:51" s="15" customFormat="1" ht="12">
      <c r="B946" s="230"/>
      <c r="C946" s="231"/>
      <c r="D946" s="209" t="s">
        <v>201</v>
      </c>
      <c r="E946" s="232" t="s">
        <v>1</v>
      </c>
      <c r="F946" s="233" t="s">
        <v>2558</v>
      </c>
      <c r="G946" s="231"/>
      <c r="H946" s="232" t="s">
        <v>1</v>
      </c>
      <c r="I946" s="234"/>
      <c r="J946" s="231"/>
      <c r="K946" s="231"/>
      <c r="L946" s="235"/>
      <c r="M946" s="236"/>
      <c r="N946" s="237"/>
      <c r="O946" s="237"/>
      <c r="P946" s="237"/>
      <c r="Q946" s="237"/>
      <c r="R946" s="237"/>
      <c r="S946" s="237"/>
      <c r="T946" s="238"/>
      <c r="AT946" s="239" t="s">
        <v>201</v>
      </c>
      <c r="AU946" s="239" t="s">
        <v>89</v>
      </c>
      <c r="AV946" s="15" t="s">
        <v>87</v>
      </c>
      <c r="AW946" s="15" t="s">
        <v>36</v>
      </c>
      <c r="AX946" s="15" t="s">
        <v>80</v>
      </c>
      <c r="AY946" s="239" t="s">
        <v>193</v>
      </c>
    </row>
    <row r="947" spans="2:51" s="15" customFormat="1" ht="12">
      <c r="B947" s="230"/>
      <c r="C947" s="231"/>
      <c r="D947" s="209" t="s">
        <v>201</v>
      </c>
      <c r="E947" s="232" t="s">
        <v>1</v>
      </c>
      <c r="F947" s="233" t="s">
        <v>2559</v>
      </c>
      <c r="G947" s="231"/>
      <c r="H947" s="232" t="s">
        <v>1</v>
      </c>
      <c r="I947" s="234"/>
      <c r="J947" s="231"/>
      <c r="K947" s="231"/>
      <c r="L947" s="235"/>
      <c r="M947" s="236"/>
      <c r="N947" s="237"/>
      <c r="O947" s="237"/>
      <c r="P947" s="237"/>
      <c r="Q947" s="237"/>
      <c r="R947" s="237"/>
      <c r="S947" s="237"/>
      <c r="T947" s="238"/>
      <c r="AT947" s="239" t="s">
        <v>201</v>
      </c>
      <c r="AU947" s="239" t="s">
        <v>89</v>
      </c>
      <c r="AV947" s="15" t="s">
        <v>87</v>
      </c>
      <c r="AW947" s="15" t="s">
        <v>36</v>
      </c>
      <c r="AX947" s="15" t="s">
        <v>80</v>
      </c>
      <c r="AY947" s="239" t="s">
        <v>193</v>
      </c>
    </row>
    <row r="948" spans="2:51" s="15" customFormat="1" ht="12">
      <c r="B948" s="230"/>
      <c r="C948" s="231"/>
      <c r="D948" s="209" t="s">
        <v>201</v>
      </c>
      <c r="E948" s="232" t="s">
        <v>1</v>
      </c>
      <c r="F948" s="233" t="s">
        <v>2560</v>
      </c>
      <c r="G948" s="231"/>
      <c r="H948" s="232" t="s">
        <v>1</v>
      </c>
      <c r="I948" s="234"/>
      <c r="J948" s="231"/>
      <c r="K948" s="231"/>
      <c r="L948" s="235"/>
      <c r="M948" s="236"/>
      <c r="N948" s="237"/>
      <c r="O948" s="237"/>
      <c r="P948" s="237"/>
      <c r="Q948" s="237"/>
      <c r="R948" s="237"/>
      <c r="S948" s="237"/>
      <c r="T948" s="238"/>
      <c r="AT948" s="239" t="s">
        <v>201</v>
      </c>
      <c r="AU948" s="239" t="s">
        <v>89</v>
      </c>
      <c r="AV948" s="15" t="s">
        <v>87</v>
      </c>
      <c r="AW948" s="15" t="s">
        <v>36</v>
      </c>
      <c r="AX948" s="15" t="s">
        <v>80</v>
      </c>
      <c r="AY948" s="239" t="s">
        <v>193</v>
      </c>
    </row>
    <row r="949" spans="2:51" s="13" customFormat="1" ht="12">
      <c r="B949" s="207"/>
      <c r="C949" s="208"/>
      <c r="D949" s="209" t="s">
        <v>201</v>
      </c>
      <c r="E949" s="210" t="s">
        <v>1</v>
      </c>
      <c r="F949" s="211" t="s">
        <v>87</v>
      </c>
      <c r="G949" s="208"/>
      <c r="H949" s="212">
        <v>1</v>
      </c>
      <c r="I949" s="213"/>
      <c r="J949" s="208"/>
      <c r="K949" s="208"/>
      <c r="L949" s="214"/>
      <c r="M949" s="215"/>
      <c r="N949" s="216"/>
      <c r="O949" s="216"/>
      <c r="P949" s="216"/>
      <c r="Q949" s="216"/>
      <c r="R949" s="216"/>
      <c r="S949" s="216"/>
      <c r="T949" s="217"/>
      <c r="AT949" s="218" t="s">
        <v>201</v>
      </c>
      <c r="AU949" s="218" t="s">
        <v>89</v>
      </c>
      <c r="AV949" s="13" t="s">
        <v>89</v>
      </c>
      <c r="AW949" s="13" t="s">
        <v>36</v>
      </c>
      <c r="AX949" s="13" t="s">
        <v>80</v>
      </c>
      <c r="AY949" s="218" t="s">
        <v>193</v>
      </c>
    </row>
    <row r="950" spans="2:51" s="14" customFormat="1" ht="12">
      <c r="B950" s="219"/>
      <c r="C950" s="220"/>
      <c r="D950" s="209" t="s">
        <v>201</v>
      </c>
      <c r="E950" s="221" t="s">
        <v>1</v>
      </c>
      <c r="F950" s="222" t="s">
        <v>203</v>
      </c>
      <c r="G950" s="220"/>
      <c r="H950" s="223">
        <v>1</v>
      </c>
      <c r="I950" s="224"/>
      <c r="J950" s="220"/>
      <c r="K950" s="220"/>
      <c r="L950" s="225"/>
      <c r="M950" s="226"/>
      <c r="N950" s="227"/>
      <c r="O950" s="227"/>
      <c r="P950" s="227"/>
      <c r="Q950" s="227"/>
      <c r="R950" s="227"/>
      <c r="S950" s="227"/>
      <c r="T950" s="228"/>
      <c r="AT950" s="229" t="s">
        <v>201</v>
      </c>
      <c r="AU950" s="229" t="s">
        <v>89</v>
      </c>
      <c r="AV950" s="14" t="s">
        <v>199</v>
      </c>
      <c r="AW950" s="14" t="s">
        <v>36</v>
      </c>
      <c r="AX950" s="14" t="s">
        <v>87</v>
      </c>
      <c r="AY950" s="229" t="s">
        <v>193</v>
      </c>
    </row>
    <row r="951" spans="1:65" s="2" customFormat="1" ht="24.2" customHeight="1">
      <c r="A951" s="35"/>
      <c r="B951" s="36"/>
      <c r="C951" s="193" t="s">
        <v>2561</v>
      </c>
      <c r="D951" s="193" t="s">
        <v>195</v>
      </c>
      <c r="E951" s="194" t="s">
        <v>784</v>
      </c>
      <c r="F951" s="195" t="s">
        <v>2562</v>
      </c>
      <c r="G951" s="196" t="s">
        <v>367</v>
      </c>
      <c r="H951" s="197">
        <v>1</v>
      </c>
      <c r="I951" s="198"/>
      <c r="J951" s="199">
        <f>ROUND(I951*H951,2)</f>
        <v>0</v>
      </c>
      <c r="K951" s="200"/>
      <c r="L951" s="40"/>
      <c r="M951" s="201" t="s">
        <v>1</v>
      </c>
      <c r="N951" s="202" t="s">
        <v>45</v>
      </c>
      <c r="O951" s="72"/>
      <c r="P951" s="203">
        <f>O951*H951</f>
        <v>0</v>
      </c>
      <c r="Q951" s="203">
        <v>0</v>
      </c>
      <c r="R951" s="203">
        <f>Q951*H951</f>
        <v>0</v>
      </c>
      <c r="S951" s="203">
        <v>0</v>
      </c>
      <c r="T951" s="204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05" t="s">
        <v>348</v>
      </c>
      <c r="AT951" s="205" t="s">
        <v>195</v>
      </c>
      <c r="AU951" s="205" t="s">
        <v>89</v>
      </c>
      <c r="AY951" s="18" t="s">
        <v>193</v>
      </c>
      <c r="BE951" s="206">
        <f>IF(N951="základní",J951,0)</f>
        <v>0</v>
      </c>
      <c r="BF951" s="206">
        <f>IF(N951="snížená",J951,0)</f>
        <v>0</v>
      </c>
      <c r="BG951" s="206">
        <f>IF(N951="zákl. přenesená",J951,0)</f>
        <v>0</v>
      </c>
      <c r="BH951" s="206">
        <f>IF(N951="sníž. přenesená",J951,0)</f>
        <v>0</v>
      </c>
      <c r="BI951" s="206">
        <f>IF(N951="nulová",J951,0)</f>
        <v>0</v>
      </c>
      <c r="BJ951" s="18" t="s">
        <v>87</v>
      </c>
      <c r="BK951" s="206">
        <f>ROUND(I951*H951,2)</f>
        <v>0</v>
      </c>
      <c r="BL951" s="18" t="s">
        <v>348</v>
      </c>
      <c r="BM951" s="205" t="s">
        <v>2563</v>
      </c>
    </row>
    <row r="952" spans="2:51" s="15" customFormat="1" ht="22.5">
      <c r="B952" s="230"/>
      <c r="C952" s="231"/>
      <c r="D952" s="209" t="s">
        <v>201</v>
      </c>
      <c r="E952" s="232" t="s">
        <v>1</v>
      </c>
      <c r="F952" s="233" t="s">
        <v>2564</v>
      </c>
      <c r="G952" s="231"/>
      <c r="H952" s="232" t="s">
        <v>1</v>
      </c>
      <c r="I952" s="234"/>
      <c r="J952" s="231"/>
      <c r="K952" s="231"/>
      <c r="L952" s="235"/>
      <c r="M952" s="236"/>
      <c r="N952" s="237"/>
      <c r="O952" s="237"/>
      <c r="P952" s="237"/>
      <c r="Q952" s="237"/>
      <c r="R952" s="237"/>
      <c r="S952" s="237"/>
      <c r="T952" s="238"/>
      <c r="AT952" s="239" t="s">
        <v>201</v>
      </c>
      <c r="AU952" s="239" t="s">
        <v>89</v>
      </c>
      <c r="AV952" s="15" t="s">
        <v>87</v>
      </c>
      <c r="AW952" s="15" t="s">
        <v>36</v>
      </c>
      <c r="AX952" s="15" t="s">
        <v>80</v>
      </c>
      <c r="AY952" s="239" t="s">
        <v>193</v>
      </c>
    </row>
    <row r="953" spans="2:51" s="15" customFormat="1" ht="22.5">
      <c r="B953" s="230"/>
      <c r="C953" s="231"/>
      <c r="D953" s="209" t="s">
        <v>201</v>
      </c>
      <c r="E953" s="232" t="s">
        <v>1</v>
      </c>
      <c r="F953" s="233" t="s">
        <v>2552</v>
      </c>
      <c r="G953" s="231"/>
      <c r="H953" s="232" t="s">
        <v>1</v>
      </c>
      <c r="I953" s="234"/>
      <c r="J953" s="231"/>
      <c r="K953" s="231"/>
      <c r="L953" s="235"/>
      <c r="M953" s="236"/>
      <c r="N953" s="237"/>
      <c r="O953" s="237"/>
      <c r="P953" s="237"/>
      <c r="Q953" s="237"/>
      <c r="R953" s="237"/>
      <c r="S953" s="237"/>
      <c r="T953" s="238"/>
      <c r="AT953" s="239" t="s">
        <v>201</v>
      </c>
      <c r="AU953" s="239" t="s">
        <v>89</v>
      </c>
      <c r="AV953" s="15" t="s">
        <v>87</v>
      </c>
      <c r="AW953" s="15" t="s">
        <v>36</v>
      </c>
      <c r="AX953" s="15" t="s">
        <v>80</v>
      </c>
      <c r="AY953" s="239" t="s">
        <v>193</v>
      </c>
    </row>
    <row r="954" spans="2:51" s="15" customFormat="1" ht="22.5">
      <c r="B954" s="230"/>
      <c r="C954" s="231"/>
      <c r="D954" s="209" t="s">
        <v>201</v>
      </c>
      <c r="E954" s="232" t="s">
        <v>1</v>
      </c>
      <c r="F954" s="233" t="s">
        <v>2556</v>
      </c>
      <c r="G954" s="231"/>
      <c r="H954" s="232" t="s">
        <v>1</v>
      </c>
      <c r="I954" s="234"/>
      <c r="J954" s="231"/>
      <c r="K954" s="231"/>
      <c r="L954" s="235"/>
      <c r="M954" s="236"/>
      <c r="N954" s="237"/>
      <c r="O954" s="237"/>
      <c r="P954" s="237"/>
      <c r="Q954" s="237"/>
      <c r="R954" s="237"/>
      <c r="S954" s="237"/>
      <c r="T954" s="238"/>
      <c r="AT954" s="239" t="s">
        <v>201</v>
      </c>
      <c r="AU954" s="239" t="s">
        <v>89</v>
      </c>
      <c r="AV954" s="15" t="s">
        <v>87</v>
      </c>
      <c r="AW954" s="15" t="s">
        <v>36</v>
      </c>
      <c r="AX954" s="15" t="s">
        <v>80</v>
      </c>
      <c r="AY954" s="239" t="s">
        <v>193</v>
      </c>
    </row>
    <row r="955" spans="2:51" s="15" customFormat="1" ht="12">
      <c r="B955" s="230"/>
      <c r="C955" s="231"/>
      <c r="D955" s="209" t="s">
        <v>201</v>
      </c>
      <c r="E955" s="232" t="s">
        <v>1</v>
      </c>
      <c r="F955" s="233" t="s">
        <v>2565</v>
      </c>
      <c r="G955" s="231"/>
      <c r="H955" s="232" t="s">
        <v>1</v>
      </c>
      <c r="I955" s="234"/>
      <c r="J955" s="231"/>
      <c r="K955" s="231"/>
      <c r="L955" s="235"/>
      <c r="M955" s="236"/>
      <c r="N955" s="237"/>
      <c r="O955" s="237"/>
      <c r="P955" s="237"/>
      <c r="Q955" s="237"/>
      <c r="R955" s="237"/>
      <c r="S955" s="237"/>
      <c r="T955" s="238"/>
      <c r="AT955" s="239" t="s">
        <v>201</v>
      </c>
      <c r="AU955" s="239" t="s">
        <v>89</v>
      </c>
      <c r="AV955" s="15" t="s">
        <v>87</v>
      </c>
      <c r="AW955" s="15" t="s">
        <v>36</v>
      </c>
      <c r="AX955" s="15" t="s">
        <v>80</v>
      </c>
      <c r="AY955" s="239" t="s">
        <v>193</v>
      </c>
    </row>
    <row r="956" spans="2:51" s="15" customFormat="1" ht="12">
      <c r="B956" s="230"/>
      <c r="C956" s="231"/>
      <c r="D956" s="209" t="s">
        <v>201</v>
      </c>
      <c r="E956" s="232" t="s">
        <v>1</v>
      </c>
      <c r="F956" s="233" t="s">
        <v>2566</v>
      </c>
      <c r="G956" s="231"/>
      <c r="H956" s="232" t="s">
        <v>1</v>
      </c>
      <c r="I956" s="234"/>
      <c r="J956" s="231"/>
      <c r="K956" s="231"/>
      <c r="L956" s="235"/>
      <c r="M956" s="236"/>
      <c r="N956" s="237"/>
      <c r="O956" s="237"/>
      <c r="P956" s="237"/>
      <c r="Q956" s="237"/>
      <c r="R956" s="237"/>
      <c r="S956" s="237"/>
      <c r="T956" s="238"/>
      <c r="AT956" s="239" t="s">
        <v>201</v>
      </c>
      <c r="AU956" s="239" t="s">
        <v>89</v>
      </c>
      <c r="AV956" s="15" t="s">
        <v>87</v>
      </c>
      <c r="AW956" s="15" t="s">
        <v>36</v>
      </c>
      <c r="AX956" s="15" t="s">
        <v>80</v>
      </c>
      <c r="AY956" s="239" t="s">
        <v>193</v>
      </c>
    </row>
    <row r="957" spans="2:51" s="15" customFormat="1" ht="12">
      <c r="B957" s="230"/>
      <c r="C957" s="231"/>
      <c r="D957" s="209" t="s">
        <v>201</v>
      </c>
      <c r="E957" s="232" t="s">
        <v>1</v>
      </c>
      <c r="F957" s="233" t="s">
        <v>781</v>
      </c>
      <c r="G957" s="231"/>
      <c r="H957" s="232" t="s">
        <v>1</v>
      </c>
      <c r="I957" s="234"/>
      <c r="J957" s="231"/>
      <c r="K957" s="231"/>
      <c r="L957" s="235"/>
      <c r="M957" s="236"/>
      <c r="N957" s="237"/>
      <c r="O957" s="237"/>
      <c r="P957" s="237"/>
      <c r="Q957" s="237"/>
      <c r="R957" s="237"/>
      <c r="S957" s="237"/>
      <c r="T957" s="238"/>
      <c r="AT957" s="239" t="s">
        <v>201</v>
      </c>
      <c r="AU957" s="239" t="s">
        <v>89</v>
      </c>
      <c r="AV957" s="15" t="s">
        <v>87</v>
      </c>
      <c r="AW957" s="15" t="s">
        <v>36</v>
      </c>
      <c r="AX957" s="15" t="s">
        <v>80</v>
      </c>
      <c r="AY957" s="239" t="s">
        <v>193</v>
      </c>
    </row>
    <row r="958" spans="2:51" s="13" customFormat="1" ht="12">
      <c r="B958" s="207"/>
      <c r="C958" s="208"/>
      <c r="D958" s="209" t="s">
        <v>201</v>
      </c>
      <c r="E958" s="210" t="s">
        <v>1</v>
      </c>
      <c r="F958" s="211" t="s">
        <v>87</v>
      </c>
      <c r="G958" s="208"/>
      <c r="H958" s="212">
        <v>1</v>
      </c>
      <c r="I958" s="213"/>
      <c r="J958" s="208"/>
      <c r="K958" s="208"/>
      <c r="L958" s="214"/>
      <c r="M958" s="215"/>
      <c r="N958" s="216"/>
      <c r="O958" s="216"/>
      <c r="P958" s="216"/>
      <c r="Q958" s="216"/>
      <c r="R958" s="216"/>
      <c r="S958" s="216"/>
      <c r="T958" s="217"/>
      <c r="AT958" s="218" t="s">
        <v>201</v>
      </c>
      <c r="AU958" s="218" t="s">
        <v>89</v>
      </c>
      <c r="AV958" s="13" t="s">
        <v>89</v>
      </c>
      <c r="AW958" s="13" t="s">
        <v>36</v>
      </c>
      <c r="AX958" s="13" t="s">
        <v>80</v>
      </c>
      <c r="AY958" s="218" t="s">
        <v>193</v>
      </c>
    </row>
    <row r="959" spans="2:51" s="14" customFormat="1" ht="12">
      <c r="B959" s="219"/>
      <c r="C959" s="220"/>
      <c r="D959" s="209" t="s">
        <v>201</v>
      </c>
      <c r="E959" s="221" t="s">
        <v>1</v>
      </c>
      <c r="F959" s="222" t="s">
        <v>203</v>
      </c>
      <c r="G959" s="220"/>
      <c r="H959" s="223">
        <v>1</v>
      </c>
      <c r="I959" s="224"/>
      <c r="J959" s="220"/>
      <c r="K959" s="220"/>
      <c r="L959" s="225"/>
      <c r="M959" s="226"/>
      <c r="N959" s="227"/>
      <c r="O959" s="227"/>
      <c r="P959" s="227"/>
      <c r="Q959" s="227"/>
      <c r="R959" s="227"/>
      <c r="S959" s="227"/>
      <c r="T959" s="228"/>
      <c r="AT959" s="229" t="s">
        <v>201</v>
      </c>
      <c r="AU959" s="229" t="s">
        <v>89</v>
      </c>
      <c r="AV959" s="14" t="s">
        <v>199</v>
      </c>
      <c r="AW959" s="14" t="s">
        <v>36</v>
      </c>
      <c r="AX959" s="14" t="s">
        <v>87</v>
      </c>
      <c r="AY959" s="229" t="s">
        <v>193</v>
      </c>
    </row>
    <row r="960" spans="1:65" s="2" customFormat="1" ht="24.2" customHeight="1">
      <c r="A960" s="35"/>
      <c r="B960" s="36"/>
      <c r="C960" s="193" t="s">
        <v>1402</v>
      </c>
      <c r="D960" s="193" t="s">
        <v>195</v>
      </c>
      <c r="E960" s="194" t="s">
        <v>795</v>
      </c>
      <c r="F960" s="195" t="s">
        <v>2567</v>
      </c>
      <c r="G960" s="196" t="s">
        <v>367</v>
      </c>
      <c r="H960" s="197">
        <v>2</v>
      </c>
      <c r="I960" s="198"/>
      <c r="J960" s="199">
        <f>ROUND(I960*H960,2)</f>
        <v>0</v>
      </c>
      <c r="K960" s="200"/>
      <c r="L960" s="40"/>
      <c r="M960" s="201" t="s">
        <v>1</v>
      </c>
      <c r="N960" s="202" t="s">
        <v>45</v>
      </c>
      <c r="O960" s="72"/>
      <c r="P960" s="203">
        <f>O960*H960</f>
        <v>0</v>
      </c>
      <c r="Q960" s="203">
        <v>0</v>
      </c>
      <c r="R960" s="203">
        <f>Q960*H960</f>
        <v>0</v>
      </c>
      <c r="S960" s="203">
        <v>0</v>
      </c>
      <c r="T960" s="204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05" t="s">
        <v>348</v>
      </c>
      <c r="AT960" s="205" t="s">
        <v>195</v>
      </c>
      <c r="AU960" s="205" t="s">
        <v>89</v>
      </c>
      <c r="AY960" s="18" t="s">
        <v>193</v>
      </c>
      <c r="BE960" s="206">
        <f>IF(N960="základní",J960,0)</f>
        <v>0</v>
      </c>
      <c r="BF960" s="206">
        <f>IF(N960="snížená",J960,0)</f>
        <v>0</v>
      </c>
      <c r="BG960" s="206">
        <f>IF(N960="zákl. přenesená",J960,0)</f>
        <v>0</v>
      </c>
      <c r="BH960" s="206">
        <f>IF(N960="sníž. přenesená",J960,0)</f>
        <v>0</v>
      </c>
      <c r="BI960" s="206">
        <f>IF(N960="nulová",J960,0)</f>
        <v>0</v>
      </c>
      <c r="BJ960" s="18" t="s">
        <v>87</v>
      </c>
      <c r="BK960" s="206">
        <f>ROUND(I960*H960,2)</f>
        <v>0</v>
      </c>
      <c r="BL960" s="18" t="s">
        <v>348</v>
      </c>
      <c r="BM960" s="205" t="s">
        <v>770</v>
      </c>
    </row>
    <row r="961" spans="2:51" s="15" customFormat="1" ht="22.5">
      <c r="B961" s="230"/>
      <c r="C961" s="231"/>
      <c r="D961" s="209" t="s">
        <v>201</v>
      </c>
      <c r="E961" s="232" t="s">
        <v>1</v>
      </c>
      <c r="F961" s="233" t="s">
        <v>2568</v>
      </c>
      <c r="G961" s="231"/>
      <c r="H961" s="232" t="s">
        <v>1</v>
      </c>
      <c r="I961" s="234"/>
      <c r="J961" s="231"/>
      <c r="K961" s="231"/>
      <c r="L961" s="235"/>
      <c r="M961" s="236"/>
      <c r="N961" s="237"/>
      <c r="O961" s="237"/>
      <c r="P961" s="237"/>
      <c r="Q961" s="237"/>
      <c r="R961" s="237"/>
      <c r="S961" s="237"/>
      <c r="T961" s="238"/>
      <c r="AT961" s="239" t="s">
        <v>201</v>
      </c>
      <c r="AU961" s="239" t="s">
        <v>89</v>
      </c>
      <c r="AV961" s="15" t="s">
        <v>87</v>
      </c>
      <c r="AW961" s="15" t="s">
        <v>36</v>
      </c>
      <c r="AX961" s="15" t="s">
        <v>80</v>
      </c>
      <c r="AY961" s="239" t="s">
        <v>193</v>
      </c>
    </row>
    <row r="962" spans="2:51" s="15" customFormat="1" ht="12">
      <c r="B962" s="230"/>
      <c r="C962" s="231"/>
      <c r="D962" s="209" t="s">
        <v>201</v>
      </c>
      <c r="E962" s="232" t="s">
        <v>1</v>
      </c>
      <c r="F962" s="233" t="s">
        <v>2569</v>
      </c>
      <c r="G962" s="231"/>
      <c r="H962" s="232" t="s">
        <v>1</v>
      </c>
      <c r="I962" s="234"/>
      <c r="J962" s="231"/>
      <c r="K962" s="231"/>
      <c r="L962" s="235"/>
      <c r="M962" s="236"/>
      <c r="N962" s="237"/>
      <c r="O962" s="237"/>
      <c r="P962" s="237"/>
      <c r="Q962" s="237"/>
      <c r="R962" s="237"/>
      <c r="S962" s="237"/>
      <c r="T962" s="238"/>
      <c r="AT962" s="239" t="s">
        <v>201</v>
      </c>
      <c r="AU962" s="239" t="s">
        <v>89</v>
      </c>
      <c r="AV962" s="15" t="s">
        <v>87</v>
      </c>
      <c r="AW962" s="15" t="s">
        <v>36</v>
      </c>
      <c r="AX962" s="15" t="s">
        <v>80</v>
      </c>
      <c r="AY962" s="239" t="s">
        <v>193</v>
      </c>
    </row>
    <row r="963" spans="2:51" s="15" customFormat="1" ht="12">
      <c r="B963" s="230"/>
      <c r="C963" s="231"/>
      <c r="D963" s="209" t="s">
        <v>201</v>
      </c>
      <c r="E963" s="232" t="s">
        <v>1</v>
      </c>
      <c r="F963" s="233" t="s">
        <v>772</v>
      </c>
      <c r="G963" s="231"/>
      <c r="H963" s="232" t="s">
        <v>1</v>
      </c>
      <c r="I963" s="234"/>
      <c r="J963" s="231"/>
      <c r="K963" s="231"/>
      <c r="L963" s="235"/>
      <c r="M963" s="236"/>
      <c r="N963" s="237"/>
      <c r="O963" s="237"/>
      <c r="P963" s="237"/>
      <c r="Q963" s="237"/>
      <c r="R963" s="237"/>
      <c r="S963" s="237"/>
      <c r="T963" s="238"/>
      <c r="AT963" s="239" t="s">
        <v>201</v>
      </c>
      <c r="AU963" s="239" t="s">
        <v>89</v>
      </c>
      <c r="AV963" s="15" t="s">
        <v>87</v>
      </c>
      <c r="AW963" s="15" t="s">
        <v>36</v>
      </c>
      <c r="AX963" s="15" t="s">
        <v>80</v>
      </c>
      <c r="AY963" s="239" t="s">
        <v>193</v>
      </c>
    </row>
    <row r="964" spans="2:51" s="15" customFormat="1" ht="22.5">
      <c r="B964" s="230"/>
      <c r="C964" s="231"/>
      <c r="D964" s="209" t="s">
        <v>201</v>
      </c>
      <c r="E964" s="232" t="s">
        <v>1</v>
      </c>
      <c r="F964" s="233" t="s">
        <v>773</v>
      </c>
      <c r="G964" s="231"/>
      <c r="H964" s="232" t="s">
        <v>1</v>
      </c>
      <c r="I964" s="234"/>
      <c r="J964" s="231"/>
      <c r="K964" s="231"/>
      <c r="L964" s="235"/>
      <c r="M964" s="236"/>
      <c r="N964" s="237"/>
      <c r="O964" s="237"/>
      <c r="P964" s="237"/>
      <c r="Q964" s="237"/>
      <c r="R964" s="237"/>
      <c r="S964" s="237"/>
      <c r="T964" s="238"/>
      <c r="AT964" s="239" t="s">
        <v>201</v>
      </c>
      <c r="AU964" s="239" t="s">
        <v>89</v>
      </c>
      <c r="AV964" s="15" t="s">
        <v>87</v>
      </c>
      <c r="AW964" s="15" t="s">
        <v>36</v>
      </c>
      <c r="AX964" s="15" t="s">
        <v>80</v>
      </c>
      <c r="AY964" s="239" t="s">
        <v>193</v>
      </c>
    </row>
    <row r="965" spans="2:51" s="15" customFormat="1" ht="12">
      <c r="B965" s="230"/>
      <c r="C965" s="231"/>
      <c r="D965" s="209" t="s">
        <v>201</v>
      </c>
      <c r="E965" s="232" t="s">
        <v>1</v>
      </c>
      <c r="F965" s="233" t="s">
        <v>774</v>
      </c>
      <c r="G965" s="231"/>
      <c r="H965" s="232" t="s">
        <v>1</v>
      </c>
      <c r="I965" s="234"/>
      <c r="J965" s="231"/>
      <c r="K965" s="231"/>
      <c r="L965" s="235"/>
      <c r="M965" s="236"/>
      <c r="N965" s="237"/>
      <c r="O965" s="237"/>
      <c r="P965" s="237"/>
      <c r="Q965" s="237"/>
      <c r="R965" s="237"/>
      <c r="S965" s="237"/>
      <c r="T965" s="238"/>
      <c r="AT965" s="239" t="s">
        <v>201</v>
      </c>
      <c r="AU965" s="239" t="s">
        <v>89</v>
      </c>
      <c r="AV965" s="15" t="s">
        <v>87</v>
      </c>
      <c r="AW965" s="15" t="s">
        <v>36</v>
      </c>
      <c r="AX965" s="15" t="s">
        <v>80</v>
      </c>
      <c r="AY965" s="239" t="s">
        <v>193</v>
      </c>
    </row>
    <row r="966" spans="2:51" s="15" customFormat="1" ht="12">
      <c r="B966" s="230"/>
      <c r="C966" s="231"/>
      <c r="D966" s="209" t="s">
        <v>201</v>
      </c>
      <c r="E966" s="232" t="s">
        <v>1</v>
      </c>
      <c r="F966" s="233" t="s">
        <v>775</v>
      </c>
      <c r="G966" s="231"/>
      <c r="H966" s="232" t="s">
        <v>1</v>
      </c>
      <c r="I966" s="234"/>
      <c r="J966" s="231"/>
      <c r="K966" s="231"/>
      <c r="L966" s="235"/>
      <c r="M966" s="236"/>
      <c r="N966" s="237"/>
      <c r="O966" s="237"/>
      <c r="P966" s="237"/>
      <c r="Q966" s="237"/>
      <c r="R966" s="237"/>
      <c r="S966" s="237"/>
      <c r="T966" s="238"/>
      <c r="AT966" s="239" t="s">
        <v>201</v>
      </c>
      <c r="AU966" s="239" t="s">
        <v>89</v>
      </c>
      <c r="AV966" s="15" t="s">
        <v>87</v>
      </c>
      <c r="AW966" s="15" t="s">
        <v>36</v>
      </c>
      <c r="AX966" s="15" t="s">
        <v>80</v>
      </c>
      <c r="AY966" s="239" t="s">
        <v>193</v>
      </c>
    </row>
    <row r="967" spans="2:51" s="15" customFormat="1" ht="12">
      <c r="B967" s="230"/>
      <c r="C967" s="231"/>
      <c r="D967" s="209" t="s">
        <v>201</v>
      </c>
      <c r="E967" s="232" t="s">
        <v>1</v>
      </c>
      <c r="F967" s="233" t="s">
        <v>776</v>
      </c>
      <c r="G967" s="231"/>
      <c r="H967" s="232" t="s">
        <v>1</v>
      </c>
      <c r="I967" s="234"/>
      <c r="J967" s="231"/>
      <c r="K967" s="231"/>
      <c r="L967" s="235"/>
      <c r="M967" s="236"/>
      <c r="N967" s="237"/>
      <c r="O967" s="237"/>
      <c r="P967" s="237"/>
      <c r="Q967" s="237"/>
      <c r="R967" s="237"/>
      <c r="S967" s="237"/>
      <c r="T967" s="238"/>
      <c r="AT967" s="239" t="s">
        <v>201</v>
      </c>
      <c r="AU967" s="239" t="s">
        <v>89</v>
      </c>
      <c r="AV967" s="15" t="s">
        <v>87</v>
      </c>
      <c r="AW967" s="15" t="s">
        <v>36</v>
      </c>
      <c r="AX967" s="15" t="s">
        <v>80</v>
      </c>
      <c r="AY967" s="239" t="s">
        <v>193</v>
      </c>
    </row>
    <row r="968" spans="2:51" s="15" customFormat="1" ht="22.5">
      <c r="B968" s="230"/>
      <c r="C968" s="231"/>
      <c r="D968" s="209" t="s">
        <v>201</v>
      </c>
      <c r="E968" s="232" t="s">
        <v>1</v>
      </c>
      <c r="F968" s="233" t="s">
        <v>777</v>
      </c>
      <c r="G968" s="231"/>
      <c r="H968" s="232" t="s">
        <v>1</v>
      </c>
      <c r="I968" s="234"/>
      <c r="J968" s="231"/>
      <c r="K968" s="231"/>
      <c r="L968" s="235"/>
      <c r="M968" s="236"/>
      <c r="N968" s="237"/>
      <c r="O968" s="237"/>
      <c r="P968" s="237"/>
      <c r="Q968" s="237"/>
      <c r="R968" s="237"/>
      <c r="S968" s="237"/>
      <c r="T968" s="238"/>
      <c r="AT968" s="239" t="s">
        <v>201</v>
      </c>
      <c r="AU968" s="239" t="s">
        <v>89</v>
      </c>
      <c r="AV968" s="15" t="s">
        <v>87</v>
      </c>
      <c r="AW968" s="15" t="s">
        <v>36</v>
      </c>
      <c r="AX968" s="15" t="s">
        <v>80</v>
      </c>
      <c r="AY968" s="239" t="s">
        <v>193</v>
      </c>
    </row>
    <row r="969" spans="2:51" s="15" customFormat="1" ht="12">
      <c r="B969" s="230"/>
      <c r="C969" s="231"/>
      <c r="D969" s="209" t="s">
        <v>201</v>
      </c>
      <c r="E969" s="232" t="s">
        <v>1</v>
      </c>
      <c r="F969" s="233" t="s">
        <v>789</v>
      </c>
      <c r="G969" s="231"/>
      <c r="H969" s="232" t="s">
        <v>1</v>
      </c>
      <c r="I969" s="234"/>
      <c r="J969" s="231"/>
      <c r="K969" s="231"/>
      <c r="L969" s="235"/>
      <c r="M969" s="236"/>
      <c r="N969" s="237"/>
      <c r="O969" s="237"/>
      <c r="P969" s="237"/>
      <c r="Q969" s="237"/>
      <c r="R969" s="237"/>
      <c r="S969" s="237"/>
      <c r="T969" s="238"/>
      <c r="AT969" s="239" t="s">
        <v>201</v>
      </c>
      <c r="AU969" s="239" t="s">
        <v>89</v>
      </c>
      <c r="AV969" s="15" t="s">
        <v>87</v>
      </c>
      <c r="AW969" s="15" t="s">
        <v>36</v>
      </c>
      <c r="AX969" s="15" t="s">
        <v>80</v>
      </c>
      <c r="AY969" s="239" t="s">
        <v>193</v>
      </c>
    </row>
    <row r="970" spans="2:51" s="15" customFormat="1" ht="12">
      <c r="B970" s="230"/>
      <c r="C970" s="231"/>
      <c r="D970" s="209" t="s">
        <v>201</v>
      </c>
      <c r="E970" s="232" t="s">
        <v>1</v>
      </c>
      <c r="F970" s="233" t="s">
        <v>779</v>
      </c>
      <c r="G970" s="231"/>
      <c r="H970" s="232" t="s">
        <v>1</v>
      </c>
      <c r="I970" s="234"/>
      <c r="J970" s="231"/>
      <c r="K970" s="231"/>
      <c r="L970" s="235"/>
      <c r="M970" s="236"/>
      <c r="N970" s="237"/>
      <c r="O970" s="237"/>
      <c r="P970" s="237"/>
      <c r="Q970" s="237"/>
      <c r="R970" s="237"/>
      <c r="S970" s="237"/>
      <c r="T970" s="238"/>
      <c r="AT970" s="239" t="s">
        <v>201</v>
      </c>
      <c r="AU970" s="239" t="s">
        <v>89</v>
      </c>
      <c r="AV970" s="15" t="s">
        <v>87</v>
      </c>
      <c r="AW970" s="15" t="s">
        <v>36</v>
      </c>
      <c r="AX970" s="15" t="s">
        <v>80</v>
      </c>
      <c r="AY970" s="239" t="s">
        <v>193</v>
      </c>
    </row>
    <row r="971" spans="2:51" s="15" customFormat="1" ht="12">
      <c r="B971" s="230"/>
      <c r="C971" s="231"/>
      <c r="D971" s="209" t="s">
        <v>201</v>
      </c>
      <c r="E971" s="232" t="s">
        <v>1</v>
      </c>
      <c r="F971" s="233" t="s">
        <v>780</v>
      </c>
      <c r="G971" s="231"/>
      <c r="H971" s="232" t="s">
        <v>1</v>
      </c>
      <c r="I971" s="234"/>
      <c r="J971" s="231"/>
      <c r="K971" s="231"/>
      <c r="L971" s="235"/>
      <c r="M971" s="236"/>
      <c r="N971" s="237"/>
      <c r="O971" s="237"/>
      <c r="P971" s="237"/>
      <c r="Q971" s="237"/>
      <c r="R971" s="237"/>
      <c r="S971" s="237"/>
      <c r="T971" s="238"/>
      <c r="AT971" s="239" t="s">
        <v>201</v>
      </c>
      <c r="AU971" s="239" t="s">
        <v>89</v>
      </c>
      <c r="AV971" s="15" t="s">
        <v>87</v>
      </c>
      <c r="AW971" s="15" t="s">
        <v>36</v>
      </c>
      <c r="AX971" s="15" t="s">
        <v>80</v>
      </c>
      <c r="AY971" s="239" t="s">
        <v>193</v>
      </c>
    </row>
    <row r="972" spans="2:51" s="15" customFormat="1" ht="12">
      <c r="B972" s="230"/>
      <c r="C972" s="231"/>
      <c r="D972" s="209" t="s">
        <v>201</v>
      </c>
      <c r="E972" s="232" t="s">
        <v>1</v>
      </c>
      <c r="F972" s="233" t="s">
        <v>781</v>
      </c>
      <c r="G972" s="231"/>
      <c r="H972" s="232" t="s">
        <v>1</v>
      </c>
      <c r="I972" s="234"/>
      <c r="J972" s="231"/>
      <c r="K972" s="231"/>
      <c r="L972" s="235"/>
      <c r="M972" s="236"/>
      <c r="N972" s="237"/>
      <c r="O972" s="237"/>
      <c r="P972" s="237"/>
      <c r="Q972" s="237"/>
      <c r="R972" s="237"/>
      <c r="S972" s="237"/>
      <c r="T972" s="238"/>
      <c r="AT972" s="239" t="s">
        <v>201</v>
      </c>
      <c r="AU972" s="239" t="s">
        <v>89</v>
      </c>
      <c r="AV972" s="15" t="s">
        <v>87</v>
      </c>
      <c r="AW972" s="15" t="s">
        <v>36</v>
      </c>
      <c r="AX972" s="15" t="s">
        <v>80</v>
      </c>
      <c r="AY972" s="239" t="s">
        <v>193</v>
      </c>
    </row>
    <row r="973" spans="2:51" s="13" customFormat="1" ht="12">
      <c r="B973" s="207"/>
      <c r="C973" s="208"/>
      <c r="D973" s="209" t="s">
        <v>201</v>
      </c>
      <c r="E973" s="210" t="s">
        <v>1</v>
      </c>
      <c r="F973" s="211" t="s">
        <v>877</v>
      </c>
      <c r="G973" s="208"/>
      <c r="H973" s="212">
        <v>2</v>
      </c>
      <c r="I973" s="213"/>
      <c r="J973" s="208"/>
      <c r="K973" s="208"/>
      <c r="L973" s="214"/>
      <c r="M973" s="215"/>
      <c r="N973" s="216"/>
      <c r="O973" s="216"/>
      <c r="P973" s="216"/>
      <c r="Q973" s="216"/>
      <c r="R973" s="216"/>
      <c r="S973" s="216"/>
      <c r="T973" s="217"/>
      <c r="AT973" s="218" t="s">
        <v>201</v>
      </c>
      <c r="AU973" s="218" t="s">
        <v>89</v>
      </c>
      <c r="AV973" s="13" t="s">
        <v>89</v>
      </c>
      <c r="AW973" s="13" t="s">
        <v>36</v>
      </c>
      <c r="AX973" s="13" t="s">
        <v>80</v>
      </c>
      <c r="AY973" s="218" t="s">
        <v>193</v>
      </c>
    </row>
    <row r="974" spans="2:51" s="14" customFormat="1" ht="12">
      <c r="B974" s="219"/>
      <c r="C974" s="220"/>
      <c r="D974" s="209" t="s">
        <v>201</v>
      </c>
      <c r="E974" s="221" t="s">
        <v>1</v>
      </c>
      <c r="F974" s="222" t="s">
        <v>203</v>
      </c>
      <c r="G974" s="220"/>
      <c r="H974" s="223">
        <v>2</v>
      </c>
      <c r="I974" s="224"/>
      <c r="J974" s="220"/>
      <c r="K974" s="220"/>
      <c r="L974" s="225"/>
      <c r="M974" s="226"/>
      <c r="N974" s="227"/>
      <c r="O974" s="227"/>
      <c r="P974" s="227"/>
      <c r="Q974" s="227"/>
      <c r="R974" s="227"/>
      <c r="S974" s="227"/>
      <c r="T974" s="228"/>
      <c r="AT974" s="229" t="s">
        <v>201</v>
      </c>
      <c r="AU974" s="229" t="s">
        <v>89</v>
      </c>
      <c r="AV974" s="14" t="s">
        <v>199</v>
      </c>
      <c r="AW974" s="14" t="s">
        <v>36</v>
      </c>
      <c r="AX974" s="14" t="s">
        <v>87</v>
      </c>
      <c r="AY974" s="229" t="s">
        <v>193</v>
      </c>
    </row>
    <row r="975" spans="1:65" s="2" customFormat="1" ht="24.2" customHeight="1">
      <c r="A975" s="35"/>
      <c r="B975" s="36"/>
      <c r="C975" s="193" t="s">
        <v>2570</v>
      </c>
      <c r="D975" s="193" t="s">
        <v>195</v>
      </c>
      <c r="E975" s="194" t="s">
        <v>2571</v>
      </c>
      <c r="F975" s="195" t="s">
        <v>2572</v>
      </c>
      <c r="G975" s="196" t="s">
        <v>367</v>
      </c>
      <c r="H975" s="197">
        <v>1</v>
      </c>
      <c r="I975" s="198"/>
      <c r="J975" s="199">
        <f>ROUND(I975*H975,2)</f>
        <v>0</v>
      </c>
      <c r="K975" s="200"/>
      <c r="L975" s="40"/>
      <c r="M975" s="201" t="s">
        <v>1</v>
      </c>
      <c r="N975" s="202" t="s">
        <v>45</v>
      </c>
      <c r="O975" s="72"/>
      <c r="P975" s="203">
        <f>O975*H975</f>
        <v>0</v>
      </c>
      <c r="Q975" s="203">
        <v>0</v>
      </c>
      <c r="R975" s="203">
        <f>Q975*H975</f>
        <v>0</v>
      </c>
      <c r="S975" s="203">
        <v>0</v>
      </c>
      <c r="T975" s="204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205" t="s">
        <v>348</v>
      </c>
      <c r="AT975" s="205" t="s">
        <v>195</v>
      </c>
      <c r="AU975" s="205" t="s">
        <v>89</v>
      </c>
      <c r="AY975" s="18" t="s">
        <v>193</v>
      </c>
      <c r="BE975" s="206">
        <f>IF(N975="základní",J975,0)</f>
        <v>0</v>
      </c>
      <c r="BF975" s="206">
        <f>IF(N975="snížená",J975,0)</f>
        <v>0</v>
      </c>
      <c r="BG975" s="206">
        <f>IF(N975="zákl. přenesená",J975,0)</f>
        <v>0</v>
      </c>
      <c r="BH975" s="206">
        <f>IF(N975="sníž. přenesená",J975,0)</f>
        <v>0</v>
      </c>
      <c r="BI975" s="206">
        <f>IF(N975="nulová",J975,0)</f>
        <v>0</v>
      </c>
      <c r="BJ975" s="18" t="s">
        <v>87</v>
      </c>
      <c r="BK975" s="206">
        <f>ROUND(I975*H975,2)</f>
        <v>0</v>
      </c>
      <c r="BL975" s="18" t="s">
        <v>348</v>
      </c>
      <c r="BM975" s="205" t="s">
        <v>786</v>
      </c>
    </row>
    <row r="976" spans="2:51" s="15" customFormat="1" ht="22.5">
      <c r="B976" s="230"/>
      <c r="C976" s="231"/>
      <c r="D976" s="209" t="s">
        <v>201</v>
      </c>
      <c r="E976" s="232" t="s">
        <v>1</v>
      </c>
      <c r="F976" s="233" t="s">
        <v>787</v>
      </c>
      <c r="G976" s="231"/>
      <c r="H976" s="232" t="s">
        <v>1</v>
      </c>
      <c r="I976" s="234"/>
      <c r="J976" s="231"/>
      <c r="K976" s="231"/>
      <c r="L976" s="235"/>
      <c r="M976" s="236"/>
      <c r="N976" s="237"/>
      <c r="O976" s="237"/>
      <c r="P976" s="237"/>
      <c r="Q976" s="237"/>
      <c r="R976" s="237"/>
      <c r="S976" s="237"/>
      <c r="T976" s="238"/>
      <c r="AT976" s="239" t="s">
        <v>201</v>
      </c>
      <c r="AU976" s="239" t="s">
        <v>89</v>
      </c>
      <c r="AV976" s="15" t="s">
        <v>87</v>
      </c>
      <c r="AW976" s="15" t="s">
        <v>36</v>
      </c>
      <c r="AX976" s="15" t="s">
        <v>80</v>
      </c>
      <c r="AY976" s="239" t="s">
        <v>193</v>
      </c>
    </row>
    <row r="977" spans="2:51" s="15" customFormat="1" ht="12">
      <c r="B977" s="230"/>
      <c r="C977" s="231"/>
      <c r="D977" s="209" t="s">
        <v>201</v>
      </c>
      <c r="E977" s="232" t="s">
        <v>1</v>
      </c>
      <c r="F977" s="233" t="s">
        <v>2569</v>
      </c>
      <c r="G977" s="231"/>
      <c r="H977" s="232" t="s">
        <v>1</v>
      </c>
      <c r="I977" s="234"/>
      <c r="J977" s="231"/>
      <c r="K977" s="231"/>
      <c r="L977" s="235"/>
      <c r="M977" s="236"/>
      <c r="N977" s="237"/>
      <c r="O977" s="237"/>
      <c r="P977" s="237"/>
      <c r="Q977" s="237"/>
      <c r="R977" s="237"/>
      <c r="S977" s="237"/>
      <c r="T977" s="238"/>
      <c r="AT977" s="239" t="s">
        <v>201</v>
      </c>
      <c r="AU977" s="239" t="s">
        <v>89</v>
      </c>
      <c r="AV977" s="15" t="s">
        <v>87</v>
      </c>
      <c r="AW977" s="15" t="s">
        <v>36</v>
      </c>
      <c r="AX977" s="15" t="s">
        <v>80</v>
      </c>
      <c r="AY977" s="239" t="s">
        <v>193</v>
      </c>
    </row>
    <row r="978" spans="2:51" s="15" customFormat="1" ht="12">
      <c r="B978" s="230"/>
      <c r="C978" s="231"/>
      <c r="D978" s="209" t="s">
        <v>201</v>
      </c>
      <c r="E978" s="232" t="s">
        <v>1</v>
      </c>
      <c r="F978" s="233" t="s">
        <v>772</v>
      </c>
      <c r="G978" s="231"/>
      <c r="H978" s="232" t="s">
        <v>1</v>
      </c>
      <c r="I978" s="234"/>
      <c r="J978" s="231"/>
      <c r="K978" s="231"/>
      <c r="L978" s="235"/>
      <c r="M978" s="236"/>
      <c r="N978" s="237"/>
      <c r="O978" s="237"/>
      <c r="P978" s="237"/>
      <c r="Q978" s="237"/>
      <c r="R978" s="237"/>
      <c r="S978" s="237"/>
      <c r="T978" s="238"/>
      <c r="AT978" s="239" t="s">
        <v>201</v>
      </c>
      <c r="AU978" s="239" t="s">
        <v>89</v>
      </c>
      <c r="AV978" s="15" t="s">
        <v>87</v>
      </c>
      <c r="AW978" s="15" t="s">
        <v>36</v>
      </c>
      <c r="AX978" s="15" t="s">
        <v>80</v>
      </c>
      <c r="AY978" s="239" t="s">
        <v>193</v>
      </c>
    </row>
    <row r="979" spans="2:51" s="15" customFormat="1" ht="22.5">
      <c r="B979" s="230"/>
      <c r="C979" s="231"/>
      <c r="D979" s="209" t="s">
        <v>201</v>
      </c>
      <c r="E979" s="232" t="s">
        <v>1</v>
      </c>
      <c r="F979" s="233" t="s">
        <v>773</v>
      </c>
      <c r="G979" s="231"/>
      <c r="H979" s="232" t="s">
        <v>1</v>
      </c>
      <c r="I979" s="234"/>
      <c r="J979" s="231"/>
      <c r="K979" s="231"/>
      <c r="L979" s="235"/>
      <c r="M979" s="236"/>
      <c r="N979" s="237"/>
      <c r="O979" s="237"/>
      <c r="P979" s="237"/>
      <c r="Q979" s="237"/>
      <c r="R979" s="237"/>
      <c r="S979" s="237"/>
      <c r="T979" s="238"/>
      <c r="AT979" s="239" t="s">
        <v>201</v>
      </c>
      <c r="AU979" s="239" t="s">
        <v>89</v>
      </c>
      <c r="AV979" s="15" t="s">
        <v>87</v>
      </c>
      <c r="AW979" s="15" t="s">
        <v>36</v>
      </c>
      <c r="AX979" s="15" t="s">
        <v>80</v>
      </c>
      <c r="AY979" s="239" t="s">
        <v>193</v>
      </c>
    </row>
    <row r="980" spans="2:51" s="15" customFormat="1" ht="12">
      <c r="B980" s="230"/>
      <c r="C980" s="231"/>
      <c r="D980" s="209" t="s">
        <v>201</v>
      </c>
      <c r="E980" s="232" t="s">
        <v>1</v>
      </c>
      <c r="F980" s="233" t="s">
        <v>774</v>
      </c>
      <c r="G980" s="231"/>
      <c r="H980" s="232" t="s">
        <v>1</v>
      </c>
      <c r="I980" s="234"/>
      <c r="J980" s="231"/>
      <c r="K980" s="231"/>
      <c r="L980" s="235"/>
      <c r="M980" s="236"/>
      <c r="N980" s="237"/>
      <c r="O980" s="237"/>
      <c r="P980" s="237"/>
      <c r="Q980" s="237"/>
      <c r="R980" s="237"/>
      <c r="S980" s="237"/>
      <c r="T980" s="238"/>
      <c r="AT980" s="239" t="s">
        <v>201</v>
      </c>
      <c r="AU980" s="239" t="s">
        <v>89</v>
      </c>
      <c r="AV980" s="15" t="s">
        <v>87</v>
      </c>
      <c r="AW980" s="15" t="s">
        <v>36</v>
      </c>
      <c r="AX980" s="15" t="s">
        <v>80</v>
      </c>
      <c r="AY980" s="239" t="s">
        <v>193</v>
      </c>
    </row>
    <row r="981" spans="2:51" s="15" customFormat="1" ht="12">
      <c r="B981" s="230"/>
      <c r="C981" s="231"/>
      <c r="D981" s="209" t="s">
        <v>201</v>
      </c>
      <c r="E981" s="232" t="s">
        <v>1</v>
      </c>
      <c r="F981" s="233" t="s">
        <v>775</v>
      </c>
      <c r="G981" s="231"/>
      <c r="H981" s="232" t="s">
        <v>1</v>
      </c>
      <c r="I981" s="234"/>
      <c r="J981" s="231"/>
      <c r="K981" s="231"/>
      <c r="L981" s="235"/>
      <c r="M981" s="236"/>
      <c r="N981" s="237"/>
      <c r="O981" s="237"/>
      <c r="P981" s="237"/>
      <c r="Q981" s="237"/>
      <c r="R981" s="237"/>
      <c r="S981" s="237"/>
      <c r="T981" s="238"/>
      <c r="AT981" s="239" t="s">
        <v>201</v>
      </c>
      <c r="AU981" s="239" t="s">
        <v>89</v>
      </c>
      <c r="AV981" s="15" t="s">
        <v>87</v>
      </c>
      <c r="AW981" s="15" t="s">
        <v>36</v>
      </c>
      <c r="AX981" s="15" t="s">
        <v>80</v>
      </c>
      <c r="AY981" s="239" t="s">
        <v>193</v>
      </c>
    </row>
    <row r="982" spans="2:51" s="15" customFormat="1" ht="12">
      <c r="B982" s="230"/>
      <c r="C982" s="231"/>
      <c r="D982" s="209" t="s">
        <v>201</v>
      </c>
      <c r="E982" s="232" t="s">
        <v>1</v>
      </c>
      <c r="F982" s="233" t="s">
        <v>776</v>
      </c>
      <c r="G982" s="231"/>
      <c r="H982" s="232" t="s">
        <v>1</v>
      </c>
      <c r="I982" s="234"/>
      <c r="J982" s="231"/>
      <c r="K982" s="231"/>
      <c r="L982" s="235"/>
      <c r="M982" s="236"/>
      <c r="N982" s="237"/>
      <c r="O982" s="237"/>
      <c r="P982" s="237"/>
      <c r="Q982" s="237"/>
      <c r="R982" s="237"/>
      <c r="S982" s="237"/>
      <c r="T982" s="238"/>
      <c r="AT982" s="239" t="s">
        <v>201</v>
      </c>
      <c r="AU982" s="239" t="s">
        <v>89</v>
      </c>
      <c r="AV982" s="15" t="s">
        <v>87</v>
      </c>
      <c r="AW982" s="15" t="s">
        <v>36</v>
      </c>
      <c r="AX982" s="15" t="s">
        <v>80</v>
      </c>
      <c r="AY982" s="239" t="s">
        <v>193</v>
      </c>
    </row>
    <row r="983" spans="2:51" s="15" customFormat="1" ht="22.5">
      <c r="B983" s="230"/>
      <c r="C983" s="231"/>
      <c r="D983" s="209" t="s">
        <v>201</v>
      </c>
      <c r="E983" s="232" t="s">
        <v>1</v>
      </c>
      <c r="F983" s="233" t="s">
        <v>777</v>
      </c>
      <c r="G983" s="231"/>
      <c r="H983" s="232" t="s">
        <v>1</v>
      </c>
      <c r="I983" s="234"/>
      <c r="J983" s="231"/>
      <c r="K983" s="231"/>
      <c r="L983" s="235"/>
      <c r="M983" s="236"/>
      <c r="N983" s="237"/>
      <c r="O983" s="237"/>
      <c r="P983" s="237"/>
      <c r="Q983" s="237"/>
      <c r="R983" s="237"/>
      <c r="S983" s="237"/>
      <c r="T983" s="238"/>
      <c r="AT983" s="239" t="s">
        <v>201</v>
      </c>
      <c r="AU983" s="239" t="s">
        <v>89</v>
      </c>
      <c r="AV983" s="15" t="s">
        <v>87</v>
      </c>
      <c r="AW983" s="15" t="s">
        <v>36</v>
      </c>
      <c r="AX983" s="15" t="s">
        <v>80</v>
      </c>
      <c r="AY983" s="239" t="s">
        <v>193</v>
      </c>
    </row>
    <row r="984" spans="2:51" s="15" customFormat="1" ht="12">
      <c r="B984" s="230"/>
      <c r="C984" s="231"/>
      <c r="D984" s="209" t="s">
        <v>201</v>
      </c>
      <c r="E984" s="232" t="s">
        <v>1</v>
      </c>
      <c r="F984" s="233" t="s">
        <v>789</v>
      </c>
      <c r="G984" s="231"/>
      <c r="H984" s="232" t="s">
        <v>1</v>
      </c>
      <c r="I984" s="234"/>
      <c r="J984" s="231"/>
      <c r="K984" s="231"/>
      <c r="L984" s="235"/>
      <c r="M984" s="236"/>
      <c r="N984" s="237"/>
      <c r="O984" s="237"/>
      <c r="P984" s="237"/>
      <c r="Q984" s="237"/>
      <c r="R984" s="237"/>
      <c r="S984" s="237"/>
      <c r="T984" s="238"/>
      <c r="AT984" s="239" t="s">
        <v>201</v>
      </c>
      <c r="AU984" s="239" t="s">
        <v>89</v>
      </c>
      <c r="AV984" s="15" t="s">
        <v>87</v>
      </c>
      <c r="AW984" s="15" t="s">
        <v>36</v>
      </c>
      <c r="AX984" s="15" t="s">
        <v>80</v>
      </c>
      <c r="AY984" s="239" t="s">
        <v>193</v>
      </c>
    </row>
    <row r="985" spans="2:51" s="15" customFormat="1" ht="12">
      <c r="B985" s="230"/>
      <c r="C985" s="231"/>
      <c r="D985" s="209" t="s">
        <v>201</v>
      </c>
      <c r="E985" s="232" t="s">
        <v>1</v>
      </c>
      <c r="F985" s="233" t="s">
        <v>779</v>
      </c>
      <c r="G985" s="231"/>
      <c r="H985" s="232" t="s">
        <v>1</v>
      </c>
      <c r="I985" s="234"/>
      <c r="J985" s="231"/>
      <c r="K985" s="231"/>
      <c r="L985" s="235"/>
      <c r="M985" s="236"/>
      <c r="N985" s="237"/>
      <c r="O985" s="237"/>
      <c r="P985" s="237"/>
      <c r="Q985" s="237"/>
      <c r="R985" s="237"/>
      <c r="S985" s="237"/>
      <c r="T985" s="238"/>
      <c r="AT985" s="239" t="s">
        <v>201</v>
      </c>
      <c r="AU985" s="239" t="s">
        <v>89</v>
      </c>
      <c r="AV985" s="15" t="s">
        <v>87</v>
      </c>
      <c r="AW985" s="15" t="s">
        <v>36</v>
      </c>
      <c r="AX985" s="15" t="s">
        <v>80</v>
      </c>
      <c r="AY985" s="239" t="s">
        <v>193</v>
      </c>
    </row>
    <row r="986" spans="2:51" s="15" customFormat="1" ht="12">
      <c r="B986" s="230"/>
      <c r="C986" s="231"/>
      <c r="D986" s="209" t="s">
        <v>201</v>
      </c>
      <c r="E986" s="232" t="s">
        <v>1</v>
      </c>
      <c r="F986" s="233" t="s">
        <v>780</v>
      </c>
      <c r="G986" s="231"/>
      <c r="H986" s="232" t="s">
        <v>1</v>
      </c>
      <c r="I986" s="234"/>
      <c r="J986" s="231"/>
      <c r="K986" s="231"/>
      <c r="L986" s="235"/>
      <c r="M986" s="236"/>
      <c r="N986" s="237"/>
      <c r="O986" s="237"/>
      <c r="P986" s="237"/>
      <c r="Q986" s="237"/>
      <c r="R986" s="237"/>
      <c r="S986" s="237"/>
      <c r="T986" s="238"/>
      <c r="AT986" s="239" t="s">
        <v>201</v>
      </c>
      <c r="AU986" s="239" t="s">
        <v>89</v>
      </c>
      <c r="AV986" s="15" t="s">
        <v>87</v>
      </c>
      <c r="AW986" s="15" t="s">
        <v>36</v>
      </c>
      <c r="AX986" s="15" t="s">
        <v>80</v>
      </c>
      <c r="AY986" s="239" t="s">
        <v>193</v>
      </c>
    </row>
    <row r="987" spans="2:51" s="15" customFormat="1" ht="12">
      <c r="B987" s="230"/>
      <c r="C987" s="231"/>
      <c r="D987" s="209" t="s">
        <v>201</v>
      </c>
      <c r="E987" s="232" t="s">
        <v>1</v>
      </c>
      <c r="F987" s="233" t="s">
        <v>781</v>
      </c>
      <c r="G987" s="231"/>
      <c r="H987" s="232" t="s">
        <v>1</v>
      </c>
      <c r="I987" s="234"/>
      <c r="J987" s="231"/>
      <c r="K987" s="231"/>
      <c r="L987" s="235"/>
      <c r="M987" s="236"/>
      <c r="N987" s="237"/>
      <c r="O987" s="237"/>
      <c r="P987" s="237"/>
      <c r="Q987" s="237"/>
      <c r="R987" s="237"/>
      <c r="S987" s="237"/>
      <c r="T987" s="238"/>
      <c r="AT987" s="239" t="s">
        <v>201</v>
      </c>
      <c r="AU987" s="239" t="s">
        <v>89</v>
      </c>
      <c r="AV987" s="15" t="s">
        <v>87</v>
      </c>
      <c r="AW987" s="15" t="s">
        <v>36</v>
      </c>
      <c r="AX987" s="15" t="s">
        <v>80</v>
      </c>
      <c r="AY987" s="239" t="s">
        <v>193</v>
      </c>
    </row>
    <row r="988" spans="2:51" s="13" customFormat="1" ht="12">
      <c r="B988" s="207"/>
      <c r="C988" s="208"/>
      <c r="D988" s="209" t="s">
        <v>201</v>
      </c>
      <c r="E988" s="210" t="s">
        <v>1</v>
      </c>
      <c r="F988" s="211" t="s">
        <v>87</v>
      </c>
      <c r="G988" s="208"/>
      <c r="H988" s="212">
        <v>1</v>
      </c>
      <c r="I988" s="213"/>
      <c r="J988" s="208"/>
      <c r="K988" s="208"/>
      <c r="L988" s="214"/>
      <c r="M988" s="215"/>
      <c r="N988" s="216"/>
      <c r="O988" s="216"/>
      <c r="P988" s="216"/>
      <c r="Q988" s="216"/>
      <c r="R988" s="216"/>
      <c r="S988" s="216"/>
      <c r="T988" s="217"/>
      <c r="AT988" s="218" t="s">
        <v>201</v>
      </c>
      <c r="AU988" s="218" t="s">
        <v>89</v>
      </c>
      <c r="AV988" s="13" t="s">
        <v>89</v>
      </c>
      <c r="AW988" s="13" t="s">
        <v>36</v>
      </c>
      <c r="AX988" s="13" t="s">
        <v>80</v>
      </c>
      <c r="AY988" s="218" t="s">
        <v>193</v>
      </c>
    </row>
    <row r="989" spans="2:51" s="14" customFormat="1" ht="12">
      <c r="B989" s="219"/>
      <c r="C989" s="220"/>
      <c r="D989" s="209" t="s">
        <v>201</v>
      </c>
      <c r="E989" s="221" t="s">
        <v>1</v>
      </c>
      <c r="F989" s="222" t="s">
        <v>203</v>
      </c>
      <c r="G989" s="220"/>
      <c r="H989" s="223">
        <v>1</v>
      </c>
      <c r="I989" s="224"/>
      <c r="J989" s="220"/>
      <c r="K989" s="220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201</v>
      </c>
      <c r="AU989" s="229" t="s">
        <v>89</v>
      </c>
      <c r="AV989" s="14" t="s">
        <v>199</v>
      </c>
      <c r="AW989" s="14" t="s">
        <v>36</v>
      </c>
      <c r="AX989" s="14" t="s">
        <v>87</v>
      </c>
      <c r="AY989" s="229" t="s">
        <v>193</v>
      </c>
    </row>
    <row r="990" spans="1:65" s="2" customFormat="1" ht="24.2" customHeight="1">
      <c r="A990" s="35"/>
      <c r="B990" s="36"/>
      <c r="C990" s="193" t="s">
        <v>1406</v>
      </c>
      <c r="D990" s="193" t="s">
        <v>195</v>
      </c>
      <c r="E990" s="194" t="s">
        <v>802</v>
      </c>
      <c r="F990" s="195" t="s">
        <v>2573</v>
      </c>
      <c r="G990" s="196" t="s">
        <v>367</v>
      </c>
      <c r="H990" s="197">
        <v>4</v>
      </c>
      <c r="I990" s="198"/>
      <c r="J990" s="199">
        <f>ROUND(I990*H990,2)</f>
        <v>0</v>
      </c>
      <c r="K990" s="200"/>
      <c r="L990" s="40"/>
      <c r="M990" s="201" t="s">
        <v>1</v>
      </c>
      <c r="N990" s="202" t="s">
        <v>45</v>
      </c>
      <c r="O990" s="72"/>
      <c r="P990" s="203">
        <f>O990*H990</f>
        <v>0</v>
      </c>
      <c r="Q990" s="203">
        <v>0</v>
      </c>
      <c r="R990" s="203">
        <f>Q990*H990</f>
        <v>0</v>
      </c>
      <c r="S990" s="203">
        <v>0</v>
      </c>
      <c r="T990" s="204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205" t="s">
        <v>348</v>
      </c>
      <c r="AT990" s="205" t="s">
        <v>195</v>
      </c>
      <c r="AU990" s="205" t="s">
        <v>89</v>
      </c>
      <c r="AY990" s="18" t="s">
        <v>193</v>
      </c>
      <c r="BE990" s="206">
        <f>IF(N990="základní",J990,0)</f>
        <v>0</v>
      </c>
      <c r="BF990" s="206">
        <f>IF(N990="snížená",J990,0)</f>
        <v>0</v>
      </c>
      <c r="BG990" s="206">
        <f>IF(N990="zákl. přenesená",J990,0)</f>
        <v>0</v>
      </c>
      <c r="BH990" s="206">
        <f>IF(N990="sníž. přenesená",J990,0)</f>
        <v>0</v>
      </c>
      <c r="BI990" s="206">
        <f>IF(N990="nulová",J990,0)</f>
        <v>0</v>
      </c>
      <c r="BJ990" s="18" t="s">
        <v>87</v>
      </c>
      <c r="BK990" s="206">
        <f>ROUND(I990*H990,2)</f>
        <v>0</v>
      </c>
      <c r="BL990" s="18" t="s">
        <v>348</v>
      </c>
      <c r="BM990" s="205" t="s">
        <v>797</v>
      </c>
    </row>
    <row r="991" spans="2:51" s="15" customFormat="1" ht="22.5">
      <c r="B991" s="230"/>
      <c r="C991" s="231"/>
      <c r="D991" s="209" t="s">
        <v>201</v>
      </c>
      <c r="E991" s="232" t="s">
        <v>1</v>
      </c>
      <c r="F991" s="233" t="s">
        <v>787</v>
      </c>
      <c r="G991" s="231"/>
      <c r="H991" s="232" t="s">
        <v>1</v>
      </c>
      <c r="I991" s="234"/>
      <c r="J991" s="231"/>
      <c r="K991" s="231"/>
      <c r="L991" s="235"/>
      <c r="M991" s="236"/>
      <c r="N991" s="237"/>
      <c r="O991" s="237"/>
      <c r="P991" s="237"/>
      <c r="Q991" s="237"/>
      <c r="R991" s="237"/>
      <c r="S991" s="237"/>
      <c r="T991" s="238"/>
      <c r="AT991" s="239" t="s">
        <v>201</v>
      </c>
      <c r="AU991" s="239" t="s">
        <v>89</v>
      </c>
      <c r="AV991" s="15" t="s">
        <v>87</v>
      </c>
      <c r="AW991" s="15" t="s">
        <v>36</v>
      </c>
      <c r="AX991" s="15" t="s">
        <v>80</v>
      </c>
      <c r="AY991" s="239" t="s">
        <v>193</v>
      </c>
    </row>
    <row r="992" spans="2:51" s="15" customFormat="1" ht="12">
      <c r="B992" s="230"/>
      <c r="C992" s="231"/>
      <c r="D992" s="209" t="s">
        <v>201</v>
      </c>
      <c r="E992" s="232" t="s">
        <v>1</v>
      </c>
      <c r="F992" s="233" t="s">
        <v>2569</v>
      </c>
      <c r="G992" s="231"/>
      <c r="H992" s="232" t="s">
        <v>1</v>
      </c>
      <c r="I992" s="234"/>
      <c r="J992" s="231"/>
      <c r="K992" s="231"/>
      <c r="L992" s="235"/>
      <c r="M992" s="236"/>
      <c r="N992" s="237"/>
      <c r="O992" s="237"/>
      <c r="P992" s="237"/>
      <c r="Q992" s="237"/>
      <c r="R992" s="237"/>
      <c r="S992" s="237"/>
      <c r="T992" s="238"/>
      <c r="AT992" s="239" t="s">
        <v>201</v>
      </c>
      <c r="AU992" s="239" t="s">
        <v>89</v>
      </c>
      <c r="AV992" s="15" t="s">
        <v>87</v>
      </c>
      <c r="AW992" s="15" t="s">
        <v>36</v>
      </c>
      <c r="AX992" s="15" t="s">
        <v>80</v>
      </c>
      <c r="AY992" s="239" t="s">
        <v>193</v>
      </c>
    </row>
    <row r="993" spans="2:51" s="15" customFormat="1" ht="12">
      <c r="B993" s="230"/>
      <c r="C993" s="231"/>
      <c r="D993" s="209" t="s">
        <v>201</v>
      </c>
      <c r="E993" s="232" t="s">
        <v>1</v>
      </c>
      <c r="F993" s="233" t="s">
        <v>772</v>
      </c>
      <c r="G993" s="231"/>
      <c r="H993" s="232" t="s">
        <v>1</v>
      </c>
      <c r="I993" s="234"/>
      <c r="J993" s="231"/>
      <c r="K993" s="231"/>
      <c r="L993" s="235"/>
      <c r="M993" s="236"/>
      <c r="N993" s="237"/>
      <c r="O993" s="237"/>
      <c r="P993" s="237"/>
      <c r="Q993" s="237"/>
      <c r="R993" s="237"/>
      <c r="S993" s="237"/>
      <c r="T993" s="238"/>
      <c r="AT993" s="239" t="s">
        <v>201</v>
      </c>
      <c r="AU993" s="239" t="s">
        <v>89</v>
      </c>
      <c r="AV993" s="15" t="s">
        <v>87</v>
      </c>
      <c r="AW993" s="15" t="s">
        <v>36</v>
      </c>
      <c r="AX993" s="15" t="s">
        <v>80</v>
      </c>
      <c r="AY993" s="239" t="s">
        <v>193</v>
      </c>
    </row>
    <row r="994" spans="2:51" s="15" customFormat="1" ht="22.5">
      <c r="B994" s="230"/>
      <c r="C994" s="231"/>
      <c r="D994" s="209" t="s">
        <v>201</v>
      </c>
      <c r="E994" s="232" t="s">
        <v>1</v>
      </c>
      <c r="F994" s="233" t="s">
        <v>773</v>
      </c>
      <c r="G994" s="231"/>
      <c r="H994" s="232" t="s">
        <v>1</v>
      </c>
      <c r="I994" s="234"/>
      <c r="J994" s="231"/>
      <c r="K994" s="231"/>
      <c r="L994" s="235"/>
      <c r="M994" s="236"/>
      <c r="N994" s="237"/>
      <c r="O994" s="237"/>
      <c r="P994" s="237"/>
      <c r="Q994" s="237"/>
      <c r="R994" s="237"/>
      <c r="S994" s="237"/>
      <c r="T994" s="238"/>
      <c r="AT994" s="239" t="s">
        <v>201</v>
      </c>
      <c r="AU994" s="239" t="s">
        <v>89</v>
      </c>
      <c r="AV994" s="15" t="s">
        <v>87</v>
      </c>
      <c r="AW994" s="15" t="s">
        <v>36</v>
      </c>
      <c r="AX994" s="15" t="s">
        <v>80</v>
      </c>
      <c r="AY994" s="239" t="s">
        <v>193</v>
      </c>
    </row>
    <row r="995" spans="2:51" s="15" customFormat="1" ht="12">
      <c r="B995" s="230"/>
      <c r="C995" s="231"/>
      <c r="D995" s="209" t="s">
        <v>201</v>
      </c>
      <c r="E995" s="232" t="s">
        <v>1</v>
      </c>
      <c r="F995" s="233" t="s">
        <v>774</v>
      </c>
      <c r="G995" s="231"/>
      <c r="H995" s="232" t="s">
        <v>1</v>
      </c>
      <c r="I995" s="234"/>
      <c r="J995" s="231"/>
      <c r="K995" s="231"/>
      <c r="L995" s="235"/>
      <c r="M995" s="236"/>
      <c r="N995" s="237"/>
      <c r="O995" s="237"/>
      <c r="P995" s="237"/>
      <c r="Q995" s="237"/>
      <c r="R995" s="237"/>
      <c r="S995" s="237"/>
      <c r="T995" s="238"/>
      <c r="AT995" s="239" t="s">
        <v>201</v>
      </c>
      <c r="AU995" s="239" t="s">
        <v>89</v>
      </c>
      <c r="AV995" s="15" t="s">
        <v>87</v>
      </c>
      <c r="AW995" s="15" t="s">
        <v>36</v>
      </c>
      <c r="AX995" s="15" t="s">
        <v>80</v>
      </c>
      <c r="AY995" s="239" t="s">
        <v>193</v>
      </c>
    </row>
    <row r="996" spans="2:51" s="15" customFormat="1" ht="12">
      <c r="B996" s="230"/>
      <c r="C996" s="231"/>
      <c r="D996" s="209" t="s">
        <v>201</v>
      </c>
      <c r="E996" s="232" t="s">
        <v>1</v>
      </c>
      <c r="F996" s="233" t="s">
        <v>775</v>
      </c>
      <c r="G996" s="231"/>
      <c r="H996" s="232" t="s">
        <v>1</v>
      </c>
      <c r="I996" s="234"/>
      <c r="J996" s="231"/>
      <c r="K996" s="231"/>
      <c r="L996" s="235"/>
      <c r="M996" s="236"/>
      <c r="N996" s="237"/>
      <c r="O996" s="237"/>
      <c r="P996" s="237"/>
      <c r="Q996" s="237"/>
      <c r="R996" s="237"/>
      <c r="S996" s="237"/>
      <c r="T996" s="238"/>
      <c r="AT996" s="239" t="s">
        <v>201</v>
      </c>
      <c r="AU996" s="239" t="s">
        <v>89</v>
      </c>
      <c r="AV996" s="15" t="s">
        <v>87</v>
      </c>
      <c r="AW996" s="15" t="s">
        <v>36</v>
      </c>
      <c r="AX996" s="15" t="s">
        <v>80</v>
      </c>
      <c r="AY996" s="239" t="s">
        <v>193</v>
      </c>
    </row>
    <row r="997" spans="2:51" s="15" customFormat="1" ht="12">
      <c r="B997" s="230"/>
      <c r="C997" s="231"/>
      <c r="D997" s="209" t="s">
        <v>201</v>
      </c>
      <c r="E997" s="232" t="s">
        <v>1</v>
      </c>
      <c r="F997" s="233" t="s">
        <v>776</v>
      </c>
      <c r="G997" s="231"/>
      <c r="H997" s="232" t="s">
        <v>1</v>
      </c>
      <c r="I997" s="234"/>
      <c r="J997" s="231"/>
      <c r="K997" s="231"/>
      <c r="L997" s="235"/>
      <c r="M997" s="236"/>
      <c r="N997" s="237"/>
      <c r="O997" s="237"/>
      <c r="P997" s="237"/>
      <c r="Q997" s="237"/>
      <c r="R997" s="237"/>
      <c r="S997" s="237"/>
      <c r="T997" s="238"/>
      <c r="AT997" s="239" t="s">
        <v>201</v>
      </c>
      <c r="AU997" s="239" t="s">
        <v>89</v>
      </c>
      <c r="AV997" s="15" t="s">
        <v>87</v>
      </c>
      <c r="AW997" s="15" t="s">
        <v>36</v>
      </c>
      <c r="AX997" s="15" t="s">
        <v>80</v>
      </c>
      <c r="AY997" s="239" t="s">
        <v>193</v>
      </c>
    </row>
    <row r="998" spans="2:51" s="15" customFormat="1" ht="22.5">
      <c r="B998" s="230"/>
      <c r="C998" s="231"/>
      <c r="D998" s="209" t="s">
        <v>201</v>
      </c>
      <c r="E998" s="232" t="s">
        <v>1</v>
      </c>
      <c r="F998" s="233" t="s">
        <v>777</v>
      </c>
      <c r="G998" s="231"/>
      <c r="H998" s="232" t="s">
        <v>1</v>
      </c>
      <c r="I998" s="234"/>
      <c r="J998" s="231"/>
      <c r="K998" s="231"/>
      <c r="L998" s="235"/>
      <c r="M998" s="236"/>
      <c r="N998" s="237"/>
      <c r="O998" s="237"/>
      <c r="P998" s="237"/>
      <c r="Q998" s="237"/>
      <c r="R998" s="237"/>
      <c r="S998" s="237"/>
      <c r="T998" s="238"/>
      <c r="AT998" s="239" t="s">
        <v>201</v>
      </c>
      <c r="AU998" s="239" t="s">
        <v>89</v>
      </c>
      <c r="AV998" s="15" t="s">
        <v>87</v>
      </c>
      <c r="AW998" s="15" t="s">
        <v>36</v>
      </c>
      <c r="AX998" s="15" t="s">
        <v>80</v>
      </c>
      <c r="AY998" s="239" t="s">
        <v>193</v>
      </c>
    </row>
    <row r="999" spans="2:51" s="15" customFormat="1" ht="12">
      <c r="B999" s="230"/>
      <c r="C999" s="231"/>
      <c r="D999" s="209" t="s">
        <v>201</v>
      </c>
      <c r="E999" s="232" t="s">
        <v>1</v>
      </c>
      <c r="F999" s="233" t="s">
        <v>789</v>
      </c>
      <c r="G999" s="231"/>
      <c r="H999" s="232" t="s">
        <v>1</v>
      </c>
      <c r="I999" s="234"/>
      <c r="J999" s="231"/>
      <c r="K999" s="231"/>
      <c r="L999" s="235"/>
      <c r="M999" s="236"/>
      <c r="N999" s="237"/>
      <c r="O999" s="237"/>
      <c r="P999" s="237"/>
      <c r="Q999" s="237"/>
      <c r="R999" s="237"/>
      <c r="S999" s="237"/>
      <c r="T999" s="238"/>
      <c r="AT999" s="239" t="s">
        <v>201</v>
      </c>
      <c r="AU999" s="239" t="s">
        <v>89</v>
      </c>
      <c r="AV999" s="15" t="s">
        <v>87</v>
      </c>
      <c r="AW999" s="15" t="s">
        <v>36</v>
      </c>
      <c r="AX999" s="15" t="s">
        <v>80</v>
      </c>
      <c r="AY999" s="239" t="s">
        <v>193</v>
      </c>
    </row>
    <row r="1000" spans="2:51" s="15" customFormat="1" ht="12">
      <c r="B1000" s="230"/>
      <c r="C1000" s="231"/>
      <c r="D1000" s="209" t="s">
        <v>201</v>
      </c>
      <c r="E1000" s="232" t="s">
        <v>1</v>
      </c>
      <c r="F1000" s="233" t="s">
        <v>779</v>
      </c>
      <c r="G1000" s="231"/>
      <c r="H1000" s="232" t="s">
        <v>1</v>
      </c>
      <c r="I1000" s="234"/>
      <c r="J1000" s="231"/>
      <c r="K1000" s="231"/>
      <c r="L1000" s="235"/>
      <c r="M1000" s="236"/>
      <c r="N1000" s="237"/>
      <c r="O1000" s="237"/>
      <c r="P1000" s="237"/>
      <c r="Q1000" s="237"/>
      <c r="R1000" s="237"/>
      <c r="S1000" s="237"/>
      <c r="T1000" s="238"/>
      <c r="AT1000" s="239" t="s">
        <v>201</v>
      </c>
      <c r="AU1000" s="239" t="s">
        <v>89</v>
      </c>
      <c r="AV1000" s="15" t="s">
        <v>87</v>
      </c>
      <c r="AW1000" s="15" t="s">
        <v>36</v>
      </c>
      <c r="AX1000" s="15" t="s">
        <v>80</v>
      </c>
      <c r="AY1000" s="239" t="s">
        <v>193</v>
      </c>
    </row>
    <row r="1001" spans="2:51" s="15" customFormat="1" ht="12">
      <c r="B1001" s="230"/>
      <c r="C1001" s="231"/>
      <c r="D1001" s="209" t="s">
        <v>201</v>
      </c>
      <c r="E1001" s="232" t="s">
        <v>1</v>
      </c>
      <c r="F1001" s="233" t="s">
        <v>780</v>
      </c>
      <c r="G1001" s="231"/>
      <c r="H1001" s="232" t="s">
        <v>1</v>
      </c>
      <c r="I1001" s="234"/>
      <c r="J1001" s="231"/>
      <c r="K1001" s="231"/>
      <c r="L1001" s="235"/>
      <c r="M1001" s="236"/>
      <c r="N1001" s="237"/>
      <c r="O1001" s="237"/>
      <c r="P1001" s="237"/>
      <c r="Q1001" s="237"/>
      <c r="R1001" s="237"/>
      <c r="S1001" s="237"/>
      <c r="T1001" s="238"/>
      <c r="AT1001" s="239" t="s">
        <v>201</v>
      </c>
      <c r="AU1001" s="239" t="s">
        <v>89</v>
      </c>
      <c r="AV1001" s="15" t="s">
        <v>87</v>
      </c>
      <c r="AW1001" s="15" t="s">
        <v>36</v>
      </c>
      <c r="AX1001" s="15" t="s">
        <v>80</v>
      </c>
      <c r="AY1001" s="239" t="s">
        <v>193</v>
      </c>
    </row>
    <row r="1002" spans="2:51" s="15" customFormat="1" ht="12">
      <c r="B1002" s="230"/>
      <c r="C1002" s="231"/>
      <c r="D1002" s="209" t="s">
        <v>201</v>
      </c>
      <c r="E1002" s="232" t="s">
        <v>1</v>
      </c>
      <c r="F1002" s="233" t="s">
        <v>781</v>
      </c>
      <c r="G1002" s="231"/>
      <c r="H1002" s="232" t="s">
        <v>1</v>
      </c>
      <c r="I1002" s="234"/>
      <c r="J1002" s="231"/>
      <c r="K1002" s="231"/>
      <c r="L1002" s="235"/>
      <c r="M1002" s="236"/>
      <c r="N1002" s="237"/>
      <c r="O1002" s="237"/>
      <c r="P1002" s="237"/>
      <c r="Q1002" s="237"/>
      <c r="R1002" s="237"/>
      <c r="S1002" s="237"/>
      <c r="T1002" s="238"/>
      <c r="AT1002" s="239" t="s">
        <v>201</v>
      </c>
      <c r="AU1002" s="239" t="s">
        <v>89</v>
      </c>
      <c r="AV1002" s="15" t="s">
        <v>87</v>
      </c>
      <c r="AW1002" s="15" t="s">
        <v>36</v>
      </c>
      <c r="AX1002" s="15" t="s">
        <v>80</v>
      </c>
      <c r="AY1002" s="239" t="s">
        <v>193</v>
      </c>
    </row>
    <row r="1003" spans="2:51" s="13" customFormat="1" ht="12">
      <c r="B1003" s="207"/>
      <c r="C1003" s="208"/>
      <c r="D1003" s="209" t="s">
        <v>201</v>
      </c>
      <c r="E1003" s="210" t="s">
        <v>1</v>
      </c>
      <c r="F1003" s="211" t="s">
        <v>2574</v>
      </c>
      <c r="G1003" s="208"/>
      <c r="H1003" s="212">
        <v>4</v>
      </c>
      <c r="I1003" s="213"/>
      <c r="J1003" s="208"/>
      <c r="K1003" s="208"/>
      <c r="L1003" s="214"/>
      <c r="M1003" s="215"/>
      <c r="N1003" s="216"/>
      <c r="O1003" s="216"/>
      <c r="P1003" s="216"/>
      <c r="Q1003" s="216"/>
      <c r="R1003" s="216"/>
      <c r="S1003" s="216"/>
      <c r="T1003" s="217"/>
      <c r="AT1003" s="218" t="s">
        <v>201</v>
      </c>
      <c r="AU1003" s="218" t="s">
        <v>89</v>
      </c>
      <c r="AV1003" s="13" t="s">
        <v>89</v>
      </c>
      <c r="AW1003" s="13" t="s">
        <v>36</v>
      </c>
      <c r="AX1003" s="13" t="s">
        <v>80</v>
      </c>
      <c r="AY1003" s="218" t="s">
        <v>193</v>
      </c>
    </row>
    <row r="1004" spans="2:51" s="14" customFormat="1" ht="12">
      <c r="B1004" s="219"/>
      <c r="C1004" s="220"/>
      <c r="D1004" s="209" t="s">
        <v>201</v>
      </c>
      <c r="E1004" s="221" t="s">
        <v>1</v>
      </c>
      <c r="F1004" s="222" t="s">
        <v>203</v>
      </c>
      <c r="G1004" s="220"/>
      <c r="H1004" s="223">
        <v>4</v>
      </c>
      <c r="I1004" s="224"/>
      <c r="J1004" s="220"/>
      <c r="K1004" s="220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201</v>
      </c>
      <c r="AU1004" s="229" t="s">
        <v>89</v>
      </c>
      <c r="AV1004" s="14" t="s">
        <v>199</v>
      </c>
      <c r="AW1004" s="14" t="s">
        <v>36</v>
      </c>
      <c r="AX1004" s="14" t="s">
        <v>87</v>
      </c>
      <c r="AY1004" s="229" t="s">
        <v>193</v>
      </c>
    </row>
    <row r="1005" spans="1:65" s="2" customFormat="1" ht="24.2" customHeight="1">
      <c r="A1005" s="35"/>
      <c r="B1005" s="36"/>
      <c r="C1005" s="193" t="s">
        <v>2575</v>
      </c>
      <c r="D1005" s="193" t="s">
        <v>195</v>
      </c>
      <c r="E1005" s="194" t="s">
        <v>817</v>
      </c>
      <c r="F1005" s="195" t="s">
        <v>818</v>
      </c>
      <c r="G1005" s="196" t="s">
        <v>607</v>
      </c>
      <c r="H1005" s="266"/>
      <c r="I1005" s="198"/>
      <c r="J1005" s="199">
        <f>ROUND(I1005*H1005,2)</f>
        <v>0</v>
      </c>
      <c r="K1005" s="200"/>
      <c r="L1005" s="40"/>
      <c r="M1005" s="201" t="s">
        <v>1</v>
      </c>
      <c r="N1005" s="202" t="s">
        <v>45</v>
      </c>
      <c r="O1005" s="72"/>
      <c r="P1005" s="203">
        <f>O1005*H1005</f>
        <v>0</v>
      </c>
      <c r="Q1005" s="203">
        <v>0</v>
      </c>
      <c r="R1005" s="203">
        <f>Q1005*H1005</f>
        <v>0</v>
      </c>
      <c r="S1005" s="203">
        <v>0</v>
      </c>
      <c r="T1005" s="204">
        <f>S1005*H1005</f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205" t="s">
        <v>348</v>
      </c>
      <c r="AT1005" s="205" t="s">
        <v>195</v>
      </c>
      <c r="AU1005" s="205" t="s">
        <v>89</v>
      </c>
      <c r="AY1005" s="18" t="s">
        <v>193</v>
      </c>
      <c r="BE1005" s="206">
        <f>IF(N1005="základní",J1005,0)</f>
        <v>0</v>
      </c>
      <c r="BF1005" s="206">
        <f>IF(N1005="snížená",J1005,0)</f>
        <v>0</v>
      </c>
      <c r="BG1005" s="206">
        <f>IF(N1005="zákl. přenesená",J1005,0)</f>
        <v>0</v>
      </c>
      <c r="BH1005" s="206">
        <f>IF(N1005="sníž. přenesená",J1005,0)</f>
        <v>0</v>
      </c>
      <c r="BI1005" s="206">
        <f>IF(N1005="nulová",J1005,0)</f>
        <v>0</v>
      </c>
      <c r="BJ1005" s="18" t="s">
        <v>87</v>
      </c>
      <c r="BK1005" s="206">
        <f>ROUND(I1005*H1005,2)</f>
        <v>0</v>
      </c>
      <c r="BL1005" s="18" t="s">
        <v>348</v>
      </c>
      <c r="BM1005" s="205" t="s">
        <v>819</v>
      </c>
    </row>
    <row r="1006" spans="2:63" s="12" customFormat="1" ht="22.9" customHeight="1">
      <c r="B1006" s="177"/>
      <c r="C1006" s="178"/>
      <c r="D1006" s="179" t="s">
        <v>79</v>
      </c>
      <c r="E1006" s="191" t="s">
        <v>820</v>
      </c>
      <c r="F1006" s="191" t="s">
        <v>821</v>
      </c>
      <c r="G1006" s="178"/>
      <c r="H1006" s="178"/>
      <c r="I1006" s="181"/>
      <c r="J1006" s="192">
        <f>BK1006</f>
        <v>0</v>
      </c>
      <c r="K1006" s="178"/>
      <c r="L1006" s="183"/>
      <c r="M1006" s="184"/>
      <c r="N1006" s="185"/>
      <c r="O1006" s="185"/>
      <c r="P1006" s="186">
        <f>SUM(P1007:P1054)</f>
        <v>0</v>
      </c>
      <c r="Q1006" s="185"/>
      <c r="R1006" s="186">
        <f>SUM(R1007:R1054)</f>
        <v>0</v>
      </c>
      <c r="S1006" s="185"/>
      <c r="T1006" s="187">
        <f>SUM(T1007:T1054)</f>
        <v>0</v>
      </c>
      <c r="AR1006" s="188" t="s">
        <v>89</v>
      </c>
      <c r="AT1006" s="189" t="s">
        <v>79</v>
      </c>
      <c r="AU1006" s="189" t="s">
        <v>87</v>
      </c>
      <c r="AY1006" s="188" t="s">
        <v>193</v>
      </c>
      <c r="BK1006" s="190">
        <f>SUM(BK1007:BK1054)</f>
        <v>0</v>
      </c>
    </row>
    <row r="1007" spans="1:65" s="2" customFormat="1" ht="16.5" customHeight="1">
      <c r="A1007" s="35"/>
      <c r="B1007" s="36"/>
      <c r="C1007" s="193" t="s">
        <v>1410</v>
      </c>
      <c r="D1007" s="193" t="s">
        <v>195</v>
      </c>
      <c r="E1007" s="194" t="s">
        <v>849</v>
      </c>
      <c r="F1007" s="195" t="s">
        <v>2576</v>
      </c>
      <c r="G1007" s="196" t="s">
        <v>367</v>
      </c>
      <c r="H1007" s="197">
        <v>6</v>
      </c>
      <c r="I1007" s="198"/>
      <c r="J1007" s="199">
        <f>ROUND(I1007*H1007,2)</f>
        <v>0</v>
      </c>
      <c r="K1007" s="200"/>
      <c r="L1007" s="40"/>
      <c r="M1007" s="201" t="s">
        <v>1</v>
      </c>
      <c r="N1007" s="202" t="s">
        <v>45</v>
      </c>
      <c r="O1007" s="72"/>
      <c r="P1007" s="203">
        <f>O1007*H1007</f>
        <v>0</v>
      </c>
      <c r="Q1007" s="203">
        <v>0</v>
      </c>
      <c r="R1007" s="203">
        <f>Q1007*H1007</f>
        <v>0</v>
      </c>
      <c r="S1007" s="203">
        <v>0</v>
      </c>
      <c r="T1007" s="204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205" t="s">
        <v>348</v>
      </c>
      <c r="AT1007" s="205" t="s">
        <v>195</v>
      </c>
      <c r="AU1007" s="205" t="s">
        <v>89</v>
      </c>
      <c r="AY1007" s="18" t="s">
        <v>193</v>
      </c>
      <c r="BE1007" s="206">
        <f>IF(N1007="základní",J1007,0)</f>
        <v>0</v>
      </c>
      <c r="BF1007" s="206">
        <f>IF(N1007="snížená",J1007,0)</f>
        <v>0</v>
      </c>
      <c r="BG1007" s="206">
        <f>IF(N1007="zákl. přenesená",J1007,0)</f>
        <v>0</v>
      </c>
      <c r="BH1007" s="206">
        <f>IF(N1007="sníž. přenesená",J1007,0)</f>
        <v>0</v>
      </c>
      <c r="BI1007" s="206">
        <f>IF(N1007="nulová",J1007,0)</f>
        <v>0</v>
      </c>
      <c r="BJ1007" s="18" t="s">
        <v>87</v>
      </c>
      <c r="BK1007" s="206">
        <f>ROUND(I1007*H1007,2)</f>
        <v>0</v>
      </c>
      <c r="BL1007" s="18" t="s">
        <v>348</v>
      </c>
      <c r="BM1007" s="205" t="s">
        <v>2577</v>
      </c>
    </row>
    <row r="1008" spans="2:51" s="15" customFormat="1" ht="22.5">
      <c r="B1008" s="230"/>
      <c r="C1008" s="231"/>
      <c r="D1008" s="209" t="s">
        <v>201</v>
      </c>
      <c r="E1008" s="232" t="s">
        <v>1</v>
      </c>
      <c r="F1008" s="233" t="s">
        <v>2578</v>
      </c>
      <c r="G1008" s="231"/>
      <c r="H1008" s="232" t="s">
        <v>1</v>
      </c>
      <c r="I1008" s="234"/>
      <c r="J1008" s="231"/>
      <c r="K1008" s="231"/>
      <c r="L1008" s="235"/>
      <c r="M1008" s="236"/>
      <c r="N1008" s="237"/>
      <c r="O1008" s="237"/>
      <c r="P1008" s="237"/>
      <c r="Q1008" s="237"/>
      <c r="R1008" s="237"/>
      <c r="S1008" s="237"/>
      <c r="T1008" s="238"/>
      <c r="AT1008" s="239" t="s">
        <v>201</v>
      </c>
      <c r="AU1008" s="239" t="s">
        <v>89</v>
      </c>
      <c r="AV1008" s="15" t="s">
        <v>87</v>
      </c>
      <c r="AW1008" s="15" t="s">
        <v>36</v>
      </c>
      <c r="AX1008" s="15" t="s">
        <v>80</v>
      </c>
      <c r="AY1008" s="239" t="s">
        <v>193</v>
      </c>
    </row>
    <row r="1009" spans="2:51" s="15" customFormat="1" ht="22.5">
      <c r="B1009" s="230"/>
      <c r="C1009" s="231"/>
      <c r="D1009" s="209" t="s">
        <v>201</v>
      </c>
      <c r="E1009" s="232" t="s">
        <v>1</v>
      </c>
      <c r="F1009" s="233" t="s">
        <v>2579</v>
      </c>
      <c r="G1009" s="231"/>
      <c r="H1009" s="232" t="s">
        <v>1</v>
      </c>
      <c r="I1009" s="234"/>
      <c r="J1009" s="231"/>
      <c r="K1009" s="231"/>
      <c r="L1009" s="235"/>
      <c r="M1009" s="236"/>
      <c r="N1009" s="237"/>
      <c r="O1009" s="237"/>
      <c r="P1009" s="237"/>
      <c r="Q1009" s="237"/>
      <c r="R1009" s="237"/>
      <c r="S1009" s="237"/>
      <c r="T1009" s="238"/>
      <c r="AT1009" s="239" t="s">
        <v>201</v>
      </c>
      <c r="AU1009" s="239" t="s">
        <v>89</v>
      </c>
      <c r="AV1009" s="15" t="s">
        <v>87</v>
      </c>
      <c r="AW1009" s="15" t="s">
        <v>36</v>
      </c>
      <c r="AX1009" s="15" t="s">
        <v>80</v>
      </c>
      <c r="AY1009" s="239" t="s">
        <v>193</v>
      </c>
    </row>
    <row r="1010" spans="2:51" s="15" customFormat="1" ht="12">
      <c r="B1010" s="230"/>
      <c r="C1010" s="231"/>
      <c r="D1010" s="209" t="s">
        <v>201</v>
      </c>
      <c r="E1010" s="232" t="s">
        <v>1</v>
      </c>
      <c r="F1010" s="233" t="s">
        <v>854</v>
      </c>
      <c r="G1010" s="231"/>
      <c r="H1010" s="232" t="s">
        <v>1</v>
      </c>
      <c r="I1010" s="234"/>
      <c r="J1010" s="231"/>
      <c r="K1010" s="231"/>
      <c r="L1010" s="235"/>
      <c r="M1010" s="236"/>
      <c r="N1010" s="237"/>
      <c r="O1010" s="237"/>
      <c r="P1010" s="237"/>
      <c r="Q1010" s="237"/>
      <c r="R1010" s="237"/>
      <c r="S1010" s="237"/>
      <c r="T1010" s="238"/>
      <c r="AT1010" s="239" t="s">
        <v>201</v>
      </c>
      <c r="AU1010" s="239" t="s">
        <v>89</v>
      </c>
      <c r="AV1010" s="15" t="s">
        <v>87</v>
      </c>
      <c r="AW1010" s="15" t="s">
        <v>36</v>
      </c>
      <c r="AX1010" s="15" t="s">
        <v>80</v>
      </c>
      <c r="AY1010" s="239" t="s">
        <v>193</v>
      </c>
    </row>
    <row r="1011" spans="2:51" s="15" customFormat="1" ht="12">
      <c r="B1011" s="230"/>
      <c r="C1011" s="231"/>
      <c r="D1011" s="209" t="s">
        <v>201</v>
      </c>
      <c r="E1011" s="232" t="s">
        <v>1</v>
      </c>
      <c r="F1011" s="233" t="s">
        <v>855</v>
      </c>
      <c r="G1011" s="231"/>
      <c r="H1011" s="232" t="s">
        <v>1</v>
      </c>
      <c r="I1011" s="234"/>
      <c r="J1011" s="231"/>
      <c r="K1011" s="231"/>
      <c r="L1011" s="235"/>
      <c r="M1011" s="236"/>
      <c r="N1011" s="237"/>
      <c r="O1011" s="237"/>
      <c r="P1011" s="237"/>
      <c r="Q1011" s="237"/>
      <c r="R1011" s="237"/>
      <c r="S1011" s="237"/>
      <c r="T1011" s="238"/>
      <c r="AT1011" s="239" t="s">
        <v>201</v>
      </c>
      <c r="AU1011" s="239" t="s">
        <v>89</v>
      </c>
      <c r="AV1011" s="15" t="s">
        <v>87</v>
      </c>
      <c r="AW1011" s="15" t="s">
        <v>36</v>
      </c>
      <c r="AX1011" s="15" t="s">
        <v>80</v>
      </c>
      <c r="AY1011" s="239" t="s">
        <v>193</v>
      </c>
    </row>
    <row r="1012" spans="2:51" s="15" customFormat="1" ht="22.5">
      <c r="B1012" s="230"/>
      <c r="C1012" s="231"/>
      <c r="D1012" s="209" t="s">
        <v>201</v>
      </c>
      <c r="E1012" s="232" t="s">
        <v>1</v>
      </c>
      <c r="F1012" s="233" t="s">
        <v>2580</v>
      </c>
      <c r="G1012" s="231"/>
      <c r="H1012" s="232" t="s">
        <v>1</v>
      </c>
      <c r="I1012" s="234"/>
      <c r="J1012" s="231"/>
      <c r="K1012" s="231"/>
      <c r="L1012" s="235"/>
      <c r="M1012" s="236"/>
      <c r="N1012" s="237"/>
      <c r="O1012" s="237"/>
      <c r="P1012" s="237"/>
      <c r="Q1012" s="237"/>
      <c r="R1012" s="237"/>
      <c r="S1012" s="237"/>
      <c r="T1012" s="238"/>
      <c r="AT1012" s="239" t="s">
        <v>201</v>
      </c>
      <c r="AU1012" s="239" t="s">
        <v>89</v>
      </c>
      <c r="AV1012" s="15" t="s">
        <v>87</v>
      </c>
      <c r="AW1012" s="15" t="s">
        <v>36</v>
      </c>
      <c r="AX1012" s="15" t="s">
        <v>80</v>
      </c>
      <c r="AY1012" s="239" t="s">
        <v>193</v>
      </c>
    </row>
    <row r="1013" spans="2:51" s="15" customFormat="1" ht="12">
      <c r="B1013" s="230"/>
      <c r="C1013" s="231"/>
      <c r="D1013" s="209" t="s">
        <v>201</v>
      </c>
      <c r="E1013" s="232" t="s">
        <v>1</v>
      </c>
      <c r="F1013" s="233" t="s">
        <v>858</v>
      </c>
      <c r="G1013" s="231"/>
      <c r="H1013" s="232" t="s">
        <v>1</v>
      </c>
      <c r="I1013" s="234"/>
      <c r="J1013" s="231"/>
      <c r="K1013" s="231"/>
      <c r="L1013" s="235"/>
      <c r="M1013" s="236"/>
      <c r="N1013" s="237"/>
      <c r="O1013" s="237"/>
      <c r="P1013" s="237"/>
      <c r="Q1013" s="237"/>
      <c r="R1013" s="237"/>
      <c r="S1013" s="237"/>
      <c r="T1013" s="238"/>
      <c r="AT1013" s="239" t="s">
        <v>201</v>
      </c>
      <c r="AU1013" s="239" t="s">
        <v>89</v>
      </c>
      <c r="AV1013" s="15" t="s">
        <v>87</v>
      </c>
      <c r="AW1013" s="15" t="s">
        <v>36</v>
      </c>
      <c r="AX1013" s="15" t="s">
        <v>80</v>
      </c>
      <c r="AY1013" s="239" t="s">
        <v>193</v>
      </c>
    </row>
    <row r="1014" spans="2:51" s="15" customFormat="1" ht="12">
      <c r="B1014" s="230"/>
      <c r="C1014" s="231"/>
      <c r="D1014" s="209" t="s">
        <v>201</v>
      </c>
      <c r="E1014" s="232" t="s">
        <v>1</v>
      </c>
      <c r="F1014" s="233" t="s">
        <v>2581</v>
      </c>
      <c r="G1014" s="231"/>
      <c r="H1014" s="232" t="s">
        <v>1</v>
      </c>
      <c r="I1014" s="234"/>
      <c r="J1014" s="231"/>
      <c r="K1014" s="231"/>
      <c r="L1014" s="235"/>
      <c r="M1014" s="236"/>
      <c r="N1014" s="237"/>
      <c r="O1014" s="237"/>
      <c r="P1014" s="237"/>
      <c r="Q1014" s="237"/>
      <c r="R1014" s="237"/>
      <c r="S1014" s="237"/>
      <c r="T1014" s="238"/>
      <c r="AT1014" s="239" t="s">
        <v>201</v>
      </c>
      <c r="AU1014" s="239" t="s">
        <v>89</v>
      </c>
      <c r="AV1014" s="15" t="s">
        <v>87</v>
      </c>
      <c r="AW1014" s="15" t="s">
        <v>36</v>
      </c>
      <c r="AX1014" s="15" t="s">
        <v>80</v>
      </c>
      <c r="AY1014" s="239" t="s">
        <v>193</v>
      </c>
    </row>
    <row r="1015" spans="2:51" s="15" customFormat="1" ht="12">
      <c r="B1015" s="230"/>
      <c r="C1015" s="231"/>
      <c r="D1015" s="209" t="s">
        <v>201</v>
      </c>
      <c r="E1015" s="232" t="s">
        <v>1</v>
      </c>
      <c r="F1015" s="233" t="s">
        <v>2582</v>
      </c>
      <c r="G1015" s="231"/>
      <c r="H1015" s="232" t="s">
        <v>1</v>
      </c>
      <c r="I1015" s="234"/>
      <c r="J1015" s="231"/>
      <c r="K1015" s="231"/>
      <c r="L1015" s="235"/>
      <c r="M1015" s="236"/>
      <c r="N1015" s="237"/>
      <c r="O1015" s="237"/>
      <c r="P1015" s="237"/>
      <c r="Q1015" s="237"/>
      <c r="R1015" s="237"/>
      <c r="S1015" s="237"/>
      <c r="T1015" s="238"/>
      <c r="AT1015" s="239" t="s">
        <v>201</v>
      </c>
      <c r="AU1015" s="239" t="s">
        <v>89</v>
      </c>
      <c r="AV1015" s="15" t="s">
        <v>87</v>
      </c>
      <c r="AW1015" s="15" t="s">
        <v>36</v>
      </c>
      <c r="AX1015" s="15" t="s">
        <v>80</v>
      </c>
      <c r="AY1015" s="239" t="s">
        <v>193</v>
      </c>
    </row>
    <row r="1016" spans="2:51" s="15" customFormat="1" ht="12">
      <c r="B1016" s="230"/>
      <c r="C1016" s="231"/>
      <c r="D1016" s="209" t="s">
        <v>201</v>
      </c>
      <c r="E1016" s="232" t="s">
        <v>1</v>
      </c>
      <c r="F1016" s="233" t="s">
        <v>2583</v>
      </c>
      <c r="G1016" s="231"/>
      <c r="H1016" s="232" t="s">
        <v>1</v>
      </c>
      <c r="I1016" s="234"/>
      <c r="J1016" s="231"/>
      <c r="K1016" s="231"/>
      <c r="L1016" s="235"/>
      <c r="M1016" s="236"/>
      <c r="N1016" s="237"/>
      <c r="O1016" s="237"/>
      <c r="P1016" s="237"/>
      <c r="Q1016" s="237"/>
      <c r="R1016" s="237"/>
      <c r="S1016" s="237"/>
      <c r="T1016" s="238"/>
      <c r="AT1016" s="239" t="s">
        <v>201</v>
      </c>
      <c r="AU1016" s="239" t="s">
        <v>89</v>
      </c>
      <c r="AV1016" s="15" t="s">
        <v>87</v>
      </c>
      <c r="AW1016" s="15" t="s">
        <v>36</v>
      </c>
      <c r="AX1016" s="15" t="s">
        <v>80</v>
      </c>
      <c r="AY1016" s="239" t="s">
        <v>193</v>
      </c>
    </row>
    <row r="1017" spans="2:51" s="15" customFormat="1" ht="22.5">
      <c r="B1017" s="230"/>
      <c r="C1017" s="231"/>
      <c r="D1017" s="209" t="s">
        <v>201</v>
      </c>
      <c r="E1017" s="232" t="s">
        <v>1</v>
      </c>
      <c r="F1017" s="233" t="s">
        <v>2584</v>
      </c>
      <c r="G1017" s="231"/>
      <c r="H1017" s="232" t="s">
        <v>1</v>
      </c>
      <c r="I1017" s="234"/>
      <c r="J1017" s="231"/>
      <c r="K1017" s="231"/>
      <c r="L1017" s="235"/>
      <c r="M1017" s="236"/>
      <c r="N1017" s="237"/>
      <c r="O1017" s="237"/>
      <c r="P1017" s="237"/>
      <c r="Q1017" s="237"/>
      <c r="R1017" s="237"/>
      <c r="S1017" s="237"/>
      <c r="T1017" s="238"/>
      <c r="AT1017" s="239" t="s">
        <v>201</v>
      </c>
      <c r="AU1017" s="239" t="s">
        <v>89</v>
      </c>
      <c r="AV1017" s="15" t="s">
        <v>87</v>
      </c>
      <c r="AW1017" s="15" t="s">
        <v>36</v>
      </c>
      <c r="AX1017" s="15" t="s">
        <v>80</v>
      </c>
      <c r="AY1017" s="239" t="s">
        <v>193</v>
      </c>
    </row>
    <row r="1018" spans="2:51" s="15" customFormat="1" ht="22.5">
      <c r="B1018" s="230"/>
      <c r="C1018" s="231"/>
      <c r="D1018" s="209" t="s">
        <v>201</v>
      </c>
      <c r="E1018" s="232" t="s">
        <v>1</v>
      </c>
      <c r="F1018" s="233" t="s">
        <v>2585</v>
      </c>
      <c r="G1018" s="231"/>
      <c r="H1018" s="232" t="s">
        <v>1</v>
      </c>
      <c r="I1018" s="234"/>
      <c r="J1018" s="231"/>
      <c r="K1018" s="231"/>
      <c r="L1018" s="235"/>
      <c r="M1018" s="236"/>
      <c r="N1018" s="237"/>
      <c r="O1018" s="237"/>
      <c r="P1018" s="237"/>
      <c r="Q1018" s="237"/>
      <c r="R1018" s="237"/>
      <c r="S1018" s="237"/>
      <c r="T1018" s="238"/>
      <c r="AT1018" s="239" t="s">
        <v>201</v>
      </c>
      <c r="AU1018" s="239" t="s">
        <v>89</v>
      </c>
      <c r="AV1018" s="15" t="s">
        <v>87</v>
      </c>
      <c r="AW1018" s="15" t="s">
        <v>36</v>
      </c>
      <c r="AX1018" s="15" t="s">
        <v>80</v>
      </c>
      <c r="AY1018" s="239" t="s">
        <v>193</v>
      </c>
    </row>
    <row r="1019" spans="2:51" s="15" customFormat="1" ht="12">
      <c r="B1019" s="230"/>
      <c r="C1019" s="231"/>
      <c r="D1019" s="209" t="s">
        <v>201</v>
      </c>
      <c r="E1019" s="232" t="s">
        <v>1</v>
      </c>
      <c r="F1019" s="233" t="s">
        <v>2586</v>
      </c>
      <c r="G1019" s="231"/>
      <c r="H1019" s="232" t="s">
        <v>1</v>
      </c>
      <c r="I1019" s="234"/>
      <c r="J1019" s="231"/>
      <c r="K1019" s="231"/>
      <c r="L1019" s="235"/>
      <c r="M1019" s="236"/>
      <c r="N1019" s="237"/>
      <c r="O1019" s="237"/>
      <c r="P1019" s="237"/>
      <c r="Q1019" s="237"/>
      <c r="R1019" s="237"/>
      <c r="S1019" s="237"/>
      <c r="T1019" s="238"/>
      <c r="AT1019" s="239" t="s">
        <v>201</v>
      </c>
      <c r="AU1019" s="239" t="s">
        <v>89</v>
      </c>
      <c r="AV1019" s="15" t="s">
        <v>87</v>
      </c>
      <c r="AW1019" s="15" t="s">
        <v>36</v>
      </c>
      <c r="AX1019" s="15" t="s">
        <v>80</v>
      </c>
      <c r="AY1019" s="239" t="s">
        <v>193</v>
      </c>
    </row>
    <row r="1020" spans="2:51" s="13" customFormat="1" ht="12">
      <c r="B1020" s="207"/>
      <c r="C1020" s="208"/>
      <c r="D1020" s="209" t="s">
        <v>201</v>
      </c>
      <c r="E1020" s="210" t="s">
        <v>1</v>
      </c>
      <c r="F1020" s="211" t="s">
        <v>228</v>
      </c>
      <c r="G1020" s="208"/>
      <c r="H1020" s="212">
        <v>6</v>
      </c>
      <c r="I1020" s="213"/>
      <c r="J1020" s="208"/>
      <c r="K1020" s="208"/>
      <c r="L1020" s="214"/>
      <c r="M1020" s="215"/>
      <c r="N1020" s="216"/>
      <c r="O1020" s="216"/>
      <c r="P1020" s="216"/>
      <c r="Q1020" s="216"/>
      <c r="R1020" s="216"/>
      <c r="S1020" s="216"/>
      <c r="T1020" s="217"/>
      <c r="AT1020" s="218" t="s">
        <v>201</v>
      </c>
      <c r="AU1020" s="218" t="s">
        <v>89</v>
      </c>
      <c r="AV1020" s="13" t="s">
        <v>89</v>
      </c>
      <c r="AW1020" s="13" t="s">
        <v>36</v>
      </c>
      <c r="AX1020" s="13" t="s">
        <v>80</v>
      </c>
      <c r="AY1020" s="218" t="s">
        <v>193</v>
      </c>
    </row>
    <row r="1021" spans="2:51" s="14" customFormat="1" ht="12">
      <c r="B1021" s="219"/>
      <c r="C1021" s="220"/>
      <c r="D1021" s="209" t="s">
        <v>201</v>
      </c>
      <c r="E1021" s="221" t="s">
        <v>1</v>
      </c>
      <c r="F1021" s="222" t="s">
        <v>203</v>
      </c>
      <c r="G1021" s="220"/>
      <c r="H1021" s="223">
        <v>6</v>
      </c>
      <c r="I1021" s="224"/>
      <c r="J1021" s="220"/>
      <c r="K1021" s="220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201</v>
      </c>
      <c r="AU1021" s="229" t="s">
        <v>89</v>
      </c>
      <c r="AV1021" s="14" t="s">
        <v>199</v>
      </c>
      <c r="AW1021" s="14" t="s">
        <v>36</v>
      </c>
      <c r="AX1021" s="14" t="s">
        <v>87</v>
      </c>
      <c r="AY1021" s="229" t="s">
        <v>193</v>
      </c>
    </row>
    <row r="1022" spans="1:65" s="2" customFormat="1" ht="16.5" customHeight="1">
      <c r="A1022" s="35"/>
      <c r="B1022" s="36"/>
      <c r="C1022" s="193" t="s">
        <v>2587</v>
      </c>
      <c r="D1022" s="193" t="s">
        <v>195</v>
      </c>
      <c r="E1022" s="194" t="s">
        <v>2588</v>
      </c>
      <c r="F1022" s="195" t="s">
        <v>2589</v>
      </c>
      <c r="G1022" s="196" t="s">
        <v>367</v>
      </c>
      <c r="H1022" s="197">
        <v>10</v>
      </c>
      <c r="I1022" s="198"/>
      <c r="J1022" s="199">
        <f>ROUND(I1022*H1022,2)</f>
        <v>0</v>
      </c>
      <c r="K1022" s="200"/>
      <c r="L1022" s="40"/>
      <c r="M1022" s="201" t="s">
        <v>1</v>
      </c>
      <c r="N1022" s="202" t="s">
        <v>45</v>
      </c>
      <c r="O1022" s="72"/>
      <c r="P1022" s="203">
        <f>O1022*H1022</f>
        <v>0</v>
      </c>
      <c r="Q1022" s="203">
        <v>0</v>
      </c>
      <c r="R1022" s="203">
        <f>Q1022*H1022</f>
        <v>0</v>
      </c>
      <c r="S1022" s="203">
        <v>0</v>
      </c>
      <c r="T1022" s="204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05" t="s">
        <v>348</v>
      </c>
      <c r="AT1022" s="205" t="s">
        <v>195</v>
      </c>
      <c r="AU1022" s="205" t="s">
        <v>89</v>
      </c>
      <c r="AY1022" s="18" t="s">
        <v>193</v>
      </c>
      <c r="BE1022" s="206">
        <f>IF(N1022="základní",J1022,0)</f>
        <v>0</v>
      </c>
      <c r="BF1022" s="206">
        <f>IF(N1022="snížená",J1022,0)</f>
        <v>0</v>
      </c>
      <c r="BG1022" s="206">
        <f>IF(N1022="zákl. přenesená",J1022,0)</f>
        <v>0</v>
      </c>
      <c r="BH1022" s="206">
        <f>IF(N1022="sníž. přenesená",J1022,0)</f>
        <v>0</v>
      </c>
      <c r="BI1022" s="206">
        <f>IF(N1022="nulová",J1022,0)</f>
        <v>0</v>
      </c>
      <c r="BJ1022" s="18" t="s">
        <v>87</v>
      </c>
      <c r="BK1022" s="206">
        <f>ROUND(I1022*H1022,2)</f>
        <v>0</v>
      </c>
      <c r="BL1022" s="18" t="s">
        <v>348</v>
      </c>
      <c r="BM1022" s="205" t="s">
        <v>851</v>
      </c>
    </row>
    <row r="1023" spans="2:51" s="15" customFormat="1" ht="22.5">
      <c r="B1023" s="230"/>
      <c r="C1023" s="231"/>
      <c r="D1023" s="209" t="s">
        <v>201</v>
      </c>
      <c r="E1023" s="232" t="s">
        <v>1</v>
      </c>
      <c r="F1023" s="233" t="s">
        <v>2590</v>
      </c>
      <c r="G1023" s="231"/>
      <c r="H1023" s="232" t="s">
        <v>1</v>
      </c>
      <c r="I1023" s="234"/>
      <c r="J1023" s="231"/>
      <c r="K1023" s="231"/>
      <c r="L1023" s="235"/>
      <c r="M1023" s="236"/>
      <c r="N1023" s="237"/>
      <c r="O1023" s="237"/>
      <c r="P1023" s="237"/>
      <c r="Q1023" s="237"/>
      <c r="R1023" s="237"/>
      <c r="S1023" s="237"/>
      <c r="T1023" s="238"/>
      <c r="AT1023" s="239" t="s">
        <v>201</v>
      </c>
      <c r="AU1023" s="239" t="s">
        <v>89</v>
      </c>
      <c r="AV1023" s="15" t="s">
        <v>87</v>
      </c>
      <c r="AW1023" s="15" t="s">
        <v>36</v>
      </c>
      <c r="AX1023" s="15" t="s">
        <v>80</v>
      </c>
      <c r="AY1023" s="239" t="s">
        <v>193</v>
      </c>
    </row>
    <row r="1024" spans="2:51" s="15" customFormat="1" ht="22.5">
      <c r="B1024" s="230"/>
      <c r="C1024" s="231"/>
      <c r="D1024" s="209" t="s">
        <v>201</v>
      </c>
      <c r="E1024" s="232" t="s">
        <v>1</v>
      </c>
      <c r="F1024" s="233" t="s">
        <v>2579</v>
      </c>
      <c r="G1024" s="231"/>
      <c r="H1024" s="232" t="s">
        <v>1</v>
      </c>
      <c r="I1024" s="234"/>
      <c r="J1024" s="231"/>
      <c r="K1024" s="231"/>
      <c r="L1024" s="235"/>
      <c r="M1024" s="236"/>
      <c r="N1024" s="237"/>
      <c r="O1024" s="237"/>
      <c r="P1024" s="237"/>
      <c r="Q1024" s="237"/>
      <c r="R1024" s="237"/>
      <c r="S1024" s="237"/>
      <c r="T1024" s="238"/>
      <c r="AT1024" s="239" t="s">
        <v>201</v>
      </c>
      <c r="AU1024" s="239" t="s">
        <v>89</v>
      </c>
      <c r="AV1024" s="15" t="s">
        <v>87</v>
      </c>
      <c r="AW1024" s="15" t="s">
        <v>36</v>
      </c>
      <c r="AX1024" s="15" t="s">
        <v>80</v>
      </c>
      <c r="AY1024" s="239" t="s">
        <v>193</v>
      </c>
    </row>
    <row r="1025" spans="2:51" s="15" customFormat="1" ht="12">
      <c r="B1025" s="230"/>
      <c r="C1025" s="231"/>
      <c r="D1025" s="209" t="s">
        <v>201</v>
      </c>
      <c r="E1025" s="232" t="s">
        <v>1</v>
      </c>
      <c r="F1025" s="233" t="s">
        <v>854</v>
      </c>
      <c r="G1025" s="231"/>
      <c r="H1025" s="232" t="s">
        <v>1</v>
      </c>
      <c r="I1025" s="234"/>
      <c r="J1025" s="231"/>
      <c r="K1025" s="231"/>
      <c r="L1025" s="235"/>
      <c r="M1025" s="236"/>
      <c r="N1025" s="237"/>
      <c r="O1025" s="237"/>
      <c r="P1025" s="237"/>
      <c r="Q1025" s="237"/>
      <c r="R1025" s="237"/>
      <c r="S1025" s="237"/>
      <c r="T1025" s="238"/>
      <c r="AT1025" s="239" t="s">
        <v>201</v>
      </c>
      <c r="AU1025" s="239" t="s">
        <v>89</v>
      </c>
      <c r="AV1025" s="15" t="s">
        <v>87</v>
      </c>
      <c r="AW1025" s="15" t="s">
        <v>36</v>
      </c>
      <c r="AX1025" s="15" t="s">
        <v>80</v>
      </c>
      <c r="AY1025" s="239" t="s">
        <v>193</v>
      </c>
    </row>
    <row r="1026" spans="2:51" s="15" customFormat="1" ht="12">
      <c r="B1026" s="230"/>
      <c r="C1026" s="231"/>
      <c r="D1026" s="209" t="s">
        <v>201</v>
      </c>
      <c r="E1026" s="232" t="s">
        <v>1</v>
      </c>
      <c r="F1026" s="233" t="s">
        <v>855</v>
      </c>
      <c r="G1026" s="231"/>
      <c r="H1026" s="232" t="s">
        <v>1</v>
      </c>
      <c r="I1026" s="234"/>
      <c r="J1026" s="231"/>
      <c r="K1026" s="231"/>
      <c r="L1026" s="235"/>
      <c r="M1026" s="236"/>
      <c r="N1026" s="237"/>
      <c r="O1026" s="237"/>
      <c r="P1026" s="237"/>
      <c r="Q1026" s="237"/>
      <c r="R1026" s="237"/>
      <c r="S1026" s="237"/>
      <c r="T1026" s="238"/>
      <c r="AT1026" s="239" t="s">
        <v>201</v>
      </c>
      <c r="AU1026" s="239" t="s">
        <v>89</v>
      </c>
      <c r="AV1026" s="15" t="s">
        <v>87</v>
      </c>
      <c r="AW1026" s="15" t="s">
        <v>36</v>
      </c>
      <c r="AX1026" s="15" t="s">
        <v>80</v>
      </c>
      <c r="AY1026" s="239" t="s">
        <v>193</v>
      </c>
    </row>
    <row r="1027" spans="2:51" s="15" customFormat="1" ht="22.5">
      <c r="B1027" s="230"/>
      <c r="C1027" s="231"/>
      <c r="D1027" s="209" t="s">
        <v>201</v>
      </c>
      <c r="E1027" s="232" t="s">
        <v>1</v>
      </c>
      <c r="F1027" s="233" t="s">
        <v>2591</v>
      </c>
      <c r="G1027" s="231"/>
      <c r="H1027" s="232" t="s">
        <v>1</v>
      </c>
      <c r="I1027" s="234"/>
      <c r="J1027" s="231"/>
      <c r="K1027" s="231"/>
      <c r="L1027" s="235"/>
      <c r="M1027" s="236"/>
      <c r="N1027" s="237"/>
      <c r="O1027" s="237"/>
      <c r="P1027" s="237"/>
      <c r="Q1027" s="237"/>
      <c r="R1027" s="237"/>
      <c r="S1027" s="237"/>
      <c r="T1027" s="238"/>
      <c r="AT1027" s="239" t="s">
        <v>201</v>
      </c>
      <c r="AU1027" s="239" t="s">
        <v>89</v>
      </c>
      <c r="AV1027" s="15" t="s">
        <v>87</v>
      </c>
      <c r="AW1027" s="15" t="s">
        <v>36</v>
      </c>
      <c r="AX1027" s="15" t="s">
        <v>80</v>
      </c>
      <c r="AY1027" s="239" t="s">
        <v>193</v>
      </c>
    </row>
    <row r="1028" spans="2:51" s="15" customFormat="1" ht="12">
      <c r="B1028" s="230"/>
      <c r="C1028" s="231"/>
      <c r="D1028" s="209" t="s">
        <v>201</v>
      </c>
      <c r="E1028" s="232" t="s">
        <v>1</v>
      </c>
      <c r="F1028" s="233" t="s">
        <v>2592</v>
      </c>
      <c r="G1028" s="231"/>
      <c r="H1028" s="232" t="s">
        <v>1</v>
      </c>
      <c r="I1028" s="234"/>
      <c r="J1028" s="231"/>
      <c r="K1028" s="231"/>
      <c r="L1028" s="235"/>
      <c r="M1028" s="236"/>
      <c r="N1028" s="237"/>
      <c r="O1028" s="237"/>
      <c r="P1028" s="237"/>
      <c r="Q1028" s="237"/>
      <c r="R1028" s="237"/>
      <c r="S1028" s="237"/>
      <c r="T1028" s="238"/>
      <c r="AT1028" s="239" t="s">
        <v>201</v>
      </c>
      <c r="AU1028" s="239" t="s">
        <v>89</v>
      </c>
      <c r="AV1028" s="15" t="s">
        <v>87</v>
      </c>
      <c r="AW1028" s="15" t="s">
        <v>36</v>
      </c>
      <c r="AX1028" s="15" t="s">
        <v>80</v>
      </c>
      <c r="AY1028" s="239" t="s">
        <v>193</v>
      </c>
    </row>
    <row r="1029" spans="2:51" s="15" customFormat="1" ht="12">
      <c r="B1029" s="230"/>
      <c r="C1029" s="231"/>
      <c r="D1029" s="209" t="s">
        <v>201</v>
      </c>
      <c r="E1029" s="232" t="s">
        <v>1</v>
      </c>
      <c r="F1029" s="233" t="s">
        <v>858</v>
      </c>
      <c r="G1029" s="231"/>
      <c r="H1029" s="232" t="s">
        <v>1</v>
      </c>
      <c r="I1029" s="234"/>
      <c r="J1029" s="231"/>
      <c r="K1029" s="231"/>
      <c r="L1029" s="235"/>
      <c r="M1029" s="236"/>
      <c r="N1029" s="237"/>
      <c r="O1029" s="237"/>
      <c r="P1029" s="237"/>
      <c r="Q1029" s="237"/>
      <c r="R1029" s="237"/>
      <c r="S1029" s="237"/>
      <c r="T1029" s="238"/>
      <c r="AT1029" s="239" t="s">
        <v>201</v>
      </c>
      <c r="AU1029" s="239" t="s">
        <v>89</v>
      </c>
      <c r="AV1029" s="15" t="s">
        <v>87</v>
      </c>
      <c r="AW1029" s="15" t="s">
        <v>36</v>
      </c>
      <c r="AX1029" s="15" t="s">
        <v>80</v>
      </c>
      <c r="AY1029" s="239" t="s">
        <v>193</v>
      </c>
    </row>
    <row r="1030" spans="2:51" s="15" customFormat="1" ht="12">
      <c r="B1030" s="230"/>
      <c r="C1030" s="231"/>
      <c r="D1030" s="209" t="s">
        <v>201</v>
      </c>
      <c r="E1030" s="232" t="s">
        <v>1</v>
      </c>
      <c r="F1030" s="233" t="s">
        <v>2581</v>
      </c>
      <c r="G1030" s="231"/>
      <c r="H1030" s="232" t="s">
        <v>1</v>
      </c>
      <c r="I1030" s="234"/>
      <c r="J1030" s="231"/>
      <c r="K1030" s="231"/>
      <c r="L1030" s="235"/>
      <c r="M1030" s="236"/>
      <c r="N1030" s="237"/>
      <c r="O1030" s="237"/>
      <c r="P1030" s="237"/>
      <c r="Q1030" s="237"/>
      <c r="R1030" s="237"/>
      <c r="S1030" s="237"/>
      <c r="T1030" s="238"/>
      <c r="AT1030" s="239" t="s">
        <v>201</v>
      </c>
      <c r="AU1030" s="239" t="s">
        <v>89</v>
      </c>
      <c r="AV1030" s="15" t="s">
        <v>87</v>
      </c>
      <c r="AW1030" s="15" t="s">
        <v>36</v>
      </c>
      <c r="AX1030" s="15" t="s">
        <v>80</v>
      </c>
      <c r="AY1030" s="239" t="s">
        <v>193</v>
      </c>
    </row>
    <row r="1031" spans="2:51" s="15" customFormat="1" ht="12">
      <c r="B1031" s="230"/>
      <c r="C1031" s="231"/>
      <c r="D1031" s="209" t="s">
        <v>201</v>
      </c>
      <c r="E1031" s="232" t="s">
        <v>1</v>
      </c>
      <c r="F1031" s="233" t="s">
        <v>2582</v>
      </c>
      <c r="G1031" s="231"/>
      <c r="H1031" s="232" t="s">
        <v>1</v>
      </c>
      <c r="I1031" s="234"/>
      <c r="J1031" s="231"/>
      <c r="K1031" s="231"/>
      <c r="L1031" s="235"/>
      <c r="M1031" s="236"/>
      <c r="N1031" s="237"/>
      <c r="O1031" s="237"/>
      <c r="P1031" s="237"/>
      <c r="Q1031" s="237"/>
      <c r="R1031" s="237"/>
      <c r="S1031" s="237"/>
      <c r="T1031" s="238"/>
      <c r="AT1031" s="239" t="s">
        <v>201</v>
      </c>
      <c r="AU1031" s="239" t="s">
        <v>89</v>
      </c>
      <c r="AV1031" s="15" t="s">
        <v>87</v>
      </c>
      <c r="AW1031" s="15" t="s">
        <v>36</v>
      </c>
      <c r="AX1031" s="15" t="s">
        <v>80</v>
      </c>
      <c r="AY1031" s="239" t="s">
        <v>193</v>
      </c>
    </row>
    <row r="1032" spans="2:51" s="15" customFormat="1" ht="12">
      <c r="B1032" s="230"/>
      <c r="C1032" s="231"/>
      <c r="D1032" s="209" t="s">
        <v>201</v>
      </c>
      <c r="E1032" s="232" t="s">
        <v>1</v>
      </c>
      <c r="F1032" s="233" t="s">
        <v>2593</v>
      </c>
      <c r="G1032" s="231"/>
      <c r="H1032" s="232" t="s">
        <v>1</v>
      </c>
      <c r="I1032" s="234"/>
      <c r="J1032" s="231"/>
      <c r="K1032" s="231"/>
      <c r="L1032" s="235"/>
      <c r="M1032" s="236"/>
      <c r="N1032" s="237"/>
      <c r="O1032" s="237"/>
      <c r="P1032" s="237"/>
      <c r="Q1032" s="237"/>
      <c r="R1032" s="237"/>
      <c r="S1032" s="237"/>
      <c r="T1032" s="238"/>
      <c r="AT1032" s="239" t="s">
        <v>201</v>
      </c>
      <c r="AU1032" s="239" t="s">
        <v>89</v>
      </c>
      <c r="AV1032" s="15" t="s">
        <v>87</v>
      </c>
      <c r="AW1032" s="15" t="s">
        <v>36</v>
      </c>
      <c r="AX1032" s="15" t="s">
        <v>80</v>
      </c>
      <c r="AY1032" s="239" t="s">
        <v>193</v>
      </c>
    </row>
    <row r="1033" spans="2:51" s="13" customFormat="1" ht="12">
      <c r="B1033" s="207"/>
      <c r="C1033" s="208"/>
      <c r="D1033" s="209" t="s">
        <v>201</v>
      </c>
      <c r="E1033" s="210" t="s">
        <v>1</v>
      </c>
      <c r="F1033" s="211" t="s">
        <v>276</v>
      </c>
      <c r="G1033" s="208"/>
      <c r="H1033" s="212">
        <v>10</v>
      </c>
      <c r="I1033" s="213"/>
      <c r="J1033" s="208"/>
      <c r="K1033" s="208"/>
      <c r="L1033" s="214"/>
      <c r="M1033" s="215"/>
      <c r="N1033" s="216"/>
      <c r="O1033" s="216"/>
      <c r="P1033" s="216"/>
      <c r="Q1033" s="216"/>
      <c r="R1033" s="216"/>
      <c r="S1033" s="216"/>
      <c r="T1033" s="217"/>
      <c r="AT1033" s="218" t="s">
        <v>201</v>
      </c>
      <c r="AU1033" s="218" t="s">
        <v>89</v>
      </c>
      <c r="AV1033" s="13" t="s">
        <v>89</v>
      </c>
      <c r="AW1033" s="13" t="s">
        <v>36</v>
      </c>
      <c r="AX1033" s="13" t="s">
        <v>80</v>
      </c>
      <c r="AY1033" s="218" t="s">
        <v>193</v>
      </c>
    </row>
    <row r="1034" spans="2:51" s="14" customFormat="1" ht="12">
      <c r="B1034" s="219"/>
      <c r="C1034" s="220"/>
      <c r="D1034" s="209" t="s">
        <v>201</v>
      </c>
      <c r="E1034" s="221" t="s">
        <v>1</v>
      </c>
      <c r="F1034" s="222" t="s">
        <v>203</v>
      </c>
      <c r="G1034" s="220"/>
      <c r="H1034" s="223">
        <v>10</v>
      </c>
      <c r="I1034" s="224"/>
      <c r="J1034" s="220"/>
      <c r="K1034" s="220"/>
      <c r="L1034" s="225"/>
      <c r="M1034" s="226"/>
      <c r="N1034" s="227"/>
      <c r="O1034" s="227"/>
      <c r="P1034" s="227"/>
      <c r="Q1034" s="227"/>
      <c r="R1034" s="227"/>
      <c r="S1034" s="227"/>
      <c r="T1034" s="228"/>
      <c r="AT1034" s="229" t="s">
        <v>201</v>
      </c>
      <c r="AU1034" s="229" t="s">
        <v>89</v>
      </c>
      <c r="AV1034" s="14" t="s">
        <v>199</v>
      </c>
      <c r="AW1034" s="14" t="s">
        <v>36</v>
      </c>
      <c r="AX1034" s="14" t="s">
        <v>87</v>
      </c>
      <c r="AY1034" s="229" t="s">
        <v>193</v>
      </c>
    </row>
    <row r="1035" spans="1:65" s="2" customFormat="1" ht="16.5" customHeight="1">
      <c r="A1035" s="35"/>
      <c r="B1035" s="36"/>
      <c r="C1035" s="193" t="s">
        <v>1414</v>
      </c>
      <c r="D1035" s="193" t="s">
        <v>195</v>
      </c>
      <c r="E1035" s="194" t="s">
        <v>2594</v>
      </c>
      <c r="F1035" s="195" t="s">
        <v>2595</v>
      </c>
      <c r="G1035" s="196" t="s">
        <v>367</v>
      </c>
      <c r="H1035" s="197">
        <v>1</v>
      </c>
      <c r="I1035" s="198"/>
      <c r="J1035" s="199">
        <f>ROUND(I1035*H1035,2)</f>
        <v>0</v>
      </c>
      <c r="K1035" s="200"/>
      <c r="L1035" s="40"/>
      <c r="M1035" s="201" t="s">
        <v>1</v>
      </c>
      <c r="N1035" s="202" t="s">
        <v>45</v>
      </c>
      <c r="O1035" s="72"/>
      <c r="P1035" s="203">
        <f>O1035*H1035</f>
        <v>0</v>
      </c>
      <c r="Q1035" s="203">
        <v>0</v>
      </c>
      <c r="R1035" s="203">
        <f>Q1035*H1035</f>
        <v>0</v>
      </c>
      <c r="S1035" s="203">
        <v>0</v>
      </c>
      <c r="T1035" s="204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205" t="s">
        <v>348</v>
      </c>
      <c r="AT1035" s="205" t="s">
        <v>195</v>
      </c>
      <c r="AU1035" s="205" t="s">
        <v>89</v>
      </c>
      <c r="AY1035" s="18" t="s">
        <v>193</v>
      </c>
      <c r="BE1035" s="206">
        <f>IF(N1035="základní",J1035,0)</f>
        <v>0</v>
      </c>
      <c r="BF1035" s="206">
        <f>IF(N1035="snížená",J1035,0)</f>
        <v>0</v>
      </c>
      <c r="BG1035" s="206">
        <f>IF(N1035="zákl. přenesená",J1035,0)</f>
        <v>0</v>
      </c>
      <c r="BH1035" s="206">
        <f>IF(N1035="sníž. přenesená",J1035,0)</f>
        <v>0</v>
      </c>
      <c r="BI1035" s="206">
        <f>IF(N1035="nulová",J1035,0)</f>
        <v>0</v>
      </c>
      <c r="BJ1035" s="18" t="s">
        <v>87</v>
      </c>
      <c r="BK1035" s="206">
        <f>ROUND(I1035*H1035,2)</f>
        <v>0</v>
      </c>
      <c r="BL1035" s="18" t="s">
        <v>348</v>
      </c>
      <c r="BM1035" s="205" t="s">
        <v>2596</v>
      </c>
    </row>
    <row r="1036" spans="2:51" s="13" customFormat="1" ht="12">
      <c r="B1036" s="207"/>
      <c r="C1036" s="208"/>
      <c r="D1036" s="209" t="s">
        <v>201</v>
      </c>
      <c r="E1036" s="210" t="s">
        <v>1</v>
      </c>
      <c r="F1036" s="211" t="s">
        <v>2597</v>
      </c>
      <c r="G1036" s="208"/>
      <c r="H1036" s="212">
        <v>1</v>
      </c>
      <c r="I1036" s="213"/>
      <c r="J1036" s="208"/>
      <c r="K1036" s="208"/>
      <c r="L1036" s="214"/>
      <c r="M1036" s="215"/>
      <c r="N1036" s="216"/>
      <c r="O1036" s="216"/>
      <c r="P1036" s="216"/>
      <c r="Q1036" s="216"/>
      <c r="R1036" s="216"/>
      <c r="S1036" s="216"/>
      <c r="T1036" s="217"/>
      <c r="AT1036" s="218" t="s">
        <v>201</v>
      </c>
      <c r="AU1036" s="218" t="s">
        <v>89</v>
      </c>
      <c r="AV1036" s="13" t="s">
        <v>89</v>
      </c>
      <c r="AW1036" s="13" t="s">
        <v>36</v>
      </c>
      <c r="AX1036" s="13" t="s">
        <v>87</v>
      </c>
      <c r="AY1036" s="218" t="s">
        <v>193</v>
      </c>
    </row>
    <row r="1037" spans="1:65" s="2" customFormat="1" ht="16.5" customHeight="1">
      <c r="A1037" s="35"/>
      <c r="B1037" s="36"/>
      <c r="C1037" s="193" t="s">
        <v>2598</v>
      </c>
      <c r="D1037" s="193" t="s">
        <v>195</v>
      </c>
      <c r="E1037" s="194" t="s">
        <v>2599</v>
      </c>
      <c r="F1037" s="195" t="s">
        <v>2600</v>
      </c>
      <c r="G1037" s="196" t="s">
        <v>367</v>
      </c>
      <c r="H1037" s="197">
        <v>1</v>
      </c>
      <c r="I1037" s="198"/>
      <c r="J1037" s="199">
        <f>ROUND(I1037*H1037,2)</f>
        <v>0</v>
      </c>
      <c r="K1037" s="200"/>
      <c r="L1037" s="40"/>
      <c r="M1037" s="201" t="s">
        <v>1</v>
      </c>
      <c r="N1037" s="202" t="s">
        <v>45</v>
      </c>
      <c r="O1037" s="72"/>
      <c r="P1037" s="203">
        <f>O1037*H1037</f>
        <v>0</v>
      </c>
      <c r="Q1037" s="203">
        <v>0</v>
      </c>
      <c r="R1037" s="203">
        <f>Q1037*H1037</f>
        <v>0</v>
      </c>
      <c r="S1037" s="203">
        <v>0</v>
      </c>
      <c r="T1037" s="204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205" t="s">
        <v>348</v>
      </c>
      <c r="AT1037" s="205" t="s">
        <v>195</v>
      </c>
      <c r="AU1037" s="205" t="s">
        <v>89</v>
      </c>
      <c r="AY1037" s="18" t="s">
        <v>193</v>
      </c>
      <c r="BE1037" s="206">
        <f>IF(N1037="základní",J1037,0)</f>
        <v>0</v>
      </c>
      <c r="BF1037" s="206">
        <f>IF(N1037="snížená",J1037,0)</f>
        <v>0</v>
      </c>
      <c r="BG1037" s="206">
        <f>IF(N1037="zákl. přenesená",J1037,0)</f>
        <v>0</v>
      </c>
      <c r="BH1037" s="206">
        <f>IF(N1037="sníž. přenesená",J1037,0)</f>
        <v>0</v>
      </c>
      <c r="BI1037" s="206">
        <f>IF(N1037="nulová",J1037,0)</f>
        <v>0</v>
      </c>
      <c r="BJ1037" s="18" t="s">
        <v>87</v>
      </c>
      <c r="BK1037" s="206">
        <f>ROUND(I1037*H1037,2)</f>
        <v>0</v>
      </c>
      <c r="BL1037" s="18" t="s">
        <v>348</v>
      </c>
      <c r="BM1037" s="205" t="s">
        <v>2601</v>
      </c>
    </row>
    <row r="1038" spans="2:51" s="13" customFormat="1" ht="12">
      <c r="B1038" s="207"/>
      <c r="C1038" s="208"/>
      <c r="D1038" s="209" t="s">
        <v>201</v>
      </c>
      <c r="E1038" s="210" t="s">
        <v>1</v>
      </c>
      <c r="F1038" s="211" t="s">
        <v>2597</v>
      </c>
      <c r="G1038" s="208"/>
      <c r="H1038" s="212">
        <v>1</v>
      </c>
      <c r="I1038" s="213"/>
      <c r="J1038" s="208"/>
      <c r="K1038" s="208"/>
      <c r="L1038" s="214"/>
      <c r="M1038" s="215"/>
      <c r="N1038" s="216"/>
      <c r="O1038" s="216"/>
      <c r="P1038" s="216"/>
      <c r="Q1038" s="216"/>
      <c r="R1038" s="216"/>
      <c r="S1038" s="216"/>
      <c r="T1038" s="217"/>
      <c r="AT1038" s="218" t="s">
        <v>201</v>
      </c>
      <c r="AU1038" s="218" t="s">
        <v>89</v>
      </c>
      <c r="AV1038" s="13" t="s">
        <v>89</v>
      </c>
      <c r="AW1038" s="13" t="s">
        <v>36</v>
      </c>
      <c r="AX1038" s="13" t="s">
        <v>87</v>
      </c>
      <c r="AY1038" s="218" t="s">
        <v>193</v>
      </c>
    </row>
    <row r="1039" spans="1:65" s="2" customFormat="1" ht="16.5" customHeight="1">
      <c r="A1039" s="35"/>
      <c r="B1039" s="36"/>
      <c r="C1039" s="193" t="s">
        <v>1419</v>
      </c>
      <c r="D1039" s="193" t="s">
        <v>195</v>
      </c>
      <c r="E1039" s="194" t="s">
        <v>2602</v>
      </c>
      <c r="F1039" s="195" t="s">
        <v>2603</v>
      </c>
      <c r="G1039" s="196" t="s">
        <v>367</v>
      </c>
      <c r="H1039" s="197">
        <v>1</v>
      </c>
      <c r="I1039" s="198"/>
      <c r="J1039" s="199">
        <f>ROUND(I1039*H1039,2)</f>
        <v>0</v>
      </c>
      <c r="K1039" s="200"/>
      <c r="L1039" s="40"/>
      <c r="M1039" s="201" t="s">
        <v>1</v>
      </c>
      <c r="N1039" s="202" t="s">
        <v>45</v>
      </c>
      <c r="O1039" s="72"/>
      <c r="P1039" s="203">
        <f>O1039*H1039</f>
        <v>0</v>
      </c>
      <c r="Q1039" s="203">
        <v>0</v>
      </c>
      <c r="R1039" s="203">
        <f>Q1039*H1039</f>
        <v>0</v>
      </c>
      <c r="S1039" s="203">
        <v>0</v>
      </c>
      <c r="T1039" s="204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05" t="s">
        <v>348</v>
      </c>
      <c r="AT1039" s="205" t="s">
        <v>195</v>
      </c>
      <c r="AU1039" s="205" t="s">
        <v>89</v>
      </c>
      <c r="AY1039" s="18" t="s">
        <v>193</v>
      </c>
      <c r="BE1039" s="206">
        <f>IF(N1039="základní",J1039,0)</f>
        <v>0</v>
      </c>
      <c r="BF1039" s="206">
        <f>IF(N1039="snížená",J1039,0)</f>
        <v>0</v>
      </c>
      <c r="BG1039" s="206">
        <f>IF(N1039="zákl. přenesená",J1039,0)</f>
        <v>0</v>
      </c>
      <c r="BH1039" s="206">
        <f>IF(N1039="sníž. přenesená",J1039,0)</f>
        <v>0</v>
      </c>
      <c r="BI1039" s="206">
        <f>IF(N1039="nulová",J1039,0)</f>
        <v>0</v>
      </c>
      <c r="BJ1039" s="18" t="s">
        <v>87</v>
      </c>
      <c r="BK1039" s="206">
        <f>ROUND(I1039*H1039,2)</f>
        <v>0</v>
      </c>
      <c r="BL1039" s="18" t="s">
        <v>348</v>
      </c>
      <c r="BM1039" s="205" t="s">
        <v>2604</v>
      </c>
    </row>
    <row r="1040" spans="2:51" s="15" customFormat="1" ht="12">
      <c r="B1040" s="230"/>
      <c r="C1040" s="231"/>
      <c r="D1040" s="209" t="s">
        <v>201</v>
      </c>
      <c r="E1040" s="232" t="s">
        <v>1</v>
      </c>
      <c r="F1040" s="233" t="s">
        <v>2605</v>
      </c>
      <c r="G1040" s="231"/>
      <c r="H1040" s="232" t="s">
        <v>1</v>
      </c>
      <c r="I1040" s="234"/>
      <c r="J1040" s="231"/>
      <c r="K1040" s="231"/>
      <c r="L1040" s="235"/>
      <c r="M1040" s="236"/>
      <c r="N1040" s="237"/>
      <c r="O1040" s="237"/>
      <c r="P1040" s="237"/>
      <c r="Q1040" s="237"/>
      <c r="R1040" s="237"/>
      <c r="S1040" s="237"/>
      <c r="T1040" s="238"/>
      <c r="AT1040" s="239" t="s">
        <v>201</v>
      </c>
      <c r="AU1040" s="239" t="s">
        <v>89</v>
      </c>
      <c r="AV1040" s="15" t="s">
        <v>87</v>
      </c>
      <c r="AW1040" s="15" t="s">
        <v>36</v>
      </c>
      <c r="AX1040" s="15" t="s">
        <v>80</v>
      </c>
      <c r="AY1040" s="239" t="s">
        <v>193</v>
      </c>
    </row>
    <row r="1041" spans="2:51" s="15" customFormat="1" ht="12">
      <c r="B1041" s="230"/>
      <c r="C1041" s="231"/>
      <c r="D1041" s="209" t="s">
        <v>201</v>
      </c>
      <c r="E1041" s="232" t="s">
        <v>1</v>
      </c>
      <c r="F1041" s="233" t="s">
        <v>2606</v>
      </c>
      <c r="G1041" s="231"/>
      <c r="H1041" s="232" t="s">
        <v>1</v>
      </c>
      <c r="I1041" s="234"/>
      <c r="J1041" s="231"/>
      <c r="K1041" s="231"/>
      <c r="L1041" s="235"/>
      <c r="M1041" s="236"/>
      <c r="N1041" s="237"/>
      <c r="O1041" s="237"/>
      <c r="P1041" s="237"/>
      <c r="Q1041" s="237"/>
      <c r="R1041" s="237"/>
      <c r="S1041" s="237"/>
      <c r="T1041" s="238"/>
      <c r="AT1041" s="239" t="s">
        <v>201</v>
      </c>
      <c r="AU1041" s="239" t="s">
        <v>89</v>
      </c>
      <c r="AV1041" s="15" t="s">
        <v>87</v>
      </c>
      <c r="AW1041" s="15" t="s">
        <v>36</v>
      </c>
      <c r="AX1041" s="15" t="s">
        <v>80</v>
      </c>
      <c r="AY1041" s="239" t="s">
        <v>193</v>
      </c>
    </row>
    <row r="1042" spans="2:51" s="15" customFormat="1" ht="12">
      <c r="B1042" s="230"/>
      <c r="C1042" s="231"/>
      <c r="D1042" s="209" t="s">
        <v>201</v>
      </c>
      <c r="E1042" s="232" t="s">
        <v>1</v>
      </c>
      <c r="F1042" s="233" t="s">
        <v>2607</v>
      </c>
      <c r="G1042" s="231"/>
      <c r="H1042" s="232" t="s">
        <v>1</v>
      </c>
      <c r="I1042" s="234"/>
      <c r="J1042" s="231"/>
      <c r="K1042" s="231"/>
      <c r="L1042" s="235"/>
      <c r="M1042" s="236"/>
      <c r="N1042" s="237"/>
      <c r="O1042" s="237"/>
      <c r="P1042" s="237"/>
      <c r="Q1042" s="237"/>
      <c r="R1042" s="237"/>
      <c r="S1042" s="237"/>
      <c r="T1042" s="238"/>
      <c r="AT1042" s="239" t="s">
        <v>201</v>
      </c>
      <c r="AU1042" s="239" t="s">
        <v>89</v>
      </c>
      <c r="AV1042" s="15" t="s">
        <v>87</v>
      </c>
      <c r="AW1042" s="15" t="s">
        <v>36</v>
      </c>
      <c r="AX1042" s="15" t="s">
        <v>80</v>
      </c>
      <c r="AY1042" s="239" t="s">
        <v>193</v>
      </c>
    </row>
    <row r="1043" spans="2:51" s="13" customFormat="1" ht="12">
      <c r="B1043" s="207"/>
      <c r="C1043" s="208"/>
      <c r="D1043" s="209" t="s">
        <v>201</v>
      </c>
      <c r="E1043" s="210" t="s">
        <v>1</v>
      </c>
      <c r="F1043" s="211" t="s">
        <v>87</v>
      </c>
      <c r="G1043" s="208"/>
      <c r="H1043" s="212">
        <v>1</v>
      </c>
      <c r="I1043" s="213"/>
      <c r="J1043" s="208"/>
      <c r="K1043" s="208"/>
      <c r="L1043" s="214"/>
      <c r="M1043" s="215"/>
      <c r="N1043" s="216"/>
      <c r="O1043" s="216"/>
      <c r="P1043" s="216"/>
      <c r="Q1043" s="216"/>
      <c r="R1043" s="216"/>
      <c r="S1043" s="216"/>
      <c r="T1043" s="217"/>
      <c r="AT1043" s="218" t="s">
        <v>201</v>
      </c>
      <c r="AU1043" s="218" t="s">
        <v>89</v>
      </c>
      <c r="AV1043" s="13" t="s">
        <v>89</v>
      </c>
      <c r="AW1043" s="13" t="s">
        <v>36</v>
      </c>
      <c r="AX1043" s="13" t="s">
        <v>80</v>
      </c>
      <c r="AY1043" s="218" t="s">
        <v>193</v>
      </c>
    </row>
    <row r="1044" spans="2:51" s="14" customFormat="1" ht="12">
      <c r="B1044" s="219"/>
      <c r="C1044" s="220"/>
      <c r="D1044" s="209" t="s">
        <v>201</v>
      </c>
      <c r="E1044" s="221" t="s">
        <v>1</v>
      </c>
      <c r="F1044" s="222" t="s">
        <v>203</v>
      </c>
      <c r="G1044" s="220"/>
      <c r="H1044" s="223">
        <v>1</v>
      </c>
      <c r="I1044" s="224"/>
      <c r="J1044" s="220"/>
      <c r="K1044" s="220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201</v>
      </c>
      <c r="AU1044" s="229" t="s">
        <v>89</v>
      </c>
      <c r="AV1044" s="14" t="s">
        <v>199</v>
      </c>
      <c r="AW1044" s="14" t="s">
        <v>36</v>
      </c>
      <c r="AX1044" s="14" t="s">
        <v>87</v>
      </c>
      <c r="AY1044" s="229" t="s">
        <v>193</v>
      </c>
    </row>
    <row r="1045" spans="1:65" s="2" customFormat="1" ht="16.5" customHeight="1">
      <c r="A1045" s="35"/>
      <c r="B1045" s="36"/>
      <c r="C1045" s="193" t="s">
        <v>2608</v>
      </c>
      <c r="D1045" s="193" t="s">
        <v>195</v>
      </c>
      <c r="E1045" s="194" t="s">
        <v>2609</v>
      </c>
      <c r="F1045" s="195" t="s">
        <v>2610</v>
      </c>
      <c r="G1045" s="196" t="s">
        <v>367</v>
      </c>
      <c r="H1045" s="197">
        <v>1</v>
      </c>
      <c r="I1045" s="198"/>
      <c r="J1045" s="199">
        <f>ROUND(I1045*H1045,2)</f>
        <v>0</v>
      </c>
      <c r="K1045" s="200"/>
      <c r="L1045" s="40"/>
      <c r="M1045" s="201" t="s">
        <v>1</v>
      </c>
      <c r="N1045" s="202" t="s">
        <v>45</v>
      </c>
      <c r="O1045" s="72"/>
      <c r="P1045" s="203">
        <f>O1045*H1045</f>
        <v>0</v>
      </c>
      <c r="Q1045" s="203">
        <v>0</v>
      </c>
      <c r="R1045" s="203">
        <f>Q1045*H1045</f>
        <v>0</v>
      </c>
      <c r="S1045" s="203">
        <v>0</v>
      </c>
      <c r="T1045" s="204">
        <f>S1045*H1045</f>
        <v>0</v>
      </c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R1045" s="205" t="s">
        <v>348</v>
      </c>
      <c r="AT1045" s="205" t="s">
        <v>195</v>
      </c>
      <c r="AU1045" s="205" t="s">
        <v>89</v>
      </c>
      <c r="AY1045" s="18" t="s">
        <v>193</v>
      </c>
      <c r="BE1045" s="206">
        <f>IF(N1045="základní",J1045,0)</f>
        <v>0</v>
      </c>
      <c r="BF1045" s="206">
        <f>IF(N1045="snížená",J1045,0)</f>
        <v>0</v>
      </c>
      <c r="BG1045" s="206">
        <f>IF(N1045="zákl. přenesená",J1045,0)</f>
        <v>0</v>
      </c>
      <c r="BH1045" s="206">
        <f>IF(N1045="sníž. přenesená",J1045,0)</f>
        <v>0</v>
      </c>
      <c r="BI1045" s="206">
        <f>IF(N1045="nulová",J1045,0)</f>
        <v>0</v>
      </c>
      <c r="BJ1045" s="18" t="s">
        <v>87</v>
      </c>
      <c r="BK1045" s="206">
        <f>ROUND(I1045*H1045,2)</f>
        <v>0</v>
      </c>
      <c r="BL1045" s="18" t="s">
        <v>348</v>
      </c>
      <c r="BM1045" s="205" t="s">
        <v>2611</v>
      </c>
    </row>
    <row r="1046" spans="2:51" s="15" customFormat="1" ht="22.5">
      <c r="B1046" s="230"/>
      <c r="C1046" s="231"/>
      <c r="D1046" s="209" t="s">
        <v>201</v>
      </c>
      <c r="E1046" s="232" t="s">
        <v>1</v>
      </c>
      <c r="F1046" s="233" t="s">
        <v>2612</v>
      </c>
      <c r="G1046" s="231"/>
      <c r="H1046" s="232" t="s">
        <v>1</v>
      </c>
      <c r="I1046" s="234"/>
      <c r="J1046" s="231"/>
      <c r="K1046" s="231"/>
      <c r="L1046" s="235"/>
      <c r="M1046" s="236"/>
      <c r="N1046" s="237"/>
      <c r="O1046" s="237"/>
      <c r="P1046" s="237"/>
      <c r="Q1046" s="237"/>
      <c r="R1046" s="237"/>
      <c r="S1046" s="237"/>
      <c r="T1046" s="238"/>
      <c r="AT1046" s="239" t="s">
        <v>201</v>
      </c>
      <c r="AU1046" s="239" t="s">
        <v>89</v>
      </c>
      <c r="AV1046" s="15" t="s">
        <v>87</v>
      </c>
      <c r="AW1046" s="15" t="s">
        <v>36</v>
      </c>
      <c r="AX1046" s="15" t="s">
        <v>80</v>
      </c>
      <c r="AY1046" s="239" t="s">
        <v>193</v>
      </c>
    </row>
    <row r="1047" spans="2:51" s="13" customFormat="1" ht="12">
      <c r="B1047" s="207"/>
      <c r="C1047" s="208"/>
      <c r="D1047" s="209" t="s">
        <v>201</v>
      </c>
      <c r="E1047" s="210" t="s">
        <v>1</v>
      </c>
      <c r="F1047" s="211" t="s">
        <v>87</v>
      </c>
      <c r="G1047" s="208"/>
      <c r="H1047" s="212">
        <v>1</v>
      </c>
      <c r="I1047" s="213"/>
      <c r="J1047" s="208"/>
      <c r="K1047" s="208"/>
      <c r="L1047" s="214"/>
      <c r="M1047" s="215"/>
      <c r="N1047" s="216"/>
      <c r="O1047" s="216"/>
      <c r="P1047" s="216"/>
      <c r="Q1047" s="216"/>
      <c r="R1047" s="216"/>
      <c r="S1047" s="216"/>
      <c r="T1047" s="217"/>
      <c r="AT1047" s="218" t="s">
        <v>201</v>
      </c>
      <c r="AU1047" s="218" t="s">
        <v>89</v>
      </c>
      <c r="AV1047" s="13" t="s">
        <v>89</v>
      </c>
      <c r="AW1047" s="13" t="s">
        <v>36</v>
      </c>
      <c r="AX1047" s="13" t="s">
        <v>80</v>
      </c>
      <c r="AY1047" s="218" t="s">
        <v>193</v>
      </c>
    </row>
    <row r="1048" spans="2:51" s="14" customFormat="1" ht="12">
      <c r="B1048" s="219"/>
      <c r="C1048" s="220"/>
      <c r="D1048" s="209" t="s">
        <v>201</v>
      </c>
      <c r="E1048" s="221" t="s">
        <v>1</v>
      </c>
      <c r="F1048" s="222" t="s">
        <v>203</v>
      </c>
      <c r="G1048" s="220"/>
      <c r="H1048" s="223">
        <v>1</v>
      </c>
      <c r="I1048" s="224"/>
      <c r="J1048" s="220"/>
      <c r="K1048" s="220"/>
      <c r="L1048" s="225"/>
      <c r="M1048" s="226"/>
      <c r="N1048" s="227"/>
      <c r="O1048" s="227"/>
      <c r="P1048" s="227"/>
      <c r="Q1048" s="227"/>
      <c r="R1048" s="227"/>
      <c r="S1048" s="227"/>
      <c r="T1048" s="228"/>
      <c r="AT1048" s="229" t="s">
        <v>201</v>
      </c>
      <c r="AU1048" s="229" t="s">
        <v>89</v>
      </c>
      <c r="AV1048" s="14" t="s">
        <v>199</v>
      </c>
      <c r="AW1048" s="14" t="s">
        <v>36</v>
      </c>
      <c r="AX1048" s="14" t="s">
        <v>87</v>
      </c>
      <c r="AY1048" s="229" t="s">
        <v>193</v>
      </c>
    </row>
    <row r="1049" spans="1:65" s="2" customFormat="1" ht="24.2" customHeight="1">
      <c r="A1049" s="35"/>
      <c r="B1049" s="36"/>
      <c r="C1049" s="193" t="s">
        <v>1422</v>
      </c>
      <c r="D1049" s="193" t="s">
        <v>195</v>
      </c>
      <c r="E1049" s="194" t="s">
        <v>2613</v>
      </c>
      <c r="F1049" s="195" t="s">
        <v>2614</v>
      </c>
      <c r="G1049" s="196" t="s">
        <v>367</v>
      </c>
      <c r="H1049" s="197">
        <v>2</v>
      </c>
      <c r="I1049" s="198"/>
      <c r="J1049" s="199">
        <f>ROUND(I1049*H1049,2)</f>
        <v>0</v>
      </c>
      <c r="K1049" s="200"/>
      <c r="L1049" s="40"/>
      <c r="M1049" s="201" t="s">
        <v>1</v>
      </c>
      <c r="N1049" s="202" t="s">
        <v>45</v>
      </c>
      <c r="O1049" s="72"/>
      <c r="P1049" s="203">
        <f>O1049*H1049</f>
        <v>0</v>
      </c>
      <c r="Q1049" s="203">
        <v>0</v>
      </c>
      <c r="R1049" s="203">
        <f>Q1049*H1049</f>
        <v>0</v>
      </c>
      <c r="S1049" s="203">
        <v>0</v>
      </c>
      <c r="T1049" s="204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205" t="s">
        <v>348</v>
      </c>
      <c r="AT1049" s="205" t="s">
        <v>195</v>
      </c>
      <c r="AU1049" s="205" t="s">
        <v>89</v>
      </c>
      <c r="AY1049" s="18" t="s">
        <v>193</v>
      </c>
      <c r="BE1049" s="206">
        <f>IF(N1049="základní",J1049,0)</f>
        <v>0</v>
      </c>
      <c r="BF1049" s="206">
        <f>IF(N1049="snížená",J1049,0)</f>
        <v>0</v>
      </c>
      <c r="BG1049" s="206">
        <f>IF(N1049="zákl. přenesená",J1049,0)</f>
        <v>0</v>
      </c>
      <c r="BH1049" s="206">
        <f>IF(N1049="sníž. přenesená",J1049,0)</f>
        <v>0</v>
      </c>
      <c r="BI1049" s="206">
        <f>IF(N1049="nulová",J1049,0)</f>
        <v>0</v>
      </c>
      <c r="BJ1049" s="18" t="s">
        <v>87</v>
      </c>
      <c r="BK1049" s="206">
        <f>ROUND(I1049*H1049,2)</f>
        <v>0</v>
      </c>
      <c r="BL1049" s="18" t="s">
        <v>348</v>
      </c>
      <c r="BM1049" s="205" t="s">
        <v>2615</v>
      </c>
    </row>
    <row r="1050" spans="2:51" s="15" customFormat="1" ht="22.5">
      <c r="B1050" s="230"/>
      <c r="C1050" s="231"/>
      <c r="D1050" s="209" t="s">
        <v>201</v>
      </c>
      <c r="E1050" s="232" t="s">
        <v>1</v>
      </c>
      <c r="F1050" s="233" t="s">
        <v>2616</v>
      </c>
      <c r="G1050" s="231"/>
      <c r="H1050" s="232" t="s">
        <v>1</v>
      </c>
      <c r="I1050" s="234"/>
      <c r="J1050" s="231"/>
      <c r="K1050" s="231"/>
      <c r="L1050" s="235"/>
      <c r="M1050" s="236"/>
      <c r="N1050" s="237"/>
      <c r="O1050" s="237"/>
      <c r="P1050" s="237"/>
      <c r="Q1050" s="237"/>
      <c r="R1050" s="237"/>
      <c r="S1050" s="237"/>
      <c r="T1050" s="238"/>
      <c r="AT1050" s="239" t="s">
        <v>201</v>
      </c>
      <c r="AU1050" s="239" t="s">
        <v>89</v>
      </c>
      <c r="AV1050" s="15" t="s">
        <v>87</v>
      </c>
      <c r="AW1050" s="15" t="s">
        <v>36</v>
      </c>
      <c r="AX1050" s="15" t="s">
        <v>80</v>
      </c>
      <c r="AY1050" s="239" t="s">
        <v>193</v>
      </c>
    </row>
    <row r="1051" spans="2:51" s="15" customFormat="1" ht="12">
      <c r="B1051" s="230"/>
      <c r="C1051" s="231"/>
      <c r="D1051" s="209" t="s">
        <v>201</v>
      </c>
      <c r="E1051" s="232" t="s">
        <v>1</v>
      </c>
      <c r="F1051" s="233" t="s">
        <v>2617</v>
      </c>
      <c r="G1051" s="231"/>
      <c r="H1051" s="232" t="s">
        <v>1</v>
      </c>
      <c r="I1051" s="234"/>
      <c r="J1051" s="231"/>
      <c r="K1051" s="231"/>
      <c r="L1051" s="235"/>
      <c r="M1051" s="236"/>
      <c r="N1051" s="237"/>
      <c r="O1051" s="237"/>
      <c r="P1051" s="237"/>
      <c r="Q1051" s="237"/>
      <c r="R1051" s="237"/>
      <c r="S1051" s="237"/>
      <c r="T1051" s="238"/>
      <c r="AT1051" s="239" t="s">
        <v>201</v>
      </c>
      <c r="AU1051" s="239" t="s">
        <v>89</v>
      </c>
      <c r="AV1051" s="15" t="s">
        <v>87</v>
      </c>
      <c r="AW1051" s="15" t="s">
        <v>36</v>
      </c>
      <c r="AX1051" s="15" t="s">
        <v>80</v>
      </c>
      <c r="AY1051" s="239" t="s">
        <v>193</v>
      </c>
    </row>
    <row r="1052" spans="2:51" s="13" customFormat="1" ht="12">
      <c r="B1052" s="207"/>
      <c r="C1052" s="208"/>
      <c r="D1052" s="209" t="s">
        <v>201</v>
      </c>
      <c r="E1052" s="210" t="s">
        <v>1</v>
      </c>
      <c r="F1052" s="211" t="s">
        <v>89</v>
      </c>
      <c r="G1052" s="208"/>
      <c r="H1052" s="212">
        <v>2</v>
      </c>
      <c r="I1052" s="213"/>
      <c r="J1052" s="208"/>
      <c r="K1052" s="208"/>
      <c r="L1052" s="214"/>
      <c r="M1052" s="215"/>
      <c r="N1052" s="216"/>
      <c r="O1052" s="216"/>
      <c r="P1052" s="216"/>
      <c r="Q1052" s="216"/>
      <c r="R1052" s="216"/>
      <c r="S1052" s="216"/>
      <c r="T1052" s="217"/>
      <c r="AT1052" s="218" t="s">
        <v>201</v>
      </c>
      <c r="AU1052" s="218" t="s">
        <v>89</v>
      </c>
      <c r="AV1052" s="13" t="s">
        <v>89</v>
      </c>
      <c r="AW1052" s="13" t="s">
        <v>36</v>
      </c>
      <c r="AX1052" s="13" t="s">
        <v>80</v>
      </c>
      <c r="AY1052" s="218" t="s">
        <v>193</v>
      </c>
    </row>
    <row r="1053" spans="2:51" s="14" customFormat="1" ht="12">
      <c r="B1053" s="219"/>
      <c r="C1053" s="220"/>
      <c r="D1053" s="209" t="s">
        <v>201</v>
      </c>
      <c r="E1053" s="221" t="s">
        <v>1</v>
      </c>
      <c r="F1053" s="222" t="s">
        <v>203</v>
      </c>
      <c r="G1053" s="220"/>
      <c r="H1053" s="223">
        <v>2</v>
      </c>
      <c r="I1053" s="224"/>
      <c r="J1053" s="220"/>
      <c r="K1053" s="220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201</v>
      </c>
      <c r="AU1053" s="229" t="s">
        <v>89</v>
      </c>
      <c r="AV1053" s="14" t="s">
        <v>199</v>
      </c>
      <c r="AW1053" s="14" t="s">
        <v>36</v>
      </c>
      <c r="AX1053" s="14" t="s">
        <v>87</v>
      </c>
      <c r="AY1053" s="229" t="s">
        <v>193</v>
      </c>
    </row>
    <row r="1054" spans="1:65" s="2" customFormat="1" ht="24.2" customHeight="1">
      <c r="A1054" s="35"/>
      <c r="B1054" s="36"/>
      <c r="C1054" s="193" t="s">
        <v>2618</v>
      </c>
      <c r="D1054" s="193" t="s">
        <v>195</v>
      </c>
      <c r="E1054" s="194" t="s">
        <v>918</v>
      </c>
      <c r="F1054" s="195" t="s">
        <v>919</v>
      </c>
      <c r="G1054" s="196" t="s">
        <v>607</v>
      </c>
      <c r="H1054" s="266"/>
      <c r="I1054" s="198"/>
      <c r="J1054" s="199">
        <f>ROUND(I1054*H1054,2)</f>
        <v>0</v>
      </c>
      <c r="K1054" s="200"/>
      <c r="L1054" s="40"/>
      <c r="M1054" s="201" t="s">
        <v>1</v>
      </c>
      <c r="N1054" s="202" t="s">
        <v>45</v>
      </c>
      <c r="O1054" s="72"/>
      <c r="P1054" s="203">
        <f>O1054*H1054</f>
        <v>0</v>
      </c>
      <c r="Q1054" s="203">
        <v>0</v>
      </c>
      <c r="R1054" s="203">
        <f>Q1054*H1054</f>
        <v>0</v>
      </c>
      <c r="S1054" s="203">
        <v>0</v>
      </c>
      <c r="T1054" s="204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205" t="s">
        <v>348</v>
      </c>
      <c r="AT1054" s="205" t="s">
        <v>195</v>
      </c>
      <c r="AU1054" s="205" t="s">
        <v>89</v>
      </c>
      <c r="AY1054" s="18" t="s">
        <v>193</v>
      </c>
      <c r="BE1054" s="206">
        <f>IF(N1054="základní",J1054,0)</f>
        <v>0</v>
      </c>
      <c r="BF1054" s="206">
        <f>IF(N1054="snížená",J1054,0)</f>
        <v>0</v>
      </c>
      <c r="BG1054" s="206">
        <f>IF(N1054="zákl. přenesená",J1054,0)</f>
        <v>0</v>
      </c>
      <c r="BH1054" s="206">
        <f>IF(N1054="sníž. přenesená",J1054,0)</f>
        <v>0</v>
      </c>
      <c r="BI1054" s="206">
        <f>IF(N1054="nulová",J1054,0)</f>
        <v>0</v>
      </c>
      <c r="BJ1054" s="18" t="s">
        <v>87</v>
      </c>
      <c r="BK1054" s="206">
        <f>ROUND(I1054*H1054,2)</f>
        <v>0</v>
      </c>
      <c r="BL1054" s="18" t="s">
        <v>348</v>
      </c>
      <c r="BM1054" s="205" t="s">
        <v>920</v>
      </c>
    </row>
    <row r="1055" spans="2:63" s="12" customFormat="1" ht="22.9" customHeight="1">
      <c r="B1055" s="177"/>
      <c r="C1055" s="178"/>
      <c r="D1055" s="179" t="s">
        <v>79</v>
      </c>
      <c r="E1055" s="191" t="s">
        <v>921</v>
      </c>
      <c r="F1055" s="191" t="s">
        <v>922</v>
      </c>
      <c r="G1055" s="178"/>
      <c r="H1055" s="178"/>
      <c r="I1055" s="181"/>
      <c r="J1055" s="192">
        <f>BK1055</f>
        <v>0</v>
      </c>
      <c r="K1055" s="178"/>
      <c r="L1055" s="183"/>
      <c r="M1055" s="184"/>
      <c r="N1055" s="185"/>
      <c r="O1055" s="185"/>
      <c r="P1055" s="186">
        <f>SUM(P1056:P1118)</f>
        <v>0</v>
      </c>
      <c r="Q1055" s="185"/>
      <c r="R1055" s="186">
        <f>SUM(R1056:R1118)</f>
        <v>1.9742878499999998</v>
      </c>
      <c r="S1055" s="185"/>
      <c r="T1055" s="187">
        <f>SUM(T1056:T1118)</f>
        <v>0</v>
      </c>
      <c r="AR1055" s="188" t="s">
        <v>89</v>
      </c>
      <c r="AT1055" s="189" t="s">
        <v>79</v>
      </c>
      <c r="AU1055" s="189" t="s">
        <v>87</v>
      </c>
      <c r="AY1055" s="188" t="s">
        <v>193</v>
      </c>
      <c r="BK1055" s="190">
        <f>SUM(BK1056:BK1118)</f>
        <v>0</v>
      </c>
    </row>
    <row r="1056" spans="1:65" s="2" customFormat="1" ht="16.5" customHeight="1">
      <c r="A1056" s="35"/>
      <c r="B1056" s="36"/>
      <c r="C1056" s="193" t="s">
        <v>1425</v>
      </c>
      <c r="D1056" s="193" t="s">
        <v>195</v>
      </c>
      <c r="E1056" s="194" t="s">
        <v>924</v>
      </c>
      <c r="F1056" s="195" t="s">
        <v>925</v>
      </c>
      <c r="G1056" s="196" t="s">
        <v>231</v>
      </c>
      <c r="H1056" s="197">
        <v>54.07</v>
      </c>
      <c r="I1056" s="198"/>
      <c r="J1056" s="199">
        <f>ROUND(I1056*H1056,2)</f>
        <v>0</v>
      </c>
      <c r="K1056" s="200"/>
      <c r="L1056" s="40"/>
      <c r="M1056" s="201" t="s">
        <v>1</v>
      </c>
      <c r="N1056" s="202" t="s">
        <v>45</v>
      </c>
      <c r="O1056" s="72"/>
      <c r="P1056" s="203">
        <f>O1056*H1056</f>
        <v>0</v>
      </c>
      <c r="Q1056" s="203">
        <v>0</v>
      </c>
      <c r="R1056" s="203">
        <f>Q1056*H1056</f>
        <v>0</v>
      </c>
      <c r="S1056" s="203">
        <v>0</v>
      </c>
      <c r="T1056" s="204">
        <f>S1056*H1056</f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205" t="s">
        <v>348</v>
      </c>
      <c r="AT1056" s="205" t="s">
        <v>195</v>
      </c>
      <c r="AU1056" s="205" t="s">
        <v>89</v>
      </c>
      <c r="AY1056" s="18" t="s">
        <v>193</v>
      </c>
      <c r="BE1056" s="206">
        <f>IF(N1056="základní",J1056,0)</f>
        <v>0</v>
      </c>
      <c r="BF1056" s="206">
        <f>IF(N1056="snížená",J1056,0)</f>
        <v>0</v>
      </c>
      <c r="BG1056" s="206">
        <f>IF(N1056="zákl. přenesená",J1056,0)</f>
        <v>0</v>
      </c>
      <c r="BH1056" s="206">
        <f>IF(N1056="sníž. přenesená",J1056,0)</f>
        <v>0</v>
      </c>
      <c r="BI1056" s="206">
        <f>IF(N1056="nulová",J1056,0)</f>
        <v>0</v>
      </c>
      <c r="BJ1056" s="18" t="s">
        <v>87</v>
      </c>
      <c r="BK1056" s="206">
        <f>ROUND(I1056*H1056,2)</f>
        <v>0</v>
      </c>
      <c r="BL1056" s="18" t="s">
        <v>348</v>
      </c>
      <c r="BM1056" s="205" t="s">
        <v>926</v>
      </c>
    </row>
    <row r="1057" spans="2:51" s="15" customFormat="1" ht="12">
      <c r="B1057" s="230"/>
      <c r="C1057" s="231"/>
      <c r="D1057" s="209" t="s">
        <v>201</v>
      </c>
      <c r="E1057" s="232" t="s">
        <v>1</v>
      </c>
      <c r="F1057" s="233" t="s">
        <v>1826</v>
      </c>
      <c r="G1057" s="231"/>
      <c r="H1057" s="232" t="s">
        <v>1</v>
      </c>
      <c r="I1057" s="234"/>
      <c r="J1057" s="231"/>
      <c r="K1057" s="231"/>
      <c r="L1057" s="235"/>
      <c r="M1057" s="236"/>
      <c r="N1057" s="237"/>
      <c r="O1057" s="237"/>
      <c r="P1057" s="237"/>
      <c r="Q1057" s="237"/>
      <c r="R1057" s="237"/>
      <c r="S1057" s="237"/>
      <c r="T1057" s="238"/>
      <c r="AT1057" s="239" t="s">
        <v>201</v>
      </c>
      <c r="AU1057" s="239" t="s">
        <v>89</v>
      </c>
      <c r="AV1057" s="15" t="s">
        <v>87</v>
      </c>
      <c r="AW1057" s="15" t="s">
        <v>36</v>
      </c>
      <c r="AX1057" s="15" t="s">
        <v>80</v>
      </c>
      <c r="AY1057" s="239" t="s">
        <v>193</v>
      </c>
    </row>
    <row r="1058" spans="2:51" s="13" customFormat="1" ht="12">
      <c r="B1058" s="207"/>
      <c r="C1058" s="208"/>
      <c r="D1058" s="209" t="s">
        <v>201</v>
      </c>
      <c r="E1058" s="210" t="s">
        <v>1</v>
      </c>
      <c r="F1058" s="211" t="s">
        <v>1879</v>
      </c>
      <c r="G1058" s="208"/>
      <c r="H1058" s="212">
        <v>4.31</v>
      </c>
      <c r="I1058" s="213"/>
      <c r="J1058" s="208"/>
      <c r="K1058" s="208"/>
      <c r="L1058" s="214"/>
      <c r="M1058" s="215"/>
      <c r="N1058" s="216"/>
      <c r="O1058" s="216"/>
      <c r="P1058" s="216"/>
      <c r="Q1058" s="216"/>
      <c r="R1058" s="216"/>
      <c r="S1058" s="216"/>
      <c r="T1058" s="217"/>
      <c r="AT1058" s="218" t="s">
        <v>201</v>
      </c>
      <c r="AU1058" s="218" t="s">
        <v>89</v>
      </c>
      <c r="AV1058" s="13" t="s">
        <v>89</v>
      </c>
      <c r="AW1058" s="13" t="s">
        <v>36</v>
      </c>
      <c r="AX1058" s="13" t="s">
        <v>80</v>
      </c>
      <c r="AY1058" s="218" t="s">
        <v>193</v>
      </c>
    </row>
    <row r="1059" spans="2:51" s="13" customFormat="1" ht="12">
      <c r="B1059" s="207"/>
      <c r="C1059" s="208"/>
      <c r="D1059" s="209" t="s">
        <v>201</v>
      </c>
      <c r="E1059" s="210" t="s">
        <v>1</v>
      </c>
      <c r="F1059" s="211" t="s">
        <v>1880</v>
      </c>
      <c r="G1059" s="208"/>
      <c r="H1059" s="212">
        <v>30.19</v>
      </c>
      <c r="I1059" s="213"/>
      <c r="J1059" s="208"/>
      <c r="K1059" s="208"/>
      <c r="L1059" s="214"/>
      <c r="M1059" s="215"/>
      <c r="N1059" s="216"/>
      <c r="O1059" s="216"/>
      <c r="P1059" s="216"/>
      <c r="Q1059" s="216"/>
      <c r="R1059" s="216"/>
      <c r="S1059" s="216"/>
      <c r="T1059" s="217"/>
      <c r="AT1059" s="218" t="s">
        <v>201</v>
      </c>
      <c r="AU1059" s="218" t="s">
        <v>89</v>
      </c>
      <c r="AV1059" s="13" t="s">
        <v>89</v>
      </c>
      <c r="AW1059" s="13" t="s">
        <v>36</v>
      </c>
      <c r="AX1059" s="13" t="s">
        <v>80</v>
      </c>
      <c r="AY1059" s="218" t="s">
        <v>193</v>
      </c>
    </row>
    <row r="1060" spans="2:51" s="13" customFormat="1" ht="12">
      <c r="B1060" s="207"/>
      <c r="C1060" s="208"/>
      <c r="D1060" s="209" t="s">
        <v>201</v>
      </c>
      <c r="E1060" s="210" t="s">
        <v>1</v>
      </c>
      <c r="F1060" s="211" t="s">
        <v>1885</v>
      </c>
      <c r="G1060" s="208"/>
      <c r="H1060" s="212">
        <v>5.91</v>
      </c>
      <c r="I1060" s="213"/>
      <c r="J1060" s="208"/>
      <c r="K1060" s="208"/>
      <c r="L1060" s="214"/>
      <c r="M1060" s="215"/>
      <c r="N1060" s="216"/>
      <c r="O1060" s="216"/>
      <c r="P1060" s="216"/>
      <c r="Q1060" s="216"/>
      <c r="R1060" s="216"/>
      <c r="S1060" s="216"/>
      <c r="T1060" s="217"/>
      <c r="AT1060" s="218" t="s">
        <v>201</v>
      </c>
      <c r="AU1060" s="218" t="s">
        <v>89</v>
      </c>
      <c r="AV1060" s="13" t="s">
        <v>89</v>
      </c>
      <c r="AW1060" s="13" t="s">
        <v>36</v>
      </c>
      <c r="AX1060" s="13" t="s">
        <v>80</v>
      </c>
      <c r="AY1060" s="218" t="s">
        <v>193</v>
      </c>
    </row>
    <row r="1061" spans="2:51" s="13" customFormat="1" ht="12">
      <c r="B1061" s="207"/>
      <c r="C1061" s="208"/>
      <c r="D1061" s="209" t="s">
        <v>201</v>
      </c>
      <c r="E1061" s="210" t="s">
        <v>1</v>
      </c>
      <c r="F1061" s="211" t="s">
        <v>1886</v>
      </c>
      <c r="G1061" s="208"/>
      <c r="H1061" s="212">
        <v>3.69</v>
      </c>
      <c r="I1061" s="213"/>
      <c r="J1061" s="208"/>
      <c r="K1061" s="208"/>
      <c r="L1061" s="214"/>
      <c r="M1061" s="215"/>
      <c r="N1061" s="216"/>
      <c r="O1061" s="216"/>
      <c r="P1061" s="216"/>
      <c r="Q1061" s="216"/>
      <c r="R1061" s="216"/>
      <c r="S1061" s="216"/>
      <c r="T1061" s="217"/>
      <c r="AT1061" s="218" t="s">
        <v>201</v>
      </c>
      <c r="AU1061" s="218" t="s">
        <v>89</v>
      </c>
      <c r="AV1061" s="13" t="s">
        <v>89</v>
      </c>
      <c r="AW1061" s="13" t="s">
        <v>36</v>
      </c>
      <c r="AX1061" s="13" t="s">
        <v>80</v>
      </c>
      <c r="AY1061" s="218" t="s">
        <v>193</v>
      </c>
    </row>
    <row r="1062" spans="2:51" s="13" customFormat="1" ht="12">
      <c r="B1062" s="207"/>
      <c r="C1062" s="208"/>
      <c r="D1062" s="209" t="s">
        <v>201</v>
      </c>
      <c r="E1062" s="210" t="s">
        <v>1</v>
      </c>
      <c r="F1062" s="211" t="s">
        <v>2619</v>
      </c>
      <c r="G1062" s="208"/>
      <c r="H1062" s="212">
        <v>0</v>
      </c>
      <c r="I1062" s="213"/>
      <c r="J1062" s="208"/>
      <c r="K1062" s="208"/>
      <c r="L1062" s="214"/>
      <c r="M1062" s="215"/>
      <c r="N1062" s="216"/>
      <c r="O1062" s="216"/>
      <c r="P1062" s="216"/>
      <c r="Q1062" s="216"/>
      <c r="R1062" s="216"/>
      <c r="S1062" s="216"/>
      <c r="T1062" s="217"/>
      <c r="AT1062" s="218" t="s">
        <v>201</v>
      </c>
      <c r="AU1062" s="218" t="s">
        <v>89</v>
      </c>
      <c r="AV1062" s="13" t="s">
        <v>89</v>
      </c>
      <c r="AW1062" s="13" t="s">
        <v>36</v>
      </c>
      <c r="AX1062" s="13" t="s">
        <v>80</v>
      </c>
      <c r="AY1062" s="218" t="s">
        <v>193</v>
      </c>
    </row>
    <row r="1063" spans="2:51" s="13" customFormat="1" ht="12">
      <c r="B1063" s="207"/>
      <c r="C1063" s="208"/>
      <c r="D1063" s="209" t="s">
        <v>201</v>
      </c>
      <c r="E1063" s="210" t="s">
        <v>1</v>
      </c>
      <c r="F1063" s="211" t="s">
        <v>2620</v>
      </c>
      <c r="G1063" s="208"/>
      <c r="H1063" s="212">
        <v>0</v>
      </c>
      <c r="I1063" s="213"/>
      <c r="J1063" s="208"/>
      <c r="K1063" s="208"/>
      <c r="L1063" s="214"/>
      <c r="M1063" s="215"/>
      <c r="N1063" s="216"/>
      <c r="O1063" s="216"/>
      <c r="P1063" s="216"/>
      <c r="Q1063" s="216"/>
      <c r="R1063" s="216"/>
      <c r="S1063" s="216"/>
      <c r="T1063" s="217"/>
      <c r="AT1063" s="218" t="s">
        <v>201</v>
      </c>
      <c r="AU1063" s="218" t="s">
        <v>89</v>
      </c>
      <c r="AV1063" s="13" t="s">
        <v>89</v>
      </c>
      <c r="AW1063" s="13" t="s">
        <v>36</v>
      </c>
      <c r="AX1063" s="13" t="s">
        <v>80</v>
      </c>
      <c r="AY1063" s="218" t="s">
        <v>193</v>
      </c>
    </row>
    <row r="1064" spans="2:51" s="13" customFormat="1" ht="12">
      <c r="B1064" s="207"/>
      <c r="C1064" s="208"/>
      <c r="D1064" s="209" t="s">
        <v>201</v>
      </c>
      <c r="E1064" s="210" t="s">
        <v>1</v>
      </c>
      <c r="F1064" s="211" t="s">
        <v>2621</v>
      </c>
      <c r="G1064" s="208"/>
      <c r="H1064" s="212">
        <v>0</v>
      </c>
      <c r="I1064" s="213"/>
      <c r="J1064" s="208"/>
      <c r="K1064" s="208"/>
      <c r="L1064" s="214"/>
      <c r="M1064" s="215"/>
      <c r="N1064" s="216"/>
      <c r="O1064" s="216"/>
      <c r="P1064" s="216"/>
      <c r="Q1064" s="216"/>
      <c r="R1064" s="216"/>
      <c r="S1064" s="216"/>
      <c r="T1064" s="217"/>
      <c r="AT1064" s="218" t="s">
        <v>201</v>
      </c>
      <c r="AU1064" s="218" t="s">
        <v>89</v>
      </c>
      <c r="AV1064" s="13" t="s">
        <v>89</v>
      </c>
      <c r="AW1064" s="13" t="s">
        <v>36</v>
      </c>
      <c r="AX1064" s="13" t="s">
        <v>80</v>
      </c>
      <c r="AY1064" s="218" t="s">
        <v>193</v>
      </c>
    </row>
    <row r="1065" spans="2:51" s="13" customFormat="1" ht="12">
      <c r="B1065" s="207"/>
      <c r="C1065" s="208"/>
      <c r="D1065" s="209" t="s">
        <v>201</v>
      </c>
      <c r="E1065" s="210" t="s">
        <v>1</v>
      </c>
      <c r="F1065" s="211" t="s">
        <v>1887</v>
      </c>
      <c r="G1065" s="208"/>
      <c r="H1065" s="212">
        <v>6.23</v>
      </c>
      <c r="I1065" s="213"/>
      <c r="J1065" s="208"/>
      <c r="K1065" s="208"/>
      <c r="L1065" s="214"/>
      <c r="M1065" s="215"/>
      <c r="N1065" s="216"/>
      <c r="O1065" s="216"/>
      <c r="P1065" s="216"/>
      <c r="Q1065" s="216"/>
      <c r="R1065" s="216"/>
      <c r="S1065" s="216"/>
      <c r="T1065" s="217"/>
      <c r="AT1065" s="218" t="s">
        <v>201</v>
      </c>
      <c r="AU1065" s="218" t="s">
        <v>89</v>
      </c>
      <c r="AV1065" s="13" t="s">
        <v>89</v>
      </c>
      <c r="AW1065" s="13" t="s">
        <v>36</v>
      </c>
      <c r="AX1065" s="13" t="s">
        <v>80</v>
      </c>
      <c r="AY1065" s="218" t="s">
        <v>193</v>
      </c>
    </row>
    <row r="1066" spans="2:51" s="13" customFormat="1" ht="12">
      <c r="B1066" s="207"/>
      <c r="C1066" s="208"/>
      <c r="D1066" s="209" t="s">
        <v>201</v>
      </c>
      <c r="E1066" s="210" t="s">
        <v>1</v>
      </c>
      <c r="F1066" s="211" t="s">
        <v>1888</v>
      </c>
      <c r="G1066" s="208"/>
      <c r="H1066" s="212">
        <v>3.74</v>
      </c>
      <c r="I1066" s="213"/>
      <c r="J1066" s="208"/>
      <c r="K1066" s="208"/>
      <c r="L1066" s="214"/>
      <c r="M1066" s="215"/>
      <c r="N1066" s="216"/>
      <c r="O1066" s="216"/>
      <c r="P1066" s="216"/>
      <c r="Q1066" s="216"/>
      <c r="R1066" s="216"/>
      <c r="S1066" s="216"/>
      <c r="T1066" s="217"/>
      <c r="AT1066" s="218" t="s">
        <v>201</v>
      </c>
      <c r="AU1066" s="218" t="s">
        <v>89</v>
      </c>
      <c r="AV1066" s="13" t="s">
        <v>89</v>
      </c>
      <c r="AW1066" s="13" t="s">
        <v>36</v>
      </c>
      <c r="AX1066" s="13" t="s">
        <v>80</v>
      </c>
      <c r="AY1066" s="218" t="s">
        <v>193</v>
      </c>
    </row>
    <row r="1067" spans="2:51" s="14" customFormat="1" ht="12">
      <c r="B1067" s="219"/>
      <c r="C1067" s="220"/>
      <c r="D1067" s="209" t="s">
        <v>201</v>
      </c>
      <c r="E1067" s="221" t="s">
        <v>1</v>
      </c>
      <c r="F1067" s="222" t="s">
        <v>203</v>
      </c>
      <c r="G1067" s="220"/>
      <c r="H1067" s="223">
        <v>54.07</v>
      </c>
      <c r="I1067" s="224"/>
      <c r="J1067" s="220"/>
      <c r="K1067" s="220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201</v>
      </c>
      <c r="AU1067" s="229" t="s">
        <v>89</v>
      </c>
      <c r="AV1067" s="14" t="s">
        <v>199</v>
      </c>
      <c r="AW1067" s="14" t="s">
        <v>36</v>
      </c>
      <c r="AX1067" s="14" t="s">
        <v>87</v>
      </c>
      <c r="AY1067" s="229" t="s">
        <v>193</v>
      </c>
    </row>
    <row r="1068" spans="1:65" s="2" customFormat="1" ht="16.5" customHeight="1">
      <c r="A1068" s="35"/>
      <c r="B1068" s="36"/>
      <c r="C1068" s="193" t="s">
        <v>2622</v>
      </c>
      <c r="D1068" s="193" t="s">
        <v>195</v>
      </c>
      <c r="E1068" s="194" t="s">
        <v>928</v>
      </c>
      <c r="F1068" s="195" t="s">
        <v>929</v>
      </c>
      <c r="G1068" s="196" t="s">
        <v>231</v>
      </c>
      <c r="H1068" s="197">
        <v>81.506</v>
      </c>
      <c r="I1068" s="198"/>
      <c r="J1068" s="199">
        <f>ROUND(I1068*H1068,2)</f>
        <v>0</v>
      </c>
      <c r="K1068" s="200"/>
      <c r="L1068" s="40"/>
      <c r="M1068" s="201" t="s">
        <v>1</v>
      </c>
      <c r="N1068" s="202" t="s">
        <v>45</v>
      </c>
      <c r="O1068" s="72"/>
      <c r="P1068" s="203">
        <f>O1068*H1068</f>
        <v>0</v>
      </c>
      <c r="Q1068" s="203">
        <v>0.0003</v>
      </c>
      <c r="R1068" s="203">
        <f>Q1068*H1068</f>
        <v>0.0244518</v>
      </c>
      <c r="S1068" s="203">
        <v>0</v>
      </c>
      <c r="T1068" s="204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205" t="s">
        <v>348</v>
      </c>
      <c r="AT1068" s="205" t="s">
        <v>195</v>
      </c>
      <c r="AU1068" s="205" t="s">
        <v>89</v>
      </c>
      <c r="AY1068" s="18" t="s">
        <v>193</v>
      </c>
      <c r="BE1068" s="206">
        <f>IF(N1068="základní",J1068,0)</f>
        <v>0</v>
      </c>
      <c r="BF1068" s="206">
        <f>IF(N1068="snížená",J1068,0)</f>
        <v>0</v>
      </c>
      <c r="BG1068" s="206">
        <f>IF(N1068="zákl. přenesená",J1068,0)</f>
        <v>0</v>
      </c>
      <c r="BH1068" s="206">
        <f>IF(N1068="sníž. přenesená",J1068,0)</f>
        <v>0</v>
      </c>
      <c r="BI1068" s="206">
        <f>IF(N1068="nulová",J1068,0)</f>
        <v>0</v>
      </c>
      <c r="BJ1068" s="18" t="s">
        <v>87</v>
      </c>
      <c r="BK1068" s="206">
        <f>ROUND(I1068*H1068,2)</f>
        <v>0</v>
      </c>
      <c r="BL1068" s="18" t="s">
        <v>348</v>
      </c>
      <c r="BM1068" s="205" t="s">
        <v>930</v>
      </c>
    </row>
    <row r="1069" spans="2:51" s="15" customFormat="1" ht="12">
      <c r="B1069" s="230"/>
      <c r="C1069" s="231"/>
      <c r="D1069" s="209" t="s">
        <v>201</v>
      </c>
      <c r="E1069" s="232" t="s">
        <v>1</v>
      </c>
      <c r="F1069" s="233" t="s">
        <v>1826</v>
      </c>
      <c r="G1069" s="231"/>
      <c r="H1069" s="232" t="s">
        <v>1</v>
      </c>
      <c r="I1069" s="234"/>
      <c r="J1069" s="231"/>
      <c r="K1069" s="231"/>
      <c r="L1069" s="235"/>
      <c r="M1069" s="236"/>
      <c r="N1069" s="237"/>
      <c r="O1069" s="237"/>
      <c r="P1069" s="237"/>
      <c r="Q1069" s="237"/>
      <c r="R1069" s="237"/>
      <c r="S1069" s="237"/>
      <c r="T1069" s="238"/>
      <c r="AT1069" s="239" t="s">
        <v>201</v>
      </c>
      <c r="AU1069" s="239" t="s">
        <v>89</v>
      </c>
      <c r="AV1069" s="15" t="s">
        <v>87</v>
      </c>
      <c r="AW1069" s="15" t="s">
        <v>36</v>
      </c>
      <c r="AX1069" s="15" t="s">
        <v>80</v>
      </c>
      <c r="AY1069" s="239" t="s">
        <v>193</v>
      </c>
    </row>
    <row r="1070" spans="2:51" s="15" customFormat="1" ht="12">
      <c r="B1070" s="230"/>
      <c r="C1070" s="231"/>
      <c r="D1070" s="209" t="s">
        <v>201</v>
      </c>
      <c r="E1070" s="232" t="s">
        <v>1</v>
      </c>
      <c r="F1070" s="233" t="s">
        <v>2623</v>
      </c>
      <c r="G1070" s="231"/>
      <c r="H1070" s="232" t="s">
        <v>1</v>
      </c>
      <c r="I1070" s="234"/>
      <c r="J1070" s="231"/>
      <c r="K1070" s="231"/>
      <c r="L1070" s="235"/>
      <c r="M1070" s="236"/>
      <c r="N1070" s="237"/>
      <c r="O1070" s="237"/>
      <c r="P1070" s="237"/>
      <c r="Q1070" s="237"/>
      <c r="R1070" s="237"/>
      <c r="S1070" s="237"/>
      <c r="T1070" s="238"/>
      <c r="AT1070" s="239" t="s">
        <v>201</v>
      </c>
      <c r="AU1070" s="239" t="s">
        <v>89</v>
      </c>
      <c r="AV1070" s="15" t="s">
        <v>87</v>
      </c>
      <c r="AW1070" s="15" t="s">
        <v>36</v>
      </c>
      <c r="AX1070" s="15" t="s">
        <v>80</v>
      </c>
      <c r="AY1070" s="239" t="s">
        <v>193</v>
      </c>
    </row>
    <row r="1071" spans="2:51" s="13" customFormat="1" ht="12">
      <c r="B1071" s="207"/>
      <c r="C1071" s="208"/>
      <c r="D1071" s="209" t="s">
        <v>201</v>
      </c>
      <c r="E1071" s="210" t="s">
        <v>1</v>
      </c>
      <c r="F1071" s="211" t="s">
        <v>2624</v>
      </c>
      <c r="G1071" s="208"/>
      <c r="H1071" s="212">
        <v>8.62</v>
      </c>
      <c r="I1071" s="213"/>
      <c r="J1071" s="208"/>
      <c r="K1071" s="208"/>
      <c r="L1071" s="214"/>
      <c r="M1071" s="215"/>
      <c r="N1071" s="216"/>
      <c r="O1071" s="216"/>
      <c r="P1071" s="216"/>
      <c r="Q1071" s="216"/>
      <c r="R1071" s="216"/>
      <c r="S1071" s="216"/>
      <c r="T1071" s="217"/>
      <c r="AT1071" s="218" t="s">
        <v>201</v>
      </c>
      <c r="AU1071" s="218" t="s">
        <v>89</v>
      </c>
      <c r="AV1071" s="13" t="s">
        <v>89</v>
      </c>
      <c r="AW1071" s="13" t="s">
        <v>36</v>
      </c>
      <c r="AX1071" s="13" t="s">
        <v>80</v>
      </c>
      <c r="AY1071" s="218" t="s">
        <v>193</v>
      </c>
    </row>
    <row r="1072" spans="2:51" s="13" customFormat="1" ht="12">
      <c r="B1072" s="207"/>
      <c r="C1072" s="208"/>
      <c r="D1072" s="209" t="s">
        <v>201</v>
      </c>
      <c r="E1072" s="210" t="s">
        <v>1</v>
      </c>
      <c r="F1072" s="211" t="s">
        <v>2625</v>
      </c>
      <c r="G1072" s="208"/>
      <c r="H1072" s="212">
        <v>53.316</v>
      </c>
      <c r="I1072" s="213"/>
      <c r="J1072" s="208"/>
      <c r="K1072" s="208"/>
      <c r="L1072" s="214"/>
      <c r="M1072" s="215"/>
      <c r="N1072" s="216"/>
      <c r="O1072" s="216"/>
      <c r="P1072" s="216"/>
      <c r="Q1072" s="216"/>
      <c r="R1072" s="216"/>
      <c r="S1072" s="216"/>
      <c r="T1072" s="217"/>
      <c r="AT1072" s="218" t="s">
        <v>201</v>
      </c>
      <c r="AU1072" s="218" t="s">
        <v>89</v>
      </c>
      <c r="AV1072" s="13" t="s">
        <v>89</v>
      </c>
      <c r="AW1072" s="13" t="s">
        <v>36</v>
      </c>
      <c r="AX1072" s="13" t="s">
        <v>80</v>
      </c>
      <c r="AY1072" s="218" t="s">
        <v>193</v>
      </c>
    </row>
    <row r="1073" spans="2:51" s="13" customFormat="1" ht="12">
      <c r="B1073" s="207"/>
      <c r="C1073" s="208"/>
      <c r="D1073" s="209" t="s">
        <v>201</v>
      </c>
      <c r="E1073" s="210" t="s">
        <v>1</v>
      </c>
      <c r="F1073" s="211" t="s">
        <v>1885</v>
      </c>
      <c r="G1073" s="208"/>
      <c r="H1073" s="212">
        <v>5.91</v>
      </c>
      <c r="I1073" s="213"/>
      <c r="J1073" s="208"/>
      <c r="K1073" s="208"/>
      <c r="L1073" s="214"/>
      <c r="M1073" s="215"/>
      <c r="N1073" s="216"/>
      <c r="O1073" s="216"/>
      <c r="P1073" s="216"/>
      <c r="Q1073" s="216"/>
      <c r="R1073" s="216"/>
      <c r="S1073" s="216"/>
      <c r="T1073" s="217"/>
      <c r="AT1073" s="218" t="s">
        <v>201</v>
      </c>
      <c r="AU1073" s="218" t="s">
        <v>89</v>
      </c>
      <c r="AV1073" s="13" t="s">
        <v>89</v>
      </c>
      <c r="AW1073" s="13" t="s">
        <v>36</v>
      </c>
      <c r="AX1073" s="13" t="s">
        <v>80</v>
      </c>
      <c r="AY1073" s="218" t="s">
        <v>193</v>
      </c>
    </row>
    <row r="1074" spans="2:51" s="13" customFormat="1" ht="12">
      <c r="B1074" s="207"/>
      <c r="C1074" s="208"/>
      <c r="D1074" s="209" t="s">
        <v>201</v>
      </c>
      <c r="E1074" s="210" t="s">
        <v>1</v>
      </c>
      <c r="F1074" s="211" t="s">
        <v>1886</v>
      </c>
      <c r="G1074" s="208"/>
      <c r="H1074" s="212">
        <v>3.69</v>
      </c>
      <c r="I1074" s="213"/>
      <c r="J1074" s="208"/>
      <c r="K1074" s="208"/>
      <c r="L1074" s="214"/>
      <c r="M1074" s="215"/>
      <c r="N1074" s="216"/>
      <c r="O1074" s="216"/>
      <c r="P1074" s="216"/>
      <c r="Q1074" s="216"/>
      <c r="R1074" s="216"/>
      <c r="S1074" s="216"/>
      <c r="T1074" s="217"/>
      <c r="AT1074" s="218" t="s">
        <v>201</v>
      </c>
      <c r="AU1074" s="218" t="s">
        <v>89</v>
      </c>
      <c r="AV1074" s="13" t="s">
        <v>89</v>
      </c>
      <c r="AW1074" s="13" t="s">
        <v>36</v>
      </c>
      <c r="AX1074" s="13" t="s">
        <v>80</v>
      </c>
      <c r="AY1074" s="218" t="s">
        <v>193</v>
      </c>
    </row>
    <row r="1075" spans="2:51" s="13" customFormat="1" ht="12">
      <c r="B1075" s="207"/>
      <c r="C1075" s="208"/>
      <c r="D1075" s="209" t="s">
        <v>201</v>
      </c>
      <c r="E1075" s="210" t="s">
        <v>1</v>
      </c>
      <c r="F1075" s="211" t="s">
        <v>1887</v>
      </c>
      <c r="G1075" s="208"/>
      <c r="H1075" s="212">
        <v>6.23</v>
      </c>
      <c r="I1075" s="213"/>
      <c r="J1075" s="208"/>
      <c r="K1075" s="208"/>
      <c r="L1075" s="214"/>
      <c r="M1075" s="215"/>
      <c r="N1075" s="216"/>
      <c r="O1075" s="216"/>
      <c r="P1075" s="216"/>
      <c r="Q1075" s="216"/>
      <c r="R1075" s="216"/>
      <c r="S1075" s="216"/>
      <c r="T1075" s="217"/>
      <c r="AT1075" s="218" t="s">
        <v>201</v>
      </c>
      <c r="AU1075" s="218" t="s">
        <v>89</v>
      </c>
      <c r="AV1075" s="13" t="s">
        <v>89</v>
      </c>
      <c r="AW1075" s="13" t="s">
        <v>36</v>
      </c>
      <c r="AX1075" s="13" t="s">
        <v>80</v>
      </c>
      <c r="AY1075" s="218" t="s">
        <v>193</v>
      </c>
    </row>
    <row r="1076" spans="2:51" s="13" customFormat="1" ht="12">
      <c r="B1076" s="207"/>
      <c r="C1076" s="208"/>
      <c r="D1076" s="209" t="s">
        <v>201</v>
      </c>
      <c r="E1076" s="210" t="s">
        <v>1</v>
      </c>
      <c r="F1076" s="211" t="s">
        <v>1888</v>
      </c>
      <c r="G1076" s="208"/>
      <c r="H1076" s="212">
        <v>3.74</v>
      </c>
      <c r="I1076" s="213"/>
      <c r="J1076" s="208"/>
      <c r="K1076" s="208"/>
      <c r="L1076" s="214"/>
      <c r="M1076" s="215"/>
      <c r="N1076" s="216"/>
      <c r="O1076" s="216"/>
      <c r="P1076" s="216"/>
      <c r="Q1076" s="216"/>
      <c r="R1076" s="216"/>
      <c r="S1076" s="216"/>
      <c r="T1076" s="217"/>
      <c r="AT1076" s="218" t="s">
        <v>201</v>
      </c>
      <c r="AU1076" s="218" t="s">
        <v>89</v>
      </c>
      <c r="AV1076" s="13" t="s">
        <v>89</v>
      </c>
      <c r="AW1076" s="13" t="s">
        <v>36</v>
      </c>
      <c r="AX1076" s="13" t="s">
        <v>80</v>
      </c>
      <c r="AY1076" s="218" t="s">
        <v>193</v>
      </c>
    </row>
    <row r="1077" spans="2:51" s="16" customFormat="1" ht="12">
      <c r="B1077" s="240"/>
      <c r="C1077" s="241"/>
      <c r="D1077" s="209" t="s">
        <v>201</v>
      </c>
      <c r="E1077" s="242" t="s">
        <v>1</v>
      </c>
      <c r="F1077" s="243" t="s">
        <v>236</v>
      </c>
      <c r="G1077" s="241"/>
      <c r="H1077" s="244">
        <v>81.506</v>
      </c>
      <c r="I1077" s="245"/>
      <c r="J1077" s="241"/>
      <c r="K1077" s="241"/>
      <c r="L1077" s="246"/>
      <c r="M1077" s="247"/>
      <c r="N1077" s="248"/>
      <c r="O1077" s="248"/>
      <c r="P1077" s="248"/>
      <c r="Q1077" s="248"/>
      <c r="R1077" s="248"/>
      <c r="S1077" s="248"/>
      <c r="T1077" s="249"/>
      <c r="AT1077" s="250" t="s">
        <v>201</v>
      </c>
      <c r="AU1077" s="250" t="s">
        <v>89</v>
      </c>
      <c r="AV1077" s="16" t="s">
        <v>100</v>
      </c>
      <c r="AW1077" s="16" t="s">
        <v>36</v>
      </c>
      <c r="AX1077" s="16" t="s">
        <v>80</v>
      </c>
      <c r="AY1077" s="250" t="s">
        <v>193</v>
      </c>
    </row>
    <row r="1078" spans="2:51" s="14" customFormat="1" ht="12">
      <c r="B1078" s="219"/>
      <c r="C1078" s="220"/>
      <c r="D1078" s="209" t="s">
        <v>201</v>
      </c>
      <c r="E1078" s="221" t="s">
        <v>1</v>
      </c>
      <c r="F1078" s="222" t="s">
        <v>203</v>
      </c>
      <c r="G1078" s="220"/>
      <c r="H1078" s="223">
        <v>81.506</v>
      </c>
      <c r="I1078" s="224"/>
      <c r="J1078" s="220"/>
      <c r="K1078" s="220"/>
      <c r="L1078" s="225"/>
      <c r="M1078" s="226"/>
      <c r="N1078" s="227"/>
      <c r="O1078" s="227"/>
      <c r="P1078" s="227"/>
      <c r="Q1078" s="227"/>
      <c r="R1078" s="227"/>
      <c r="S1078" s="227"/>
      <c r="T1078" s="228"/>
      <c r="AT1078" s="229" t="s">
        <v>201</v>
      </c>
      <c r="AU1078" s="229" t="s">
        <v>89</v>
      </c>
      <c r="AV1078" s="14" t="s">
        <v>199</v>
      </c>
      <c r="AW1078" s="14" t="s">
        <v>36</v>
      </c>
      <c r="AX1078" s="14" t="s">
        <v>87</v>
      </c>
      <c r="AY1078" s="229" t="s">
        <v>193</v>
      </c>
    </row>
    <row r="1079" spans="1:65" s="2" customFormat="1" ht="24.2" customHeight="1">
      <c r="A1079" s="35"/>
      <c r="B1079" s="36"/>
      <c r="C1079" s="193" t="s">
        <v>1428</v>
      </c>
      <c r="D1079" s="193" t="s">
        <v>195</v>
      </c>
      <c r="E1079" s="194" t="s">
        <v>2626</v>
      </c>
      <c r="F1079" s="195" t="s">
        <v>2627</v>
      </c>
      <c r="G1079" s="196" t="s">
        <v>231</v>
      </c>
      <c r="H1079" s="197">
        <v>34.5</v>
      </c>
      <c r="I1079" s="198"/>
      <c r="J1079" s="199">
        <f>ROUND(I1079*H1079,2)</f>
        <v>0</v>
      </c>
      <c r="K1079" s="200"/>
      <c r="L1079" s="40"/>
      <c r="M1079" s="201" t="s">
        <v>1</v>
      </c>
      <c r="N1079" s="202" t="s">
        <v>45</v>
      </c>
      <c r="O1079" s="72"/>
      <c r="P1079" s="203">
        <f>O1079*H1079</f>
        <v>0</v>
      </c>
      <c r="Q1079" s="203">
        <v>0.015</v>
      </c>
      <c r="R1079" s="203">
        <f>Q1079*H1079</f>
        <v>0.5175</v>
      </c>
      <c r="S1079" s="203">
        <v>0</v>
      </c>
      <c r="T1079" s="204">
        <f>S1079*H1079</f>
        <v>0</v>
      </c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R1079" s="205" t="s">
        <v>348</v>
      </c>
      <c r="AT1079" s="205" t="s">
        <v>195</v>
      </c>
      <c r="AU1079" s="205" t="s">
        <v>89</v>
      </c>
      <c r="AY1079" s="18" t="s">
        <v>193</v>
      </c>
      <c r="BE1079" s="206">
        <f>IF(N1079="základní",J1079,0)</f>
        <v>0</v>
      </c>
      <c r="BF1079" s="206">
        <f>IF(N1079="snížená",J1079,0)</f>
        <v>0</v>
      </c>
      <c r="BG1079" s="206">
        <f>IF(N1079="zákl. přenesená",J1079,0)</f>
        <v>0</v>
      </c>
      <c r="BH1079" s="206">
        <f>IF(N1079="sníž. přenesená",J1079,0)</f>
        <v>0</v>
      </c>
      <c r="BI1079" s="206">
        <f>IF(N1079="nulová",J1079,0)</f>
        <v>0</v>
      </c>
      <c r="BJ1079" s="18" t="s">
        <v>87</v>
      </c>
      <c r="BK1079" s="206">
        <f>ROUND(I1079*H1079,2)</f>
        <v>0</v>
      </c>
      <c r="BL1079" s="18" t="s">
        <v>348</v>
      </c>
      <c r="BM1079" s="205" t="s">
        <v>934</v>
      </c>
    </row>
    <row r="1080" spans="2:51" s="15" customFormat="1" ht="12">
      <c r="B1080" s="230"/>
      <c r="C1080" s="231"/>
      <c r="D1080" s="209" t="s">
        <v>201</v>
      </c>
      <c r="E1080" s="232" t="s">
        <v>1</v>
      </c>
      <c r="F1080" s="233" t="s">
        <v>1826</v>
      </c>
      <c r="G1080" s="231"/>
      <c r="H1080" s="232" t="s">
        <v>1</v>
      </c>
      <c r="I1080" s="234"/>
      <c r="J1080" s="231"/>
      <c r="K1080" s="231"/>
      <c r="L1080" s="235"/>
      <c r="M1080" s="236"/>
      <c r="N1080" s="237"/>
      <c r="O1080" s="237"/>
      <c r="P1080" s="237"/>
      <c r="Q1080" s="237"/>
      <c r="R1080" s="237"/>
      <c r="S1080" s="237"/>
      <c r="T1080" s="238"/>
      <c r="AT1080" s="239" t="s">
        <v>201</v>
      </c>
      <c r="AU1080" s="239" t="s">
        <v>89</v>
      </c>
      <c r="AV1080" s="15" t="s">
        <v>87</v>
      </c>
      <c r="AW1080" s="15" t="s">
        <v>36</v>
      </c>
      <c r="AX1080" s="15" t="s">
        <v>80</v>
      </c>
      <c r="AY1080" s="239" t="s">
        <v>193</v>
      </c>
    </row>
    <row r="1081" spans="2:51" s="13" customFormat="1" ht="12">
      <c r="B1081" s="207"/>
      <c r="C1081" s="208"/>
      <c r="D1081" s="209" t="s">
        <v>201</v>
      </c>
      <c r="E1081" s="210" t="s">
        <v>1</v>
      </c>
      <c r="F1081" s="211" t="s">
        <v>1879</v>
      </c>
      <c r="G1081" s="208"/>
      <c r="H1081" s="212">
        <v>4.31</v>
      </c>
      <c r="I1081" s="213"/>
      <c r="J1081" s="208"/>
      <c r="K1081" s="208"/>
      <c r="L1081" s="214"/>
      <c r="M1081" s="215"/>
      <c r="N1081" s="216"/>
      <c r="O1081" s="216"/>
      <c r="P1081" s="216"/>
      <c r="Q1081" s="216"/>
      <c r="R1081" s="216"/>
      <c r="S1081" s="216"/>
      <c r="T1081" s="217"/>
      <c r="AT1081" s="218" t="s">
        <v>201</v>
      </c>
      <c r="AU1081" s="218" t="s">
        <v>89</v>
      </c>
      <c r="AV1081" s="13" t="s">
        <v>89</v>
      </c>
      <c r="AW1081" s="13" t="s">
        <v>36</v>
      </c>
      <c r="AX1081" s="13" t="s">
        <v>80</v>
      </c>
      <c r="AY1081" s="218" t="s">
        <v>193</v>
      </c>
    </row>
    <row r="1082" spans="2:51" s="13" customFormat="1" ht="12">
      <c r="B1082" s="207"/>
      <c r="C1082" s="208"/>
      <c r="D1082" s="209" t="s">
        <v>201</v>
      </c>
      <c r="E1082" s="210" t="s">
        <v>1</v>
      </c>
      <c r="F1082" s="211" t="s">
        <v>1880</v>
      </c>
      <c r="G1082" s="208"/>
      <c r="H1082" s="212">
        <v>30.19</v>
      </c>
      <c r="I1082" s="213"/>
      <c r="J1082" s="208"/>
      <c r="K1082" s="208"/>
      <c r="L1082" s="214"/>
      <c r="M1082" s="215"/>
      <c r="N1082" s="216"/>
      <c r="O1082" s="216"/>
      <c r="P1082" s="216"/>
      <c r="Q1082" s="216"/>
      <c r="R1082" s="216"/>
      <c r="S1082" s="216"/>
      <c r="T1082" s="217"/>
      <c r="AT1082" s="218" t="s">
        <v>201</v>
      </c>
      <c r="AU1082" s="218" t="s">
        <v>89</v>
      </c>
      <c r="AV1082" s="13" t="s">
        <v>89</v>
      </c>
      <c r="AW1082" s="13" t="s">
        <v>36</v>
      </c>
      <c r="AX1082" s="13" t="s">
        <v>80</v>
      </c>
      <c r="AY1082" s="218" t="s">
        <v>193</v>
      </c>
    </row>
    <row r="1083" spans="2:51" s="14" customFormat="1" ht="12">
      <c r="B1083" s="219"/>
      <c r="C1083" s="220"/>
      <c r="D1083" s="209" t="s">
        <v>201</v>
      </c>
      <c r="E1083" s="221" t="s">
        <v>1</v>
      </c>
      <c r="F1083" s="222" t="s">
        <v>203</v>
      </c>
      <c r="G1083" s="220"/>
      <c r="H1083" s="223">
        <v>34.5</v>
      </c>
      <c r="I1083" s="224"/>
      <c r="J1083" s="220"/>
      <c r="K1083" s="220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201</v>
      </c>
      <c r="AU1083" s="229" t="s">
        <v>89</v>
      </c>
      <c r="AV1083" s="14" t="s">
        <v>199</v>
      </c>
      <c r="AW1083" s="14" t="s">
        <v>36</v>
      </c>
      <c r="AX1083" s="14" t="s">
        <v>87</v>
      </c>
      <c r="AY1083" s="229" t="s">
        <v>193</v>
      </c>
    </row>
    <row r="1084" spans="1:65" s="2" customFormat="1" ht="24.2" customHeight="1">
      <c r="A1084" s="35"/>
      <c r="B1084" s="36"/>
      <c r="C1084" s="193" t="s">
        <v>2628</v>
      </c>
      <c r="D1084" s="193" t="s">
        <v>195</v>
      </c>
      <c r="E1084" s="194" t="s">
        <v>2629</v>
      </c>
      <c r="F1084" s="195" t="s">
        <v>2630</v>
      </c>
      <c r="G1084" s="196" t="s">
        <v>496</v>
      </c>
      <c r="H1084" s="197">
        <v>3.35</v>
      </c>
      <c r="I1084" s="198"/>
      <c r="J1084" s="199">
        <f>ROUND(I1084*H1084,2)</f>
        <v>0</v>
      </c>
      <c r="K1084" s="200"/>
      <c r="L1084" s="40"/>
      <c r="M1084" s="201" t="s">
        <v>1</v>
      </c>
      <c r="N1084" s="202" t="s">
        <v>45</v>
      </c>
      <c r="O1084" s="72"/>
      <c r="P1084" s="203">
        <f>O1084*H1084</f>
        <v>0</v>
      </c>
      <c r="Q1084" s="203">
        <v>0</v>
      </c>
      <c r="R1084" s="203">
        <f>Q1084*H1084</f>
        <v>0</v>
      </c>
      <c r="S1084" s="203">
        <v>0</v>
      </c>
      <c r="T1084" s="204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205" t="s">
        <v>348</v>
      </c>
      <c r="AT1084" s="205" t="s">
        <v>195</v>
      </c>
      <c r="AU1084" s="205" t="s">
        <v>89</v>
      </c>
      <c r="AY1084" s="18" t="s">
        <v>193</v>
      </c>
      <c r="BE1084" s="206">
        <f>IF(N1084="základní",J1084,0)</f>
        <v>0</v>
      </c>
      <c r="BF1084" s="206">
        <f>IF(N1084="snížená",J1084,0)</f>
        <v>0</v>
      </c>
      <c r="BG1084" s="206">
        <f>IF(N1084="zákl. přenesená",J1084,0)</f>
        <v>0</v>
      </c>
      <c r="BH1084" s="206">
        <f>IF(N1084="sníž. přenesená",J1084,0)</f>
        <v>0</v>
      </c>
      <c r="BI1084" s="206">
        <f>IF(N1084="nulová",J1084,0)</f>
        <v>0</v>
      </c>
      <c r="BJ1084" s="18" t="s">
        <v>87</v>
      </c>
      <c r="BK1084" s="206">
        <f>ROUND(I1084*H1084,2)</f>
        <v>0</v>
      </c>
      <c r="BL1084" s="18" t="s">
        <v>348</v>
      </c>
      <c r="BM1084" s="205" t="s">
        <v>2631</v>
      </c>
    </row>
    <row r="1085" spans="2:51" s="13" customFormat="1" ht="12">
      <c r="B1085" s="207"/>
      <c r="C1085" s="208"/>
      <c r="D1085" s="209" t="s">
        <v>201</v>
      </c>
      <c r="E1085" s="210" t="s">
        <v>1</v>
      </c>
      <c r="F1085" s="211" t="s">
        <v>2632</v>
      </c>
      <c r="G1085" s="208"/>
      <c r="H1085" s="212">
        <v>3.35</v>
      </c>
      <c r="I1085" s="213"/>
      <c r="J1085" s="208"/>
      <c r="K1085" s="208"/>
      <c r="L1085" s="214"/>
      <c r="M1085" s="215"/>
      <c r="N1085" s="216"/>
      <c r="O1085" s="216"/>
      <c r="P1085" s="216"/>
      <c r="Q1085" s="216"/>
      <c r="R1085" s="216"/>
      <c r="S1085" s="216"/>
      <c r="T1085" s="217"/>
      <c r="AT1085" s="218" t="s">
        <v>201</v>
      </c>
      <c r="AU1085" s="218" t="s">
        <v>89</v>
      </c>
      <c r="AV1085" s="13" t="s">
        <v>89</v>
      </c>
      <c r="AW1085" s="13" t="s">
        <v>36</v>
      </c>
      <c r="AX1085" s="13" t="s">
        <v>80</v>
      </c>
      <c r="AY1085" s="218" t="s">
        <v>193</v>
      </c>
    </row>
    <row r="1086" spans="2:51" s="14" customFormat="1" ht="12">
      <c r="B1086" s="219"/>
      <c r="C1086" s="220"/>
      <c r="D1086" s="209" t="s">
        <v>201</v>
      </c>
      <c r="E1086" s="221" t="s">
        <v>1</v>
      </c>
      <c r="F1086" s="222" t="s">
        <v>203</v>
      </c>
      <c r="G1086" s="220"/>
      <c r="H1086" s="223">
        <v>3.35</v>
      </c>
      <c r="I1086" s="224"/>
      <c r="J1086" s="220"/>
      <c r="K1086" s="220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201</v>
      </c>
      <c r="AU1086" s="229" t="s">
        <v>89</v>
      </c>
      <c r="AV1086" s="14" t="s">
        <v>199</v>
      </c>
      <c r="AW1086" s="14" t="s">
        <v>36</v>
      </c>
      <c r="AX1086" s="14" t="s">
        <v>87</v>
      </c>
      <c r="AY1086" s="229" t="s">
        <v>193</v>
      </c>
    </row>
    <row r="1087" spans="1:65" s="2" customFormat="1" ht="16.5" customHeight="1">
      <c r="A1087" s="35"/>
      <c r="B1087" s="36"/>
      <c r="C1087" s="251" t="s">
        <v>1431</v>
      </c>
      <c r="D1087" s="251" t="s">
        <v>370</v>
      </c>
      <c r="E1087" s="252" t="s">
        <v>2633</v>
      </c>
      <c r="F1087" s="253" t="s">
        <v>2634</v>
      </c>
      <c r="G1087" s="254" t="s">
        <v>496</v>
      </c>
      <c r="H1087" s="255">
        <v>3.685</v>
      </c>
      <c r="I1087" s="256"/>
      <c r="J1087" s="257">
        <f>ROUND(I1087*H1087,2)</f>
        <v>0</v>
      </c>
      <c r="K1087" s="258"/>
      <c r="L1087" s="259"/>
      <c r="M1087" s="260" t="s">
        <v>1</v>
      </c>
      <c r="N1087" s="261" t="s">
        <v>45</v>
      </c>
      <c r="O1087" s="72"/>
      <c r="P1087" s="203">
        <f>O1087*H1087</f>
        <v>0</v>
      </c>
      <c r="Q1087" s="203">
        <v>0.00013</v>
      </c>
      <c r="R1087" s="203">
        <f>Q1087*H1087</f>
        <v>0.00047904999999999996</v>
      </c>
      <c r="S1087" s="203">
        <v>0</v>
      </c>
      <c r="T1087" s="204">
        <f>S1087*H1087</f>
        <v>0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R1087" s="205" t="s">
        <v>457</v>
      </c>
      <c r="AT1087" s="205" t="s">
        <v>370</v>
      </c>
      <c r="AU1087" s="205" t="s">
        <v>89</v>
      </c>
      <c r="AY1087" s="18" t="s">
        <v>193</v>
      </c>
      <c r="BE1087" s="206">
        <f>IF(N1087="základní",J1087,0)</f>
        <v>0</v>
      </c>
      <c r="BF1087" s="206">
        <f>IF(N1087="snížená",J1087,0)</f>
        <v>0</v>
      </c>
      <c r="BG1087" s="206">
        <f>IF(N1087="zákl. přenesená",J1087,0)</f>
        <v>0</v>
      </c>
      <c r="BH1087" s="206">
        <f>IF(N1087="sníž. přenesená",J1087,0)</f>
        <v>0</v>
      </c>
      <c r="BI1087" s="206">
        <f>IF(N1087="nulová",J1087,0)</f>
        <v>0</v>
      </c>
      <c r="BJ1087" s="18" t="s">
        <v>87</v>
      </c>
      <c r="BK1087" s="206">
        <f>ROUND(I1087*H1087,2)</f>
        <v>0</v>
      </c>
      <c r="BL1087" s="18" t="s">
        <v>348</v>
      </c>
      <c r="BM1087" s="205" t="s">
        <v>2635</v>
      </c>
    </row>
    <row r="1088" spans="2:51" s="13" customFormat="1" ht="12">
      <c r="B1088" s="207"/>
      <c r="C1088" s="208"/>
      <c r="D1088" s="209" t="s">
        <v>201</v>
      </c>
      <c r="E1088" s="208"/>
      <c r="F1088" s="211" t="s">
        <v>2636</v>
      </c>
      <c r="G1088" s="208"/>
      <c r="H1088" s="212">
        <v>3.685</v>
      </c>
      <c r="I1088" s="213"/>
      <c r="J1088" s="208"/>
      <c r="K1088" s="208"/>
      <c r="L1088" s="214"/>
      <c r="M1088" s="215"/>
      <c r="N1088" s="216"/>
      <c r="O1088" s="216"/>
      <c r="P1088" s="216"/>
      <c r="Q1088" s="216"/>
      <c r="R1088" s="216"/>
      <c r="S1088" s="216"/>
      <c r="T1088" s="217"/>
      <c r="AT1088" s="218" t="s">
        <v>201</v>
      </c>
      <c r="AU1088" s="218" t="s">
        <v>89</v>
      </c>
      <c r="AV1088" s="13" t="s">
        <v>89</v>
      </c>
      <c r="AW1088" s="13" t="s">
        <v>4</v>
      </c>
      <c r="AX1088" s="13" t="s">
        <v>87</v>
      </c>
      <c r="AY1088" s="218" t="s">
        <v>193</v>
      </c>
    </row>
    <row r="1089" spans="1:65" s="2" customFormat="1" ht="24.2" customHeight="1">
      <c r="A1089" s="35"/>
      <c r="B1089" s="36"/>
      <c r="C1089" s="193" t="s">
        <v>2637</v>
      </c>
      <c r="D1089" s="193" t="s">
        <v>195</v>
      </c>
      <c r="E1089" s="194" t="s">
        <v>936</v>
      </c>
      <c r="F1089" s="195" t="s">
        <v>937</v>
      </c>
      <c r="G1089" s="196" t="s">
        <v>496</v>
      </c>
      <c r="H1089" s="197">
        <v>21.02</v>
      </c>
      <c r="I1089" s="198"/>
      <c r="J1089" s="199">
        <f>ROUND(I1089*H1089,2)</f>
        <v>0</v>
      </c>
      <c r="K1089" s="200"/>
      <c r="L1089" s="40"/>
      <c r="M1089" s="201" t="s">
        <v>1</v>
      </c>
      <c r="N1089" s="202" t="s">
        <v>45</v>
      </c>
      <c r="O1089" s="72"/>
      <c r="P1089" s="203">
        <f>O1089*H1089</f>
        <v>0</v>
      </c>
      <c r="Q1089" s="203">
        <v>0.00058</v>
      </c>
      <c r="R1089" s="203">
        <f>Q1089*H1089</f>
        <v>0.0121916</v>
      </c>
      <c r="S1089" s="203">
        <v>0</v>
      </c>
      <c r="T1089" s="204">
        <f>S1089*H1089</f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205" t="s">
        <v>348</v>
      </c>
      <c r="AT1089" s="205" t="s">
        <v>195</v>
      </c>
      <c r="AU1089" s="205" t="s">
        <v>89</v>
      </c>
      <c r="AY1089" s="18" t="s">
        <v>193</v>
      </c>
      <c r="BE1089" s="206">
        <f>IF(N1089="základní",J1089,0)</f>
        <v>0</v>
      </c>
      <c r="BF1089" s="206">
        <f>IF(N1089="snížená",J1089,0)</f>
        <v>0</v>
      </c>
      <c r="BG1089" s="206">
        <f>IF(N1089="zákl. přenesená",J1089,0)</f>
        <v>0</v>
      </c>
      <c r="BH1089" s="206">
        <f>IF(N1089="sníž. přenesená",J1089,0)</f>
        <v>0</v>
      </c>
      <c r="BI1089" s="206">
        <f>IF(N1089="nulová",J1089,0)</f>
        <v>0</v>
      </c>
      <c r="BJ1089" s="18" t="s">
        <v>87</v>
      </c>
      <c r="BK1089" s="206">
        <f>ROUND(I1089*H1089,2)</f>
        <v>0</v>
      </c>
      <c r="BL1089" s="18" t="s">
        <v>348</v>
      </c>
      <c r="BM1089" s="205" t="s">
        <v>938</v>
      </c>
    </row>
    <row r="1090" spans="2:51" s="15" customFormat="1" ht="12">
      <c r="B1090" s="230"/>
      <c r="C1090" s="231"/>
      <c r="D1090" s="209" t="s">
        <v>201</v>
      </c>
      <c r="E1090" s="232" t="s">
        <v>1</v>
      </c>
      <c r="F1090" s="233" t="s">
        <v>1826</v>
      </c>
      <c r="G1090" s="231"/>
      <c r="H1090" s="232" t="s">
        <v>1</v>
      </c>
      <c r="I1090" s="234"/>
      <c r="J1090" s="231"/>
      <c r="K1090" s="231"/>
      <c r="L1090" s="235"/>
      <c r="M1090" s="236"/>
      <c r="N1090" s="237"/>
      <c r="O1090" s="237"/>
      <c r="P1090" s="237"/>
      <c r="Q1090" s="237"/>
      <c r="R1090" s="237"/>
      <c r="S1090" s="237"/>
      <c r="T1090" s="238"/>
      <c r="AT1090" s="239" t="s">
        <v>201</v>
      </c>
      <c r="AU1090" s="239" t="s">
        <v>89</v>
      </c>
      <c r="AV1090" s="15" t="s">
        <v>87</v>
      </c>
      <c r="AW1090" s="15" t="s">
        <v>36</v>
      </c>
      <c r="AX1090" s="15" t="s">
        <v>80</v>
      </c>
      <c r="AY1090" s="239" t="s">
        <v>193</v>
      </c>
    </row>
    <row r="1091" spans="2:51" s="13" customFormat="1" ht="12">
      <c r="B1091" s="207"/>
      <c r="C1091" s="208"/>
      <c r="D1091" s="209" t="s">
        <v>201</v>
      </c>
      <c r="E1091" s="210" t="s">
        <v>1</v>
      </c>
      <c r="F1091" s="211" t="s">
        <v>2638</v>
      </c>
      <c r="G1091" s="208"/>
      <c r="H1091" s="212">
        <v>3.96</v>
      </c>
      <c r="I1091" s="213"/>
      <c r="J1091" s="208"/>
      <c r="K1091" s="208"/>
      <c r="L1091" s="214"/>
      <c r="M1091" s="215"/>
      <c r="N1091" s="216"/>
      <c r="O1091" s="216"/>
      <c r="P1091" s="216"/>
      <c r="Q1091" s="216"/>
      <c r="R1091" s="216"/>
      <c r="S1091" s="216"/>
      <c r="T1091" s="217"/>
      <c r="AT1091" s="218" t="s">
        <v>201</v>
      </c>
      <c r="AU1091" s="218" t="s">
        <v>89</v>
      </c>
      <c r="AV1091" s="13" t="s">
        <v>89</v>
      </c>
      <c r="AW1091" s="13" t="s">
        <v>36</v>
      </c>
      <c r="AX1091" s="13" t="s">
        <v>80</v>
      </c>
      <c r="AY1091" s="218" t="s">
        <v>193</v>
      </c>
    </row>
    <row r="1092" spans="2:51" s="13" customFormat="1" ht="12">
      <c r="B1092" s="207"/>
      <c r="C1092" s="208"/>
      <c r="D1092" s="209" t="s">
        <v>201</v>
      </c>
      <c r="E1092" s="210" t="s">
        <v>1</v>
      </c>
      <c r="F1092" s="211" t="s">
        <v>2639</v>
      </c>
      <c r="G1092" s="208"/>
      <c r="H1092" s="212">
        <v>17.06</v>
      </c>
      <c r="I1092" s="213"/>
      <c r="J1092" s="208"/>
      <c r="K1092" s="208"/>
      <c r="L1092" s="214"/>
      <c r="M1092" s="215"/>
      <c r="N1092" s="216"/>
      <c r="O1092" s="216"/>
      <c r="P1092" s="216"/>
      <c r="Q1092" s="216"/>
      <c r="R1092" s="216"/>
      <c r="S1092" s="216"/>
      <c r="T1092" s="217"/>
      <c r="AT1092" s="218" t="s">
        <v>201</v>
      </c>
      <c r="AU1092" s="218" t="s">
        <v>89</v>
      </c>
      <c r="AV1092" s="13" t="s">
        <v>89</v>
      </c>
      <c r="AW1092" s="13" t="s">
        <v>36</v>
      </c>
      <c r="AX1092" s="13" t="s">
        <v>80</v>
      </c>
      <c r="AY1092" s="218" t="s">
        <v>193</v>
      </c>
    </row>
    <row r="1093" spans="2:51" s="14" customFormat="1" ht="12">
      <c r="B1093" s="219"/>
      <c r="C1093" s="220"/>
      <c r="D1093" s="209" t="s">
        <v>201</v>
      </c>
      <c r="E1093" s="221" t="s">
        <v>1</v>
      </c>
      <c r="F1093" s="222" t="s">
        <v>203</v>
      </c>
      <c r="G1093" s="220"/>
      <c r="H1093" s="223">
        <v>21.02</v>
      </c>
      <c r="I1093" s="224"/>
      <c r="J1093" s="220"/>
      <c r="K1093" s="220"/>
      <c r="L1093" s="225"/>
      <c r="M1093" s="226"/>
      <c r="N1093" s="227"/>
      <c r="O1093" s="227"/>
      <c r="P1093" s="227"/>
      <c r="Q1093" s="227"/>
      <c r="R1093" s="227"/>
      <c r="S1093" s="227"/>
      <c r="T1093" s="228"/>
      <c r="AT1093" s="229" t="s">
        <v>201</v>
      </c>
      <c r="AU1093" s="229" t="s">
        <v>89</v>
      </c>
      <c r="AV1093" s="14" t="s">
        <v>199</v>
      </c>
      <c r="AW1093" s="14" t="s">
        <v>36</v>
      </c>
      <c r="AX1093" s="14" t="s">
        <v>87</v>
      </c>
      <c r="AY1093" s="229" t="s">
        <v>193</v>
      </c>
    </row>
    <row r="1094" spans="1:65" s="2" customFormat="1" ht="16.5" customHeight="1">
      <c r="A1094" s="35"/>
      <c r="B1094" s="36"/>
      <c r="C1094" s="251" t="s">
        <v>1435</v>
      </c>
      <c r="D1094" s="251" t="s">
        <v>370</v>
      </c>
      <c r="E1094" s="252" t="s">
        <v>943</v>
      </c>
      <c r="F1094" s="253" t="s">
        <v>944</v>
      </c>
      <c r="G1094" s="254" t="s">
        <v>496</v>
      </c>
      <c r="H1094" s="255">
        <v>23.122</v>
      </c>
      <c r="I1094" s="256"/>
      <c r="J1094" s="257">
        <f>ROUND(I1094*H1094,2)</f>
        <v>0</v>
      </c>
      <c r="K1094" s="258"/>
      <c r="L1094" s="259"/>
      <c r="M1094" s="260" t="s">
        <v>1</v>
      </c>
      <c r="N1094" s="261" t="s">
        <v>45</v>
      </c>
      <c r="O1094" s="72"/>
      <c r="P1094" s="203">
        <f>O1094*H1094</f>
        <v>0</v>
      </c>
      <c r="Q1094" s="203">
        <v>0.0012</v>
      </c>
      <c r="R1094" s="203">
        <f>Q1094*H1094</f>
        <v>0.027746399999999997</v>
      </c>
      <c r="S1094" s="203">
        <v>0</v>
      </c>
      <c r="T1094" s="204">
        <f>S1094*H1094</f>
        <v>0</v>
      </c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R1094" s="205" t="s">
        <v>457</v>
      </c>
      <c r="AT1094" s="205" t="s">
        <v>370</v>
      </c>
      <c r="AU1094" s="205" t="s">
        <v>89</v>
      </c>
      <c r="AY1094" s="18" t="s">
        <v>193</v>
      </c>
      <c r="BE1094" s="206">
        <f>IF(N1094="základní",J1094,0)</f>
        <v>0</v>
      </c>
      <c r="BF1094" s="206">
        <f>IF(N1094="snížená",J1094,0)</f>
        <v>0</v>
      </c>
      <c r="BG1094" s="206">
        <f>IF(N1094="zákl. přenesená",J1094,0)</f>
        <v>0</v>
      </c>
      <c r="BH1094" s="206">
        <f>IF(N1094="sníž. přenesená",J1094,0)</f>
        <v>0</v>
      </c>
      <c r="BI1094" s="206">
        <f>IF(N1094="nulová",J1094,0)</f>
        <v>0</v>
      </c>
      <c r="BJ1094" s="18" t="s">
        <v>87</v>
      </c>
      <c r="BK1094" s="206">
        <f>ROUND(I1094*H1094,2)</f>
        <v>0</v>
      </c>
      <c r="BL1094" s="18" t="s">
        <v>348</v>
      </c>
      <c r="BM1094" s="205" t="s">
        <v>945</v>
      </c>
    </row>
    <row r="1095" spans="2:51" s="13" customFormat="1" ht="12">
      <c r="B1095" s="207"/>
      <c r="C1095" s="208"/>
      <c r="D1095" s="209" t="s">
        <v>201</v>
      </c>
      <c r="E1095" s="208"/>
      <c r="F1095" s="211" t="s">
        <v>2640</v>
      </c>
      <c r="G1095" s="208"/>
      <c r="H1095" s="212">
        <v>23.122</v>
      </c>
      <c r="I1095" s="213"/>
      <c r="J1095" s="208"/>
      <c r="K1095" s="208"/>
      <c r="L1095" s="214"/>
      <c r="M1095" s="215"/>
      <c r="N1095" s="216"/>
      <c r="O1095" s="216"/>
      <c r="P1095" s="216"/>
      <c r="Q1095" s="216"/>
      <c r="R1095" s="216"/>
      <c r="S1095" s="216"/>
      <c r="T1095" s="217"/>
      <c r="AT1095" s="218" t="s">
        <v>201</v>
      </c>
      <c r="AU1095" s="218" t="s">
        <v>89</v>
      </c>
      <c r="AV1095" s="13" t="s">
        <v>89</v>
      </c>
      <c r="AW1095" s="13" t="s">
        <v>4</v>
      </c>
      <c r="AX1095" s="13" t="s">
        <v>87</v>
      </c>
      <c r="AY1095" s="218" t="s">
        <v>193</v>
      </c>
    </row>
    <row r="1096" spans="1:65" s="2" customFormat="1" ht="24.2" customHeight="1">
      <c r="A1096" s="35"/>
      <c r="B1096" s="36"/>
      <c r="C1096" s="193" t="s">
        <v>2641</v>
      </c>
      <c r="D1096" s="193" t="s">
        <v>195</v>
      </c>
      <c r="E1096" s="194" t="s">
        <v>960</v>
      </c>
      <c r="F1096" s="195" t="s">
        <v>961</v>
      </c>
      <c r="G1096" s="196" t="s">
        <v>231</v>
      </c>
      <c r="H1096" s="197">
        <v>54.07</v>
      </c>
      <c r="I1096" s="198"/>
      <c r="J1096" s="199">
        <f>ROUND(I1096*H1096,2)</f>
        <v>0</v>
      </c>
      <c r="K1096" s="200"/>
      <c r="L1096" s="40"/>
      <c r="M1096" s="201" t="s">
        <v>1</v>
      </c>
      <c r="N1096" s="202" t="s">
        <v>45</v>
      </c>
      <c r="O1096" s="72"/>
      <c r="P1096" s="203">
        <f>O1096*H1096</f>
        <v>0</v>
      </c>
      <c r="Q1096" s="203">
        <v>0.0075</v>
      </c>
      <c r="R1096" s="203">
        <f>Q1096*H1096</f>
        <v>0.40552499999999997</v>
      </c>
      <c r="S1096" s="203">
        <v>0</v>
      </c>
      <c r="T1096" s="204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05" t="s">
        <v>348</v>
      </c>
      <c r="AT1096" s="205" t="s">
        <v>195</v>
      </c>
      <c r="AU1096" s="205" t="s">
        <v>89</v>
      </c>
      <c r="AY1096" s="18" t="s">
        <v>193</v>
      </c>
      <c r="BE1096" s="206">
        <f>IF(N1096="základní",J1096,0)</f>
        <v>0</v>
      </c>
      <c r="BF1096" s="206">
        <f>IF(N1096="snížená",J1096,0)</f>
        <v>0</v>
      </c>
      <c r="BG1096" s="206">
        <f>IF(N1096="zákl. přenesená",J1096,0)</f>
        <v>0</v>
      </c>
      <c r="BH1096" s="206">
        <f>IF(N1096="sníž. přenesená",J1096,0)</f>
        <v>0</v>
      </c>
      <c r="BI1096" s="206">
        <f>IF(N1096="nulová",J1096,0)</f>
        <v>0</v>
      </c>
      <c r="BJ1096" s="18" t="s">
        <v>87</v>
      </c>
      <c r="BK1096" s="206">
        <f>ROUND(I1096*H1096,2)</f>
        <v>0</v>
      </c>
      <c r="BL1096" s="18" t="s">
        <v>348</v>
      </c>
      <c r="BM1096" s="205" t="s">
        <v>962</v>
      </c>
    </row>
    <row r="1097" spans="2:51" s="15" customFormat="1" ht="12">
      <c r="B1097" s="230"/>
      <c r="C1097" s="231"/>
      <c r="D1097" s="209" t="s">
        <v>201</v>
      </c>
      <c r="E1097" s="232" t="s">
        <v>1</v>
      </c>
      <c r="F1097" s="233" t="s">
        <v>1826</v>
      </c>
      <c r="G1097" s="231"/>
      <c r="H1097" s="232" t="s">
        <v>1</v>
      </c>
      <c r="I1097" s="234"/>
      <c r="J1097" s="231"/>
      <c r="K1097" s="231"/>
      <c r="L1097" s="235"/>
      <c r="M1097" s="236"/>
      <c r="N1097" s="237"/>
      <c r="O1097" s="237"/>
      <c r="P1097" s="237"/>
      <c r="Q1097" s="237"/>
      <c r="R1097" s="237"/>
      <c r="S1097" s="237"/>
      <c r="T1097" s="238"/>
      <c r="AT1097" s="239" t="s">
        <v>201</v>
      </c>
      <c r="AU1097" s="239" t="s">
        <v>89</v>
      </c>
      <c r="AV1097" s="15" t="s">
        <v>87</v>
      </c>
      <c r="AW1097" s="15" t="s">
        <v>36</v>
      </c>
      <c r="AX1097" s="15" t="s">
        <v>80</v>
      </c>
      <c r="AY1097" s="239" t="s">
        <v>193</v>
      </c>
    </row>
    <row r="1098" spans="2:51" s="13" customFormat="1" ht="12">
      <c r="B1098" s="207"/>
      <c r="C1098" s="208"/>
      <c r="D1098" s="209" t="s">
        <v>201</v>
      </c>
      <c r="E1098" s="210" t="s">
        <v>1</v>
      </c>
      <c r="F1098" s="211" t="s">
        <v>1879</v>
      </c>
      <c r="G1098" s="208"/>
      <c r="H1098" s="212">
        <v>4.31</v>
      </c>
      <c r="I1098" s="213"/>
      <c r="J1098" s="208"/>
      <c r="K1098" s="208"/>
      <c r="L1098" s="214"/>
      <c r="M1098" s="215"/>
      <c r="N1098" s="216"/>
      <c r="O1098" s="216"/>
      <c r="P1098" s="216"/>
      <c r="Q1098" s="216"/>
      <c r="R1098" s="216"/>
      <c r="S1098" s="216"/>
      <c r="T1098" s="217"/>
      <c r="AT1098" s="218" t="s">
        <v>201</v>
      </c>
      <c r="AU1098" s="218" t="s">
        <v>89</v>
      </c>
      <c r="AV1098" s="13" t="s">
        <v>89</v>
      </c>
      <c r="AW1098" s="13" t="s">
        <v>36</v>
      </c>
      <c r="AX1098" s="13" t="s">
        <v>80</v>
      </c>
      <c r="AY1098" s="218" t="s">
        <v>193</v>
      </c>
    </row>
    <row r="1099" spans="2:51" s="13" customFormat="1" ht="12">
      <c r="B1099" s="207"/>
      <c r="C1099" s="208"/>
      <c r="D1099" s="209" t="s">
        <v>201</v>
      </c>
      <c r="E1099" s="210" t="s">
        <v>1</v>
      </c>
      <c r="F1099" s="211" t="s">
        <v>1880</v>
      </c>
      <c r="G1099" s="208"/>
      <c r="H1099" s="212">
        <v>30.19</v>
      </c>
      <c r="I1099" s="213"/>
      <c r="J1099" s="208"/>
      <c r="K1099" s="208"/>
      <c r="L1099" s="214"/>
      <c r="M1099" s="215"/>
      <c r="N1099" s="216"/>
      <c r="O1099" s="216"/>
      <c r="P1099" s="216"/>
      <c r="Q1099" s="216"/>
      <c r="R1099" s="216"/>
      <c r="S1099" s="216"/>
      <c r="T1099" s="217"/>
      <c r="AT1099" s="218" t="s">
        <v>201</v>
      </c>
      <c r="AU1099" s="218" t="s">
        <v>89</v>
      </c>
      <c r="AV1099" s="13" t="s">
        <v>89</v>
      </c>
      <c r="AW1099" s="13" t="s">
        <v>36</v>
      </c>
      <c r="AX1099" s="13" t="s">
        <v>80</v>
      </c>
      <c r="AY1099" s="218" t="s">
        <v>193</v>
      </c>
    </row>
    <row r="1100" spans="2:51" s="13" customFormat="1" ht="12">
      <c r="B1100" s="207"/>
      <c r="C1100" s="208"/>
      <c r="D1100" s="209" t="s">
        <v>201</v>
      </c>
      <c r="E1100" s="210" t="s">
        <v>1</v>
      </c>
      <c r="F1100" s="211" t="s">
        <v>1885</v>
      </c>
      <c r="G1100" s="208"/>
      <c r="H1100" s="212">
        <v>5.91</v>
      </c>
      <c r="I1100" s="213"/>
      <c r="J1100" s="208"/>
      <c r="K1100" s="208"/>
      <c r="L1100" s="214"/>
      <c r="M1100" s="215"/>
      <c r="N1100" s="216"/>
      <c r="O1100" s="216"/>
      <c r="P1100" s="216"/>
      <c r="Q1100" s="216"/>
      <c r="R1100" s="216"/>
      <c r="S1100" s="216"/>
      <c r="T1100" s="217"/>
      <c r="AT1100" s="218" t="s">
        <v>201</v>
      </c>
      <c r="AU1100" s="218" t="s">
        <v>89</v>
      </c>
      <c r="AV1100" s="13" t="s">
        <v>89</v>
      </c>
      <c r="AW1100" s="13" t="s">
        <v>36</v>
      </c>
      <c r="AX1100" s="13" t="s">
        <v>80</v>
      </c>
      <c r="AY1100" s="218" t="s">
        <v>193</v>
      </c>
    </row>
    <row r="1101" spans="2:51" s="13" customFormat="1" ht="12">
      <c r="B1101" s="207"/>
      <c r="C1101" s="208"/>
      <c r="D1101" s="209" t="s">
        <v>201</v>
      </c>
      <c r="E1101" s="210" t="s">
        <v>1</v>
      </c>
      <c r="F1101" s="211" t="s">
        <v>1886</v>
      </c>
      <c r="G1101" s="208"/>
      <c r="H1101" s="212">
        <v>3.69</v>
      </c>
      <c r="I1101" s="213"/>
      <c r="J1101" s="208"/>
      <c r="K1101" s="208"/>
      <c r="L1101" s="214"/>
      <c r="M1101" s="215"/>
      <c r="N1101" s="216"/>
      <c r="O1101" s="216"/>
      <c r="P1101" s="216"/>
      <c r="Q1101" s="216"/>
      <c r="R1101" s="216"/>
      <c r="S1101" s="216"/>
      <c r="T1101" s="217"/>
      <c r="AT1101" s="218" t="s">
        <v>201</v>
      </c>
      <c r="AU1101" s="218" t="s">
        <v>89</v>
      </c>
      <c r="AV1101" s="13" t="s">
        <v>89</v>
      </c>
      <c r="AW1101" s="13" t="s">
        <v>36</v>
      </c>
      <c r="AX1101" s="13" t="s">
        <v>80</v>
      </c>
      <c r="AY1101" s="218" t="s">
        <v>193</v>
      </c>
    </row>
    <row r="1102" spans="2:51" s="13" customFormat="1" ht="12">
      <c r="B1102" s="207"/>
      <c r="C1102" s="208"/>
      <c r="D1102" s="209" t="s">
        <v>201</v>
      </c>
      <c r="E1102" s="210" t="s">
        <v>1</v>
      </c>
      <c r="F1102" s="211" t="s">
        <v>2619</v>
      </c>
      <c r="G1102" s="208"/>
      <c r="H1102" s="212">
        <v>0</v>
      </c>
      <c r="I1102" s="213"/>
      <c r="J1102" s="208"/>
      <c r="K1102" s="208"/>
      <c r="L1102" s="214"/>
      <c r="M1102" s="215"/>
      <c r="N1102" s="216"/>
      <c r="O1102" s="216"/>
      <c r="P1102" s="216"/>
      <c r="Q1102" s="216"/>
      <c r="R1102" s="216"/>
      <c r="S1102" s="216"/>
      <c r="T1102" s="217"/>
      <c r="AT1102" s="218" t="s">
        <v>201</v>
      </c>
      <c r="AU1102" s="218" t="s">
        <v>89</v>
      </c>
      <c r="AV1102" s="13" t="s">
        <v>89</v>
      </c>
      <c r="AW1102" s="13" t="s">
        <v>36</v>
      </c>
      <c r="AX1102" s="13" t="s">
        <v>80</v>
      </c>
      <c r="AY1102" s="218" t="s">
        <v>193</v>
      </c>
    </row>
    <row r="1103" spans="2:51" s="13" customFormat="1" ht="12">
      <c r="B1103" s="207"/>
      <c r="C1103" s="208"/>
      <c r="D1103" s="209" t="s">
        <v>201</v>
      </c>
      <c r="E1103" s="210" t="s">
        <v>1</v>
      </c>
      <c r="F1103" s="211" t="s">
        <v>2620</v>
      </c>
      <c r="G1103" s="208"/>
      <c r="H1103" s="212">
        <v>0</v>
      </c>
      <c r="I1103" s="213"/>
      <c r="J1103" s="208"/>
      <c r="K1103" s="208"/>
      <c r="L1103" s="214"/>
      <c r="M1103" s="215"/>
      <c r="N1103" s="216"/>
      <c r="O1103" s="216"/>
      <c r="P1103" s="216"/>
      <c r="Q1103" s="216"/>
      <c r="R1103" s="216"/>
      <c r="S1103" s="216"/>
      <c r="T1103" s="217"/>
      <c r="AT1103" s="218" t="s">
        <v>201</v>
      </c>
      <c r="AU1103" s="218" t="s">
        <v>89</v>
      </c>
      <c r="AV1103" s="13" t="s">
        <v>89</v>
      </c>
      <c r="AW1103" s="13" t="s">
        <v>36</v>
      </c>
      <c r="AX1103" s="13" t="s">
        <v>80</v>
      </c>
      <c r="AY1103" s="218" t="s">
        <v>193</v>
      </c>
    </row>
    <row r="1104" spans="2:51" s="13" customFormat="1" ht="12">
      <c r="B1104" s="207"/>
      <c r="C1104" s="208"/>
      <c r="D1104" s="209" t="s">
        <v>201</v>
      </c>
      <c r="E1104" s="210" t="s">
        <v>1</v>
      </c>
      <c r="F1104" s="211" t="s">
        <v>2621</v>
      </c>
      <c r="G1104" s="208"/>
      <c r="H1104" s="212">
        <v>0</v>
      </c>
      <c r="I1104" s="213"/>
      <c r="J1104" s="208"/>
      <c r="K1104" s="208"/>
      <c r="L1104" s="214"/>
      <c r="M1104" s="215"/>
      <c r="N1104" s="216"/>
      <c r="O1104" s="216"/>
      <c r="P1104" s="216"/>
      <c r="Q1104" s="216"/>
      <c r="R1104" s="216"/>
      <c r="S1104" s="216"/>
      <c r="T1104" s="217"/>
      <c r="AT1104" s="218" t="s">
        <v>201</v>
      </c>
      <c r="AU1104" s="218" t="s">
        <v>89</v>
      </c>
      <c r="AV1104" s="13" t="s">
        <v>89</v>
      </c>
      <c r="AW1104" s="13" t="s">
        <v>36</v>
      </c>
      <c r="AX1104" s="13" t="s">
        <v>80</v>
      </c>
      <c r="AY1104" s="218" t="s">
        <v>193</v>
      </c>
    </row>
    <row r="1105" spans="2:51" s="13" customFormat="1" ht="12">
      <c r="B1105" s="207"/>
      <c r="C1105" s="208"/>
      <c r="D1105" s="209" t="s">
        <v>201</v>
      </c>
      <c r="E1105" s="210" t="s">
        <v>1</v>
      </c>
      <c r="F1105" s="211" t="s">
        <v>1887</v>
      </c>
      <c r="G1105" s="208"/>
      <c r="H1105" s="212">
        <v>6.23</v>
      </c>
      <c r="I1105" s="213"/>
      <c r="J1105" s="208"/>
      <c r="K1105" s="208"/>
      <c r="L1105" s="214"/>
      <c r="M1105" s="215"/>
      <c r="N1105" s="216"/>
      <c r="O1105" s="216"/>
      <c r="P1105" s="216"/>
      <c r="Q1105" s="216"/>
      <c r="R1105" s="216"/>
      <c r="S1105" s="216"/>
      <c r="T1105" s="217"/>
      <c r="AT1105" s="218" t="s">
        <v>201</v>
      </c>
      <c r="AU1105" s="218" t="s">
        <v>89</v>
      </c>
      <c r="AV1105" s="13" t="s">
        <v>89</v>
      </c>
      <c r="AW1105" s="13" t="s">
        <v>36</v>
      </c>
      <c r="AX1105" s="13" t="s">
        <v>80</v>
      </c>
      <c r="AY1105" s="218" t="s">
        <v>193</v>
      </c>
    </row>
    <row r="1106" spans="2:51" s="13" customFormat="1" ht="12">
      <c r="B1106" s="207"/>
      <c r="C1106" s="208"/>
      <c r="D1106" s="209" t="s">
        <v>201</v>
      </c>
      <c r="E1106" s="210" t="s">
        <v>1</v>
      </c>
      <c r="F1106" s="211" t="s">
        <v>1888</v>
      </c>
      <c r="G1106" s="208"/>
      <c r="H1106" s="212">
        <v>3.74</v>
      </c>
      <c r="I1106" s="213"/>
      <c r="J1106" s="208"/>
      <c r="K1106" s="208"/>
      <c r="L1106" s="214"/>
      <c r="M1106" s="215"/>
      <c r="N1106" s="216"/>
      <c r="O1106" s="216"/>
      <c r="P1106" s="216"/>
      <c r="Q1106" s="216"/>
      <c r="R1106" s="216"/>
      <c r="S1106" s="216"/>
      <c r="T1106" s="217"/>
      <c r="AT1106" s="218" t="s">
        <v>201</v>
      </c>
      <c r="AU1106" s="218" t="s">
        <v>89</v>
      </c>
      <c r="AV1106" s="13" t="s">
        <v>89</v>
      </c>
      <c r="AW1106" s="13" t="s">
        <v>36</v>
      </c>
      <c r="AX1106" s="13" t="s">
        <v>80</v>
      </c>
      <c r="AY1106" s="218" t="s">
        <v>193</v>
      </c>
    </row>
    <row r="1107" spans="2:51" s="14" customFormat="1" ht="12">
      <c r="B1107" s="219"/>
      <c r="C1107" s="220"/>
      <c r="D1107" s="209" t="s">
        <v>201</v>
      </c>
      <c r="E1107" s="221" t="s">
        <v>1</v>
      </c>
      <c r="F1107" s="222" t="s">
        <v>203</v>
      </c>
      <c r="G1107" s="220"/>
      <c r="H1107" s="223">
        <v>54.07</v>
      </c>
      <c r="I1107" s="224"/>
      <c r="J1107" s="220"/>
      <c r="K1107" s="220"/>
      <c r="L1107" s="225"/>
      <c r="M1107" s="226"/>
      <c r="N1107" s="227"/>
      <c r="O1107" s="227"/>
      <c r="P1107" s="227"/>
      <c r="Q1107" s="227"/>
      <c r="R1107" s="227"/>
      <c r="S1107" s="227"/>
      <c r="T1107" s="228"/>
      <c r="AT1107" s="229" t="s">
        <v>201</v>
      </c>
      <c r="AU1107" s="229" t="s">
        <v>89</v>
      </c>
      <c r="AV1107" s="14" t="s">
        <v>199</v>
      </c>
      <c r="AW1107" s="14" t="s">
        <v>36</v>
      </c>
      <c r="AX1107" s="14" t="s">
        <v>87</v>
      </c>
      <c r="AY1107" s="229" t="s">
        <v>193</v>
      </c>
    </row>
    <row r="1108" spans="1:65" s="2" customFormat="1" ht="16.5" customHeight="1">
      <c r="A1108" s="35"/>
      <c r="B1108" s="36"/>
      <c r="C1108" s="251" t="s">
        <v>1441</v>
      </c>
      <c r="D1108" s="251" t="s">
        <v>370</v>
      </c>
      <c r="E1108" s="252" t="s">
        <v>964</v>
      </c>
      <c r="F1108" s="253" t="s">
        <v>965</v>
      </c>
      <c r="G1108" s="254" t="s">
        <v>231</v>
      </c>
      <c r="H1108" s="255">
        <v>54.07</v>
      </c>
      <c r="I1108" s="256"/>
      <c r="J1108" s="257">
        <f>ROUND(I1108*H1108,2)</f>
        <v>0</v>
      </c>
      <c r="K1108" s="258"/>
      <c r="L1108" s="259"/>
      <c r="M1108" s="260" t="s">
        <v>1</v>
      </c>
      <c r="N1108" s="261" t="s">
        <v>45</v>
      </c>
      <c r="O1108" s="72"/>
      <c r="P1108" s="203">
        <f>O1108*H1108</f>
        <v>0</v>
      </c>
      <c r="Q1108" s="203">
        <v>0.0177</v>
      </c>
      <c r="R1108" s="203">
        <f>Q1108*H1108</f>
        <v>0.9570390000000001</v>
      </c>
      <c r="S1108" s="203">
        <v>0</v>
      </c>
      <c r="T1108" s="204">
        <f>S1108*H1108</f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205" t="s">
        <v>457</v>
      </c>
      <c r="AT1108" s="205" t="s">
        <v>370</v>
      </c>
      <c r="AU1108" s="205" t="s">
        <v>89</v>
      </c>
      <c r="AY1108" s="18" t="s">
        <v>193</v>
      </c>
      <c r="BE1108" s="206">
        <f>IF(N1108="základní",J1108,0)</f>
        <v>0</v>
      </c>
      <c r="BF1108" s="206">
        <f>IF(N1108="snížená",J1108,0)</f>
        <v>0</v>
      </c>
      <c r="BG1108" s="206">
        <f>IF(N1108="zákl. přenesená",J1108,0)</f>
        <v>0</v>
      </c>
      <c r="BH1108" s="206">
        <f>IF(N1108="sníž. přenesená",J1108,0)</f>
        <v>0</v>
      </c>
      <c r="BI1108" s="206">
        <f>IF(N1108="nulová",J1108,0)</f>
        <v>0</v>
      </c>
      <c r="BJ1108" s="18" t="s">
        <v>87</v>
      </c>
      <c r="BK1108" s="206">
        <f>ROUND(I1108*H1108,2)</f>
        <v>0</v>
      </c>
      <c r="BL1108" s="18" t="s">
        <v>348</v>
      </c>
      <c r="BM1108" s="205" t="s">
        <v>966</v>
      </c>
    </row>
    <row r="1109" spans="1:47" s="2" customFormat="1" ht="19.5">
      <c r="A1109" s="35"/>
      <c r="B1109" s="36"/>
      <c r="C1109" s="37"/>
      <c r="D1109" s="209" t="s">
        <v>471</v>
      </c>
      <c r="E1109" s="37"/>
      <c r="F1109" s="262" t="s">
        <v>2642</v>
      </c>
      <c r="G1109" s="37"/>
      <c r="H1109" s="37"/>
      <c r="I1109" s="263"/>
      <c r="J1109" s="37"/>
      <c r="K1109" s="37"/>
      <c r="L1109" s="40"/>
      <c r="M1109" s="264"/>
      <c r="N1109" s="265"/>
      <c r="O1109" s="72"/>
      <c r="P1109" s="72"/>
      <c r="Q1109" s="72"/>
      <c r="R1109" s="72"/>
      <c r="S1109" s="72"/>
      <c r="T1109" s="73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T1109" s="18" t="s">
        <v>471</v>
      </c>
      <c r="AU1109" s="18" t="s">
        <v>89</v>
      </c>
    </row>
    <row r="1110" spans="1:65" s="2" customFormat="1" ht="24.2" customHeight="1">
      <c r="A1110" s="35"/>
      <c r="B1110" s="36"/>
      <c r="C1110" s="193" t="s">
        <v>2643</v>
      </c>
      <c r="D1110" s="193" t="s">
        <v>195</v>
      </c>
      <c r="E1110" s="194" t="s">
        <v>970</v>
      </c>
      <c r="F1110" s="195" t="s">
        <v>971</v>
      </c>
      <c r="G1110" s="196" t="s">
        <v>231</v>
      </c>
      <c r="H1110" s="197">
        <v>19.57</v>
      </c>
      <c r="I1110" s="198"/>
      <c r="J1110" s="199">
        <f>ROUND(I1110*H1110,2)</f>
        <v>0</v>
      </c>
      <c r="K1110" s="200"/>
      <c r="L1110" s="40"/>
      <c r="M1110" s="201" t="s">
        <v>1</v>
      </c>
      <c r="N1110" s="202" t="s">
        <v>45</v>
      </c>
      <c r="O1110" s="72"/>
      <c r="P1110" s="203">
        <f>O1110*H1110</f>
        <v>0</v>
      </c>
      <c r="Q1110" s="203">
        <v>0.0015</v>
      </c>
      <c r="R1110" s="203">
        <f>Q1110*H1110</f>
        <v>0.029355000000000003</v>
      </c>
      <c r="S1110" s="203">
        <v>0</v>
      </c>
      <c r="T1110" s="204">
        <f>S1110*H1110</f>
        <v>0</v>
      </c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R1110" s="205" t="s">
        <v>348</v>
      </c>
      <c r="AT1110" s="205" t="s">
        <v>195</v>
      </c>
      <c r="AU1110" s="205" t="s">
        <v>89</v>
      </c>
      <c r="AY1110" s="18" t="s">
        <v>193</v>
      </c>
      <c r="BE1110" s="206">
        <f>IF(N1110="základní",J1110,0)</f>
        <v>0</v>
      </c>
      <c r="BF1110" s="206">
        <f>IF(N1110="snížená",J1110,0)</f>
        <v>0</v>
      </c>
      <c r="BG1110" s="206">
        <f>IF(N1110="zákl. přenesená",J1110,0)</f>
        <v>0</v>
      </c>
      <c r="BH1110" s="206">
        <f>IF(N1110="sníž. přenesená",J1110,0)</f>
        <v>0</v>
      </c>
      <c r="BI1110" s="206">
        <f>IF(N1110="nulová",J1110,0)</f>
        <v>0</v>
      </c>
      <c r="BJ1110" s="18" t="s">
        <v>87</v>
      </c>
      <c r="BK1110" s="206">
        <f>ROUND(I1110*H1110,2)</f>
        <v>0</v>
      </c>
      <c r="BL1110" s="18" t="s">
        <v>348</v>
      </c>
      <c r="BM1110" s="205" t="s">
        <v>972</v>
      </c>
    </row>
    <row r="1111" spans="2:51" s="15" customFormat="1" ht="12">
      <c r="B1111" s="230"/>
      <c r="C1111" s="231"/>
      <c r="D1111" s="209" t="s">
        <v>201</v>
      </c>
      <c r="E1111" s="232" t="s">
        <v>1</v>
      </c>
      <c r="F1111" s="233" t="s">
        <v>1826</v>
      </c>
      <c r="G1111" s="231"/>
      <c r="H1111" s="232" t="s">
        <v>1</v>
      </c>
      <c r="I1111" s="234"/>
      <c r="J1111" s="231"/>
      <c r="K1111" s="231"/>
      <c r="L1111" s="235"/>
      <c r="M1111" s="236"/>
      <c r="N1111" s="237"/>
      <c r="O1111" s="237"/>
      <c r="P1111" s="237"/>
      <c r="Q1111" s="237"/>
      <c r="R1111" s="237"/>
      <c r="S1111" s="237"/>
      <c r="T1111" s="238"/>
      <c r="AT1111" s="239" t="s">
        <v>201</v>
      </c>
      <c r="AU1111" s="239" t="s">
        <v>89</v>
      </c>
      <c r="AV1111" s="15" t="s">
        <v>87</v>
      </c>
      <c r="AW1111" s="15" t="s">
        <v>36</v>
      </c>
      <c r="AX1111" s="15" t="s">
        <v>80</v>
      </c>
      <c r="AY1111" s="239" t="s">
        <v>193</v>
      </c>
    </row>
    <row r="1112" spans="2:51" s="13" customFormat="1" ht="12">
      <c r="B1112" s="207"/>
      <c r="C1112" s="208"/>
      <c r="D1112" s="209" t="s">
        <v>201</v>
      </c>
      <c r="E1112" s="210" t="s">
        <v>1</v>
      </c>
      <c r="F1112" s="211" t="s">
        <v>1885</v>
      </c>
      <c r="G1112" s="208"/>
      <c r="H1112" s="212">
        <v>5.91</v>
      </c>
      <c r="I1112" s="213"/>
      <c r="J1112" s="208"/>
      <c r="K1112" s="208"/>
      <c r="L1112" s="214"/>
      <c r="M1112" s="215"/>
      <c r="N1112" s="216"/>
      <c r="O1112" s="216"/>
      <c r="P1112" s="216"/>
      <c r="Q1112" s="216"/>
      <c r="R1112" s="216"/>
      <c r="S1112" s="216"/>
      <c r="T1112" s="217"/>
      <c r="AT1112" s="218" t="s">
        <v>201</v>
      </c>
      <c r="AU1112" s="218" t="s">
        <v>89</v>
      </c>
      <c r="AV1112" s="13" t="s">
        <v>89</v>
      </c>
      <c r="AW1112" s="13" t="s">
        <v>36</v>
      </c>
      <c r="AX1112" s="13" t="s">
        <v>80</v>
      </c>
      <c r="AY1112" s="218" t="s">
        <v>193</v>
      </c>
    </row>
    <row r="1113" spans="2:51" s="13" customFormat="1" ht="12">
      <c r="B1113" s="207"/>
      <c r="C1113" s="208"/>
      <c r="D1113" s="209" t="s">
        <v>201</v>
      </c>
      <c r="E1113" s="210" t="s">
        <v>1</v>
      </c>
      <c r="F1113" s="211" t="s">
        <v>1886</v>
      </c>
      <c r="G1113" s="208"/>
      <c r="H1113" s="212">
        <v>3.69</v>
      </c>
      <c r="I1113" s="213"/>
      <c r="J1113" s="208"/>
      <c r="K1113" s="208"/>
      <c r="L1113" s="214"/>
      <c r="M1113" s="215"/>
      <c r="N1113" s="216"/>
      <c r="O1113" s="216"/>
      <c r="P1113" s="216"/>
      <c r="Q1113" s="216"/>
      <c r="R1113" s="216"/>
      <c r="S1113" s="216"/>
      <c r="T1113" s="217"/>
      <c r="AT1113" s="218" t="s">
        <v>201</v>
      </c>
      <c r="AU1113" s="218" t="s">
        <v>89</v>
      </c>
      <c r="AV1113" s="13" t="s">
        <v>89</v>
      </c>
      <c r="AW1113" s="13" t="s">
        <v>36</v>
      </c>
      <c r="AX1113" s="13" t="s">
        <v>80</v>
      </c>
      <c r="AY1113" s="218" t="s">
        <v>193</v>
      </c>
    </row>
    <row r="1114" spans="2:51" s="13" customFormat="1" ht="12">
      <c r="B1114" s="207"/>
      <c r="C1114" s="208"/>
      <c r="D1114" s="209" t="s">
        <v>201</v>
      </c>
      <c r="E1114" s="210" t="s">
        <v>1</v>
      </c>
      <c r="F1114" s="211" t="s">
        <v>1887</v>
      </c>
      <c r="G1114" s="208"/>
      <c r="H1114" s="212">
        <v>6.23</v>
      </c>
      <c r="I1114" s="213"/>
      <c r="J1114" s="208"/>
      <c r="K1114" s="208"/>
      <c r="L1114" s="214"/>
      <c r="M1114" s="215"/>
      <c r="N1114" s="216"/>
      <c r="O1114" s="216"/>
      <c r="P1114" s="216"/>
      <c r="Q1114" s="216"/>
      <c r="R1114" s="216"/>
      <c r="S1114" s="216"/>
      <c r="T1114" s="217"/>
      <c r="AT1114" s="218" t="s">
        <v>201</v>
      </c>
      <c r="AU1114" s="218" t="s">
        <v>89</v>
      </c>
      <c r="AV1114" s="13" t="s">
        <v>89</v>
      </c>
      <c r="AW1114" s="13" t="s">
        <v>36</v>
      </c>
      <c r="AX1114" s="13" t="s">
        <v>80</v>
      </c>
      <c r="AY1114" s="218" t="s">
        <v>193</v>
      </c>
    </row>
    <row r="1115" spans="2:51" s="13" customFormat="1" ht="12">
      <c r="B1115" s="207"/>
      <c r="C1115" s="208"/>
      <c r="D1115" s="209" t="s">
        <v>201</v>
      </c>
      <c r="E1115" s="210" t="s">
        <v>1</v>
      </c>
      <c r="F1115" s="211" t="s">
        <v>1888</v>
      </c>
      <c r="G1115" s="208"/>
      <c r="H1115" s="212">
        <v>3.74</v>
      </c>
      <c r="I1115" s="213"/>
      <c r="J1115" s="208"/>
      <c r="K1115" s="208"/>
      <c r="L1115" s="214"/>
      <c r="M1115" s="215"/>
      <c r="N1115" s="216"/>
      <c r="O1115" s="216"/>
      <c r="P1115" s="216"/>
      <c r="Q1115" s="216"/>
      <c r="R1115" s="216"/>
      <c r="S1115" s="216"/>
      <c r="T1115" s="217"/>
      <c r="AT1115" s="218" t="s">
        <v>201</v>
      </c>
      <c r="AU1115" s="218" t="s">
        <v>89</v>
      </c>
      <c r="AV1115" s="13" t="s">
        <v>89</v>
      </c>
      <c r="AW1115" s="13" t="s">
        <v>36</v>
      </c>
      <c r="AX1115" s="13" t="s">
        <v>80</v>
      </c>
      <c r="AY1115" s="218" t="s">
        <v>193</v>
      </c>
    </row>
    <row r="1116" spans="2:51" s="14" customFormat="1" ht="12">
      <c r="B1116" s="219"/>
      <c r="C1116" s="220"/>
      <c r="D1116" s="209" t="s">
        <v>201</v>
      </c>
      <c r="E1116" s="221" t="s">
        <v>1</v>
      </c>
      <c r="F1116" s="222" t="s">
        <v>203</v>
      </c>
      <c r="G1116" s="220"/>
      <c r="H1116" s="223">
        <v>19.57</v>
      </c>
      <c r="I1116" s="224"/>
      <c r="J1116" s="220"/>
      <c r="K1116" s="220"/>
      <c r="L1116" s="225"/>
      <c r="M1116" s="226"/>
      <c r="N1116" s="227"/>
      <c r="O1116" s="227"/>
      <c r="P1116" s="227"/>
      <c r="Q1116" s="227"/>
      <c r="R1116" s="227"/>
      <c r="S1116" s="227"/>
      <c r="T1116" s="228"/>
      <c r="AT1116" s="229" t="s">
        <v>201</v>
      </c>
      <c r="AU1116" s="229" t="s">
        <v>89</v>
      </c>
      <c r="AV1116" s="14" t="s">
        <v>199</v>
      </c>
      <c r="AW1116" s="14" t="s">
        <v>36</v>
      </c>
      <c r="AX1116" s="14" t="s">
        <v>87</v>
      </c>
      <c r="AY1116" s="229" t="s">
        <v>193</v>
      </c>
    </row>
    <row r="1117" spans="1:65" s="2" customFormat="1" ht="37.9" customHeight="1">
      <c r="A1117" s="35"/>
      <c r="B1117" s="36"/>
      <c r="C1117" s="193" t="s">
        <v>1444</v>
      </c>
      <c r="D1117" s="193" t="s">
        <v>195</v>
      </c>
      <c r="E1117" s="194" t="s">
        <v>974</v>
      </c>
      <c r="F1117" s="195" t="s">
        <v>975</v>
      </c>
      <c r="G1117" s="196" t="s">
        <v>502</v>
      </c>
      <c r="H1117" s="197">
        <v>1</v>
      </c>
      <c r="I1117" s="198"/>
      <c r="J1117" s="199">
        <f>ROUND(I1117*H1117,2)</f>
        <v>0</v>
      </c>
      <c r="K1117" s="200"/>
      <c r="L1117" s="40"/>
      <c r="M1117" s="201" t="s">
        <v>1</v>
      </c>
      <c r="N1117" s="202" t="s">
        <v>45</v>
      </c>
      <c r="O1117" s="72"/>
      <c r="P1117" s="203">
        <f>O1117*H1117</f>
        <v>0</v>
      </c>
      <c r="Q1117" s="203">
        <v>0</v>
      </c>
      <c r="R1117" s="203">
        <f>Q1117*H1117</f>
        <v>0</v>
      </c>
      <c r="S1117" s="203">
        <v>0</v>
      </c>
      <c r="T1117" s="204">
        <f>S1117*H1117</f>
        <v>0</v>
      </c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R1117" s="205" t="s">
        <v>348</v>
      </c>
      <c r="AT1117" s="205" t="s">
        <v>195</v>
      </c>
      <c r="AU1117" s="205" t="s">
        <v>89</v>
      </c>
      <c r="AY1117" s="18" t="s">
        <v>193</v>
      </c>
      <c r="BE1117" s="206">
        <f>IF(N1117="základní",J1117,0)</f>
        <v>0</v>
      </c>
      <c r="BF1117" s="206">
        <f>IF(N1117="snížená",J1117,0)</f>
        <v>0</v>
      </c>
      <c r="BG1117" s="206">
        <f>IF(N1117="zákl. přenesená",J1117,0)</f>
        <v>0</v>
      </c>
      <c r="BH1117" s="206">
        <f>IF(N1117="sníž. přenesená",J1117,0)</f>
        <v>0</v>
      </c>
      <c r="BI1117" s="206">
        <f>IF(N1117="nulová",J1117,0)</f>
        <v>0</v>
      </c>
      <c r="BJ1117" s="18" t="s">
        <v>87</v>
      </c>
      <c r="BK1117" s="206">
        <f>ROUND(I1117*H1117,2)</f>
        <v>0</v>
      </c>
      <c r="BL1117" s="18" t="s">
        <v>348</v>
      </c>
      <c r="BM1117" s="205" t="s">
        <v>976</v>
      </c>
    </row>
    <row r="1118" spans="1:65" s="2" customFormat="1" ht="24.2" customHeight="1">
      <c r="A1118" s="35"/>
      <c r="B1118" s="36"/>
      <c r="C1118" s="193" t="s">
        <v>2644</v>
      </c>
      <c r="D1118" s="193" t="s">
        <v>195</v>
      </c>
      <c r="E1118" s="194" t="s">
        <v>978</v>
      </c>
      <c r="F1118" s="195" t="s">
        <v>979</v>
      </c>
      <c r="G1118" s="196" t="s">
        <v>607</v>
      </c>
      <c r="H1118" s="266"/>
      <c r="I1118" s="198"/>
      <c r="J1118" s="199">
        <f>ROUND(I1118*H1118,2)</f>
        <v>0</v>
      </c>
      <c r="K1118" s="200"/>
      <c r="L1118" s="40"/>
      <c r="M1118" s="201" t="s">
        <v>1</v>
      </c>
      <c r="N1118" s="202" t="s">
        <v>45</v>
      </c>
      <c r="O1118" s="72"/>
      <c r="P1118" s="203">
        <f>O1118*H1118</f>
        <v>0</v>
      </c>
      <c r="Q1118" s="203">
        <v>0</v>
      </c>
      <c r="R1118" s="203">
        <f>Q1118*H1118</f>
        <v>0</v>
      </c>
      <c r="S1118" s="203">
        <v>0</v>
      </c>
      <c r="T1118" s="204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05" t="s">
        <v>348</v>
      </c>
      <c r="AT1118" s="205" t="s">
        <v>195</v>
      </c>
      <c r="AU1118" s="205" t="s">
        <v>89</v>
      </c>
      <c r="AY1118" s="18" t="s">
        <v>193</v>
      </c>
      <c r="BE1118" s="206">
        <f>IF(N1118="základní",J1118,0)</f>
        <v>0</v>
      </c>
      <c r="BF1118" s="206">
        <f>IF(N1118="snížená",J1118,0)</f>
        <v>0</v>
      </c>
      <c r="BG1118" s="206">
        <f>IF(N1118="zákl. přenesená",J1118,0)</f>
        <v>0</v>
      </c>
      <c r="BH1118" s="206">
        <f>IF(N1118="sníž. přenesená",J1118,0)</f>
        <v>0</v>
      </c>
      <c r="BI1118" s="206">
        <f>IF(N1118="nulová",J1118,0)</f>
        <v>0</v>
      </c>
      <c r="BJ1118" s="18" t="s">
        <v>87</v>
      </c>
      <c r="BK1118" s="206">
        <f>ROUND(I1118*H1118,2)</f>
        <v>0</v>
      </c>
      <c r="BL1118" s="18" t="s">
        <v>348</v>
      </c>
      <c r="BM1118" s="205" t="s">
        <v>980</v>
      </c>
    </row>
    <row r="1119" spans="2:63" s="12" customFormat="1" ht="22.9" customHeight="1">
      <c r="B1119" s="177"/>
      <c r="C1119" s="178"/>
      <c r="D1119" s="179" t="s">
        <v>79</v>
      </c>
      <c r="E1119" s="191" t="s">
        <v>2645</v>
      </c>
      <c r="F1119" s="191" t="s">
        <v>2646</v>
      </c>
      <c r="G1119" s="178"/>
      <c r="H1119" s="178"/>
      <c r="I1119" s="181"/>
      <c r="J1119" s="192">
        <f>BK1119</f>
        <v>0</v>
      </c>
      <c r="K1119" s="178"/>
      <c r="L1119" s="183"/>
      <c r="M1119" s="184"/>
      <c r="N1119" s="185"/>
      <c r="O1119" s="185"/>
      <c r="P1119" s="186">
        <f>SUM(P1120:P1126)</f>
        <v>0</v>
      </c>
      <c r="Q1119" s="185"/>
      <c r="R1119" s="186">
        <f>SUM(R1120:R1126)</f>
        <v>0</v>
      </c>
      <c r="S1119" s="185"/>
      <c r="T1119" s="187">
        <f>SUM(T1120:T1126)</f>
        <v>2.8185000000000002</v>
      </c>
      <c r="AR1119" s="188" t="s">
        <v>89</v>
      </c>
      <c r="AT1119" s="189" t="s">
        <v>79</v>
      </c>
      <c r="AU1119" s="189" t="s">
        <v>87</v>
      </c>
      <c r="AY1119" s="188" t="s">
        <v>193</v>
      </c>
      <c r="BK1119" s="190">
        <f>SUM(BK1120:BK1126)</f>
        <v>0</v>
      </c>
    </row>
    <row r="1120" spans="1:65" s="2" customFormat="1" ht="24.2" customHeight="1">
      <c r="A1120" s="35"/>
      <c r="B1120" s="36"/>
      <c r="C1120" s="193" t="s">
        <v>1449</v>
      </c>
      <c r="D1120" s="193" t="s">
        <v>195</v>
      </c>
      <c r="E1120" s="194" t="s">
        <v>2647</v>
      </c>
      <c r="F1120" s="195" t="s">
        <v>2648</v>
      </c>
      <c r="G1120" s="196" t="s">
        <v>231</v>
      </c>
      <c r="H1120" s="197">
        <v>112.74</v>
      </c>
      <c r="I1120" s="198"/>
      <c r="J1120" s="199">
        <f>ROUND(I1120*H1120,2)</f>
        <v>0</v>
      </c>
      <c r="K1120" s="200"/>
      <c r="L1120" s="40"/>
      <c r="M1120" s="201" t="s">
        <v>1</v>
      </c>
      <c r="N1120" s="202" t="s">
        <v>45</v>
      </c>
      <c r="O1120" s="72"/>
      <c r="P1120" s="203">
        <f>O1120*H1120</f>
        <v>0</v>
      </c>
      <c r="Q1120" s="203">
        <v>0</v>
      </c>
      <c r="R1120" s="203">
        <f>Q1120*H1120</f>
        <v>0</v>
      </c>
      <c r="S1120" s="203">
        <v>0.025</v>
      </c>
      <c r="T1120" s="204">
        <f>S1120*H1120</f>
        <v>2.8185000000000002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205" t="s">
        <v>348</v>
      </c>
      <c r="AT1120" s="205" t="s">
        <v>195</v>
      </c>
      <c r="AU1120" s="205" t="s">
        <v>89</v>
      </c>
      <c r="AY1120" s="18" t="s">
        <v>193</v>
      </c>
      <c r="BE1120" s="206">
        <f>IF(N1120="základní",J1120,0)</f>
        <v>0</v>
      </c>
      <c r="BF1120" s="206">
        <f>IF(N1120="snížená",J1120,0)</f>
        <v>0</v>
      </c>
      <c r="BG1120" s="206">
        <f>IF(N1120="zákl. přenesená",J1120,0)</f>
        <v>0</v>
      </c>
      <c r="BH1120" s="206">
        <f>IF(N1120="sníž. přenesená",J1120,0)</f>
        <v>0</v>
      </c>
      <c r="BI1120" s="206">
        <f>IF(N1120="nulová",J1120,0)</f>
        <v>0</v>
      </c>
      <c r="BJ1120" s="18" t="s">
        <v>87</v>
      </c>
      <c r="BK1120" s="206">
        <f>ROUND(I1120*H1120,2)</f>
        <v>0</v>
      </c>
      <c r="BL1120" s="18" t="s">
        <v>348</v>
      </c>
      <c r="BM1120" s="205" t="s">
        <v>2649</v>
      </c>
    </row>
    <row r="1121" spans="2:51" s="15" customFormat="1" ht="12">
      <c r="B1121" s="230"/>
      <c r="C1121" s="231"/>
      <c r="D1121" s="209" t="s">
        <v>201</v>
      </c>
      <c r="E1121" s="232" t="s">
        <v>1</v>
      </c>
      <c r="F1121" s="233" t="s">
        <v>2340</v>
      </c>
      <c r="G1121" s="231"/>
      <c r="H1121" s="232" t="s">
        <v>1</v>
      </c>
      <c r="I1121" s="234"/>
      <c r="J1121" s="231"/>
      <c r="K1121" s="231"/>
      <c r="L1121" s="235"/>
      <c r="M1121" s="236"/>
      <c r="N1121" s="237"/>
      <c r="O1121" s="237"/>
      <c r="P1121" s="237"/>
      <c r="Q1121" s="237"/>
      <c r="R1121" s="237"/>
      <c r="S1121" s="237"/>
      <c r="T1121" s="238"/>
      <c r="AT1121" s="239" t="s">
        <v>201</v>
      </c>
      <c r="AU1121" s="239" t="s">
        <v>89</v>
      </c>
      <c r="AV1121" s="15" t="s">
        <v>87</v>
      </c>
      <c r="AW1121" s="15" t="s">
        <v>36</v>
      </c>
      <c r="AX1121" s="15" t="s">
        <v>80</v>
      </c>
      <c r="AY1121" s="239" t="s">
        <v>193</v>
      </c>
    </row>
    <row r="1122" spans="2:51" s="15" customFormat="1" ht="12">
      <c r="B1122" s="230"/>
      <c r="C1122" s="231"/>
      <c r="D1122" s="209" t="s">
        <v>201</v>
      </c>
      <c r="E1122" s="232" t="s">
        <v>1</v>
      </c>
      <c r="F1122" s="233" t="s">
        <v>2650</v>
      </c>
      <c r="G1122" s="231"/>
      <c r="H1122" s="232" t="s">
        <v>1</v>
      </c>
      <c r="I1122" s="234"/>
      <c r="J1122" s="231"/>
      <c r="K1122" s="231"/>
      <c r="L1122" s="235"/>
      <c r="M1122" s="236"/>
      <c r="N1122" s="237"/>
      <c r="O1122" s="237"/>
      <c r="P1122" s="237"/>
      <c r="Q1122" s="237"/>
      <c r="R1122" s="237"/>
      <c r="S1122" s="237"/>
      <c r="T1122" s="238"/>
      <c r="AT1122" s="239" t="s">
        <v>201</v>
      </c>
      <c r="AU1122" s="239" t="s">
        <v>89</v>
      </c>
      <c r="AV1122" s="15" t="s">
        <v>87</v>
      </c>
      <c r="AW1122" s="15" t="s">
        <v>36</v>
      </c>
      <c r="AX1122" s="15" t="s">
        <v>80</v>
      </c>
      <c r="AY1122" s="239" t="s">
        <v>193</v>
      </c>
    </row>
    <row r="1123" spans="2:51" s="13" customFormat="1" ht="12">
      <c r="B1123" s="207"/>
      <c r="C1123" s="208"/>
      <c r="D1123" s="209" t="s">
        <v>201</v>
      </c>
      <c r="E1123" s="210" t="s">
        <v>1</v>
      </c>
      <c r="F1123" s="211" t="s">
        <v>2196</v>
      </c>
      <c r="G1123" s="208"/>
      <c r="H1123" s="212">
        <v>9.21</v>
      </c>
      <c r="I1123" s="213"/>
      <c r="J1123" s="208"/>
      <c r="K1123" s="208"/>
      <c r="L1123" s="214"/>
      <c r="M1123" s="215"/>
      <c r="N1123" s="216"/>
      <c r="O1123" s="216"/>
      <c r="P1123" s="216"/>
      <c r="Q1123" s="216"/>
      <c r="R1123" s="216"/>
      <c r="S1123" s="216"/>
      <c r="T1123" s="217"/>
      <c r="AT1123" s="218" t="s">
        <v>201</v>
      </c>
      <c r="AU1123" s="218" t="s">
        <v>89</v>
      </c>
      <c r="AV1123" s="13" t="s">
        <v>89</v>
      </c>
      <c r="AW1123" s="13" t="s">
        <v>36</v>
      </c>
      <c r="AX1123" s="13" t="s">
        <v>80</v>
      </c>
      <c r="AY1123" s="218" t="s">
        <v>193</v>
      </c>
    </row>
    <row r="1124" spans="2:51" s="13" customFormat="1" ht="12">
      <c r="B1124" s="207"/>
      <c r="C1124" s="208"/>
      <c r="D1124" s="209" t="s">
        <v>201</v>
      </c>
      <c r="E1124" s="210" t="s">
        <v>1</v>
      </c>
      <c r="F1124" s="211" t="s">
        <v>2197</v>
      </c>
      <c r="G1124" s="208"/>
      <c r="H1124" s="212">
        <v>51.62</v>
      </c>
      <c r="I1124" s="213"/>
      <c r="J1124" s="208"/>
      <c r="K1124" s="208"/>
      <c r="L1124" s="214"/>
      <c r="M1124" s="215"/>
      <c r="N1124" s="216"/>
      <c r="O1124" s="216"/>
      <c r="P1124" s="216"/>
      <c r="Q1124" s="216"/>
      <c r="R1124" s="216"/>
      <c r="S1124" s="216"/>
      <c r="T1124" s="217"/>
      <c r="AT1124" s="218" t="s">
        <v>201</v>
      </c>
      <c r="AU1124" s="218" t="s">
        <v>89</v>
      </c>
      <c r="AV1124" s="13" t="s">
        <v>89</v>
      </c>
      <c r="AW1124" s="13" t="s">
        <v>36</v>
      </c>
      <c r="AX1124" s="13" t="s">
        <v>80</v>
      </c>
      <c r="AY1124" s="218" t="s">
        <v>193</v>
      </c>
    </row>
    <row r="1125" spans="2:51" s="13" customFormat="1" ht="12">
      <c r="B1125" s="207"/>
      <c r="C1125" s="208"/>
      <c r="D1125" s="209" t="s">
        <v>201</v>
      </c>
      <c r="E1125" s="210" t="s">
        <v>1</v>
      </c>
      <c r="F1125" s="211" t="s">
        <v>2198</v>
      </c>
      <c r="G1125" s="208"/>
      <c r="H1125" s="212">
        <v>51.91</v>
      </c>
      <c r="I1125" s="213"/>
      <c r="J1125" s="208"/>
      <c r="K1125" s="208"/>
      <c r="L1125" s="214"/>
      <c r="M1125" s="215"/>
      <c r="N1125" s="216"/>
      <c r="O1125" s="216"/>
      <c r="P1125" s="216"/>
      <c r="Q1125" s="216"/>
      <c r="R1125" s="216"/>
      <c r="S1125" s="216"/>
      <c r="T1125" s="217"/>
      <c r="AT1125" s="218" t="s">
        <v>201</v>
      </c>
      <c r="AU1125" s="218" t="s">
        <v>89</v>
      </c>
      <c r="AV1125" s="13" t="s">
        <v>89</v>
      </c>
      <c r="AW1125" s="13" t="s">
        <v>36</v>
      </c>
      <c r="AX1125" s="13" t="s">
        <v>80</v>
      </c>
      <c r="AY1125" s="218" t="s">
        <v>193</v>
      </c>
    </row>
    <row r="1126" spans="2:51" s="14" customFormat="1" ht="12">
      <c r="B1126" s="219"/>
      <c r="C1126" s="220"/>
      <c r="D1126" s="209" t="s">
        <v>201</v>
      </c>
      <c r="E1126" s="221" t="s">
        <v>1</v>
      </c>
      <c r="F1126" s="222" t="s">
        <v>203</v>
      </c>
      <c r="G1126" s="220"/>
      <c r="H1126" s="223">
        <v>112.74</v>
      </c>
      <c r="I1126" s="224"/>
      <c r="J1126" s="220"/>
      <c r="K1126" s="220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201</v>
      </c>
      <c r="AU1126" s="229" t="s">
        <v>89</v>
      </c>
      <c r="AV1126" s="14" t="s">
        <v>199</v>
      </c>
      <c r="AW1126" s="14" t="s">
        <v>36</v>
      </c>
      <c r="AX1126" s="14" t="s">
        <v>87</v>
      </c>
      <c r="AY1126" s="229" t="s">
        <v>193</v>
      </c>
    </row>
    <row r="1127" spans="2:63" s="12" customFormat="1" ht="22.9" customHeight="1">
      <c r="B1127" s="177"/>
      <c r="C1127" s="178"/>
      <c r="D1127" s="179" t="s">
        <v>79</v>
      </c>
      <c r="E1127" s="191" t="s">
        <v>981</v>
      </c>
      <c r="F1127" s="191" t="s">
        <v>982</v>
      </c>
      <c r="G1127" s="178"/>
      <c r="H1127" s="178"/>
      <c r="I1127" s="181"/>
      <c r="J1127" s="192">
        <f>BK1127</f>
        <v>0</v>
      </c>
      <c r="K1127" s="178"/>
      <c r="L1127" s="183"/>
      <c r="M1127" s="184"/>
      <c r="N1127" s="185"/>
      <c r="O1127" s="185"/>
      <c r="P1127" s="186">
        <f>SUM(P1128:P1172)</f>
        <v>0</v>
      </c>
      <c r="Q1127" s="185"/>
      <c r="R1127" s="186">
        <f>SUM(R1128:R1172)</f>
        <v>1.7332233000000001</v>
      </c>
      <c r="S1127" s="185"/>
      <c r="T1127" s="187">
        <f>SUM(T1128:T1172)</f>
        <v>0.28185</v>
      </c>
      <c r="AR1127" s="188" t="s">
        <v>89</v>
      </c>
      <c r="AT1127" s="189" t="s">
        <v>79</v>
      </c>
      <c r="AU1127" s="189" t="s">
        <v>87</v>
      </c>
      <c r="AY1127" s="188" t="s">
        <v>193</v>
      </c>
      <c r="BK1127" s="190">
        <f>SUM(BK1128:BK1172)</f>
        <v>0</v>
      </c>
    </row>
    <row r="1128" spans="1:65" s="2" customFormat="1" ht="16.5" customHeight="1">
      <c r="A1128" s="35"/>
      <c r="B1128" s="36"/>
      <c r="C1128" s="193" t="s">
        <v>2651</v>
      </c>
      <c r="D1128" s="193" t="s">
        <v>195</v>
      </c>
      <c r="E1128" s="194" t="s">
        <v>2652</v>
      </c>
      <c r="F1128" s="195" t="s">
        <v>2653</v>
      </c>
      <c r="G1128" s="196" t="s">
        <v>231</v>
      </c>
      <c r="H1128" s="197">
        <v>112.47</v>
      </c>
      <c r="I1128" s="198"/>
      <c r="J1128" s="199">
        <f>ROUND(I1128*H1128,2)</f>
        <v>0</v>
      </c>
      <c r="K1128" s="200"/>
      <c r="L1128" s="40"/>
      <c r="M1128" s="201" t="s">
        <v>1</v>
      </c>
      <c r="N1128" s="202" t="s">
        <v>45</v>
      </c>
      <c r="O1128" s="72"/>
      <c r="P1128" s="203">
        <f>O1128*H1128</f>
        <v>0</v>
      </c>
      <c r="Q1128" s="203">
        <v>0</v>
      </c>
      <c r="R1128" s="203">
        <f>Q1128*H1128</f>
        <v>0</v>
      </c>
      <c r="S1128" s="203">
        <v>0</v>
      </c>
      <c r="T1128" s="204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205" t="s">
        <v>348</v>
      </c>
      <c r="AT1128" s="205" t="s">
        <v>195</v>
      </c>
      <c r="AU1128" s="205" t="s">
        <v>89</v>
      </c>
      <c r="AY1128" s="18" t="s">
        <v>193</v>
      </c>
      <c r="BE1128" s="206">
        <f>IF(N1128="základní",J1128,0)</f>
        <v>0</v>
      </c>
      <c r="BF1128" s="206">
        <f>IF(N1128="snížená",J1128,0)</f>
        <v>0</v>
      </c>
      <c r="BG1128" s="206">
        <f>IF(N1128="zákl. přenesená",J1128,0)</f>
        <v>0</v>
      </c>
      <c r="BH1128" s="206">
        <f>IF(N1128="sníž. přenesená",J1128,0)</f>
        <v>0</v>
      </c>
      <c r="BI1128" s="206">
        <f>IF(N1128="nulová",J1128,0)</f>
        <v>0</v>
      </c>
      <c r="BJ1128" s="18" t="s">
        <v>87</v>
      </c>
      <c r="BK1128" s="206">
        <f>ROUND(I1128*H1128,2)</f>
        <v>0</v>
      </c>
      <c r="BL1128" s="18" t="s">
        <v>348</v>
      </c>
      <c r="BM1128" s="205" t="s">
        <v>2654</v>
      </c>
    </row>
    <row r="1129" spans="2:51" s="15" customFormat="1" ht="12">
      <c r="B1129" s="230"/>
      <c r="C1129" s="231"/>
      <c r="D1129" s="209" t="s">
        <v>201</v>
      </c>
      <c r="E1129" s="232" t="s">
        <v>1</v>
      </c>
      <c r="F1129" s="233" t="s">
        <v>1826</v>
      </c>
      <c r="G1129" s="231"/>
      <c r="H1129" s="232" t="s">
        <v>1</v>
      </c>
      <c r="I1129" s="234"/>
      <c r="J1129" s="231"/>
      <c r="K1129" s="231"/>
      <c r="L1129" s="235"/>
      <c r="M1129" s="236"/>
      <c r="N1129" s="237"/>
      <c r="O1129" s="237"/>
      <c r="P1129" s="237"/>
      <c r="Q1129" s="237"/>
      <c r="R1129" s="237"/>
      <c r="S1129" s="237"/>
      <c r="T1129" s="238"/>
      <c r="AT1129" s="239" t="s">
        <v>201</v>
      </c>
      <c r="AU1129" s="239" t="s">
        <v>89</v>
      </c>
      <c r="AV1129" s="15" t="s">
        <v>87</v>
      </c>
      <c r="AW1129" s="15" t="s">
        <v>36</v>
      </c>
      <c r="AX1129" s="15" t="s">
        <v>80</v>
      </c>
      <c r="AY1129" s="239" t="s">
        <v>193</v>
      </c>
    </row>
    <row r="1130" spans="2:51" s="13" customFormat="1" ht="12">
      <c r="B1130" s="207"/>
      <c r="C1130" s="208"/>
      <c r="D1130" s="209" t="s">
        <v>201</v>
      </c>
      <c r="E1130" s="210" t="s">
        <v>1</v>
      </c>
      <c r="F1130" s="211" t="s">
        <v>1881</v>
      </c>
      <c r="G1130" s="208"/>
      <c r="H1130" s="212">
        <v>51.78</v>
      </c>
      <c r="I1130" s="213"/>
      <c r="J1130" s="208"/>
      <c r="K1130" s="208"/>
      <c r="L1130" s="214"/>
      <c r="M1130" s="215"/>
      <c r="N1130" s="216"/>
      <c r="O1130" s="216"/>
      <c r="P1130" s="216"/>
      <c r="Q1130" s="216"/>
      <c r="R1130" s="216"/>
      <c r="S1130" s="216"/>
      <c r="T1130" s="217"/>
      <c r="AT1130" s="218" t="s">
        <v>201</v>
      </c>
      <c r="AU1130" s="218" t="s">
        <v>89</v>
      </c>
      <c r="AV1130" s="13" t="s">
        <v>89</v>
      </c>
      <c r="AW1130" s="13" t="s">
        <v>36</v>
      </c>
      <c r="AX1130" s="13" t="s">
        <v>80</v>
      </c>
      <c r="AY1130" s="218" t="s">
        <v>193</v>
      </c>
    </row>
    <row r="1131" spans="2:51" s="13" customFormat="1" ht="12">
      <c r="B1131" s="207"/>
      <c r="C1131" s="208"/>
      <c r="D1131" s="209" t="s">
        <v>201</v>
      </c>
      <c r="E1131" s="210" t="s">
        <v>1</v>
      </c>
      <c r="F1131" s="211" t="s">
        <v>1882</v>
      </c>
      <c r="G1131" s="208"/>
      <c r="H1131" s="212">
        <v>51.48</v>
      </c>
      <c r="I1131" s="213"/>
      <c r="J1131" s="208"/>
      <c r="K1131" s="208"/>
      <c r="L1131" s="214"/>
      <c r="M1131" s="215"/>
      <c r="N1131" s="216"/>
      <c r="O1131" s="216"/>
      <c r="P1131" s="216"/>
      <c r="Q1131" s="216"/>
      <c r="R1131" s="216"/>
      <c r="S1131" s="216"/>
      <c r="T1131" s="217"/>
      <c r="AT1131" s="218" t="s">
        <v>201</v>
      </c>
      <c r="AU1131" s="218" t="s">
        <v>89</v>
      </c>
      <c r="AV1131" s="13" t="s">
        <v>89</v>
      </c>
      <c r="AW1131" s="13" t="s">
        <v>36</v>
      </c>
      <c r="AX1131" s="13" t="s">
        <v>80</v>
      </c>
      <c r="AY1131" s="218" t="s">
        <v>193</v>
      </c>
    </row>
    <row r="1132" spans="2:51" s="13" customFormat="1" ht="12">
      <c r="B1132" s="207"/>
      <c r="C1132" s="208"/>
      <c r="D1132" s="209" t="s">
        <v>201</v>
      </c>
      <c r="E1132" s="210" t="s">
        <v>1</v>
      </c>
      <c r="F1132" s="211" t="s">
        <v>1883</v>
      </c>
      <c r="G1132" s="208"/>
      <c r="H1132" s="212">
        <v>9.21</v>
      </c>
      <c r="I1132" s="213"/>
      <c r="J1132" s="208"/>
      <c r="K1132" s="208"/>
      <c r="L1132" s="214"/>
      <c r="M1132" s="215"/>
      <c r="N1132" s="216"/>
      <c r="O1132" s="216"/>
      <c r="P1132" s="216"/>
      <c r="Q1132" s="216"/>
      <c r="R1132" s="216"/>
      <c r="S1132" s="216"/>
      <c r="T1132" s="217"/>
      <c r="AT1132" s="218" t="s">
        <v>201</v>
      </c>
      <c r="AU1132" s="218" t="s">
        <v>89</v>
      </c>
      <c r="AV1132" s="13" t="s">
        <v>89</v>
      </c>
      <c r="AW1132" s="13" t="s">
        <v>36</v>
      </c>
      <c r="AX1132" s="13" t="s">
        <v>80</v>
      </c>
      <c r="AY1132" s="218" t="s">
        <v>193</v>
      </c>
    </row>
    <row r="1133" spans="2:51" s="16" customFormat="1" ht="12">
      <c r="B1133" s="240"/>
      <c r="C1133" s="241"/>
      <c r="D1133" s="209" t="s">
        <v>201</v>
      </c>
      <c r="E1133" s="242" t="s">
        <v>1</v>
      </c>
      <c r="F1133" s="243" t="s">
        <v>236</v>
      </c>
      <c r="G1133" s="241"/>
      <c r="H1133" s="244">
        <v>112.47</v>
      </c>
      <c r="I1133" s="245"/>
      <c r="J1133" s="241"/>
      <c r="K1133" s="241"/>
      <c r="L1133" s="246"/>
      <c r="M1133" s="247"/>
      <c r="N1133" s="248"/>
      <c r="O1133" s="248"/>
      <c r="P1133" s="248"/>
      <c r="Q1133" s="248"/>
      <c r="R1133" s="248"/>
      <c r="S1133" s="248"/>
      <c r="T1133" s="249"/>
      <c r="AT1133" s="250" t="s">
        <v>201</v>
      </c>
      <c r="AU1133" s="250" t="s">
        <v>89</v>
      </c>
      <c r="AV1133" s="16" t="s">
        <v>100</v>
      </c>
      <c r="AW1133" s="16" t="s">
        <v>36</v>
      </c>
      <c r="AX1133" s="16" t="s">
        <v>80</v>
      </c>
      <c r="AY1133" s="250" t="s">
        <v>193</v>
      </c>
    </row>
    <row r="1134" spans="2:51" s="14" customFormat="1" ht="12">
      <c r="B1134" s="219"/>
      <c r="C1134" s="220"/>
      <c r="D1134" s="209" t="s">
        <v>201</v>
      </c>
      <c r="E1134" s="221" t="s">
        <v>1</v>
      </c>
      <c r="F1134" s="222" t="s">
        <v>203</v>
      </c>
      <c r="G1134" s="220"/>
      <c r="H1134" s="223">
        <v>112.47</v>
      </c>
      <c r="I1134" s="224"/>
      <c r="J1134" s="220"/>
      <c r="K1134" s="220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201</v>
      </c>
      <c r="AU1134" s="229" t="s">
        <v>89</v>
      </c>
      <c r="AV1134" s="14" t="s">
        <v>199</v>
      </c>
      <c r="AW1134" s="14" t="s">
        <v>36</v>
      </c>
      <c r="AX1134" s="14" t="s">
        <v>87</v>
      </c>
      <c r="AY1134" s="229" t="s">
        <v>193</v>
      </c>
    </row>
    <row r="1135" spans="1:65" s="2" customFormat="1" ht="24.2" customHeight="1">
      <c r="A1135" s="35"/>
      <c r="B1135" s="36"/>
      <c r="C1135" s="193" t="s">
        <v>1452</v>
      </c>
      <c r="D1135" s="193" t="s">
        <v>195</v>
      </c>
      <c r="E1135" s="194" t="s">
        <v>2655</v>
      </c>
      <c r="F1135" s="195" t="s">
        <v>2656</v>
      </c>
      <c r="G1135" s="196" t="s">
        <v>231</v>
      </c>
      <c r="H1135" s="197">
        <v>224.94</v>
      </c>
      <c r="I1135" s="198"/>
      <c r="J1135" s="199">
        <f>ROUND(I1135*H1135,2)</f>
        <v>0</v>
      </c>
      <c r="K1135" s="200"/>
      <c r="L1135" s="40"/>
      <c r="M1135" s="201" t="s">
        <v>1</v>
      </c>
      <c r="N1135" s="202" t="s">
        <v>45</v>
      </c>
      <c r="O1135" s="72"/>
      <c r="P1135" s="203">
        <f>O1135*H1135</f>
        <v>0</v>
      </c>
      <c r="Q1135" s="203">
        <v>3E-05</v>
      </c>
      <c r="R1135" s="203">
        <f>Q1135*H1135</f>
        <v>0.0067482</v>
      </c>
      <c r="S1135" s="203">
        <v>0</v>
      </c>
      <c r="T1135" s="204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205" t="s">
        <v>348</v>
      </c>
      <c r="AT1135" s="205" t="s">
        <v>195</v>
      </c>
      <c r="AU1135" s="205" t="s">
        <v>89</v>
      </c>
      <c r="AY1135" s="18" t="s">
        <v>193</v>
      </c>
      <c r="BE1135" s="206">
        <f>IF(N1135="základní",J1135,0)</f>
        <v>0</v>
      </c>
      <c r="BF1135" s="206">
        <f>IF(N1135="snížená",J1135,0)</f>
        <v>0</v>
      </c>
      <c r="BG1135" s="206">
        <f>IF(N1135="zákl. přenesená",J1135,0)</f>
        <v>0</v>
      </c>
      <c r="BH1135" s="206">
        <f>IF(N1135="sníž. přenesená",J1135,0)</f>
        <v>0</v>
      </c>
      <c r="BI1135" s="206">
        <f>IF(N1135="nulová",J1135,0)</f>
        <v>0</v>
      </c>
      <c r="BJ1135" s="18" t="s">
        <v>87</v>
      </c>
      <c r="BK1135" s="206">
        <f>ROUND(I1135*H1135,2)</f>
        <v>0</v>
      </c>
      <c r="BL1135" s="18" t="s">
        <v>348</v>
      </c>
      <c r="BM1135" s="205" t="s">
        <v>2657</v>
      </c>
    </row>
    <row r="1136" spans="2:51" s="15" customFormat="1" ht="12">
      <c r="B1136" s="230"/>
      <c r="C1136" s="231"/>
      <c r="D1136" s="209" t="s">
        <v>201</v>
      </c>
      <c r="E1136" s="232" t="s">
        <v>1</v>
      </c>
      <c r="F1136" s="233" t="s">
        <v>1826</v>
      </c>
      <c r="G1136" s="231"/>
      <c r="H1136" s="232" t="s">
        <v>1</v>
      </c>
      <c r="I1136" s="234"/>
      <c r="J1136" s="231"/>
      <c r="K1136" s="231"/>
      <c r="L1136" s="235"/>
      <c r="M1136" s="236"/>
      <c r="N1136" s="237"/>
      <c r="O1136" s="237"/>
      <c r="P1136" s="237"/>
      <c r="Q1136" s="237"/>
      <c r="R1136" s="237"/>
      <c r="S1136" s="237"/>
      <c r="T1136" s="238"/>
      <c r="AT1136" s="239" t="s">
        <v>201</v>
      </c>
      <c r="AU1136" s="239" t="s">
        <v>89</v>
      </c>
      <c r="AV1136" s="15" t="s">
        <v>87</v>
      </c>
      <c r="AW1136" s="15" t="s">
        <v>36</v>
      </c>
      <c r="AX1136" s="15" t="s">
        <v>80</v>
      </c>
      <c r="AY1136" s="239" t="s">
        <v>193</v>
      </c>
    </row>
    <row r="1137" spans="2:51" s="13" customFormat="1" ht="12">
      <c r="B1137" s="207"/>
      <c r="C1137" s="208"/>
      <c r="D1137" s="209" t="s">
        <v>201</v>
      </c>
      <c r="E1137" s="210" t="s">
        <v>1</v>
      </c>
      <c r="F1137" s="211" t="s">
        <v>2658</v>
      </c>
      <c r="G1137" s="208"/>
      <c r="H1137" s="212">
        <v>103.56</v>
      </c>
      <c r="I1137" s="213"/>
      <c r="J1137" s="208"/>
      <c r="K1137" s="208"/>
      <c r="L1137" s="214"/>
      <c r="M1137" s="215"/>
      <c r="N1137" s="216"/>
      <c r="O1137" s="216"/>
      <c r="P1137" s="216"/>
      <c r="Q1137" s="216"/>
      <c r="R1137" s="216"/>
      <c r="S1137" s="216"/>
      <c r="T1137" s="217"/>
      <c r="AT1137" s="218" t="s">
        <v>201</v>
      </c>
      <c r="AU1137" s="218" t="s">
        <v>89</v>
      </c>
      <c r="AV1137" s="13" t="s">
        <v>89</v>
      </c>
      <c r="AW1137" s="13" t="s">
        <v>36</v>
      </c>
      <c r="AX1137" s="13" t="s">
        <v>80</v>
      </c>
      <c r="AY1137" s="218" t="s">
        <v>193</v>
      </c>
    </row>
    <row r="1138" spans="2:51" s="13" customFormat="1" ht="12">
      <c r="B1138" s="207"/>
      <c r="C1138" s="208"/>
      <c r="D1138" s="209" t="s">
        <v>201</v>
      </c>
      <c r="E1138" s="210" t="s">
        <v>1</v>
      </c>
      <c r="F1138" s="211" t="s">
        <v>2659</v>
      </c>
      <c r="G1138" s="208"/>
      <c r="H1138" s="212">
        <v>102.96</v>
      </c>
      <c r="I1138" s="213"/>
      <c r="J1138" s="208"/>
      <c r="K1138" s="208"/>
      <c r="L1138" s="214"/>
      <c r="M1138" s="215"/>
      <c r="N1138" s="216"/>
      <c r="O1138" s="216"/>
      <c r="P1138" s="216"/>
      <c r="Q1138" s="216"/>
      <c r="R1138" s="216"/>
      <c r="S1138" s="216"/>
      <c r="T1138" s="217"/>
      <c r="AT1138" s="218" t="s">
        <v>201</v>
      </c>
      <c r="AU1138" s="218" t="s">
        <v>89</v>
      </c>
      <c r="AV1138" s="13" t="s">
        <v>89</v>
      </c>
      <c r="AW1138" s="13" t="s">
        <v>36</v>
      </c>
      <c r="AX1138" s="13" t="s">
        <v>80</v>
      </c>
      <c r="AY1138" s="218" t="s">
        <v>193</v>
      </c>
    </row>
    <row r="1139" spans="2:51" s="13" customFormat="1" ht="12">
      <c r="B1139" s="207"/>
      <c r="C1139" s="208"/>
      <c r="D1139" s="209" t="s">
        <v>201</v>
      </c>
      <c r="E1139" s="210" t="s">
        <v>1</v>
      </c>
      <c r="F1139" s="211" t="s">
        <v>2660</v>
      </c>
      <c r="G1139" s="208"/>
      <c r="H1139" s="212">
        <v>18.42</v>
      </c>
      <c r="I1139" s="213"/>
      <c r="J1139" s="208"/>
      <c r="K1139" s="208"/>
      <c r="L1139" s="214"/>
      <c r="M1139" s="215"/>
      <c r="N1139" s="216"/>
      <c r="O1139" s="216"/>
      <c r="P1139" s="216"/>
      <c r="Q1139" s="216"/>
      <c r="R1139" s="216"/>
      <c r="S1139" s="216"/>
      <c r="T1139" s="217"/>
      <c r="AT1139" s="218" t="s">
        <v>201</v>
      </c>
      <c r="AU1139" s="218" t="s">
        <v>89</v>
      </c>
      <c r="AV1139" s="13" t="s">
        <v>89</v>
      </c>
      <c r="AW1139" s="13" t="s">
        <v>36</v>
      </c>
      <c r="AX1139" s="13" t="s">
        <v>80</v>
      </c>
      <c r="AY1139" s="218" t="s">
        <v>193</v>
      </c>
    </row>
    <row r="1140" spans="2:51" s="16" customFormat="1" ht="12">
      <c r="B1140" s="240"/>
      <c r="C1140" s="241"/>
      <c r="D1140" s="209" t="s">
        <v>201</v>
      </c>
      <c r="E1140" s="242" t="s">
        <v>1</v>
      </c>
      <c r="F1140" s="243" t="s">
        <v>236</v>
      </c>
      <c r="G1140" s="241"/>
      <c r="H1140" s="244">
        <v>224.94</v>
      </c>
      <c r="I1140" s="245"/>
      <c r="J1140" s="241"/>
      <c r="K1140" s="241"/>
      <c r="L1140" s="246"/>
      <c r="M1140" s="247"/>
      <c r="N1140" s="248"/>
      <c r="O1140" s="248"/>
      <c r="P1140" s="248"/>
      <c r="Q1140" s="248"/>
      <c r="R1140" s="248"/>
      <c r="S1140" s="248"/>
      <c r="T1140" s="249"/>
      <c r="AT1140" s="250" t="s">
        <v>201</v>
      </c>
      <c r="AU1140" s="250" t="s">
        <v>89</v>
      </c>
      <c r="AV1140" s="16" t="s">
        <v>100</v>
      </c>
      <c r="AW1140" s="16" t="s">
        <v>36</v>
      </c>
      <c r="AX1140" s="16" t="s">
        <v>80</v>
      </c>
      <c r="AY1140" s="250" t="s">
        <v>193</v>
      </c>
    </row>
    <row r="1141" spans="2:51" s="14" customFormat="1" ht="12">
      <c r="B1141" s="219"/>
      <c r="C1141" s="220"/>
      <c r="D1141" s="209" t="s">
        <v>201</v>
      </c>
      <c r="E1141" s="221" t="s">
        <v>1</v>
      </c>
      <c r="F1141" s="222" t="s">
        <v>203</v>
      </c>
      <c r="G1141" s="220"/>
      <c r="H1141" s="223">
        <v>224.94</v>
      </c>
      <c r="I1141" s="224"/>
      <c r="J1141" s="220"/>
      <c r="K1141" s="220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201</v>
      </c>
      <c r="AU1141" s="229" t="s">
        <v>89</v>
      </c>
      <c r="AV1141" s="14" t="s">
        <v>199</v>
      </c>
      <c r="AW1141" s="14" t="s">
        <v>36</v>
      </c>
      <c r="AX1141" s="14" t="s">
        <v>87</v>
      </c>
      <c r="AY1141" s="229" t="s">
        <v>193</v>
      </c>
    </row>
    <row r="1142" spans="1:65" s="2" customFormat="1" ht="24.2" customHeight="1">
      <c r="A1142" s="35"/>
      <c r="B1142" s="36"/>
      <c r="C1142" s="193" t="s">
        <v>2661</v>
      </c>
      <c r="D1142" s="193" t="s">
        <v>195</v>
      </c>
      <c r="E1142" s="194" t="s">
        <v>2662</v>
      </c>
      <c r="F1142" s="195" t="s">
        <v>2663</v>
      </c>
      <c r="G1142" s="196" t="s">
        <v>231</v>
      </c>
      <c r="H1142" s="197">
        <v>112.47</v>
      </c>
      <c r="I1142" s="198"/>
      <c r="J1142" s="199">
        <f>ROUND(I1142*H1142,2)</f>
        <v>0</v>
      </c>
      <c r="K1142" s="200"/>
      <c r="L1142" s="40"/>
      <c r="M1142" s="201" t="s">
        <v>1</v>
      </c>
      <c r="N1142" s="202" t="s">
        <v>45</v>
      </c>
      <c r="O1142" s="72"/>
      <c r="P1142" s="203">
        <f>O1142*H1142</f>
        <v>0</v>
      </c>
      <c r="Q1142" s="203">
        <v>0.012</v>
      </c>
      <c r="R1142" s="203">
        <f>Q1142*H1142</f>
        <v>1.34964</v>
      </c>
      <c r="S1142" s="203">
        <v>0</v>
      </c>
      <c r="T1142" s="204">
        <f>S1142*H1142</f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205" t="s">
        <v>348</v>
      </c>
      <c r="AT1142" s="205" t="s">
        <v>195</v>
      </c>
      <c r="AU1142" s="205" t="s">
        <v>89</v>
      </c>
      <c r="AY1142" s="18" t="s">
        <v>193</v>
      </c>
      <c r="BE1142" s="206">
        <f>IF(N1142="základní",J1142,0)</f>
        <v>0</v>
      </c>
      <c r="BF1142" s="206">
        <f>IF(N1142="snížená",J1142,0)</f>
        <v>0</v>
      </c>
      <c r="BG1142" s="206">
        <f>IF(N1142="zákl. přenesená",J1142,0)</f>
        <v>0</v>
      </c>
      <c r="BH1142" s="206">
        <f>IF(N1142="sníž. přenesená",J1142,0)</f>
        <v>0</v>
      </c>
      <c r="BI1142" s="206">
        <f>IF(N1142="nulová",J1142,0)</f>
        <v>0</v>
      </c>
      <c r="BJ1142" s="18" t="s">
        <v>87</v>
      </c>
      <c r="BK1142" s="206">
        <f>ROUND(I1142*H1142,2)</f>
        <v>0</v>
      </c>
      <c r="BL1142" s="18" t="s">
        <v>348</v>
      </c>
      <c r="BM1142" s="205" t="s">
        <v>2664</v>
      </c>
    </row>
    <row r="1143" spans="2:51" s="15" customFormat="1" ht="12">
      <c r="B1143" s="230"/>
      <c r="C1143" s="231"/>
      <c r="D1143" s="209" t="s">
        <v>201</v>
      </c>
      <c r="E1143" s="232" t="s">
        <v>1</v>
      </c>
      <c r="F1143" s="233" t="s">
        <v>1826</v>
      </c>
      <c r="G1143" s="231"/>
      <c r="H1143" s="232" t="s">
        <v>1</v>
      </c>
      <c r="I1143" s="234"/>
      <c r="J1143" s="231"/>
      <c r="K1143" s="231"/>
      <c r="L1143" s="235"/>
      <c r="M1143" s="236"/>
      <c r="N1143" s="237"/>
      <c r="O1143" s="237"/>
      <c r="P1143" s="237"/>
      <c r="Q1143" s="237"/>
      <c r="R1143" s="237"/>
      <c r="S1143" s="237"/>
      <c r="T1143" s="238"/>
      <c r="AT1143" s="239" t="s">
        <v>201</v>
      </c>
      <c r="AU1143" s="239" t="s">
        <v>89</v>
      </c>
      <c r="AV1143" s="15" t="s">
        <v>87</v>
      </c>
      <c r="AW1143" s="15" t="s">
        <v>36</v>
      </c>
      <c r="AX1143" s="15" t="s">
        <v>80</v>
      </c>
      <c r="AY1143" s="239" t="s">
        <v>193</v>
      </c>
    </row>
    <row r="1144" spans="2:51" s="13" customFormat="1" ht="12">
      <c r="B1144" s="207"/>
      <c r="C1144" s="208"/>
      <c r="D1144" s="209" t="s">
        <v>201</v>
      </c>
      <c r="E1144" s="210" t="s">
        <v>1</v>
      </c>
      <c r="F1144" s="211" t="s">
        <v>1881</v>
      </c>
      <c r="G1144" s="208"/>
      <c r="H1144" s="212">
        <v>51.78</v>
      </c>
      <c r="I1144" s="213"/>
      <c r="J1144" s="208"/>
      <c r="K1144" s="208"/>
      <c r="L1144" s="214"/>
      <c r="M1144" s="215"/>
      <c r="N1144" s="216"/>
      <c r="O1144" s="216"/>
      <c r="P1144" s="216"/>
      <c r="Q1144" s="216"/>
      <c r="R1144" s="216"/>
      <c r="S1144" s="216"/>
      <c r="T1144" s="217"/>
      <c r="AT1144" s="218" t="s">
        <v>201</v>
      </c>
      <c r="AU1144" s="218" t="s">
        <v>89</v>
      </c>
      <c r="AV1144" s="13" t="s">
        <v>89</v>
      </c>
      <c r="AW1144" s="13" t="s">
        <v>36</v>
      </c>
      <c r="AX1144" s="13" t="s">
        <v>80</v>
      </c>
      <c r="AY1144" s="218" t="s">
        <v>193</v>
      </c>
    </row>
    <row r="1145" spans="2:51" s="13" customFormat="1" ht="12">
      <c r="B1145" s="207"/>
      <c r="C1145" s="208"/>
      <c r="D1145" s="209" t="s">
        <v>201</v>
      </c>
      <c r="E1145" s="210" t="s">
        <v>1</v>
      </c>
      <c r="F1145" s="211" t="s">
        <v>1882</v>
      </c>
      <c r="G1145" s="208"/>
      <c r="H1145" s="212">
        <v>51.48</v>
      </c>
      <c r="I1145" s="213"/>
      <c r="J1145" s="208"/>
      <c r="K1145" s="208"/>
      <c r="L1145" s="214"/>
      <c r="M1145" s="215"/>
      <c r="N1145" s="216"/>
      <c r="O1145" s="216"/>
      <c r="P1145" s="216"/>
      <c r="Q1145" s="216"/>
      <c r="R1145" s="216"/>
      <c r="S1145" s="216"/>
      <c r="T1145" s="217"/>
      <c r="AT1145" s="218" t="s">
        <v>201</v>
      </c>
      <c r="AU1145" s="218" t="s">
        <v>89</v>
      </c>
      <c r="AV1145" s="13" t="s">
        <v>89</v>
      </c>
      <c r="AW1145" s="13" t="s">
        <v>36</v>
      </c>
      <c r="AX1145" s="13" t="s">
        <v>80</v>
      </c>
      <c r="AY1145" s="218" t="s">
        <v>193</v>
      </c>
    </row>
    <row r="1146" spans="2:51" s="13" customFormat="1" ht="12">
      <c r="B1146" s="207"/>
      <c r="C1146" s="208"/>
      <c r="D1146" s="209" t="s">
        <v>201</v>
      </c>
      <c r="E1146" s="210" t="s">
        <v>1</v>
      </c>
      <c r="F1146" s="211" t="s">
        <v>1883</v>
      </c>
      <c r="G1146" s="208"/>
      <c r="H1146" s="212">
        <v>9.21</v>
      </c>
      <c r="I1146" s="213"/>
      <c r="J1146" s="208"/>
      <c r="K1146" s="208"/>
      <c r="L1146" s="214"/>
      <c r="M1146" s="215"/>
      <c r="N1146" s="216"/>
      <c r="O1146" s="216"/>
      <c r="P1146" s="216"/>
      <c r="Q1146" s="216"/>
      <c r="R1146" s="216"/>
      <c r="S1146" s="216"/>
      <c r="T1146" s="217"/>
      <c r="AT1146" s="218" t="s">
        <v>201</v>
      </c>
      <c r="AU1146" s="218" t="s">
        <v>89</v>
      </c>
      <c r="AV1146" s="13" t="s">
        <v>89</v>
      </c>
      <c r="AW1146" s="13" t="s">
        <v>36</v>
      </c>
      <c r="AX1146" s="13" t="s">
        <v>80</v>
      </c>
      <c r="AY1146" s="218" t="s">
        <v>193</v>
      </c>
    </row>
    <row r="1147" spans="2:51" s="16" customFormat="1" ht="12">
      <c r="B1147" s="240"/>
      <c r="C1147" s="241"/>
      <c r="D1147" s="209" t="s">
        <v>201</v>
      </c>
      <c r="E1147" s="242" t="s">
        <v>1</v>
      </c>
      <c r="F1147" s="243" t="s">
        <v>236</v>
      </c>
      <c r="G1147" s="241"/>
      <c r="H1147" s="244">
        <v>112.47</v>
      </c>
      <c r="I1147" s="245"/>
      <c r="J1147" s="241"/>
      <c r="K1147" s="241"/>
      <c r="L1147" s="246"/>
      <c r="M1147" s="247"/>
      <c r="N1147" s="248"/>
      <c r="O1147" s="248"/>
      <c r="P1147" s="248"/>
      <c r="Q1147" s="248"/>
      <c r="R1147" s="248"/>
      <c r="S1147" s="248"/>
      <c r="T1147" s="249"/>
      <c r="AT1147" s="250" t="s">
        <v>201</v>
      </c>
      <c r="AU1147" s="250" t="s">
        <v>89</v>
      </c>
      <c r="AV1147" s="16" t="s">
        <v>100</v>
      </c>
      <c r="AW1147" s="16" t="s">
        <v>36</v>
      </c>
      <c r="AX1147" s="16" t="s">
        <v>80</v>
      </c>
      <c r="AY1147" s="250" t="s">
        <v>193</v>
      </c>
    </row>
    <row r="1148" spans="2:51" s="14" customFormat="1" ht="12">
      <c r="B1148" s="219"/>
      <c r="C1148" s="220"/>
      <c r="D1148" s="209" t="s">
        <v>201</v>
      </c>
      <c r="E1148" s="221" t="s">
        <v>1</v>
      </c>
      <c r="F1148" s="222" t="s">
        <v>203</v>
      </c>
      <c r="G1148" s="220"/>
      <c r="H1148" s="223">
        <v>112.47</v>
      </c>
      <c r="I1148" s="224"/>
      <c r="J1148" s="220"/>
      <c r="K1148" s="220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201</v>
      </c>
      <c r="AU1148" s="229" t="s">
        <v>89</v>
      </c>
      <c r="AV1148" s="14" t="s">
        <v>199</v>
      </c>
      <c r="AW1148" s="14" t="s">
        <v>36</v>
      </c>
      <c r="AX1148" s="14" t="s">
        <v>87</v>
      </c>
      <c r="AY1148" s="229" t="s">
        <v>193</v>
      </c>
    </row>
    <row r="1149" spans="1:65" s="2" customFormat="1" ht="16.5" customHeight="1">
      <c r="A1149" s="35"/>
      <c r="B1149" s="36"/>
      <c r="C1149" s="193" t="s">
        <v>1455</v>
      </c>
      <c r="D1149" s="193" t="s">
        <v>195</v>
      </c>
      <c r="E1149" s="194" t="s">
        <v>984</v>
      </c>
      <c r="F1149" s="195" t="s">
        <v>985</v>
      </c>
      <c r="G1149" s="196" t="s">
        <v>231</v>
      </c>
      <c r="H1149" s="197">
        <v>112.74</v>
      </c>
      <c r="I1149" s="198"/>
      <c r="J1149" s="199">
        <f>ROUND(I1149*H1149,2)</f>
        <v>0</v>
      </c>
      <c r="K1149" s="200"/>
      <c r="L1149" s="40"/>
      <c r="M1149" s="201" t="s">
        <v>1</v>
      </c>
      <c r="N1149" s="202" t="s">
        <v>45</v>
      </c>
      <c r="O1149" s="72"/>
      <c r="P1149" s="203">
        <f>O1149*H1149</f>
        <v>0</v>
      </c>
      <c r="Q1149" s="203">
        <v>0</v>
      </c>
      <c r="R1149" s="203">
        <f>Q1149*H1149</f>
        <v>0</v>
      </c>
      <c r="S1149" s="203">
        <v>0.0025</v>
      </c>
      <c r="T1149" s="204">
        <f>S1149*H1149</f>
        <v>0.28185</v>
      </c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R1149" s="205" t="s">
        <v>348</v>
      </c>
      <c r="AT1149" s="205" t="s">
        <v>195</v>
      </c>
      <c r="AU1149" s="205" t="s">
        <v>89</v>
      </c>
      <c r="AY1149" s="18" t="s">
        <v>193</v>
      </c>
      <c r="BE1149" s="206">
        <f>IF(N1149="základní",J1149,0)</f>
        <v>0</v>
      </c>
      <c r="BF1149" s="206">
        <f>IF(N1149="snížená",J1149,0)</f>
        <v>0</v>
      </c>
      <c r="BG1149" s="206">
        <f>IF(N1149="zákl. přenesená",J1149,0)</f>
        <v>0</v>
      </c>
      <c r="BH1149" s="206">
        <f>IF(N1149="sníž. přenesená",J1149,0)</f>
        <v>0</v>
      </c>
      <c r="BI1149" s="206">
        <f>IF(N1149="nulová",J1149,0)</f>
        <v>0</v>
      </c>
      <c r="BJ1149" s="18" t="s">
        <v>87</v>
      </c>
      <c r="BK1149" s="206">
        <f>ROUND(I1149*H1149,2)</f>
        <v>0</v>
      </c>
      <c r="BL1149" s="18" t="s">
        <v>348</v>
      </c>
      <c r="BM1149" s="205" t="s">
        <v>986</v>
      </c>
    </row>
    <row r="1150" spans="2:51" s="15" customFormat="1" ht="12">
      <c r="B1150" s="230"/>
      <c r="C1150" s="231"/>
      <c r="D1150" s="209" t="s">
        <v>201</v>
      </c>
      <c r="E1150" s="232" t="s">
        <v>1</v>
      </c>
      <c r="F1150" s="233" t="s">
        <v>2340</v>
      </c>
      <c r="G1150" s="231"/>
      <c r="H1150" s="232" t="s">
        <v>1</v>
      </c>
      <c r="I1150" s="234"/>
      <c r="J1150" s="231"/>
      <c r="K1150" s="231"/>
      <c r="L1150" s="235"/>
      <c r="M1150" s="236"/>
      <c r="N1150" s="237"/>
      <c r="O1150" s="237"/>
      <c r="P1150" s="237"/>
      <c r="Q1150" s="237"/>
      <c r="R1150" s="237"/>
      <c r="S1150" s="237"/>
      <c r="T1150" s="238"/>
      <c r="AT1150" s="239" t="s">
        <v>201</v>
      </c>
      <c r="AU1150" s="239" t="s">
        <v>89</v>
      </c>
      <c r="AV1150" s="15" t="s">
        <v>87</v>
      </c>
      <c r="AW1150" s="15" t="s">
        <v>36</v>
      </c>
      <c r="AX1150" s="15" t="s">
        <v>80</v>
      </c>
      <c r="AY1150" s="239" t="s">
        <v>193</v>
      </c>
    </row>
    <row r="1151" spans="2:51" s="15" customFormat="1" ht="12">
      <c r="B1151" s="230"/>
      <c r="C1151" s="231"/>
      <c r="D1151" s="209" t="s">
        <v>201</v>
      </c>
      <c r="E1151" s="232" t="s">
        <v>1</v>
      </c>
      <c r="F1151" s="233" t="s">
        <v>2341</v>
      </c>
      <c r="G1151" s="231"/>
      <c r="H1151" s="232" t="s">
        <v>1</v>
      </c>
      <c r="I1151" s="234"/>
      <c r="J1151" s="231"/>
      <c r="K1151" s="231"/>
      <c r="L1151" s="235"/>
      <c r="M1151" s="236"/>
      <c r="N1151" s="237"/>
      <c r="O1151" s="237"/>
      <c r="P1151" s="237"/>
      <c r="Q1151" s="237"/>
      <c r="R1151" s="237"/>
      <c r="S1151" s="237"/>
      <c r="T1151" s="238"/>
      <c r="AT1151" s="239" t="s">
        <v>201</v>
      </c>
      <c r="AU1151" s="239" t="s">
        <v>89</v>
      </c>
      <c r="AV1151" s="15" t="s">
        <v>87</v>
      </c>
      <c r="AW1151" s="15" t="s">
        <v>36</v>
      </c>
      <c r="AX1151" s="15" t="s">
        <v>80</v>
      </c>
      <c r="AY1151" s="239" t="s">
        <v>193</v>
      </c>
    </row>
    <row r="1152" spans="2:51" s="13" customFormat="1" ht="12">
      <c r="B1152" s="207"/>
      <c r="C1152" s="208"/>
      <c r="D1152" s="209" t="s">
        <v>201</v>
      </c>
      <c r="E1152" s="210" t="s">
        <v>1</v>
      </c>
      <c r="F1152" s="211" t="s">
        <v>2196</v>
      </c>
      <c r="G1152" s="208"/>
      <c r="H1152" s="212">
        <v>9.21</v>
      </c>
      <c r="I1152" s="213"/>
      <c r="J1152" s="208"/>
      <c r="K1152" s="208"/>
      <c r="L1152" s="214"/>
      <c r="M1152" s="215"/>
      <c r="N1152" s="216"/>
      <c r="O1152" s="216"/>
      <c r="P1152" s="216"/>
      <c r="Q1152" s="216"/>
      <c r="R1152" s="216"/>
      <c r="S1152" s="216"/>
      <c r="T1152" s="217"/>
      <c r="AT1152" s="218" t="s">
        <v>201</v>
      </c>
      <c r="AU1152" s="218" t="s">
        <v>89</v>
      </c>
      <c r="AV1152" s="13" t="s">
        <v>89</v>
      </c>
      <c r="AW1152" s="13" t="s">
        <v>36</v>
      </c>
      <c r="AX1152" s="13" t="s">
        <v>80</v>
      </c>
      <c r="AY1152" s="218" t="s">
        <v>193</v>
      </c>
    </row>
    <row r="1153" spans="2:51" s="13" customFormat="1" ht="12">
      <c r="B1153" s="207"/>
      <c r="C1153" s="208"/>
      <c r="D1153" s="209" t="s">
        <v>201</v>
      </c>
      <c r="E1153" s="210" t="s">
        <v>1</v>
      </c>
      <c r="F1153" s="211" t="s">
        <v>2197</v>
      </c>
      <c r="G1153" s="208"/>
      <c r="H1153" s="212">
        <v>51.62</v>
      </c>
      <c r="I1153" s="213"/>
      <c r="J1153" s="208"/>
      <c r="K1153" s="208"/>
      <c r="L1153" s="214"/>
      <c r="M1153" s="215"/>
      <c r="N1153" s="216"/>
      <c r="O1153" s="216"/>
      <c r="P1153" s="216"/>
      <c r="Q1153" s="216"/>
      <c r="R1153" s="216"/>
      <c r="S1153" s="216"/>
      <c r="T1153" s="217"/>
      <c r="AT1153" s="218" t="s">
        <v>201</v>
      </c>
      <c r="AU1153" s="218" t="s">
        <v>89</v>
      </c>
      <c r="AV1153" s="13" t="s">
        <v>89</v>
      </c>
      <c r="AW1153" s="13" t="s">
        <v>36</v>
      </c>
      <c r="AX1153" s="13" t="s">
        <v>80</v>
      </c>
      <c r="AY1153" s="218" t="s">
        <v>193</v>
      </c>
    </row>
    <row r="1154" spans="2:51" s="13" customFormat="1" ht="12">
      <c r="B1154" s="207"/>
      <c r="C1154" s="208"/>
      <c r="D1154" s="209" t="s">
        <v>201</v>
      </c>
      <c r="E1154" s="210" t="s">
        <v>1</v>
      </c>
      <c r="F1154" s="211" t="s">
        <v>2198</v>
      </c>
      <c r="G1154" s="208"/>
      <c r="H1154" s="212">
        <v>51.91</v>
      </c>
      <c r="I1154" s="213"/>
      <c r="J1154" s="208"/>
      <c r="K1154" s="208"/>
      <c r="L1154" s="214"/>
      <c r="M1154" s="215"/>
      <c r="N1154" s="216"/>
      <c r="O1154" s="216"/>
      <c r="P1154" s="216"/>
      <c r="Q1154" s="216"/>
      <c r="R1154" s="216"/>
      <c r="S1154" s="216"/>
      <c r="T1154" s="217"/>
      <c r="AT1154" s="218" t="s">
        <v>201</v>
      </c>
      <c r="AU1154" s="218" t="s">
        <v>89</v>
      </c>
      <c r="AV1154" s="13" t="s">
        <v>89</v>
      </c>
      <c r="AW1154" s="13" t="s">
        <v>36</v>
      </c>
      <c r="AX1154" s="13" t="s">
        <v>80</v>
      </c>
      <c r="AY1154" s="218" t="s">
        <v>193</v>
      </c>
    </row>
    <row r="1155" spans="2:51" s="14" customFormat="1" ht="12">
      <c r="B1155" s="219"/>
      <c r="C1155" s="220"/>
      <c r="D1155" s="209" t="s">
        <v>201</v>
      </c>
      <c r="E1155" s="221" t="s">
        <v>1</v>
      </c>
      <c r="F1155" s="222" t="s">
        <v>203</v>
      </c>
      <c r="G1155" s="220"/>
      <c r="H1155" s="223">
        <v>112.74</v>
      </c>
      <c r="I1155" s="224"/>
      <c r="J1155" s="220"/>
      <c r="K1155" s="220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201</v>
      </c>
      <c r="AU1155" s="229" t="s">
        <v>89</v>
      </c>
      <c r="AV1155" s="14" t="s">
        <v>199</v>
      </c>
      <c r="AW1155" s="14" t="s">
        <v>36</v>
      </c>
      <c r="AX1155" s="14" t="s">
        <v>87</v>
      </c>
      <c r="AY1155" s="229" t="s">
        <v>193</v>
      </c>
    </row>
    <row r="1156" spans="1:65" s="2" customFormat="1" ht="16.5" customHeight="1">
      <c r="A1156" s="35"/>
      <c r="B1156" s="36"/>
      <c r="C1156" s="193" t="s">
        <v>2665</v>
      </c>
      <c r="D1156" s="193" t="s">
        <v>195</v>
      </c>
      <c r="E1156" s="194" t="s">
        <v>2666</v>
      </c>
      <c r="F1156" s="195" t="s">
        <v>2667</v>
      </c>
      <c r="G1156" s="196" t="s">
        <v>231</v>
      </c>
      <c r="H1156" s="197">
        <v>112.47</v>
      </c>
      <c r="I1156" s="198"/>
      <c r="J1156" s="199">
        <f>ROUND(I1156*H1156,2)</f>
        <v>0</v>
      </c>
      <c r="K1156" s="200"/>
      <c r="L1156" s="40"/>
      <c r="M1156" s="201" t="s">
        <v>1</v>
      </c>
      <c r="N1156" s="202" t="s">
        <v>45</v>
      </c>
      <c r="O1156" s="72"/>
      <c r="P1156" s="203">
        <f>O1156*H1156</f>
        <v>0</v>
      </c>
      <c r="Q1156" s="203">
        <v>0.0003</v>
      </c>
      <c r="R1156" s="203">
        <f>Q1156*H1156</f>
        <v>0.033741</v>
      </c>
      <c r="S1156" s="203">
        <v>0</v>
      </c>
      <c r="T1156" s="204">
        <f>S1156*H1156</f>
        <v>0</v>
      </c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R1156" s="205" t="s">
        <v>348</v>
      </c>
      <c r="AT1156" s="205" t="s">
        <v>195</v>
      </c>
      <c r="AU1156" s="205" t="s">
        <v>89</v>
      </c>
      <c r="AY1156" s="18" t="s">
        <v>193</v>
      </c>
      <c r="BE1156" s="206">
        <f>IF(N1156="základní",J1156,0)</f>
        <v>0</v>
      </c>
      <c r="BF1156" s="206">
        <f>IF(N1156="snížená",J1156,0)</f>
        <v>0</v>
      </c>
      <c r="BG1156" s="206">
        <f>IF(N1156="zákl. přenesená",J1156,0)</f>
        <v>0</v>
      </c>
      <c r="BH1156" s="206">
        <f>IF(N1156="sníž. přenesená",J1156,0)</f>
        <v>0</v>
      </c>
      <c r="BI1156" s="206">
        <f>IF(N1156="nulová",J1156,0)</f>
        <v>0</v>
      </c>
      <c r="BJ1156" s="18" t="s">
        <v>87</v>
      </c>
      <c r="BK1156" s="206">
        <f>ROUND(I1156*H1156,2)</f>
        <v>0</v>
      </c>
      <c r="BL1156" s="18" t="s">
        <v>348</v>
      </c>
      <c r="BM1156" s="205" t="s">
        <v>2668</v>
      </c>
    </row>
    <row r="1157" spans="2:51" s="15" customFormat="1" ht="12">
      <c r="B1157" s="230"/>
      <c r="C1157" s="231"/>
      <c r="D1157" s="209" t="s">
        <v>201</v>
      </c>
      <c r="E1157" s="232" t="s">
        <v>1</v>
      </c>
      <c r="F1157" s="233" t="s">
        <v>1826</v>
      </c>
      <c r="G1157" s="231"/>
      <c r="H1157" s="232" t="s">
        <v>1</v>
      </c>
      <c r="I1157" s="234"/>
      <c r="J1157" s="231"/>
      <c r="K1157" s="231"/>
      <c r="L1157" s="235"/>
      <c r="M1157" s="236"/>
      <c r="N1157" s="237"/>
      <c r="O1157" s="237"/>
      <c r="P1157" s="237"/>
      <c r="Q1157" s="237"/>
      <c r="R1157" s="237"/>
      <c r="S1157" s="237"/>
      <c r="T1157" s="238"/>
      <c r="AT1157" s="239" t="s">
        <v>201</v>
      </c>
      <c r="AU1157" s="239" t="s">
        <v>89</v>
      </c>
      <c r="AV1157" s="15" t="s">
        <v>87</v>
      </c>
      <c r="AW1157" s="15" t="s">
        <v>36</v>
      </c>
      <c r="AX1157" s="15" t="s">
        <v>80</v>
      </c>
      <c r="AY1157" s="239" t="s">
        <v>193</v>
      </c>
    </row>
    <row r="1158" spans="2:51" s="13" customFormat="1" ht="12">
      <c r="B1158" s="207"/>
      <c r="C1158" s="208"/>
      <c r="D1158" s="209" t="s">
        <v>201</v>
      </c>
      <c r="E1158" s="210" t="s">
        <v>1</v>
      </c>
      <c r="F1158" s="211" t="s">
        <v>1881</v>
      </c>
      <c r="G1158" s="208"/>
      <c r="H1158" s="212">
        <v>51.78</v>
      </c>
      <c r="I1158" s="213"/>
      <c r="J1158" s="208"/>
      <c r="K1158" s="208"/>
      <c r="L1158" s="214"/>
      <c r="M1158" s="215"/>
      <c r="N1158" s="216"/>
      <c r="O1158" s="216"/>
      <c r="P1158" s="216"/>
      <c r="Q1158" s="216"/>
      <c r="R1158" s="216"/>
      <c r="S1158" s="216"/>
      <c r="T1158" s="217"/>
      <c r="AT1158" s="218" t="s">
        <v>201</v>
      </c>
      <c r="AU1158" s="218" t="s">
        <v>89</v>
      </c>
      <c r="AV1158" s="13" t="s">
        <v>89</v>
      </c>
      <c r="AW1158" s="13" t="s">
        <v>36</v>
      </c>
      <c r="AX1158" s="13" t="s">
        <v>80</v>
      </c>
      <c r="AY1158" s="218" t="s">
        <v>193</v>
      </c>
    </row>
    <row r="1159" spans="2:51" s="13" customFormat="1" ht="12">
      <c r="B1159" s="207"/>
      <c r="C1159" s="208"/>
      <c r="D1159" s="209" t="s">
        <v>201</v>
      </c>
      <c r="E1159" s="210" t="s">
        <v>1</v>
      </c>
      <c r="F1159" s="211" t="s">
        <v>1882</v>
      </c>
      <c r="G1159" s="208"/>
      <c r="H1159" s="212">
        <v>51.48</v>
      </c>
      <c r="I1159" s="213"/>
      <c r="J1159" s="208"/>
      <c r="K1159" s="208"/>
      <c r="L1159" s="214"/>
      <c r="M1159" s="215"/>
      <c r="N1159" s="216"/>
      <c r="O1159" s="216"/>
      <c r="P1159" s="216"/>
      <c r="Q1159" s="216"/>
      <c r="R1159" s="216"/>
      <c r="S1159" s="216"/>
      <c r="T1159" s="217"/>
      <c r="AT1159" s="218" t="s">
        <v>201</v>
      </c>
      <c r="AU1159" s="218" t="s">
        <v>89</v>
      </c>
      <c r="AV1159" s="13" t="s">
        <v>89</v>
      </c>
      <c r="AW1159" s="13" t="s">
        <v>36</v>
      </c>
      <c r="AX1159" s="13" t="s">
        <v>80</v>
      </c>
      <c r="AY1159" s="218" t="s">
        <v>193</v>
      </c>
    </row>
    <row r="1160" spans="2:51" s="13" customFormat="1" ht="12">
      <c r="B1160" s="207"/>
      <c r="C1160" s="208"/>
      <c r="D1160" s="209" t="s">
        <v>201</v>
      </c>
      <c r="E1160" s="210" t="s">
        <v>1</v>
      </c>
      <c r="F1160" s="211" t="s">
        <v>1883</v>
      </c>
      <c r="G1160" s="208"/>
      <c r="H1160" s="212">
        <v>9.21</v>
      </c>
      <c r="I1160" s="213"/>
      <c r="J1160" s="208"/>
      <c r="K1160" s="208"/>
      <c r="L1160" s="214"/>
      <c r="M1160" s="215"/>
      <c r="N1160" s="216"/>
      <c r="O1160" s="216"/>
      <c r="P1160" s="216"/>
      <c r="Q1160" s="216"/>
      <c r="R1160" s="216"/>
      <c r="S1160" s="216"/>
      <c r="T1160" s="217"/>
      <c r="AT1160" s="218" t="s">
        <v>201</v>
      </c>
      <c r="AU1160" s="218" t="s">
        <v>89</v>
      </c>
      <c r="AV1160" s="13" t="s">
        <v>89</v>
      </c>
      <c r="AW1160" s="13" t="s">
        <v>36</v>
      </c>
      <c r="AX1160" s="13" t="s">
        <v>80</v>
      </c>
      <c r="AY1160" s="218" t="s">
        <v>193</v>
      </c>
    </row>
    <row r="1161" spans="2:51" s="16" customFormat="1" ht="12">
      <c r="B1161" s="240"/>
      <c r="C1161" s="241"/>
      <c r="D1161" s="209" t="s">
        <v>201</v>
      </c>
      <c r="E1161" s="242" t="s">
        <v>1</v>
      </c>
      <c r="F1161" s="243" t="s">
        <v>236</v>
      </c>
      <c r="G1161" s="241"/>
      <c r="H1161" s="244">
        <v>112.47</v>
      </c>
      <c r="I1161" s="245"/>
      <c r="J1161" s="241"/>
      <c r="K1161" s="241"/>
      <c r="L1161" s="246"/>
      <c r="M1161" s="247"/>
      <c r="N1161" s="248"/>
      <c r="O1161" s="248"/>
      <c r="P1161" s="248"/>
      <c r="Q1161" s="248"/>
      <c r="R1161" s="248"/>
      <c r="S1161" s="248"/>
      <c r="T1161" s="249"/>
      <c r="AT1161" s="250" t="s">
        <v>201</v>
      </c>
      <c r="AU1161" s="250" t="s">
        <v>89</v>
      </c>
      <c r="AV1161" s="16" t="s">
        <v>100</v>
      </c>
      <c r="AW1161" s="16" t="s">
        <v>36</v>
      </c>
      <c r="AX1161" s="16" t="s">
        <v>80</v>
      </c>
      <c r="AY1161" s="250" t="s">
        <v>193</v>
      </c>
    </row>
    <row r="1162" spans="2:51" s="14" customFormat="1" ht="12">
      <c r="B1162" s="219"/>
      <c r="C1162" s="220"/>
      <c r="D1162" s="209" t="s">
        <v>201</v>
      </c>
      <c r="E1162" s="221" t="s">
        <v>1</v>
      </c>
      <c r="F1162" s="222" t="s">
        <v>203</v>
      </c>
      <c r="G1162" s="220"/>
      <c r="H1162" s="223">
        <v>112.47</v>
      </c>
      <c r="I1162" s="224"/>
      <c r="J1162" s="220"/>
      <c r="K1162" s="220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201</v>
      </c>
      <c r="AU1162" s="229" t="s">
        <v>89</v>
      </c>
      <c r="AV1162" s="14" t="s">
        <v>199</v>
      </c>
      <c r="AW1162" s="14" t="s">
        <v>36</v>
      </c>
      <c r="AX1162" s="14" t="s">
        <v>87</v>
      </c>
      <c r="AY1162" s="229" t="s">
        <v>193</v>
      </c>
    </row>
    <row r="1163" spans="1:65" s="2" customFormat="1" ht="24.2" customHeight="1">
      <c r="A1163" s="35"/>
      <c r="B1163" s="36"/>
      <c r="C1163" s="251" t="s">
        <v>1458</v>
      </c>
      <c r="D1163" s="251" t="s">
        <v>370</v>
      </c>
      <c r="E1163" s="252" t="s">
        <v>2669</v>
      </c>
      <c r="F1163" s="253" t="s">
        <v>2670</v>
      </c>
      <c r="G1163" s="254" t="s">
        <v>231</v>
      </c>
      <c r="H1163" s="255">
        <v>112.47</v>
      </c>
      <c r="I1163" s="256"/>
      <c r="J1163" s="257">
        <f>ROUND(I1163*H1163,2)</f>
        <v>0</v>
      </c>
      <c r="K1163" s="258"/>
      <c r="L1163" s="259"/>
      <c r="M1163" s="260" t="s">
        <v>1</v>
      </c>
      <c r="N1163" s="261" t="s">
        <v>45</v>
      </c>
      <c r="O1163" s="72"/>
      <c r="P1163" s="203">
        <f>O1163*H1163</f>
        <v>0</v>
      </c>
      <c r="Q1163" s="203">
        <v>0.00283</v>
      </c>
      <c r="R1163" s="203">
        <f>Q1163*H1163</f>
        <v>0.3182901</v>
      </c>
      <c r="S1163" s="203">
        <v>0</v>
      </c>
      <c r="T1163" s="204">
        <f>S1163*H1163</f>
        <v>0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205" t="s">
        <v>457</v>
      </c>
      <c r="AT1163" s="205" t="s">
        <v>370</v>
      </c>
      <c r="AU1163" s="205" t="s">
        <v>89</v>
      </c>
      <c r="AY1163" s="18" t="s">
        <v>193</v>
      </c>
      <c r="BE1163" s="206">
        <f>IF(N1163="základní",J1163,0)</f>
        <v>0</v>
      </c>
      <c r="BF1163" s="206">
        <f>IF(N1163="snížená",J1163,0)</f>
        <v>0</v>
      </c>
      <c r="BG1163" s="206">
        <f>IF(N1163="zákl. přenesená",J1163,0)</f>
        <v>0</v>
      </c>
      <c r="BH1163" s="206">
        <f>IF(N1163="sníž. přenesená",J1163,0)</f>
        <v>0</v>
      </c>
      <c r="BI1163" s="206">
        <f>IF(N1163="nulová",J1163,0)</f>
        <v>0</v>
      </c>
      <c r="BJ1163" s="18" t="s">
        <v>87</v>
      </c>
      <c r="BK1163" s="206">
        <f>ROUND(I1163*H1163,2)</f>
        <v>0</v>
      </c>
      <c r="BL1163" s="18" t="s">
        <v>348</v>
      </c>
      <c r="BM1163" s="205" t="s">
        <v>2671</v>
      </c>
    </row>
    <row r="1164" spans="1:65" s="2" customFormat="1" ht="16.5" customHeight="1">
      <c r="A1164" s="35"/>
      <c r="B1164" s="36"/>
      <c r="C1164" s="193" t="s">
        <v>2672</v>
      </c>
      <c r="D1164" s="193" t="s">
        <v>195</v>
      </c>
      <c r="E1164" s="194" t="s">
        <v>2673</v>
      </c>
      <c r="F1164" s="195" t="s">
        <v>2674</v>
      </c>
      <c r="G1164" s="196" t="s">
        <v>496</v>
      </c>
      <c r="H1164" s="197">
        <v>68.9</v>
      </c>
      <c r="I1164" s="198"/>
      <c r="J1164" s="199">
        <f>ROUND(I1164*H1164,2)</f>
        <v>0</v>
      </c>
      <c r="K1164" s="200"/>
      <c r="L1164" s="40"/>
      <c r="M1164" s="201" t="s">
        <v>1</v>
      </c>
      <c r="N1164" s="202" t="s">
        <v>45</v>
      </c>
      <c r="O1164" s="72"/>
      <c r="P1164" s="203">
        <f>O1164*H1164</f>
        <v>0</v>
      </c>
      <c r="Q1164" s="203">
        <v>1E-05</v>
      </c>
      <c r="R1164" s="203">
        <f>Q1164*H1164</f>
        <v>0.0006890000000000002</v>
      </c>
      <c r="S1164" s="203">
        <v>0</v>
      </c>
      <c r="T1164" s="204">
        <f>S1164*H1164</f>
        <v>0</v>
      </c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R1164" s="205" t="s">
        <v>348</v>
      </c>
      <c r="AT1164" s="205" t="s">
        <v>195</v>
      </c>
      <c r="AU1164" s="205" t="s">
        <v>89</v>
      </c>
      <c r="AY1164" s="18" t="s">
        <v>193</v>
      </c>
      <c r="BE1164" s="206">
        <f>IF(N1164="základní",J1164,0)</f>
        <v>0</v>
      </c>
      <c r="BF1164" s="206">
        <f>IF(N1164="snížená",J1164,0)</f>
        <v>0</v>
      </c>
      <c r="BG1164" s="206">
        <f>IF(N1164="zákl. přenesená",J1164,0)</f>
        <v>0</v>
      </c>
      <c r="BH1164" s="206">
        <f>IF(N1164="sníž. přenesená",J1164,0)</f>
        <v>0</v>
      </c>
      <c r="BI1164" s="206">
        <f>IF(N1164="nulová",J1164,0)</f>
        <v>0</v>
      </c>
      <c r="BJ1164" s="18" t="s">
        <v>87</v>
      </c>
      <c r="BK1164" s="206">
        <f>ROUND(I1164*H1164,2)</f>
        <v>0</v>
      </c>
      <c r="BL1164" s="18" t="s">
        <v>348</v>
      </c>
      <c r="BM1164" s="205" t="s">
        <v>2675</v>
      </c>
    </row>
    <row r="1165" spans="2:51" s="15" customFormat="1" ht="12">
      <c r="B1165" s="230"/>
      <c r="C1165" s="231"/>
      <c r="D1165" s="209" t="s">
        <v>201</v>
      </c>
      <c r="E1165" s="232" t="s">
        <v>1</v>
      </c>
      <c r="F1165" s="233" t="s">
        <v>2340</v>
      </c>
      <c r="G1165" s="231"/>
      <c r="H1165" s="232" t="s">
        <v>1</v>
      </c>
      <c r="I1165" s="234"/>
      <c r="J1165" s="231"/>
      <c r="K1165" s="231"/>
      <c r="L1165" s="235"/>
      <c r="M1165" s="236"/>
      <c r="N1165" s="237"/>
      <c r="O1165" s="237"/>
      <c r="P1165" s="237"/>
      <c r="Q1165" s="237"/>
      <c r="R1165" s="237"/>
      <c r="S1165" s="237"/>
      <c r="T1165" s="238"/>
      <c r="AT1165" s="239" t="s">
        <v>201</v>
      </c>
      <c r="AU1165" s="239" t="s">
        <v>89</v>
      </c>
      <c r="AV1165" s="15" t="s">
        <v>87</v>
      </c>
      <c r="AW1165" s="15" t="s">
        <v>36</v>
      </c>
      <c r="AX1165" s="15" t="s">
        <v>80</v>
      </c>
      <c r="AY1165" s="239" t="s">
        <v>193</v>
      </c>
    </row>
    <row r="1166" spans="2:51" s="13" customFormat="1" ht="12">
      <c r="B1166" s="207"/>
      <c r="C1166" s="208"/>
      <c r="D1166" s="209" t="s">
        <v>201</v>
      </c>
      <c r="E1166" s="210" t="s">
        <v>1</v>
      </c>
      <c r="F1166" s="211" t="s">
        <v>2676</v>
      </c>
      <c r="G1166" s="208"/>
      <c r="H1166" s="212">
        <v>29.2</v>
      </c>
      <c r="I1166" s="213"/>
      <c r="J1166" s="208"/>
      <c r="K1166" s="208"/>
      <c r="L1166" s="214"/>
      <c r="M1166" s="215"/>
      <c r="N1166" s="216"/>
      <c r="O1166" s="216"/>
      <c r="P1166" s="216"/>
      <c r="Q1166" s="216"/>
      <c r="R1166" s="216"/>
      <c r="S1166" s="216"/>
      <c r="T1166" s="217"/>
      <c r="AT1166" s="218" t="s">
        <v>201</v>
      </c>
      <c r="AU1166" s="218" t="s">
        <v>89</v>
      </c>
      <c r="AV1166" s="13" t="s">
        <v>89</v>
      </c>
      <c r="AW1166" s="13" t="s">
        <v>36</v>
      </c>
      <c r="AX1166" s="13" t="s">
        <v>80</v>
      </c>
      <c r="AY1166" s="218" t="s">
        <v>193</v>
      </c>
    </row>
    <row r="1167" spans="2:51" s="13" customFormat="1" ht="12">
      <c r="B1167" s="207"/>
      <c r="C1167" s="208"/>
      <c r="D1167" s="209" t="s">
        <v>201</v>
      </c>
      <c r="E1167" s="210" t="s">
        <v>1</v>
      </c>
      <c r="F1167" s="211" t="s">
        <v>2677</v>
      </c>
      <c r="G1167" s="208"/>
      <c r="H1167" s="212">
        <v>28.3</v>
      </c>
      <c r="I1167" s="213"/>
      <c r="J1167" s="208"/>
      <c r="K1167" s="208"/>
      <c r="L1167" s="214"/>
      <c r="M1167" s="215"/>
      <c r="N1167" s="216"/>
      <c r="O1167" s="216"/>
      <c r="P1167" s="216"/>
      <c r="Q1167" s="216"/>
      <c r="R1167" s="216"/>
      <c r="S1167" s="216"/>
      <c r="T1167" s="217"/>
      <c r="AT1167" s="218" t="s">
        <v>201</v>
      </c>
      <c r="AU1167" s="218" t="s">
        <v>89</v>
      </c>
      <c r="AV1167" s="13" t="s">
        <v>89</v>
      </c>
      <c r="AW1167" s="13" t="s">
        <v>36</v>
      </c>
      <c r="AX1167" s="13" t="s">
        <v>80</v>
      </c>
      <c r="AY1167" s="218" t="s">
        <v>193</v>
      </c>
    </row>
    <row r="1168" spans="2:51" s="13" customFormat="1" ht="12">
      <c r="B1168" s="207"/>
      <c r="C1168" s="208"/>
      <c r="D1168" s="209" t="s">
        <v>201</v>
      </c>
      <c r="E1168" s="210" t="s">
        <v>1</v>
      </c>
      <c r="F1168" s="211" t="s">
        <v>2678</v>
      </c>
      <c r="G1168" s="208"/>
      <c r="H1168" s="212">
        <v>11.4</v>
      </c>
      <c r="I1168" s="213"/>
      <c r="J1168" s="208"/>
      <c r="K1168" s="208"/>
      <c r="L1168" s="214"/>
      <c r="M1168" s="215"/>
      <c r="N1168" s="216"/>
      <c r="O1168" s="216"/>
      <c r="P1168" s="216"/>
      <c r="Q1168" s="216"/>
      <c r="R1168" s="216"/>
      <c r="S1168" s="216"/>
      <c r="T1168" s="217"/>
      <c r="AT1168" s="218" t="s">
        <v>201</v>
      </c>
      <c r="AU1168" s="218" t="s">
        <v>89</v>
      </c>
      <c r="AV1168" s="13" t="s">
        <v>89</v>
      </c>
      <c r="AW1168" s="13" t="s">
        <v>36</v>
      </c>
      <c r="AX1168" s="13" t="s">
        <v>80</v>
      </c>
      <c r="AY1168" s="218" t="s">
        <v>193</v>
      </c>
    </row>
    <row r="1169" spans="2:51" s="14" customFormat="1" ht="12">
      <c r="B1169" s="219"/>
      <c r="C1169" s="220"/>
      <c r="D1169" s="209" t="s">
        <v>201</v>
      </c>
      <c r="E1169" s="221" t="s">
        <v>1</v>
      </c>
      <c r="F1169" s="222" t="s">
        <v>203</v>
      </c>
      <c r="G1169" s="220"/>
      <c r="H1169" s="223">
        <v>68.9</v>
      </c>
      <c r="I1169" s="224"/>
      <c r="J1169" s="220"/>
      <c r="K1169" s="220"/>
      <c r="L1169" s="225"/>
      <c r="M1169" s="226"/>
      <c r="N1169" s="227"/>
      <c r="O1169" s="227"/>
      <c r="P1169" s="227"/>
      <c r="Q1169" s="227"/>
      <c r="R1169" s="227"/>
      <c r="S1169" s="227"/>
      <c r="T1169" s="228"/>
      <c r="AT1169" s="229" t="s">
        <v>201</v>
      </c>
      <c r="AU1169" s="229" t="s">
        <v>89</v>
      </c>
      <c r="AV1169" s="14" t="s">
        <v>199</v>
      </c>
      <c r="AW1169" s="14" t="s">
        <v>36</v>
      </c>
      <c r="AX1169" s="14" t="s">
        <v>87</v>
      </c>
      <c r="AY1169" s="229" t="s">
        <v>193</v>
      </c>
    </row>
    <row r="1170" spans="1:65" s="2" customFormat="1" ht="16.5" customHeight="1">
      <c r="A1170" s="35"/>
      <c r="B1170" s="36"/>
      <c r="C1170" s="251" t="s">
        <v>1461</v>
      </c>
      <c r="D1170" s="251" t="s">
        <v>370</v>
      </c>
      <c r="E1170" s="252" t="s">
        <v>2679</v>
      </c>
      <c r="F1170" s="253" t="s">
        <v>2680</v>
      </c>
      <c r="G1170" s="254" t="s">
        <v>496</v>
      </c>
      <c r="H1170" s="255">
        <v>68.9</v>
      </c>
      <c r="I1170" s="256"/>
      <c r="J1170" s="257">
        <f>ROUND(I1170*H1170,2)</f>
        <v>0</v>
      </c>
      <c r="K1170" s="258"/>
      <c r="L1170" s="259"/>
      <c r="M1170" s="260" t="s">
        <v>1</v>
      </c>
      <c r="N1170" s="261" t="s">
        <v>45</v>
      </c>
      <c r="O1170" s="72"/>
      <c r="P1170" s="203">
        <f>O1170*H1170</f>
        <v>0</v>
      </c>
      <c r="Q1170" s="203">
        <v>0.00035</v>
      </c>
      <c r="R1170" s="203">
        <f>Q1170*H1170</f>
        <v>0.024115</v>
      </c>
      <c r="S1170" s="203">
        <v>0</v>
      </c>
      <c r="T1170" s="204">
        <f>S1170*H1170</f>
        <v>0</v>
      </c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R1170" s="205" t="s">
        <v>457</v>
      </c>
      <c r="AT1170" s="205" t="s">
        <v>370</v>
      </c>
      <c r="AU1170" s="205" t="s">
        <v>89</v>
      </c>
      <c r="AY1170" s="18" t="s">
        <v>193</v>
      </c>
      <c r="BE1170" s="206">
        <f>IF(N1170="základní",J1170,0)</f>
        <v>0</v>
      </c>
      <c r="BF1170" s="206">
        <f>IF(N1170="snížená",J1170,0)</f>
        <v>0</v>
      </c>
      <c r="BG1170" s="206">
        <f>IF(N1170="zákl. přenesená",J1170,0)</f>
        <v>0</v>
      </c>
      <c r="BH1170" s="206">
        <f>IF(N1170="sníž. přenesená",J1170,0)</f>
        <v>0</v>
      </c>
      <c r="BI1170" s="206">
        <f>IF(N1170="nulová",J1170,0)</f>
        <v>0</v>
      </c>
      <c r="BJ1170" s="18" t="s">
        <v>87</v>
      </c>
      <c r="BK1170" s="206">
        <f>ROUND(I1170*H1170,2)</f>
        <v>0</v>
      </c>
      <c r="BL1170" s="18" t="s">
        <v>348</v>
      </c>
      <c r="BM1170" s="205" t="s">
        <v>2681</v>
      </c>
    </row>
    <row r="1171" spans="1:65" s="2" customFormat="1" ht="33" customHeight="1">
      <c r="A1171" s="35"/>
      <c r="B1171" s="36"/>
      <c r="C1171" s="193" t="s">
        <v>2682</v>
      </c>
      <c r="D1171" s="193" t="s">
        <v>195</v>
      </c>
      <c r="E1171" s="194" t="s">
        <v>2683</v>
      </c>
      <c r="F1171" s="195" t="s">
        <v>2684</v>
      </c>
      <c r="G1171" s="196" t="s">
        <v>502</v>
      </c>
      <c r="H1171" s="197">
        <v>1</v>
      </c>
      <c r="I1171" s="198"/>
      <c r="J1171" s="199">
        <f>ROUND(I1171*H1171,2)</f>
        <v>0</v>
      </c>
      <c r="K1171" s="200"/>
      <c r="L1171" s="40"/>
      <c r="M1171" s="201" t="s">
        <v>1</v>
      </c>
      <c r="N1171" s="202" t="s">
        <v>45</v>
      </c>
      <c r="O1171" s="72"/>
      <c r="P1171" s="203">
        <f>O1171*H1171</f>
        <v>0</v>
      </c>
      <c r="Q1171" s="203">
        <v>0</v>
      </c>
      <c r="R1171" s="203">
        <f>Q1171*H1171</f>
        <v>0</v>
      </c>
      <c r="S1171" s="203">
        <v>0</v>
      </c>
      <c r="T1171" s="204">
        <f>S1171*H1171</f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205" t="s">
        <v>348</v>
      </c>
      <c r="AT1171" s="205" t="s">
        <v>195</v>
      </c>
      <c r="AU1171" s="205" t="s">
        <v>89</v>
      </c>
      <c r="AY1171" s="18" t="s">
        <v>193</v>
      </c>
      <c r="BE1171" s="206">
        <f>IF(N1171="základní",J1171,0)</f>
        <v>0</v>
      </c>
      <c r="BF1171" s="206">
        <f>IF(N1171="snížená",J1171,0)</f>
        <v>0</v>
      </c>
      <c r="BG1171" s="206">
        <f>IF(N1171="zákl. přenesená",J1171,0)</f>
        <v>0</v>
      </c>
      <c r="BH1171" s="206">
        <f>IF(N1171="sníž. přenesená",J1171,0)</f>
        <v>0</v>
      </c>
      <c r="BI1171" s="206">
        <f>IF(N1171="nulová",J1171,0)</f>
        <v>0</v>
      </c>
      <c r="BJ1171" s="18" t="s">
        <v>87</v>
      </c>
      <c r="BK1171" s="206">
        <f>ROUND(I1171*H1171,2)</f>
        <v>0</v>
      </c>
      <c r="BL1171" s="18" t="s">
        <v>348</v>
      </c>
      <c r="BM1171" s="205" t="s">
        <v>2685</v>
      </c>
    </row>
    <row r="1172" spans="1:65" s="2" customFormat="1" ht="24.2" customHeight="1">
      <c r="A1172" s="35"/>
      <c r="B1172" s="36"/>
      <c r="C1172" s="193" t="s">
        <v>1464</v>
      </c>
      <c r="D1172" s="193" t="s">
        <v>195</v>
      </c>
      <c r="E1172" s="194" t="s">
        <v>994</v>
      </c>
      <c r="F1172" s="195" t="s">
        <v>995</v>
      </c>
      <c r="G1172" s="196" t="s">
        <v>607</v>
      </c>
      <c r="H1172" s="266"/>
      <c r="I1172" s="198"/>
      <c r="J1172" s="199">
        <f>ROUND(I1172*H1172,2)</f>
        <v>0</v>
      </c>
      <c r="K1172" s="200"/>
      <c r="L1172" s="40"/>
      <c r="M1172" s="201" t="s">
        <v>1</v>
      </c>
      <c r="N1172" s="202" t="s">
        <v>45</v>
      </c>
      <c r="O1172" s="72"/>
      <c r="P1172" s="203">
        <f>O1172*H1172</f>
        <v>0</v>
      </c>
      <c r="Q1172" s="203">
        <v>0</v>
      </c>
      <c r="R1172" s="203">
        <f>Q1172*H1172</f>
        <v>0</v>
      </c>
      <c r="S1172" s="203">
        <v>0</v>
      </c>
      <c r="T1172" s="204">
        <f>S1172*H1172</f>
        <v>0</v>
      </c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R1172" s="205" t="s">
        <v>348</v>
      </c>
      <c r="AT1172" s="205" t="s">
        <v>195</v>
      </c>
      <c r="AU1172" s="205" t="s">
        <v>89</v>
      </c>
      <c r="AY1172" s="18" t="s">
        <v>193</v>
      </c>
      <c r="BE1172" s="206">
        <f>IF(N1172="základní",J1172,0)</f>
        <v>0</v>
      </c>
      <c r="BF1172" s="206">
        <f>IF(N1172="snížená",J1172,0)</f>
        <v>0</v>
      </c>
      <c r="BG1172" s="206">
        <f>IF(N1172="zákl. přenesená",J1172,0)</f>
        <v>0</v>
      </c>
      <c r="BH1172" s="206">
        <f>IF(N1172="sníž. přenesená",J1172,0)</f>
        <v>0</v>
      </c>
      <c r="BI1172" s="206">
        <f>IF(N1172="nulová",J1172,0)</f>
        <v>0</v>
      </c>
      <c r="BJ1172" s="18" t="s">
        <v>87</v>
      </c>
      <c r="BK1172" s="206">
        <f>ROUND(I1172*H1172,2)</f>
        <v>0</v>
      </c>
      <c r="BL1172" s="18" t="s">
        <v>348</v>
      </c>
      <c r="BM1172" s="205" t="s">
        <v>996</v>
      </c>
    </row>
    <row r="1173" spans="2:63" s="12" customFormat="1" ht="22.9" customHeight="1">
      <c r="B1173" s="177"/>
      <c r="C1173" s="178"/>
      <c r="D1173" s="179" t="s">
        <v>79</v>
      </c>
      <c r="E1173" s="191" t="s">
        <v>997</v>
      </c>
      <c r="F1173" s="191" t="s">
        <v>998</v>
      </c>
      <c r="G1173" s="178"/>
      <c r="H1173" s="178"/>
      <c r="I1173" s="181"/>
      <c r="J1173" s="192">
        <f>BK1173</f>
        <v>0</v>
      </c>
      <c r="K1173" s="178"/>
      <c r="L1173" s="183"/>
      <c r="M1173" s="184"/>
      <c r="N1173" s="185"/>
      <c r="O1173" s="185"/>
      <c r="P1173" s="186">
        <f>SUM(P1174:P1201)</f>
        <v>0</v>
      </c>
      <c r="Q1173" s="185"/>
      <c r="R1173" s="186">
        <f>SUM(R1174:R1201)</f>
        <v>1.5276386</v>
      </c>
      <c r="S1173" s="185"/>
      <c r="T1173" s="187">
        <f>SUM(T1174:T1201)</f>
        <v>0</v>
      </c>
      <c r="AR1173" s="188" t="s">
        <v>89</v>
      </c>
      <c r="AT1173" s="189" t="s">
        <v>79</v>
      </c>
      <c r="AU1173" s="189" t="s">
        <v>87</v>
      </c>
      <c r="AY1173" s="188" t="s">
        <v>193</v>
      </c>
      <c r="BK1173" s="190">
        <f>SUM(BK1174:BK1201)</f>
        <v>0</v>
      </c>
    </row>
    <row r="1174" spans="1:65" s="2" customFormat="1" ht="16.5" customHeight="1">
      <c r="A1174" s="35"/>
      <c r="B1174" s="36"/>
      <c r="C1174" s="193" t="s">
        <v>2686</v>
      </c>
      <c r="D1174" s="193" t="s">
        <v>195</v>
      </c>
      <c r="E1174" s="194" t="s">
        <v>1000</v>
      </c>
      <c r="F1174" s="195" t="s">
        <v>1001</v>
      </c>
      <c r="G1174" s="196" t="s">
        <v>231</v>
      </c>
      <c r="H1174" s="197">
        <v>78.184</v>
      </c>
      <c r="I1174" s="198"/>
      <c r="J1174" s="199">
        <f>ROUND(I1174*H1174,2)</f>
        <v>0</v>
      </c>
      <c r="K1174" s="200"/>
      <c r="L1174" s="40"/>
      <c r="M1174" s="201" t="s">
        <v>1</v>
      </c>
      <c r="N1174" s="202" t="s">
        <v>45</v>
      </c>
      <c r="O1174" s="72"/>
      <c r="P1174" s="203">
        <f>O1174*H1174</f>
        <v>0</v>
      </c>
      <c r="Q1174" s="203">
        <v>0.0003</v>
      </c>
      <c r="R1174" s="203">
        <f>Q1174*H1174</f>
        <v>0.023455199999999995</v>
      </c>
      <c r="S1174" s="203">
        <v>0</v>
      </c>
      <c r="T1174" s="204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205" t="s">
        <v>348</v>
      </c>
      <c r="AT1174" s="205" t="s">
        <v>195</v>
      </c>
      <c r="AU1174" s="205" t="s">
        <v>89</v>
      </c>
      <c r="AY1174" s="18" t="s">
        <v>193</v>
      </c>
      <c r="BE1174" s="206">
        <f>IF(N1174="základní",J1174,0)</f>
        <v>0</v>
      </c>
      <c r="BF1174" s="206">
        <f>IF(N1174="snížená",J1174,0)</f>
        <v>0</v>
      </c>
      <c r="BG1174" s="206">
        <f>IF(N1174="zákl. přenesená",J1174,0)</f>
        <v>0</v>
      </c>
      <c r="BH1174" s="206">
        <f>IF(N1174="sníž. přenesená",J1174,0)</f>
        <v>0</v>
      </c>
      <c r="BI1174" s="206">
        <f>IF(N1174="nulová",J1174,0)</f>
        <v>0</v>
      </c>
      <c r="BJ1174" s="18" t="s">
        <v>87</v>
      </c>
      <c r="BK1174" s="206">
        <f>ROUND(I1174*H1174,2)</f>
        <v>0</v>
      </c>
      <c r="BL1174" s="18" t="s">
        <v>348</v>
      </c>
      <c r="BM1174" s="205" t="s">
        <v>1002</v>
      </c>
    </row>
    <row r="1175" spans="2:51" s="13" customFormat="1" ht="12">
      <c r="B1175" s="207"/>
      <c r="C1175" s="208"/>
      <c r="D1175" s="209" t="s">
        <v>201</v>
      </c>
      <c r="E1175" s="210" t="s">
        <v>1</v>
      </c>
      <c r="F1175" s="211" t="s">
        <v>1901</v>
      </c>
      <c r="G1175" s="208"/>
      <c r="H1175" s="212">
        <v>1.89</v>
      </c>
      <c r="I1175" s="213"/>
      <c r="J1175" s="208"/>
      <c r="K1175" s="208"/>
      <c r="L1175" s="214"/>
      <c r="M1175" s="215"/>
      <c r="N1175" s="216"/>
      <c r="O1175" s="216"/>
      <c r="P1175" s="216"/>
      <c r="Q1175" s="216"/>
      <c r="R1175" s="216"/>
      <c r="S1175" s="216"/>
      <c r="T1175" s="217"/>
      <c r="AT1175" s="218" t="s">
        <v>201</v>
      </c>
      <c r="AU1175" s="218" t="s">
        <v>89</v>
      </c>
      <c r="AV1175" s="13" t="s">
        <v>89</v>
      </c>
      <c r="AW1175" s="13" t="s">
        <v>36</v>
      </c>
      <c r="AX1175" s="13" t="s">
        <v>80</v>
      </c>
      <c r="AY1175" s="218" t="s">
        <v>193</v>
      </c>
    </row>
    <row r="1176" spans="2:51" s="13" customFormat="1" ht="12">
      <c r="B1176" s="207"/>
      <c r="C1176" s="208"/>
      <c r="D1176" s="209" t="s">
        <v>201</v>
      </c>
      <c r="E1176" s="210" t="s">
        <v>1</v>
      </c>
      <c r="F1176" s="211" t="s">
        <v>1902</v>
      </c>
      <c r="G1176" s="208"/>
      <c r="H1176" s="212">
        <v>21.301</v>
      </c>
      <c r="I1176" s="213"/>
      <c r="J1176" s="208"/>
      <c r="K1176" s="208"/>
      <c r="L1176" s="214"/>
      <c r="M1176" s="215"/>
      <c r="N1176" s="216"/>
      <c r="O1176" s="216"/>
      <c r="P1176" s="216"/>
      <c r="Q1176" s="216"/>
      <c r="R1176" s="216"/>
      <c r="S1176" s="216"/>
      <c r="T1176" s="217"/>
      <c r="AT1176" s="218" t="s">
        <v>201</v>
      </c>
      <c r="AU1176" s="218" t="s">
        <v>89</v>
      </c>
      <c r="AV1176" s="13" t="s">
        <v>89</v>
      </c>
      <c r="AW1176" s="13" t="s">
        <v>36</v>
      </c>
      <c r="AX1176" s="13" t="s">
        <v>80</v>
      </c>
      <c r="AY1176" s="218" t="s">
        <v>193</v>
      </c>
    </row>
    <row r="1177" spans="2:51" s="13" customFormat="1" ht="12">
      <c r="B1177" s="207"/>
      <c r="C1177" s="208"/>
      <c r="D1177" s="209" t="s">
        <v>201</v>
      </c>
      <c r="E1177" s="210" t="s">
        <v>1</v>
      </c>
      <c r="F1177" s="211" t="s">
        <v>1903</v>
      </c>
      <c r="G1177" s="208"/>
      <c r="H1177" s="212">
        <v>17.201</v>
      </c>
      <c r="I1177" s="213"/>
      <c r="J1177" s="208"/>
      <c r="K1177" s="208"/>
      <c r="L1177" s="214"/>
      <c r="M1177" s="215"/>
      <c r="N1177" s="216"/>
      <c r="O1177" s="216"/>
      <c r="P1177" s="216"/>
      <c r="Q1177" s="216"/>
      <c r="R1177" s="216"/>
      <c r="S1177" s="216"/>
      <c r="T1177" s="217"/>
      <c r="AT1177" s="218" t="s">
        <v>201</v>
      </c>
      <c r="AU1177" s="218" t="s">
        <v>89</v>
      </c>
      <c r="AV1177" s="13" t="s">
        <v>89</v>
      </c>
      <c r="AW1177" s="13" t="s">
        <v>36</v>
      </c>
      <c r="AX1177" s="13" t="s">
        <v>80</v>
      </c>
      <c r="AY1177" s="218" t="s">
        <v>193</v>
      </c>
    </row>
    <row r="1178" spans="2:51" s="13" customFormat="1" ht="12">
      <c r="B1178" s="207"/>
      <c r="C1178" s="208"/>
      <c r="D1178" s="209" t="s">
        <v>201</v>
      </c>
      <c r="E1178" s="210" t="s">
        <v>1</v>
      </c>
      <c r="F1178" s="211" t="s">
        <v>1904</v>
      </c>
      <c r="G1178" s="208"/>
      <c r="H1178" s="212">
        <v>1.875</v>
      </c>
      <c r="I1178" s="213"/>
      <c r="J1178" s="208"/>
      <c r="K1178" s="208"/>
      <c r="L1178" s="214"/>
      <c r="M1178" s="215"/>
      <c r="N1178" s="216"/>
      <c r="O1178" s="216"/>
      <c r="P1178" s="216"/>
      <c r="Q1178" s="216"/>
      <c r="R1178" s="216"/>
      <c r="S1178" s="216"/>
      <c r="T1178" s="217"/>
      <c r="AT1178" s="218" t="s">
        <v>201</v>
      </c>
      <c r="AU1178" s="218" t="s">
        <v>89</v>
      </c>
      <c r="AV1178" s="13" t="s">
        <v>89</v>
      </c>
      <c r="AW1178" s="13" t="s">
        <v>36</v>
      </c>
      <c r="AX1178" s="13" t="s">
        <v>80</v>
      </c>
      <c r="AY1178" s="218" t="s">
        <v>193</v>
      </c>
    </row>
    <row r="1179" spans="2:51" s="13" customFormat="1" ht="12">
      <c r="B1179" s="207"/>
      <c r="C1179" s="208"/>
      <c r="D1179" s="209" t="s">
        <v>201</v>
      </c>
      <c r="E1179" s="210" t="s">
        <v>1</v>
      </c>
      <c r="F1179" s="211" t="s">
        <v>1905</v>
      </c>
      <c r="G1179" s="208"/>
      <c r="H1179" s="212">
        <v>1.875</v>
      </c>
      <c r="I1179" s="213"/>
      <c r="J1179" s="208"/>
      <c r="K1179" s="208"/>
      <c r="L1179" s="214"/>
      <c r="M1179" s="215"/>
      <c r="N1179" s="216"/>
      <c r="O1179" s="216"/>
      <c r="P1179" s="216"/>
      <c r="Q1179" s="216"/>
      <c r="R1179" s="216"/>
      <c r="S1179" s="216"/>
      <c r="T1179" s="217"/>
      <c r="AT1179" s="218" t="s">
        <v>201</v>
      </c>
      <c r="AU1179" s="218" t="s">
        <v>89</v>
      </c>
      <c r="AV1179" s="13" t="s">
        <v>89</v>
      </c>
      <c r="AW1179" s="13" t="s">
        <v>36</v>
      </c>
      <c r="AX1179" s="13" t="s">
        <v>80</v>
      </c>
      <c r="AY1179" s="218" t="s">
        <v>193</v>
      </c>
    </row>
    <row r="1180" spans="2:51" s="13" customFormat="1" ht="12">
      <c r="B1180" s="207"/>
      <c r="C1180" s="208"/>
      <c r="D1180" s="209" t="s">
        <v>201</v>
      </c>
      <c r="E1180" s="210" t="s">
        <v>1</v>
      </c>
      <c r="F1180" s="211" t="s">
        <v>1906</v>
      </c>
      <c r="G1180" s="208"/>
      <c r="H1180" s="212">
        <v>18.501</v>
      </c>
      <c r="I1180" s="213"/>
      <c r="J1180" s="208"/>
      <c r="K1180" s="208"/>
      <c r="L1180" s="214"/>
      <c r="M1180" s="215"/>
      <c r="N1180" s="216"/>
      <c r="O1180" s="216"/>
      <c r="P1180" s="216"/>
      <c r="Q1180" s="216"/>
      <c r="R1180" s="216"/>
      <c r="S1180" s="216"/>
      <c r="T1180" s="217"/>
      <c r="AT1180" s="218" t="s">
        <v>201</v>
      </c>
      <c r="AU1180" s="218" t="s">
        <v>89</v>
      </c>
      <c r="AV1180" s="13" t="s">
        <v>89</v>
      </c>
      <c r="AW1180" s="13" t="s">
        <v>36</v>
      </c>
      <c r="AX1180" s="13" t="s">
        <v>80</v>
      </c>
      <c r="AY1180" s="218" t="s">
        <v>193</v>
      </c>
    </row>
    <row r="1181" spans="2:51" s="13" customFormat="1" ht="12">
      <c r="B1181" s="207"/>
      <c r="C1181" s="208"/>
      <c r="D1181" s="209" t="s">
        <v>201</v>
      </c>
      <c r="E1181" s="210" t="s">
        <v>1</v>
      </c>
      <c r="F1181" s="211" t="s">
        <v>1907</v>
      </c>
      <c r="G1181" s="208"/>
      <c r="H1181" s="212">
        <v>15.541</v>
      </c>
      <c r="I1181" s="213"/>
      <c r="J1181" s="208"/>
      <c r="K1181" s="208"/>
      <c r="L1181" s="214"/>
      <c r="M1181" s="215"/>
      <c r="N1181" s="216"/>
      <c r="O1181" s="216"/>
      <c r="P1181" s="216"/>
      <c r="Q1181" s="216"/>
      <c r="R1181" s="216"/>
      <c r="S1181" s="216"/>
      <c r="T1181" s="217"/>
      <c r="AT1181" s="218" t="s">
        <v>201</v>
      </c>
      <c r="AU1181" s="218" t="s">
        <v>89</v>
      </c>
      <c r="AV1181" s="13" t="s">
        <v>89</v>
      </c>
      <c r="AW1181" s="13" t="s">
        <v>36</v>
      </c>
      <c r="AX1181" s="13" t="s">
        <v>80</v>
      </c>
      <c r="AY1181" s="218" t="s">
        <v>193</v>
      </c>
    </row>
    <row r="1182" spans="2:51" s="14" customFormat="1" ht="12">
      <c r="B1182" s="219"/>
      <c r="C1182" s="220"/>
      <c r="D1182" s="209" t="s">
        <v>201</v>
      </c>
      <c r="E1182" s="221" t="s">
        <v>1</v>
      </c>
      <c r="F1182" s="222" t="s">
        <v>203</v>
      </c>
      <c r="G1182" s="220"/>
      <c r="H1182" s="223">
        <v>78.184</v>
      </c>
      <c r="I1182" s="224"/>
      <c r="J1182" s="220"/>
      <c r="K1182" s="220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201</v>
      </c>
      <c r="AU1182" s="229" t="s">
        <v>89</v>
      </c>
      <c r="AV1182" s="14" t="s">
        <v>199</v>
      </c>
      <c r="AW1182" s="14" t="s">
        <v>36</v>
      </c>
      <c r="AX1182" s="14" t="s">
        <v>87</v>
      </c>
      <c r="AY1182" s="229" t="s">
        <v>193</v>
      </c>
    </row>
    <row r="1183" spans="1:65" s="2" customFormat="1" ht="24.2" customHeight="1">
      <c r="A1183" s="35"/>
      <c r="B1183" s="36"/>
      <c r="C1183" s="193" t="s">
        <v>1467</v>
      </c>
      <c r="D1183" s="193" t="s">
        <v>195</v>
      </c>
      <c r="E1183" s="194" t="s">
        <v>1004</v>
      </c>
      <c r="F1183" s="195" t="s">
        <v>1005</v>
      </c>
      <c r="G1183" s="196" t="s">
        <v>231</v>
      </c>
      <c r="H1183" s="197">
        <v>7.246</v>
      </c>
      <c r="I1183" s="198"/>
      <c r="J1183" s="199">
        <f>ROUND(I1183*H1183,2)</f>
        <v>0</v>
      </c>
      <c r="K1183" s="200"/>
      <c r="L1183" s="40"/>
      <c r="M1183" s="201" t="s">
        <v>1</v>
      </c>
      <c r="N1183" s="202" t="s">
        <v>45</v>
      </c>
      <c r="O1183" s="72"/>
      <c r="P1183" s="203">
        <f>O1183*H1183</f>
        <v>0</v>
      </c>
      <c r="Q1183" s="203">
        <v>0.0015</v>
      </c>
      <c r="R1183" s="203">
        <f>Q1183*H1183</f>
        <v>0.010869</v>
      </c>
      <c r="S1183" s="203">
        <v>0</v>
      </c>
      <c r="T1183" s="204">
        <f>S1183*H1183</f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205" t="s">
        <v>348</v>
      </c>
      <c r="AT1183" s="205" t="s">
        <v>195</v>
      </c>
      <c r="AU1183" s="205" t="s">
        <v>89</v>
      </c>
      <c r="AY1183" s="18" t="s">
        <v>193</v>
      </c>
      <c r="BE1183" s="206">
        <f>IF(N1183="základní",J1183,0)</f>
        <v>0</v>
      </c>
      <c r="BF1183" s="206">
        <f>IF(N1183="snížená",J1183,0)</f>
        <v>0</v>
      </c>
      <c r="BG1183" s="206">
        <f>IF(N1183="zákl. přenesená",J1183,0)</f>
        <v>0</v>
      </c>
      <c r="BH1183" s="206">
        <f>IF(N1183="sníž. přenesená",J1183,0)</f>
        <v>0</v>
      </c>
      <c r="BI1183" s="206">
        <f>IF(N1183="nulová",J1183,0)</f>
        <v>0</v>
      </c>
      <c r="BJ1183" s="18" t="s">
        <v>87</v>
      </c>
      <c r="BK1183" s="206">
        <f>ROUND(I1183*H1183,2)</f>
        <v>0</v>
      </c>
      <c r="BL1183" s="18" t="s">
        <v>348</v>
      </c>
      <c r="BM1183" s="205" t="s">
        <v>1006</v>
      </c>
    </row>
    <row r="1184" spans="2:51" s="13" customFormat="1" ht="12">
      <c r="B1184" s="207"/>
      <c r="C1184" s="208"/>
      <c r="D1184" s="209" t="s">
        <v>201</v>
      </c>
      <c r="E1184" s="210" t="s">
        <v>1</v>
      </c>
      <c r="F1184" s="211" t="s">
        <v>2687</v>
      </c>
      <c r="G1184" s="208"/>
      <c r="H1184" s="212">
        <v>2.128</v>
      </c>
      <c r="I1184" s="213"/>
      <c r="J1184" s="208"/>
      <c r="K1184" s="208"/>
      <c r="L1184" s="214"/>
      <c r="M1184" s="215"/>
      <c r="N1184" s="216"/>
      <c r="O1184" s="216"/>
      <c r="P1184" s="216"/>
      <c r="Q1184" s="216"/>
      <c r="R1184" s="216"/>
      <c r="S1184" s="216"/>
      <c r="T1184" s="217"/>
      <c r="AT1184" s="218" t="s">
        <v>201</v>
      </c>
      <c r="AU1184" s="218" t="s">
        <v>89</v>
      </c>
      <c r="AV1184" s="13" t="s">
        <v>89</v>
      </c>
      <c r="AW1184" s="13" t="s">
        <v>36</v>
      </c>
      <c r="AX1184" s="13" t="s">
        <v>80</v>
      </c>
      <c r="AY1184" s="218" t="s">
        <v>193</v>
      </c>
    </row>
    <row r="1185" spans="2:51" s="13" customFormat="1" ht="12">
      <c r="B1185" s="207"/>
      <c r="C1185" s="208"/>
      <c r="D1185" s="209" t="s">
        <v>201</v>
      </c>
      <c r="E1185" s="210" t="s">
        <v>1</v>
      </c>
      <c r="F1185" s="211" t="s">
        <v>2688</v>
      </c>
      <c r="G1185" s="208"/>
      <c r="H1185" s="212">
        <v>1.718</v>
      </c>
      <c r="I1185" s="213"/>
      <c r="J1185" s="208"/>
      <c r="K1185" s="208"/>
      <c r="L1185" s="214"/>
      <c r="M1185" s="215"/>
      <c r="N1185" s="216"/>
      <c r="O1185" s="216"/>
      <c r="P1185" s="216"/>
      <c r="Q1185" s="216"/>
      <c r="R1185" s="216"/>
      <c r="S1185" s="216"/>
      <c r="T1185" s="217"/>
      <c r="AT1185" s="218" t="s">
        <v>201</v>
      </c>
      <c r="AU1185" s="218" t="s">
        <v>89</v>
      </c>
      <c r="AV1185" s="13" t="s">
        <v>89</v>
      </c>
      <c r="AW1185" s="13" t="s">
        <v>36</v>
      </c>
      <c r="AX1185" s="13" t="s">
        <v>80</v>
      </c>
      <c r="AY1185" s="218" t="s">
        <v>193</v>
      </c>
    </row>
    <row r="1186" spans="2:51" s="13" customFormat="1" ht="12">
      <c r="B1186" s="207"/>
      <c r="C1186" s="208"/>
      <c r="D1186" s="209" t="s">
        <v>201</v>
      </c>
      <c r="E1186" s="210" t="s">
        <v>1</v>
      </c>
      <c r="F1186" s="211" t="s">
        <v>2689</v>
      </c>
      <c r="G1186" s="208"/>
      <c r="H1186" s="212">
        <v>1.848</v>
      </c>
      <c r="I1186" s="213"/>
      <c r="J1186" s="208"/>
      <c r="K1186" s="208"/>
      <c r="L1186" s="214"/>
      <c r="M1186" s="215"/>
      <c r="N1186" s="216"/>
      <c r="O1186" s="216"/>
      <c r="P1186" s="216"/>
      <c r="Q1186" s="216"/>
      <c r="R1186" s="216"/>
      <c r="S1186" s="216"/>
      <c r="T1186" s="217"/>
      <c r="AT1186" s="218" t="s">
        <v>201</v>
      </c>
      <c r="AU1186" s="218" t="s">
        <v>89</v>
      </c>
      <c r="AV1186" s="13" t="s">
        <v>89</v>
      </c>
      <c r="AW1186" s="13" t="s">
        <v>36</v>
      </c>
      <c r="AX1186" s="13" t="s">
        <v>80</v>
      </c>
      <c r="AY1186" s="218" t="s">
        <v>193</v>
      </c>
    </row>
    <row r="1187" spans="2:51" s="13" customFormat="1" ht="12">
      <c r="B1187" s="207"/>
      <c r="C1187" s="208"/>
      <c r="D1187" s="209" t="s">
        <v>201</v>
      </c>
      <c r="E1187" s="210" t="s">
        <v>1</v>
      </c>
      <c r="F1187" s="211" t="s">
        <v>2690</v>
      </c>
      <c r="G1187" s="208"/>
      <c r="H1187" s="212">
        <v>1.552</v>
      </c>
      <c r="I1187" s="213"/>
      <c r="J1187" s="208"/>
      <c r="K1187" s="208"/>
      <c r="L1187" s="214"/>
      <c r="M1187" s="215"/>
      <c r="N1187" s="216"/>
      <c r="O1187" s="216"/>
      <c r="P1187" s="216"/>
      <c r="Q1187" s="216"/>
      <c r="R1187" s="216"/>
      <c r="S1187" s="216"/>
      <c r="T1187" s="217"/>
      <c r="AT1187" s="218" t="s">
        <v>201</v>
      </c>
      <c r="AU1187" s="218" t="s">
        <v>89</v>
      </c>
      <c r="AV1187" s="13" t="s">
        <v>89</v>
      </c>
      <c r="AW1187" s="13" t="s">
        <v>36</v>
      </c>
      <c r="AX1187" s="13" t="s">
        <v>80</v>
      </c>
      <c r="AY1187" s="218" t="s">
        <v>193</v>
      </c>
    </row>
    <row r="1188" spans="2:51" s="14" customFormat="1" ht="12">
      <c r="B1188" s="219"/>
      <c r="C1188" s="220"/>
      <c r="D1188" s="209" t="s">
        <v>201</v>
      </c>
      <c r="E1188" s="221" t="s">
        <v>1</v>
      </c>
      <c r="F1188" s="222" t="s">
        <v>203</v>
      </c>
      <c r="G1188" s="220"/>
      <c r="H1188" s="223">
        <v>7.246</v>
      </c>
      <c r="I1188" s="224"/>
      <c r="J1188" s="220"/>
      <c r="K1188" s="220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201</v>
      </c>
      <c r="AU1188" s="229" t="s">
        <v>89</v>
      </c>
      <c r="AV1188" s="14" t="s">
        <v>199</v>
      </c>
      <c r="AW1188" s="14" t="s">
        <v>36</v>
      </c>
      <c r="AX1188" s="14" t="s">
        <v>87</v>
      </c>
      <c r="AY1188" s="229" t="s">
        <v>193</v>
      </c>
    </row>
    <row r="1189" spans="1:65" s="2" customFormat="1" ht="33" customHeight="1">
      <c r="A1189" s="35"/>
      <c r="B1189" s="36"/>
      <c r="C1189" s="193" t="s">
        <v>2691</v>
      </c>
      <c r="D1189" s="193" t="s">
        <v>195</v>
      </c>
      <c r="E1189" s="194" t="s">
        <v>1023</v>
      </c>
      <c r="F1189" s="195" t="s">
        <v>1024</v>
      </c>
      <c r="G1189" s="196" t="s">
        <v>231</v>
      </c>
      <c r="H1189" s="197">
        <v>78.184</v>
      </c>
      <c r="I1189" s="198"/>
      <c r="J1189" s="199">
        <f>ROUND(I1189*H1189,2)</f>
        <v>0</v>
      </c>
      <c r="K1189" s="200"/>
      <c r="L1189" s="40"/>
      <c r="M1189" s="201" t="s">
        <v>1</v>
      </c>
      <c r="N1189" s="202" t="s">
        <v>45</v>
      </c>
      <c r="O1189" s="72"/>
      <c r="P1189" s="203">
        <f>O1189*H1189</f>
        <v>0</v>
      </c>
      <c r="Q1189" s="203">
        <v>0.0073</v>
      </c>
      <c r="R1189" s="203">
        <f>Q1189*H1189</f>
        <v>0.5707432</v>
      </c>
      <c r="S1189" s="203">
        <v>0</v>
      </c>
      <c r="T1189" s="204">
        <f>S1189*H1189</f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205" t="s">
        <v>348</v>
      </c>
      <c r="AT1189" s="205" t="s">
        <v>195</v>
      </c>
      <c r="AU1189" s="205" t="s">
        <v>89</v>
      </c>
      <c r="AY1189" s="18" t="s">
        <v>193</v>
      </c>
      <c r="BE1189" s="206">
        <f>IF(N1189="základní",J1189,0)</f>
        <v>0</v>
      </c>
      <c r="BF1189" s="206">
        <f>IF(N1189="snížená",J1189,0)</f>
        <v>0</v>
      </c>
      <c r="BG1189" s="206">
        <f>IF(N1189="zákl. přenesená",J1189,0)</f>
        <v>0</v>
      </c>
      <c r="BH1189" s="206">
        <f>IF(N1189="sníž. přenesená",J1189,0)</f>
        <v>0</v>
      </c>
      <c r="BI1189" s="206">
        <f>IF(N1189="nulová",J1189,0)</f>
        <v>0</v>
      </c>
      <c r="BJ1189" s="18" t="s">
        <v>87</v>
      </c>
      <c r="BK1189" s="206">
        <f>ROUND(I1189*H1189,2)</f>
        <v>0</v>
      </c>
      <c r="BL1189" s="18" t="s">
        <v>348</v>
      </c>
      <c r="BM1189" s="205" t="s">
        <v>1025</v>
      </c>
    </row>
    <row r="1190" spans="2:51" s="13" customFormat="1" ht="12">
      <c r="B1190" s="207"/>
      <c r="C1190" s="208"/>
      <c r="D1190" s="209" t="s">
        <v>201</v>
      </c>
      <c r="E1190" s="210" t="s">
        <v>1</v>
      </c>
      <c r="F1190" s="211" t="s">
        <v>1901</v>
      </c>
      <c r="G1190" s="208"/>
      <c r="H1190" s="212">
        <v>1.89</v>
      </c>
      <c r="I1190" s="213"/>
      <c r="J1190" s="208"/>
      <c r="K1190" s="208"/>
      <c r="L1190" s="214"/>
      <c r="M1190" s="215"/>
      <c r="N1190" s="216"/>
      <c r="O1190" s="216"/>
      <c r="P1190" s="216"/>
      <c r="Q1190" s="216"/>
      <c r="R1190" s="216"/>
      <c r="S1190" s="216"/>
      <c r="T1190" s="217"/>
      <c r="AT1190" s="218" t="s">
        <v>201</v>
      </c>
      <c r="AU1190" s="218" t="s">
        <v>89</v>
      </c>
      <c r="AV1190" s="13" t="s">
        <v>89</v>
      </c>
      <c r="AW1190" s="13" t="s">
        <v>36</v>
      </c>
      <c r="AX1190" s="13" t="s">
        <v>80</v>
      </c>
      <c r="AY1190" s="218" t="s">
        <v>193</v>
      </c>
    </row>
    <row r="1191" spans="2:51" s="13" customFormat="1" ht="12">
      <c r="B1191" s="207"/>
      <c r="C1191" s="208"/>
      <c r="D1191" s="209" t="s">
        <v>201</v>
      </c>
      <c r="E1191" s="210" t="s">
        <v>1</v>
      </c>
      <c r="F1191" s="211" t="s">
        <v>1902</v>
      </c>
      <c r="G1191" s="208"/>
      <c r="H1191" s="212">
        <v>21.301</v>
      </c>
      <c r="I1191" s="213"/>
      <c r="J1191" s="208"/>
      <c r="K1191" s="208"/>
      <c r="L1191" s="214"/>
      <c r="M1191" s="215"/>
      <c r="N1191" s="216"/>
      <c r="O1191" s="216"/>
      <c r="P1191" s="216"/>
      <c r="Q1191" s="216"/>
      <c r="R1191" s="216"/>
      <c r="S1191" s="216"/>
      <c r="T1191" s="217"/>
      <c r="AT1191" s="218" t="s">
        <v>201</v>
      </c>
      <c r="AU1191" s="218" t="s">
        <v>89</v>
      </c>
      <c r="AV1191" s="13" t="s">
        <v>89</v>
      </c>
      <c r="AW1191" s="13" t="s">
        <v>36</v>
      </c>
      <c r="AX1191" s="13" t="s">
        <v>80</v>
      </c>
      <c r="AY1191" s="218" t="s">
        <v>193</v>
      </c>
    </row>
    <row r="1192" spans="2:51" s="13" customFormat="1" ht="12">
      <c r="B1192" s="207"/>
      <c r="C1192" s="208"/>
      <c r="D1192" s="209" t="s">
        <v>201</v>
      </c>
      <c r="E1192" s="210" t="s">
        <v>1</v>
      </c>
      <c r="F1192" s="211" t="s">
        <v>1903</v>
      </c>
      <c r="G1192" s="208"/>
      <c r="H1192" s="212">
        <v>17.201</v>
      </c>
      <c r="I1192" s="213"/>
      <c r="J1192" s="208"/>
      <c r="K1192" s="208"/>
      <c r="L1192" s="214"/>
      <c r="M1192" s="215"/>
      <c r="N1192" s="216"/>
      <c r="O1192" s="216"/>
      <c r="P1192" s="216"/>
      <c r="Q1192" s="216"/>
      <c r="R1192" s="216"/>
      <c r="S1192" s="216"/>
      <c r="T1192" s="217"/>
      <c r="AT1192" s="218" t="s">
        <v>201</v>
      </c>
      <c r="AU1192" s="218" t="s">
        <v>89</v>
      </c>
      <c r="AV1192" s="13" t="s">
        <v>89</v>
      </c>
      <c r="AW1192" s="13" t="s">
        <v>36</v>
      </c>
      <c r="AX1192" s="13" t="s">
        <v>80</v>
      </c>
      <c r="AY1192" s="218" t="s">
        <v>193</v>
      </c>
    </row>
    <row r="1193" spans="2:51" s="13" customFormat="1" ht="12">
      <c r="B1193" s="207"/>
      <c r="C1193" s="208"/>
      <c r="D1193" s="209" t="s">
        <v>201</v>
      </c>
      <c r="E1193" s="210" t="s">
        <v>1</v>
      </c>
      <c r="F1193" s="211" t="s">
        <v>1904</v>
      </c>
      <c r="G1193" s="208"/>
      <c r="H1193" s="212">
        <v>1.875</v>
      </c>
      <c r="I1193" s="213"/>
      <c r="J1193" s="208"/>
      <c r="K1193" s="208"/>
      <c r="L1193" s="214"/>
      <c r="M1193" s="215"/>
      <c r="N1193" s="216"/>
      <c r="O1193" s="216"/>
      <c r="P1193" s="216"/>
      <c r="Q1193" s="216"/>
      <c r="R1193" s="216"/>
      <c r="S1193" s="216"/>
      <c r="T1193" s="217"/>
      <c r="AT1193" s="218" t="s">
        <v>201</v>
      </c>
      <c r="AU1193" s="218" t="s">
        <v>89</v>
      </c>
      <c r="AV1193" s="13" t="s">
        <v>89</v>
      </c>
      <c r="AW1193" s="13" t="s">
        <v>36</v>
      </c>
      <c r="AX1193" s="13" t="s">
        <v>80</v>
      </c>
      <c r="AY1193" s="218" t="s">
        <v>193</v>
      </c>
    </row>
    <row r="1194" spans="2:51" s="13" customFormat="1" ht="12">
      <c r="B1194" s="207"/>
      <c r="C1194" s="208"/>
      <c r="D1194" s="209" t="s">
        <v>201</v>
      </c>
      <c r="E1194" s="210" t="s">
        <v>1</v>
      </c>
      <c r="F1194" s="211" t="s">
        <v>1905</v>
      </c>
      <c r="G1194" s="208"/>
      <c r="H1194" s="212">
        <v>1.875</v>
      </c>
      <c r="I1194" s="213"/>
      <c r="J1194" s="208"/>
      <c r="K1194" s="208"/>
      <c r="L1194" s="214"/>
      <c r="M1194" s="215"/>
      <c r="N1194" s="216"/>
      <c r="O1194" s="216"/>
      <c r="P1194" s="216"/>
      <c r="Q1194" s="216"/>
      <c r="R1194" s="216"/>
      <c r="S1194" s="216"/>
      <c r="T1194" s="217"/>
      <c r="AT1194" s="218" t="s">
        <v>201</v>
      </c>
      <c r="AU1194" s="218" t="s">
        <v>89</v>
      </c>
      <c r="AV1194" s="13" t="s">
        <v>89</v>
      </c>
      <c r="AW1194" s="13" t="s">
        <v>36</v>
      </c>
      <c r="AX1194" s="13" t="s">
        <v>80</v>
      </c>
      <c r="AY1194" s="218" t="s">
        <v>193</v>
      </c>
    </row>
    <row r="1195" spans="2:51" s="13" customFormat="1" ht="12">
      <c r="B1195" s="207"/>
      <c r="C1195" s="208"/>
      <c r="D1195" s="209" t="s">
        <v>201</v>
      </c>
      <c r="E1195" s="210" t="s">
        <v>1</v>
      </c>
      <c r="F1195" s="211" t="s">
        <v>1906</v>
      </c>
      <c r="G1195" s="208"/>
      <c r="H1195" s="212">
        <v>18.501</v>
      </c>
      <c r="I1195" s="213"/>
      <c r="J1195" s="208"/>
      <c r="K1195" s="208"/>
      <c r="L1195" s="214"/>
      <c r="M1195" s="215"/>
      <c r="N1195" s="216"/>
      <c r="O1195" s="216"/>
      <c r="P1195" s="216"/>
      <c r="Q1195" s="216"/>
      <c r="R1195" s="216"/>
      <c r="S1195" s="216"/>
      <c r="T1195" s="217"/>
      <c r="AT1195" s="218" t="s">
        <v>201</v>
      </c>
      <c r="AU1195" s="218" t="s">
        <v>89</v>
      </c>
      <c r="AV1195" s="13" t="s">
        <v>89</v>
      </c>
      <c r="AW1195" s="13" t="s">
        <v>36</v>
      </c>
      <c r="AX1195" s="13" t="s">
        <v>80</v>
      </c>
      <c r="AY1195" s="218" t="s">
        <v>193</v>
      </c>
    </row>
    <row r="1196" spans="2:51" s="13" customFormat="1" ht="12">
      <c r="B1196" s="207"/>
      <c r="C1196" s="208"/>
      <c r="D1196" s="209" t="s">
        <v>201</v>
      </c>
      <c r="E1196" s="210" t="s">
        <v>1</v>
      </c>
      <c r="F1196" s="211" t="s">
        <v>1907</v>
      </c>
      <c r="G1196" s="208"/>
      <c r="H1196" s="212">
        <v>15.541</v>
      </c>
      <c r="I1196" s="213"/>
      <c r="J1196" s="208"/>
      <c r="K1196" s="208"/>
      <c r="L1196" s="214"/>
      <c r="M1196" s="215"/>
      <c r="N1196" s="216"/>
      <c r="O1196" s="216"/>
      <c r="P1196" s="216"/>
      <c r="Q1196" s="216"/>
      <c r="R1196" s="216"/>
      <c r="S1196" s="216"/>
      <c r="T1196" s="217"/>
      <c r="AT1196" s="218" t="s">
        <v>201</v>
      </c>
      <c r="AU1196" s="218" t="s">
        <v>89</v>
      </c>
      <c r="AV1196" s="13" t="s">
        <v>89</v>
      </c>
      <c r="AW1196" s="13" t="s">
        <v>36</v>
      </c>
      <c r="AX1196" s="13" t="s">
        <v>80</v>
      </c>
      <c r="AY1196" s="218" t="s">
        <v>193</v>
      </c>
    </row>
    <row r="1197" spans="2:51" s="14" customFormat="1" ht="12">
      <c r="B1197" s="219"/>
      <c r="C1197" s="220"/>
      <c r="D1197" s="209" t="s">
        <v>201</v>
      </c>
      <c r="E1197" s="221" t="s">
        <v>1</v>
      </c>
      <c r="F1197" s="222" t="s">
        <v>203</v>
      </c>
      <c r="G1197" s="220"/>
      <c r="H1197" s="223">
        <v>78.184</v>
      </c>
      <c r="I1197" s="224"/>
      <c r="J1197" s="220"/>
      <c r="K1197" s="220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201</v>
      </c>
      <c r="AU1197" s="229" t="s">
        <v>89</v>
      </c>
      <c r="AV1197" s="14" t="s">
        <v>199</v>
      </c>
      <c r="AW1197" s="14" t="s">
        <v>36</v>
      </c>
      <c r="AX1197" s="14" t="s">
        <v>87</v>
      </c>
      <c r="AY1197" s="229" t="s">
        <v>193</v>
      </c>
    </row>
    <row r="1198" spans="1:65" s="2" customFormat="1" ht="16.5" customHeight="1">
      <c r="A1198" s="35"/>
      <c r="B1198" s="36"/>
      <c r="C1198" s="251" t="s">
        <v>1470</v>
      </c>
      <c r="D1198" s="251" t="s">
        <v>370</v>
      </c>
      <c r="E1198" s="252" t="s">
        <v>1027</v>
      </c>
      <c r="F1198" s="253" t="s">
        <v>1028</v>
      </c>
      <c r="G1198" s="254" t="s">
        <v>231</v>
      </c>
      <c r="H1198" s="255">
        <v>78.184</v>
      </c>
      <c r="I1198" s="256"/>
      <c r="J1198" s="257">
        <f>ROUND(I1198*H1198,2)</f>
        <v>0</v>
      </c>
      <c r="K1198" s="258"/>
      <c r="L1198" s="259"/>
      <c r="M1198" s="260" t="s">
        <v>1</v>
      </c>
      <c r="N1198" s="261" t="s">
        <v>45</v>
      </c>
      <c r="O1198" s="72"/>
      <c r="P1198" s="203">
        <f>O1198*H1198</f>
        <v>0</v>
      </c>
      <c r="Q1198" s="203">
        <v>0.0118</v>
      </c>
      <c r="R1198" s="203">
        <f>Q1198*H1198</f>
        <v>0.9225711999999999</v>
      </c>
      <c r="S1198" s="203">
        <v>0</v>
      </c>
      <c r="T1198" s="204">
        <f>S1198*H1198</f>
        <v>0</v>
      </c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R1198" s="205" t="s">
        <v>457</v>
      </c>
      <c r="AT1198" s="205" t="s">
        <v>370</v>
      </c>
      <c r="AU1198" s="205" t="s">
        <v>89</v>
      </c>
      <c r="AY1198" s="18" t="s">
        <v>193</v>
      </c>
      <c r="BE1198" s="206">
        <f>IF(N1198="základní",J1198,0)</f>
        <v>0</v>
      </c>
      <c r="BF1198" s="206">
        <f>IF(N1198="snížená",J1198,0)</f>
        <v>0</v>
      </c>
      <c r="BG1198" s="206">
        <f>IF(N1198="zákl. přenesená",J1198,0)</f>
        <v>0</v>
      </c>
      <c r="BH1198" s="206">
        <f>IF(N1198="sníž. přenesená",J1198,0)</f>
        <v>0</v>
      </c>
      <c r="BI1198" s="206">
        <f>IF(N1198="nulová",J1198,0)</f>
        <v>0</v>
      </c>
      <c r="BJ1198" s="18" t="s">
        <v>87</v>
      </c>
      <c r="BK1198" s="206">
        <f>ROUND(I1198*H1198,2)</f>
        <v>0</v>
      </c>
      <c r="BL1198" s="18" t="s">
        <v>348</v>
      </c>
      <c r="BM1198" s="205" t="s">
        <v>1029</v>
      </c>
    </row>
    <row r="1199" spans="1:47" s="2" customFormat="1" ht="19.5">
      <c r="A1199" s="35"/>
      <c r="B1199" s="36"/>
      <c r="C1199" s="37"/>
      <c r="D1199" s="209" t="s">
        <v>471</v>
      </c>
      <c r="E1199" s="37"/>
      <c r="F1199" s="262" t="s">
        <v>2692</v>
      </c>
      <c r="G1199" s="37"/>
      <c r="H1199" s="37"/>
      <c r="I1199" s="263"/>
      <c r="J1199" s="37"/>
      <c r="K1199" s="37"/>
      <c r="L1199" s="40"/>
      <c r="M1199" s="264"/>
      <c r="N1199" s="265"/>
      <c r="O1199" s="72"/>
      <c r="P1199" s="72"/>
      <c r="Q1199" s="72"/>
      <c r="R1199" s="72"/>
      <c r="S1199" s="72"/>
      <c r="T1199" s="73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T1199" s="18" t="s">
        <v>471</v>
      </c>
      <c r="AU1199" s="18" t="s">
        <v>89</v>
      </c>
    </row>
    <row r="1200" spans="1:65" s="2" customFormat="1" ht="33" customHeight="1">
      <c r="A1200" s="35"/>
      <c r="B1200" s="36"/>
      <c r="C1200" s="193" t="s">
        <v>2693</v>
      </c>
      <c r="D1200" s="193" t="s">
        <v>195</v>
      </c>
      <c r="E1200" s="194" t="s">
        <v>1033</v>
      </c>
      <c r="F1200" s="195" t="s">
        <v>1034</v>
      </c>
      <c r="G1200" s="196" t="s">
        <v>502</v>
      </c>
      <c r="H1200" s="197">
        <v>1</v>
      </c>
      <c r="I1200" s="198"/>
      <c r="J1200" s="199">
        <f>ROUND(I1200*H1200,2)</f>
        <v>0</v>
      </c>
      <c r="K1200" s="200"/>
      <c r="L1200" s="40"/>
      <c r="M1200" s="201" t="s">
        <v>1</v>
      </c>
      <c r="N1200" s="202" t="s">
        <v>45</v>
      </c>
      <c r="O1200" s="72"/>
      <c r="P1200" s="203">
        <f>O1200*H1200</f>
        <v>0</v>
      </c>
      <c r="Q1200" s="203">
        <v>0</v>
      </c>
      <c r="R1200" s="203">
        <f>Q1200*H1200</f>
        <v>0</v>
      </c>
      <c r="S1200" s="203">
        <v>0</v>
      </c>
      <c r="T1200" s="204">
        <f>S1200*H1200</f>
        <v>0</v>
      </c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R1200" s="205" t="s">
        <v>348</v>
      </c>
      <c r="AT1200" s="205" t="s">
        <v>195</v>
      </c>
      <c r="AU1200" s="205" t="s">
        <v>89</v>
      </c>
      <c r="AY1200" s="18" t="s">
        <v>193</v>
      </c>
      <c r="BE1200" s="206">
        <f>IF(N1200="základní",J1200,0)</f>
        <v>0</v>
      </c>
      <c r="BF1200" s="206">
        <f>IF(N1200="snížená",J1200,0)</f>
        <v>0</v>
      </c>
      <c r="BG1200" s="206">
        <f>IF(N1200="zákl. přenesená",J1200,0)</f>
        <v>0</v>
      </c>
      <c r="BH1200" s="206">
        <f>IF(N1200="sníž. přenesená",J1200,0)</f>
        <v>0</v>
      </c>
      <c r="BI1200" s="206">
        <f>IF(N1200="nulová",J1200,0)</f>
        <v>0</v>
      </c>
      <c r="BJ1200" s="18" t="s">
        <v>87</v>
      </c>
      <c r="BK1200" s="206">
        <f>ROUND(I1200*H1200,2)</f>
        <v>0</v>
      </c>
      <c r="BL1200" s="18" t="s">
        <v>348</v>
      </c>
      <c r="BM1200" s="205" t="s">
        <v>1035</v>
      </c>
    </row>
    <row r="1201" spans="1:65" s="2" customFormat="1" ht="24.2" customHeight="1">
      <c r="A1201" s="35"/>
      <c r="B1201" s="36"/>
      <c r="C1201" s="193" t="s">
        <v>1473</v>
      </c>
      <c r="D1201" s="193" t="s">
        <v>195</v>
      </c>
      <c r="E1201" s="194" t="s">
        <v>1037</v>
      </c>
      <c r="F1201" s="195" t="s">
        <v>1038</v>
      </c>
      <c r="G1201" s="196" t="s">
        <v>607</v>
      </c>
      <c r="H1201" s="266"/>
      <c r="I1201" s="198"/>
      <c r="J1201" s="199">
        <f>ROUND(I1201*H1201,2)</f>
        <v>0</v>
      </c>
      <c r="K1201" s="200"/>
      <c r="L1201" s="40"/>
      <c r="M1201" s="201" t="s">
        <v>1</v>
      </c>
      <c r="N1201" s="202" t="s">
        <v>45</v>
      </c>
      <c r="O1201" s="72"/>
      <c r="P1201" s="203">
        <f>O1201*H1201</f>
        <v>0</v>
      </c>
      <c r="Q1201" s="203">
        <v>0</v>
      </c>
      <c r="R1201" s="203">
        <f>Q1201*H1201</f>
        <v>0</v>
      </c>
      <c r="S1201" s="203">
        <v>0</v>
      </c>
      <c r="T1201" s="204">
        <f>S1201*H1201</f>
        <v>0</v>
      </c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R1201" s="205" t="s">
        <v>348</v>
      </c>
      <c r="AT1201" s="205" t="s">
        <v>195</v>
      </c>
      <c r="AU1201" s="205" t="s">
        <v>89</v>
      </c>
      <c r="AY1201" s="18" t="s">
        <v>193</v>
      </c>
      <c r="BE1201" s="206">
        <f>IF(N1201="základní",J1201,0)</f>
        <v>0</v>
      </c>
      <c r="BF1201" s="206">
        <f>IF(N1201="snížená",J1201,0)</f>
        <v>0</v>
      </c>
      <c r="BG1201" s="206">
        <f>IF(N1201="zákl. přenesená",J1201,0)</f>
        <v>0</v>
      </c>
      <c r="BH1201" s="206">
        <f>IF(N1201="sníž. přenesená",J1201,0)</f>
        <v>0</v>
      </c>
      <c r="BI1201" s="206">
        <f>IF(N1201="nulová",J1201,0)</f>
        <v>0</v>
      </c>
      <c r="BJ1201" s="18" t="s">
        <v>87</v>
      </c>
      <c r="BK1201" s="206">
        <f>ROUND(I1201*H1201,2)</f>
        <v>0</v>
      </c>
      <c r="BL1201" s="18" t="s">
        <v>348</v>
      </c>
      <c r="BM1201" s="205" t="s">
        <v>1039</v>
      </c>
    </row>
    <row r="1202" spans="2:63" s="12" customFormat="1" ht="22.9" customHeight="1">
      <c r="B1202" s="177"/>
      <c r="C1202" s="178"/>
      <c r="D1202" s="179" t="s">
        <v>79</v>
      </c>
      <c r="E1202" s="191" t="s">
        <v>1040</v>
      </c>
      <c r="F1202" s="191" t="s">
        <v>1041</v>
      </c>
      <c r="G1202" s="178"/>
      <c r="H1202" s="178"/>
      <c r="I1202" s="181"/>
      <c r="J1202" s="192">
        <f>BK1202</f>
        <v>0</v>
      </c>
      <c r="K1202" s="178"/>
      <c r="L1202" s="183"/>
      <c r="M1202" s="184"/>
      <c r="N1202" s="185"/>
      <c r="O1202" s="185"/>
      <c r="P1202" s="186">
        <f>SUM(P1203:P1208)</f>
        <v>0</v>
      </c>
      <c r="Q1202" s="185"/>
      <c r="R1202" s="186">
        <f>SUM(R1203:R1208)</f>
        <v>0.03245152</v>
      </c>
      <c r="S1202" s="185"/>
      <c r="T1202" s="187">
        <f>SUM(T1203:T1208)</f>
        <v>0</v>
      </c>
      <c r="AR1202" s="188" t="s">
        <v>89</v>
      </c>
      <c r="AT1202" s="189" t="s">
        <v>79</v>
      </c>
      <c r="AU1202" s="189" t="s">
        <v>87</v>
      </c>
      <c r="AY1202" s="188" t="s">
        <v>193</v>
      </c>
      <c r="BK1202" s="190">
        <f>SUM(BK1203:BK1208)</f>
        <v>0</v>
      </c>
    </row>
    <row r="1203" spans="1:65" s="2" customFormat="1" ht="24.2" customHeight="1">
      <c r="A1203" s="35"/>
      <c r="B1203" s="36"/>
      <c r="C1203" s="193" t="s">
        <v>2694</v>
      </c>
      <c r="D1203" s="193" t="s">
        <v>195</v>
      </c>
      <c r="E1203" s="194" t="s">
        <v>2695</v>
      </c>
      <c r="F1203" s="195" t="s">
        <v>2696</v>
      </c>
      <c r="G1203" s="196" t="s">
        <v>231</v>
      </c>
      <c r="H1203" s="197">
        <v>174.24</v>
      </c>
      <c r="I1203" s="198"/>
      <c r="J1203" s="199">
        <f>ROUND(I1203*H1203,2)</f>
        <v>0</v>
      </c>
      <c r="K1203" s="200"/>
      <c r="L1203" s="40"/>
      <c r="M1203" s="201" t="s">
        <v>1</v>
      </c>
      <c r="N1203" s="202" t="s">
        <v>45</v>
      </c>
      <c r="O1203" s="72"/>
      <c r="P1203" s="203">
        <f>O1203*H1203</f>
        <v>0</v>
      </c>
      <c r="Q1203" s="203">
        <v>0.00014</v>
      </c>
      <c r="R1203" s="203">
        <f>Q1203*H1203</f>
        <v>0.024393599999999998</v>
      </c>
      <c r="S1203" s="203">
        <v>0</v>
      </c>
      <c r="T1203" s="204">
        <f>S1203*H1203</f>
        <v>0</v>
      </c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R1203" s="205" t="s">
        <v>348</v>
      </c>
      <c r="AT1203" s="205" t="s">
        <v>195</v>
      </c>
      <c r="AU1203" s="205" t="s">
        <v>89</v>
      </c>
      <c r="AY1203" s="18" t="s">
        <v>193</v>
      </c>
      <c r="BE1203" s="206">
        <f>IF(N1203="základní",J1203,0)</f>
        <v>0</v>
      </c>
      <c r="BF1203" s="206">
        <f>IF(N1203="snížená",J1203,0)</f>
        <v>0</v>
      </c>
      <c r="BG1203" s="206">
        <f>IF(N1203="zákl. přenesená",J1203,0)</f>
        <v>0</v>
      </c>
      <c r="BH1203" s="206">
        <f>IF(N1203="sníž. přenesená",J1203,0)</f>
        <v>0</v>
      </c>
      <c r="BI1203" s="206">
        <f>IF(N1203="nulová",J1203,0)</f>
        <v>0</v>
      </c>
      <c r="BJ1203" s="18" t="s">
        <v>87</v>
      </c>
      <c r="BK1203" s="206">
        <f>ROUND(I1203*H1203,2)</f>
        <v>0</v>
      </c>
      <c r="BL1203" s="18" t="s">
        <v>348</v>
      </c>
      <c r="BM1203" s="205" t="s">
        <v>2697</v>
      </c>
    </row>
    <row r="1204" spans="2:51" s="13" customFormat="1" ht="12">
      <c r="B1204" s="207"/>
      <c r="C1204" s="208"/>
      <c r="D1204" s="209" t="s">
        <v>201</v>
      </c>
      <c r="E1204" s="210" t="s">
        <v>1</v>
      </c>
      <c r="F1204" s="211" t="s">
        <v>2698</v>
      </c>
      <c r="G1204" s="208"/>
      <c r="H1204" s="212">
        <v>174.24</v>
      </c>
      <c r="I1204" s="213"/>
      <c r="J1204" s="208"/>
      <c r="K1204" s="208"/>
      <c r="L1204" s="214"/>
      <c r="M1204" s="215"/>
      <c r="N1204" s="216"/>
      <c r="O1204" s="216"/>
      <c r="P1204" s="216"/>
      <c r="Q1204" s="216"/>
      <c r="R1204" s="216"/>
      <c r="S1204" s="216"/>
      <c r="T1204" s="217"/>
      <c r="AT1204" s="218" t="s">
        <v>201</v>
      </c>
      <c r="AU1204" s="218" t="s">
        <v>89</v>
      </c>
      <c r="AV1204" s="13" t="s">
        <v>89</v>
      </c>
      <c r="AW1204" s="13" t="s">
        <v>36</v>
      </c>
      <c r="AX1204" s="13" t="s">
        <v>87</v>
      </c>
      <c r="AY1204" s="218" t="s">
        <v>193</v>
      </c>
    </row>
    <row r="1205" spans="1:65" s="2" customFormat="1" ht="16.5" customHeight="1">
      <c r="A1205" s="35"/>
      <c r="B1205" s="36"/>
      <c r="C1205" s="193" t="s">
        <v>2699</v>
      </c>
      <c r="D1205" s="193" t="s">
        <v>195</v>
      </c>
      <c r="E1205" s="194" t="s">
        <v>1063</v>
      </c>
      <c r="F1205" s="195" t="s">
        <v>1064</v>
      </c>
      <c r="G1205" s="196" t="s">
        <v>367</v>
      </c>
      <c r="H1205" s="197">
        <v>7</v>
      </c>
      <c r="I1205" s="198"/>
      <c r="J1205" s="199">
        <f>ROUND(I1205*H1205,2)</f>
        <v>0</v>
      </c>
      <c r="K1205" s="200"/>
      <c r="L1205" s="40"/>
      <c r="M1205" s="201" t="s">
        <v>1</v>
      </c>
      <c r="N1205" s="202" t="s">
        <v>45</v>
      </c>
      <c r="O1205" s="72"/>
      <c r="P1205" s="203">
        <f>O1205*H1205</f>
        <v>0</v>
      </c>
      <c r="Q1205" s="203">
        <v>0</v>
      </c>
      <c r="R1205" s="203">
        <f>Q1205*H1205</f>
        <v>0</v>
      </c>
      <c r="S1205" s="203">
        <v>0</v>
      </c>
      <c r="T1205" s="204">
        <f>S1205*H1205</f>
        <v>0</v>
      </c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R1205" s="205" t="s">
        <v>348</v>
      </c>
      <c r="AT1205" s="205" t="s">
        <v>195</v>
      </c>
      <c r="AU1205" s="205" t="s">
        <v>89</v>
      </c>
      <c r="AY1205" s="18" t="s">
        <v>193</v>
      </c>
      <c r="BE1205" s="206">
        <f>IF(N1205="základní",J1205,0)</f>
        <v>0</v>
      </c>
      <c r="BF1205" s="206">
        <f>IF(N1205="snížená",J1205,0)</f>
        <v>0</v>
      </c>
      <c r="BG1205" s="206">
        <f>IF(N1205="zákl. přenesená",J1205,0)</f>
        <v>0</v>
      </c>
      <c r="BH1205" s="206">
        <f>IF(N1205="sníž. přenesená",J1205,0)</f>
        <v>0</v>
      </c>
      <c r="BI1205" s="206">
        <f>IF(N1205="nulová",J1205,0)</f>
        <v>0</v>
      </c>
      <c r="BJ1205" s="18" t="s">
        <v>87</v>
      </c>
      <c r="BK1205" s="206">
        <f>ROUND(I1205*H1205,2)</f>
        <v>0</v>
      </c>
      <c r="BL1205" s="18" t="s">
        <v>348</v>
      </c>
      <c r="BM1205" s="205" t="s">
        <v>1065</v>
      </c>
    </row>
    <row r="1206" spans="1:65" s="2" customFormat="1" ht="16.5" customHeight="1">
      <c r="A1206" s="35"/>
      <c r="B1206" s="36"/>
      <c r="C1206" s="193" t="s">
        <v>2700</v>
      </c>
      <c r="D1206" s="193" t="s">
        <v>195</v>
      </c>
      <c r="E1206" s="194" t="s">
        <v>2701</v>
      </c>
      <c r="F1206" s="195" t="s">
        <v>2702</v>
      </c>
      <c r="G1206" s="196" t="s">
        <v>231</v>
      </c>
      <c r="H1206" s="197">
        <v>15.496</v>
      </c>
      <c r="I1206" s="198"/>
      <c r="J1206" s="199">
        <f>ROUND(I1206*H1206,2)</f>
        <v>0</v>
      </c>
      <c r="K1206" s="200"/>
      <c r="L1206" s="40"/>
      <c r="M1206" s="201" t="s">
        <v>1</v>
      </c>
      <c r="N1206" s="202" t="s">
        <v>45</v>
      </c>
      <c r="O1206" s="72"/>
      <c r="P1206" s="203">
        <f>O1206*H1206</f>
        <v>0</v>
      </c>
      <c r="Q1206" s="203">
        <v>0.00012</v>
      </c>
      <c r="R1206" s="203">
        <f>Q1206*H1206</f>
        <v>0.0018595200000000001</v>
      </c>
      <c r="S1206" s="203">
        <v>0</v>
      </c>
      <c r="T1206" s="204">
        <f>S1206*H1206</f>
        <v>0</v>
      </c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R1206" s="205" t="s">
        <v>348</v>
      </c>
      <c r="AT1206" s="205" t="s">
        <v>195</v>
      </c>
      <c r="AU1206" s="205" t="s">
        <v>89</v>
      </c>
      <c r="AY1206" s="18" t="s">
        <v>193</v>
      </c>
      <c r="BE1206" s="206">
        <f>IF(N1206="základní",J1206,0)</f>
        <v>0</v>
      </c>
      <c r="BF1206" s="206">
        <f>IF(N1206="snížená",J1206,0)</f>
        <v>0</v>
      </c>
      <c r="BG1206" s="206">
        <f>IF(N1206="zákl. přenesená",J1206,0)</f>
        <v>0</v>
      </c>
      <c r="BH1206" s="206">
        <f>IF(N1206="sníž. přenesená",J1206,0)</f>
        <v>0</v>
      </c>
      <c r="BI1206" s="206">
        <f>IF(N1206="nulová",J1206,0)</f>
        <v>0</v>
      </c>
      <c r="BJ1206" s="18" t="s">
        <v>87</v>
      </c>
      <c r="BK1206" s="206">
        <f>ROUND(I1206*H1206,2)</f>
        <v>0</v>
      </c>
      <c r="BL1206" s="18" t="s">
        <v>348</v>
      </c>
      <c r="BM1206" s="205" t="s">
        <v>2703</v>
      </c>
    </row>
    <row r="1207" spans="2:51" s="13" customFormat="1" ht="12">
      <c r="B1207" s="207"/>
      <c r="C1207" s="208"/>
      <c r="D1207" s="209" t="s">
        <v>201</v>
      </c>
      <c r="E1207" s="210" t="s">
        <v>1</v>
      </c>
      <c r="F1207" s="211" t="s">
        <v>2318</v>
      </c>
      <c r="G1207" s="208"/>
      <c r="H1207" s="212">
        <v>15.496</v>
      </c>
      <c r="I1207" s="213"/>
      <c r="J1207" s="208"/>
      <c r="K1207" s="208"/>
      <c r="L1207" s="214"/>
      <c r="M1207" s="215"/>
      <c r="N1207" s="216"/>
      <c r="O1207" s="216"/>
      <c r="P1207" s="216"/>
      <c r="Q1207" s="216"/>
      <c r="R1207" s="216"/>
      <c r="S1207" s="216"/>
      <c r="T1207" s="217"/>
      <c r="AT1207" s="218" t="s">
        <v>201</v>
      </c>
      <c r="AU1207" s="218" t="s">
        <v>89</v>
      </c>
      <c r="AV1207" s="13" t="s">
        <v>89</v>
      </c>
      <c r="AW1207" s="13" t="s">
        <v>36</v>
      </c>
      <c r="AX1207" s="13" t="s">
        <v>87</v>
      </c>
      <c r="AY1207" s="218" t="s">
        <v>193</v>
      </c>
    </row>
    <row r="1208" spans="1:65" s="2" customFormat="1" ht="16.5" customHeight="1">
      <c r="A1208" s="35"/>
      <c r="B1208" s="36"/>
      <c r="C1208" s="193" t="s">
        <v>2704</v>
      </c>
      <c r="D1208" s="193" t="s">
        <v>195</v>
      </c>
      <c r="E1208" s="194" t="s">
        <v>2705</v>
      </c>
      <c r="F1208" s="195" t="s">
        <v>2706</v>
      </c>
      <c r="G1208" s="196" t="s">
        <v>231</v>
      </c>
      <c r="H1208" s="197">
        <v>15.496</v>
      </c>
      <c r="I1208" s="198"/>
      <c r="J1208" s="199">
        <f>ROUND(I1208*H1208,2)</f>
        <v>0</v>
      </c>
      <c r="K1208" s="200"/>
      <c r="L1208" s="40"/>
      <c r="M1208" s="201" t="s">
        <v>1</v>
      </c>
      <c r="N1208" s="202" t="s">
        <v>45</v>
      </c>
      <c r="O1208" s="72"/>
      <c r="P1208" s="203">
        <f>O1208*H1208</f>
        <v>0</v>
      </c>
      <c r="Q1208" s="203">
        <v>0.0004</v>
      </c>
      <c r="R1208" s="203">
        <f>Q1208*H1208</f>
        <v>0.006198400000000001</v>
      </c>
      <c r="S1208" s="203">
        <v>0</v>
      </c>
      <c r="T1208" s="204">
        <f>S1208*H1208</f>
        <v>0</v>
      </c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R1208" s="205" t="s">
        <v>348</v>
      </c>
      <c r="AT1208" s="205" t="s">
        <v>195</v>
      </c>
      <c r="AU1208" s="205" t="s">
        <v>89</v>
      </c>
      <c r="AY1208" s="18" t="s">
        <v>193</v>
      </c>
      <c r="BE1208" s="206">
        <f>IF(N1208="základní",J1208,0)</f>
        <v>0</v>
      </c>
      <c r="BF1208" s="206">
        <f>IF(N1208="snížená",J1208,0)</f>
        <v>0</v>
      </c>
      <c r="BG1208" s="206">
        <f>IF(N1208="zákl. přenesená",J1208,0)</f>
        <v>0</v>
      </c>
      <c r="BH1208" s="206">
        <f>IF(N1208="sníž. přenesená",J1208,0)</f>
        <v>0</v>
      </c>
      <c r="BI1208" s="206">
        <f>IF(N1208="nulová",J1208,0)</f>
        <v>0</v>
      </c>
      <c r="BJ1208" s="18" t="s">
        <v>87</v>
      </c>
      <c r="BK1208" s="206">
        <f>ROUND(I1208*H1208,2)</f>
        <v>0</v>
      </c>
      <c r="BL1208" s="18" t="s">
        <v>348</v>
      </c>
      <c r="BM1208" s="205" t="s">
        <v>2707</v>
      </c>
    </row>
    <row r="1209" spans="2:63" s="12" customFormat="1" ht="22.9" customHeight="1">
      <c r="B1209" s="177"/>
      <c r="C1209" s="178"/>
      <c r="D1209" s="179" t="s">
        <v>79</v>
      </c>
      <c r="E1209" s="191" t="s">
        <v>1066</v>
      </c>
      <c r="F1209" s="191" t="s">
        <v>1067</v>
      </c>
      <c r="G1209" s="178"/>
      <c r="H1209" s="178"/>
      <c r="I1209" s="181"/>
      <c r="J1209" s="192">
        <f>BK1209</f>
        <v>0</v>
      </c>
      <c r="K1209" s="178"/>
      <c r="L1209" s="183"/>
      <c r="M1209" s="184"/>
      <c r="N1209" s="185"/>
      <c r="O1209" s="185"/>
      <c r="P1209" s="186">
        <f>SUM(P1210:P1254)</f>
        <v>0</v>
      </c>
      <c r="Q1209" s="185"/>
      <c r="R1209" s="186">
        <f>SUM(R1210:R1254)</f>
        <v>0.6733882999999999</v>
      </c>
      <c r="S1209" s="185"/>
      <c r="T1209" s="187">
        <f>SUM(T1210:T1254)</f>
        <v>0.16930836</v>
      </c>
      <c r="AR1209" s="188" t="s">
        <v>89</v>
      </c>
      <c r="AT1209" s="189" t="s">
        <v>79</v>
      </c>
      <c r="AU1209" s="189" t="s">
        <v>87</v>
      </c>
      <c r="AY1209" s="188" t="s">
        <v>193</v>
      </c>
      <c r="BK1209" s="190">
        <f>SUM(BK1210:BK1254)</f>
        <v>0</v>
      </c>
    </row>
    <row r="1210" spans="1:65" s="2" customFormat="1" ht="16.5" customHeight="1">
      <c r="A1210" s="35"/>
      <c r="B1210" s="36"/>
      <c r="C1210" s="193" t="s">
        <v>2708</v>
      </c>
      <c r="D1210" s="193" t="s">
        <v>195</v>
      </c>
      <c r="E1210" s="194" t="s">
        <v>2709</v>
      </c>
      <c r="F1210" s="195" t="s">
        <v>2710</v>
      </c>
      <c r="G1210" s="196" t="s">
        <v>231</v>
      </c>
      <c r="H1210" s="197">
        <v>546.156</v>
      </c>
      <c r="I1210" s="198"/>
      <c r="J1210" s="199">
        <f>ROUND(I1210*H1210,2)</f>
        <v>0</v>
      </c>
      <c r="K1210" s="200"/>
      <c r="L1210" s="40"/>
      <c r="M1210" s="201" t="s">
        <v>1</v>
      </c>
      <c r="N1210" s="202" t="s">
        <v>45</v>
      </c>
      <c r="O1210" s="72"/>
      <c r="P1210" s="203">
        <f>O1210*H1210</f>
        <v>0</v>
      </c>
      <c r="Q1210" s="203">
        <v>0.001</v>
      </c>
      <c r="R1210" s="203">
        <f>Q1210*H1210</f>
        <v>0.546156</v>
      </c>
      <c r="S1210" s="203">
        <v>0.00031</v>
      </c>
      <c r="T1210" s="204">
        <f>S1210*H1210</f>
        <v>0.16930836</v>
      </c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R1210" s="205" t="s">
        <v>348</v>
      </c>
      <c r="AT1210" s="205" t="s">
        <v>195</v>
      </c>
      <c r="AU1210" s="205" t="s">
        <v>89</v>
      </c>
      <c r="AY1210" s="18" t="s">
        <v>193</v>
      </c>
      <c r="BE1210" s="206">
        <f>IF(N1210="základní",J1210,0)</f>
        <v>0</v>
      </c>
      <c r="BF1210" s="206">
        <f>IF(N1210="snížená",J1210,0)</f>
        <v>0</v>
      </c>
      <c r="BG1210" s="206">
        <f>IF(N1210="zákl. přenesená",J1210,0)</f>
        <v>0</v>
      </c>
      <c r="BH1210" s="206">
        <f>IF(N1210="sníž. přenesená",J1210,0)</f>
        <v>0</v>
      </c>
      <c r="BI1210" s="206">
        <f>IF(N1210="nulová",J1210,0)</f>
        <v>0</v>
      </c>
      <c r="BJ1210" s="18" t="s">
        <v>87</v>
      </c>
      <c r="BK1210" s="206">
        <f>ROUND(I1210*H1210,2)</f>
        <v>0</v>
      </c>
      <c r="BL1210" s="18" t="s">
        <v>348</v>
      </c>
      <c r="BM1210" s="205" t="s">
        <v>2711</v>
      </c>
    </row>
    <row r="1211" spans="2:51" s="15" customFormat="1" ht="12">
      <c r="B1211" s="230"/>
      <c r="C1211" s="231"/>
      <c r="D1211" s="209" t="s">
        <v>201</v>
      </c>
      <c r="E1211" s="232" t="s">
        <v>1</v>
      </c>
      <c r="F1211" s="233" t="s">
        <v>2712</v>
      </c>
      <c r="G1211" s="231"/>
      <c r="H1211" s="232" t="s">
        <v>1</v>
      </c>
      <c r="I1211" s="234"/>
      <c r="J1211" s="231"/>
      <c r="K1211" s="231"/>
      <c r="L1211" s="235"/>
      <c r="M1211" s="236"/>
      <c r="N1211" s="237"/>
      <c r="O1211" s="237"/>
      <c r="P1211" s="237"/>
      <c r="Q1211" s="237"/>
      <c r="R1211" s="237"/>
      <c r="S1211" s="237"/>
      <c r="T1211" s="238"/>
      <c r="AT1211" s="239" t="s">
        <v>201</v>
      </c>
      <c r="AU1211" s="239" t="s">
        <v>89</v>
      </c>
      <c r="AV1211" s="15" t="s">
        <v>87</v>
      </c>
      <c r="AW1211" s="15" t="s">
        <v>36</v>
      </c>
      <c r="AX1211" s="15" t="s">
        <v>80</v>
      </c>
      <c r="AY1211" s="239" t="s">
        <v>193</v>
      </c>
    </row>
    <row r="1212" spans="2:51" s="15" customFormat="1" ht="12">
      <c r="B1212" s="230"/>
      <c r="C1212" s="231"/>
      <c r="D1212" s="209" t="s">
        <v>201</v>
      </c>
      <c r="E1212" s="232" t="s">
        <v>1</v>
      </c>
      <c r="F1212" s="233" t="s">
        <v>2713</v>
      </c>
      <c r="G1212" s="231"/>
      <c r="H1212" s="232" t="s">
        <v>1</v>
      </c>
      <c r="I1212" s="234"/>
      <c r="J1212" s="231"/>
      <c r="K1212" s="231"/>
      <c r="L1212" s="235"/>
      <c r="M1212" s="236"/>
      <c r="N1212" s="237"/>
      <c r="O1212" s="237"/>
      <c r="P1212" s="237"/>
      <c r="Q1212" s="237"/>
      <c r="R1212" s="237"/>
      <c r="S1212" s="237"/>
      <c r="T1212" s="238"/>
      <c r="AT1212" s="239" t="s">
        <v>201</v>
      </c>
      <c r="AU1212" s="239" t="s">
        <v>89</v>
      </c>
      <c r="AV1212" s="15" t="s">
        <v>87</v>
      </c>
      <c r="AW1212" s="15" t="s">
        <v>36</v>
      </c>
      <c r="AX1212" s="15" t="s">
        <v>80</v>
      </c>
      <c r="AY1212" s="239" t="s">
        <v>193</v>
      </c>
    </row>
    <row r="1213" spans="2:51" s="13" customFormat="1" ht="12">
      <c r="B1213" s="207"/>
      <c r="C1213" s="208"/>
      <c r="D1213" s="209" t="s">
        <v>201</v>
      </c>
      <c r="E1213" s="210" t="s">
        <v>1</v>
      </c>
      <c r="F1213" s="211" t="s">
        <v>2209</v>
      </c>
      <c r="G1213" s="208"/>
      <c r="H1213" s="212">
        <v>31.296</v>
      </c>
      <c r="I1213" s="213"/>
      <c r="J1213" s="208"/>
      <c r="K1213" s="208"/>
      <c r="L1213" s="214"/>
      <c r="M1213" s="215"/>
      <c r="N1213" s="216"/>
      <c r="O1213" s="216"/>
      <c r="P1213" s="216"/>
      <c r="Q1213" s="216"/>
      <c r="R1213" s="216"/>
      <c r="S1213" s="216"/>
      <c r="T1213" s="217"/>
      <c r="AT1213" s="218" t="s">
        <v>201</v>
      </c>
      <c r="AU1213" s="218" t="s">
        <v>89</v>
      </c>
      <c r="AV1213" s="13" t="s">
        <v>89</v>
      </c>
      <c r="AW1213" s="13" t="s">
        <v>36</v>
      </c>
      <c r="AX1213" s="13" t="s">
        <v>80</v>
      </c>
      <c r="AY1213" s="218" t="s">
        <v>193</v>
      </c>
    </row>
    <row r="1214" spans="2:51" s="13" customFormat="1" ht="12">
      <c r="B1214" s="207"/>
      <c r="C1214" s="208"/>
      <c r="D1214" s="209" t="s">
        <v>201</v>
      </c>
      <c r="E1214" s="210" t="s">
        <v>1</v>
      </c>
      <c r="F1214" s="211" t="s">
        <v>2210</v>
      </c>
      <c r="G1214" s="208"/>
      <c r="H1214" s="212">
        <v>86.531</v>
      </c>
      <c r="I1214" s="213"/>
      <c r="J1214" s="208"/>
      <c r="K1214" s="208"/>
      <c r="L1214" s="214"/>
      <c r="M1214" s="215"/>
      <c r="N1214" s="216"/>
      <c r="O1214" s="216"/>
      <c r="P1214" s="216"/>
      <c r="Q1214" s="216"/>
      <c r="R1214" s="216"/>
      <c r="S1214" s="216"/>
      <c r="T1214" s="217"/>
      <c r="AT1214" s="218" t="s">
        <v>201</v>
      </c>
      <c r="AU1214" s="218" t="s">
        <v>89</v>
      </c>
      <c r="AV1214" s="13" t="s">
        <v>89</v>
      </c>
      <c r="AW1214" s="13" t="s">
        <v>36</v>
      </c>
      <c r="AX1214" s="13" t="s">
        <v>80</v>
      </c>
      <c r="AY1214" s="218" t="s">
        <v>193</v>
      </c>
    </row>
    <row r="1215" spans="2:51" s="13" customFormat="1" ht="12">
      <c r="B1215" s="207"/>
      <c r="C1215" s="208"/>
      <c r="D1215" s="209" t="s">
        <v>201</v>
      </c>
      <c r="E1215" s="210" t="s">
        <v>1</v>
      </c>
      <c r="F1215" s="211" t="s">
        <v>2211</v>
      </c>
      <c r="G1215" s="208"/>
      <c r="H1215" s="212">
        <v>88.556</v>
      </c>
      <c r="I1215" s="213"/>
      <c r="J1215" s="208"/>
      <c r="K1215" s="208"/>
      <c r="L1215" s="214"/>
      <c r="M1215" s="215"/>
      <c r="N1215" s="216"/>
      <c r="O1215" s="216"/>
      <c r="P1215" s="216"/>
      <c r="Q1215" s="216"/>
      <c r="R1215" s="216"/>
      <c r="S1215" s="216"/>
      <c r="T1215" s="217"/>
      <c r="AT1215" s="218" t="s">
        <v>201</v>
      </c>
      <c r="AU1215" s="218" t="s">
        <v>89</v>
      </c>
      <c r="AV1215" s="13" t="s">
        <v>89</v>
      </c>
      <c r="AW1215" s="13" t="s">
        <v>36</v>
      </c>
      <c r="AX1215" s="13" t="s">
        <v>80</v>
      </c>
      <c r="AY1215" s="218" t="s">
        <v>193</v>
      </c>
    </row>
    <row r="1216" spans="2:51" s="13" customFormat="1" ht="22.5">
      <c r="B1216" s="207"/>
      <c r="C1216" s="208"/>
      <c r="D1216" s="209" t="s">
        <v>201</v>
      </c>
      <c r="E1216" s="210" t="s">
        <v>1</v>
      </c>
      <c r="F1216" s="211" t="s">
        <v>2212</v>
      </c>
      <c r="G1216" s="208"/>
      <c r="H1216" s="212">
        <v>62.295</v>
      </c>
      <c r="I1216" s="213"/>
      <c r="J1216" s="208"/>
      <c r="K1216" s="208"/>
      <c r="L1216" s="214"/>
      <c r="M1216" s="215"/>
      <c r="N1216" s="216"/>
      <c r="O1216" s="216"/>
      <c r="P1216" s="216"/>
      <c r="Q1216" s="216"/>
      <c r="R1216" s="216"/>
      <c r="S1216" s="216"/>
      <c r="T1216" s="217"/>
      <c r="AT1216" s="218" t="s">
        <v>201</v>
      </c>
      <c r="AU1216" s="218" t="s">
        <v>89</v>
      </c>
      <c r="AV1216" s="13" t="s">
        <v>89</v>
      </c>
      <c r="AW1216" s="13" t="s">
        <v>36</v>
      </c>
      <c r="AX1216" s="13" t="s">
        <v>80</v>
      </c>
      <c r="AY1216" s="218" t="s">
        <v>193</v>
      </c>
    </row>
    <row r="1217" spans="2:51" s="13" customFormat="1" ht="12">
      <c r="B1217" s="207"/>
      <c r="C1217" s="208"/>
      <c r="D1217" s="209" t="s">
        <v>201</v>
      </c>
      <c r="E1217" s="210" t="s">
        <v>1</v>
      </c>
      <c r="F1217" s="211" t="s">
        <v>2213</v>
      </c>
      <c r="G1217" s="208"/>
      <c r="H1217" s="212">
        <v>12.608</v>
      </c>
      <c r="I1217" s="213"/>
      <c r="J1217" s="208"/>
      <c r="K1217" s="208"/>
      <c r="L1217" s="214"/>
      <c r="M1217" s="215"/>
      <c r="N1217" s="216"/>
      <c r="O1217" s="216"/>
      <c r="P1217" s="216"/>
      <c r="Q1217" s="216"/>
      <c r="R1217" s="216"/>
      <c r="S1217" s="216"/>
      <c r="T1217" s="217"/>
      <c r="AT1217" s="218" t="s">
        <v>201</v>
      </c>
      <c r="AU1217" s="218" t="s">
        <v>89</v>
      </c>
      <c r="AV1217" s="13" t="s">
        <v>89</v>
      </c>
      <c r="AW1217" s="13" t="s">
        <v>36</v>
      </c>
      <c r="AX1217" s="13" t="s">
        <v>80</v>
      </c>
      <c r="AY1217" s="218" t="s">
        <v>193</v>
      </c>
    </row>
    <row r="1218" spans="2:51" s="13" customFormat="1" ht="22.5">
      <c r="B1218" s="207"/>
      <c r="C1218" s="208"/>
      <c r="D1218" s="209" t="s">
        <v>201</v>
      </c>
      <c r="E1218" s="210" t="s">
        <v>1</v>
      </c>
      <c r="F1218" s="211" t="s">
        <v>2214</v>
      </c>
      <c r="G1218" s="208"/>
      <c r="H1218" s="212">
        <v>39.802</v>
      </c>
      <c r="I1218" s="213"/>
      <c r="J1218" s="208"/>
      <c r="K1218" s="208"/>
      <c r="L1218" s="214"/>
      <c r="M1218" s="215"/>
      <c r="N1218" s="216"/>
      <c r="O1218" s="216"/>
      <c r="P1218" s="216"/>
      <c r="Q1218" s="216"/>
      <c r="R1218" s="216"/>
      <c r="S1218" s="216"/>
      <c r="T1218" s="217"/>
      <c r="AT1218" s="218" t="s">
        <v>201</v>
      </c>
      <c r="AU1218" s="218" t="s">
        <v>89</v>
      </c>
      <c r="AV1218" s="13" t="s">
        <v>89</v>
      </c>
      <c r="AW1218" s="13" t="s">
        <v>36</v>
      </c>
      <c r="AX1218" s="13" t="s">
        <v>80</v>
      </c>
      <c r="AY1218" s="218" t="s">
        <v>193</v>
      </c>
    </row>
    <row r="1219" spans="2:51" s="13" customFormat="1" ht="12">
      <c r="B1219" s="207"/>
      <c r="C1219" s="208"/>
      <c r="D1219" s="209" t="s">
        <v>201</v>
      </c>
      <c r="E1219" s="210" t="s">
        <v>1</v>
      </c>
      <c r="F1219" s="211" t="s">
        <v>2215</v>
      </c>
      <c r="G1219" s="208"/>
      <c r="H1219" s="212">
        <v>30.287</v>
      </c>
      <c r="I1219" s="213"/>
      <c r="J1219" s="208"/>
      <c r="K1219" s="208"/>
      <c r="L1219" s="214"/>
      <c r="M1219" s="215"/>
      <c r="N1219" s="216"/>
      <c r="O1219" s="216"/>
      <c r="P1219" s="216"/>
      <c r="Q1219" s="216"/>
      <c r="R1219" s="216"/>
      <c r="S1219" s="216"/>
      <c r="T1219" s="217"/>
      <c r="AT1219" s="218" t="s">
        <v>201</v>
      </c>
      <c r="AU1219" s="218" t="s">
        <v>89</v>
      </c>
      <c r="AV1219" s="13" t="s">
        <v>89</v>
      </c>
      <c r="AW1219" s="13" t="s">
        <v>36</v>
      </c>
      <c r="AX1219" s="13" t="s">
        <v>80</v>
      </c>
      <c r="AY1219" s="218" t="s">
        <v>193</v>
      </c>
    </row>
    <row r="1220" spans="2:51" s="13" customFormat="1" ht="12">
      <c r="B1220" s="207"/>
      <c r="C1220" s="208"/>
      <c r="D1220" s="209" t="s">
        <v>201</v>
      </c>
      <c r="E1220" s="210" t="s">
        <v>1</v>
      </c>
      <c r="F1220" s="211" t="s">
        <v>2216</v>
      </c>
      <c r="G1220" s="208"/>
      <c r="H1220" s="212">
        <v>28.231</v>
      </c>
      <c r="I1220" s="213"/>
      <c r="J1220" s="208"/>
      <c r="K1220" s="208"/>
      <c r="L1220" s="214"/>
      <c r="M1220" s="215"/>
      <c r="N1220" s="216"/>
      <c r="O1220" s="216"/>
      <c r="P1220" s="216"/>
      <c r="Q1220" s="216"/>
      <c r="R1220" s="216"/>
      <c r="S1220" s="216"/>
      <c r="T1220" s="217"/>
      <c r="AT1220" s="218" t="s">
        <v>201</v>
      </c>
      <c r="AU1220" s="218" t="s">
        <v>89</v>
      </c>
      <c r="AV1220" s="13" t="s">
        <v>89</v>
      </c>
      <c r="AW1220" s="13" t="s">
        <v>36</v>
      </c>
      <c r="AX1220" s="13" t="s">
        <v>80</v>
      </c>
      <c r="AY1220" s="218" t="s">
        <v>193</v>
      </c>
    </row>
    <row r="1221" spans="2:51" s="16" customFormat="1" ht="12">
      <c r="B1221" s="240"/>
      <c r="C1221" s="241"/>
      <c r="D1221" s="209" t="s">
        <v>201</v>
      </c>
      <c r="E1221" s="242" t="s">
        <v>1</v>
      </c>
      <c r="F1221" s="243" t="s">
        <v>236</v>
      </c>
      <c r="G1221" s="241"/>
      <c r="H1221" s="244">
        <v>379.606</v>
      </c>
      <c r="I1221" s="245"/>
      <c r="J1221" s="241"/>
      <c r="K1221" s="241"/>
      <c r="L1221" s="246"/>
      <c r="M1221" s="247"/>
      <c r="N1221" s="248"/>
      <c r="O1221" s="248"/>
      <c r="P1221" s="248"/>
      <c r="Q1221" s="248"/>
      <c r="R1221" s="248"/>
      <c r="S1221" s="248"/>
      <c r="T1221" s="249"/>
      <c r="AT1221" s="250" t="s">
        <v>201</v>
      </c>
      <c r="AU1221" s="250" t="s">
        <v>89</v>
      </c>
      <c r="AV1221" s="16" t="s">
        <v>100</v>
      </c>
      <c r="AW1221" s="16" t="s">
        <v>36</v>
      </c>
      <c r="AX1221" s="16" t="s">
        <v>80</v>
      </c>
      <c r="AY1221" s="250" t="s">
        <v>193</v>
      </c>
    </row>
    <row r="1222" spans="2:51" s="15" customFormat="1" ht="12">
      <c r="B1222" s="230"/>
      <c r="C1222" s="231"/>
      <c r="D1222" s="209" t="s">
        <v>201</v>
      </c>
      <c r="E1222" s="232" t="s">
        <v>1</v>
      </c>
      <c r="F1222" s="233" t="s">
        <v>2714</v>
      </c>
      <c r="G1222" s="231"/>
      <c r="H1222" s="232" t="s">
        <v>1</v>
      </c>
      <c r="I1222" s="234"/>
      <c r="J1222" s="231"/>
      <c r="K1222" s="231"/>
      <c r="L1222" s="235"/>
      <c r="M1222" s="236"/>
      <c r="N1222" s="237"/>
      <c r="O1222" s="237"/>
      <c r="P1222" s="237"/>
      <c r="Q1222" s="237"/>
      <c r="R1222" s="237"/>
      <c r="S1222" s="237"/>
      <c r="T1222" s="238"/>
      <c r="AT1222" s="239" t="s">
        <v>201</v>
      </c>
      <c r="AU1222" s="239" t="s">
        <v>89</v>
      </c>
      <c r="AV1222" s="15" t="s">
        <v>87</v>
      </c>
      <c r="AW1222" s="15" t="s">
        <v>36</v>
      </c>
      <c r="AX1222" s="15" t="s">
        <v>80</v>
      </c>
      <c r="AY1222" s="239" t="s">
        <v>193</v>
      </c>
    </row>
    <row r="1223" spans="2:51" s="13" customFormat="1" ht="12">
      <c r="B1223" s="207"/>
      <c r="C1223" s="208"/>
      <c r="D1223" s="209" t="s">
        <v>201</v>
      </c>
      <c r="E1223" s="210" t="s">
        <v>1</v>
      </c>
      <c r="F1223" s="211" t="s">
        <v>2196</v>
      </c>
      <c r="G1223" s="208"/>
      <c r="H1223" s="212">
        <v>9.21</v>
      </c>
      <c r="I1223" s="213"/>
      <c r="J1223" s="208"/>
      <c r="K1223" s="208"/>
      <c r="L1223" s="214"/>
      <c r="M1223" s="215"/>
      <c r="N1223" s="216"/>
      <c r="O1223" s="216"/>
      <c r="P1223" s="216"/>
      <c r="Q1223" s="216"/>
      <c r="R1223" s="216"/>
      <c r="S1223" s="216"/>
      <c r="T1223" s="217"/>
      <c r="AT1223" s="218" t="s">
        <v>201</v>
      </c>
      <c r="AU1223" s="218" t="s">
        <v>89</v>
      </c>
      <c r="AV1223" s="13" t="s">
        <v>89</v>
      </c>
      <c r="AW1223" s="13" t="s">
        <v>36</v>
      </c>
      <c r="AX1223" s="13" t="s">
        <v>80</v>
      </c>
      <c r="AY1223" s="218" t="s">
        <v>193</v>
      </c>
    </row>
    <row r="1224" spans="2:51" s="13" customFormat="1" ht="12">
      <c r="B1224" s="207"/>
      <c r="C1224" s="208"/>
      <c r="D1224" s="209" t="s">
        <v>201</v>
      </c>
      <c r="E1224" s="210" t="s">
        <v>1</v>
      </c>
      <c r="F1224" s="211" t="s">
        <v>2197</v>
      </c>
      <c r="G1224" s="208"/>
      <c r="H1224" s="212">
        <v>51.62</v>
      </c>
      <c r="I1224" s="213"/>
      <c r="J1224" s="208"/>
      <c r="K1224" s="208"/>
      <c r="L1224" s="214"/>
      <c r="M1224" s="215"/>
      <c r="N1224" s="216"/>
      <c r="O1224" s="216"/>
      <c r="P1224" s="216"/>
      <c r="Q1224" s="216"/>
      <c r="R1224" s="216"/>
      <c r="S1224" s="216"/>
      <c r="T1224" s="217"/>
      <c r="AT1224" s="218" t="s">
        <v>201</v>
      </c>
      <c r="AU1224" s="218" t="s">
        <v>89</v>
      </c>
      <c r="AV1224" s="13" t="s">
        <v>89</v>
      </c>
      <c r="AW1224" s="13" t="s">
        <v>36</v>
      </c>
      <c r="AX1224" s="13" t="s">
        <v>80</v>
      </c>
      <c r="AY1224" s="218" t="s">
        <v>193</v>
      </c>
    </row>
    <row r="1225" spans="2:51" s="13" customFormat="1" ht="12">
      <c r="B1225" s="207"/>
      <c r="C1225" s="208"/>
      <c r="D1225" s="209" t="s">
        <v>201</v>
      </c>
      <c r="E1225" s="210" t="s">
        <v>1</v>
      </c>
      <c r="F1225" s="211" t="s">
        <v>2198</v>
      </c>
      <c r="G1225" s="208"/>
      <c r="H1225" s="212">
        <v>51.91</v>
      </c>
      <c r="I1225" s="213"/>
      <c r="J1225" s="208"/>
      <c r="K1225" s="208"/>
      <c r="L1225" s="214"/>
      <c r="M1225" s="215"/>
      <c r="N1225" s="216"/>
      <c r="O1225" s="216"/>
      <c r="P1225" s="216"/>
      <c r="Q1225" s="216"/>
      <c r="R1225" s="216"/>
      <c r="S1225" s="216"/>
      <c r="T1225" s="217"/>
      <c r="AT1225" s="218" t="s">
        <v>201</v>
      </c>
      <c r="AU1225" s="218" t="s">
        <v>89</v>
      </c>
      <c r="AV1225" s="13" t="s">
        <v>89</v>
      </c>
      <c r="AW1225" s="13" t="s">
        <v>36</v>
      </c>
      <c r="AX1225" s="13" t="s">
        <v>80</v>
      </c>
      <c r="AY1225" s="218" t="s">
        <v>193</v>
      </c>
    </row>
    <row r="1226" spans="2:51" s="13" customFormat="1" ht="12">
      <c r="B1226" s="207"/>
      <c r="C1226" s="208"/>
      <c r="D1226" s="209" t="s">
        <v>201</v>
      </c>
      <c r="E1226" s="210" t="s">
        <v>1</v>
      </c>
      <c r="F1226" s="211" t="s">
        <v>2199</v>
      </c>
      <c r="G1226" s="208"/>
      <c r="H1226" s="212">
        <v>30.11</v>
      </c>
      <c r="I1226" s="213"/>
      <c r="J1226" s="208"/>
      <c r="K1226" s="208"/>
      <c r="L1226" s="214"/>
      <c r="M1226" s="215"/>
      <c r="N1226" s="216"/>
      <c r="O1226" s="216"/>
      <c r="P1226" s="216"/>
      <c r="Q1226" s="216"/>
      <c r="R1226" s="216"/>
      <c r="S1226" s="216"/>
      <c r="T1226" s="217"/>
      <c r="AT1226" s="218" t="s">
        <v>201</v>
      </c>
      <c r="AU1226" s="218" t="s">
        <v>89</v>
      </c>
      <c r="AV1226" s="13" t="s">
        <v>89</v>
      </c>
      <c r="AW1226" s="13" t="s">
        <v>36</v>
      </c>
      <c r="AX1226" s="13" t="s">
        <v>80</v>
      </c>
      <c r="AY1226" s="218" t="s">
        <v>193</v>
      </c>
    </row>
    <row r="1227" spans="2:51" s="13" customFormat="1" ht="12">
      <c r="B1227" s="207"/>
      <c r="C1227" s="208"/>
      <c r="D1227" s="209" t="s">
        <v>201</v>
      </c>
      <c r="E1227" s="210" t="s">
        <v>1</v>
      </c>
      <c r="F1227" s="211" t="s">
        <v>2142</v>
      </c>
      <c r="G1227" s="208"/>
      <c r="H1227" s="212">
        <v>4.06</v>
      </c>
      <c r="I1227" s="213"/>
      <c r="J1227" s="208"/>
      <c r="K1227" s="208"/>
      <c r="L1227" s="214"/>
      <c r="M1227" s="215"/>
      <c r="N1227" s="216"/>
      <c r="O1227" s="216"/>
      <c r="P1227" s="216"/>
      <c r="Q1227" s="216"/>
      <c r="R1227" s="216"/>
      <c r="S1227" s="216"/>
      <c r="T1227" s="217"/>
      <c r="AT1227" s="218" t="s">
        <v>201</v>
      </c>
      <c r="AU1227" s="218" t="s">
        <v>89</v>
      </c>
      <c r="AV1227" s="13" t="s">
        <v>89</v>
      </c>
      <c r="AW1227" s="13" t="s">
        <v>36</v>
      </c>
      <c r="AX1227" s="13" t="s">
        <v>80</v>
      </c>
      <c r="AY1227" s="218" t="s">
        <v>193</v>
      </c>
    </row>
    <row r="1228" spans="2:51" s="13" customFormat="1" ht="12">
      <c r="B1228" s="207"/>
      <c r="C1228" s="208"/>
      <c r="D1228" s="209" t="s">
        <v>201</v>
      </c>
      <c r="E1228" s="210" t="s">
        <v>1</v>
      </c>
      <c r="F1228" s="211" t="s">
        <v>2204</v>
      </c>
      <c r="G1228" s="208"/>
      <c r="H1228" s="212">
        <v>10.04</v>
      </c>
      <c r="I1228" s="213"/>
      <c r="J1228" s="208"/>
      <c r="K1228" s="208"/>
      <c r="L1228" s="214"/>
      <c r="M1228" s="215"/>
      <c r="N1228" s="216"/>
      <c r="O1228" s="216"/>
      <c r="P1228" s="216"/>
      <c r="Q1228" s="216"/>
      <c r="R1228" s="216"/>
      <c r="S1228" s="216"/>
      <c r="T1228" s="217"/>
      <c r="AT1228" s="218" t="s">
        <v>201</v>
      </c>
      <c r="AU1228" s="218" t="s">
        <v>89</v>
      </c>
      <c r="AV1228" s="13" t="s">
        <v>89</v>
      </c>
      <c r="AW1228" s="13" t="s">
        <v>36</v>
      </c>
      <c r="AX1228" s="13" t="s">
        <v>80</v>
      </c>
      <c r="AY1228" s="218" t="s">
        <v>193</v>
      </c>
    </row>
    <row r="1229" spans="2:51" s="13" customFormat="1" ht="12">
      <c r="B1229" s="207"/>
      <c r="C1229" s="208"/>
      <c r="D1229" s="209" t="s">
        <v>201</v>
      </c>
      <c r="E1229" s="210" t="s">
        <v>1</v>
      </c>
      <c r="F1229" s="211" t="s">
        <v>2205</v>
      </c>
      <c r="G1229" s="208"/>
      <c r="H1229" s="212">
        <v>5.91</v>
      </c>
      <c r="I1229" s="213"/>
      <c r="J1229" s="208"/>
      <c r="K1229" s="208"/>
      <c r="L1229" s="214"/>
      <c r="M1229" s="215"/>
      <c r="N1229" s="216"/>
      <c r="O1229" s="216"/>
      <c r="P1229" s="216"/>
      <c r="Q1229" s="216"/>
      <c r="R1229" s="216"/>
      <c r="S1229" s="216"/>
      <c r="T1229" s="217"/>
      <c r="AT1229" s="218" t="s">
        <v>201</v>
      </c>
      <c r="AU1229" s="218" t="s">
        <v>89</v>
      </c>
      <c r="AV1229" s="13" t="s">
        <v>89</v>
      </c>
      <c r="AW1229" s="13" t="s">
        <v>36</v>
      </c>
      <c r="AX1229" s="13" t="s">
        <v>80</v>
      </c>
      <c r="AY1229" s="218" t="s">
        <v>193</v>
      </c>
    </row>
    <row r="1230" spans="2:51" s="13" customFormat="1" ht="12">
      <c r="B1230" s="207"/>
      <c r="C1230" s="208"/>
      <c r="D1230" s="209" t="s">
        <v>201</v>
      </c>
      <c r="E1230" s="210" t="s">
        <v>1</v>
      </c>
      <c r="F1230" s="211" t="s">
        <v>2140</v>
      </c>
      <c r="G1230" s="208"/>
      <c r="H1230" s="212">
        <v>3.69</v>
      </c>
      <c r="I1230" s="213"/>
      <c r="J1230" s="208"/>
      <c r="K1230" s="208"/>
      <c r="L1230" s="214"/>
      <c r="M1230" s="215"/>
      <c r="N1230" s="216"/>
      <c r="O1230" s="216"/>
      <c r="P1230" s="216"/>
      <c r="Q1230" s="216"/>
      <c r="R1230" s="216"/>
      <c r="S1230" s="216"/>
      <c r="T1230" s="217"/>
      <c r="AT1230" s="218" t="s">
        <v>201</v>
      </c>
      <c r="AU1230" s="218" t="s">
        <v>89</v>
      </c>
      <c r="AV1230" s="13" t="s">
        <v>89</v>
      </c>
      <c r="AW1230" s="13" t="s">
        <v>36</v>
      </c>
      <c r="AX1230" s="13" t="s">
        <v>80</v>
      </c>
      <c r="AY1230" s="218" t="s">
        <v>193</v>
      </c>
    </row>
    <row r="1231" spans="2:51" s="16" customFormat="1" ht="12">
      <c r="B1231" s="240"/>
      <c r="C1231" s="241"/>
      <c r="D1231" s="209" t="s">
        <v>201</v>
      </c>
      <c r="E1231" s="242" t="s">
        <v>1</v>
      </c>
      <c r="F1231" s="243" t="s">
        <v>236</v>
      </c>
      <c r="G1231" s="241"/>
      <c r="H1231" s="244">
        <v>166.54999999999998</v>
      </c>
      <c r="I1231" s="245"/>
      <c r="J1231" s="241"/>
      <c r="K1231" s="241"/>
      <c r="L1231" s="246"/>
      <c r="M1231" s="247"/>
      <c r="N1231" s="248"/>
      <c r="O1231" s="248"/>
      <c r="P1231" s="248"/>
      <c r="Q1231" s="248"/>
      <c r="R1231" s="248"/>
      <c r="S1231" s="248"/>
      <c r="T1231" s="249"/>
      <c r="AT1231" s="250" t="s">
        <v>201</v>
      </c>
      <c r="AU1231" s="250" t="s">
        <v>89</v>
      </c>
      <c r="AV1231" s="16" t="s">
        <v>100</v>
      </c>
      <c r="AW1231" s="16" t="s">
        <v>36</v>
      </c>
      <c r="AX1231" s="16" t="s">
        <v>80</v>
      </c>
      <c r="AY1231" s="250" t="s">
        <v>193</v>
      </c>
    </row>
    <row r="1232" spans="2:51" s="14" customFormat="1" ht="12">
      <c r="B1232" s="219"/>
      <c r="C1232" s="220"/>
      <c r="D1232" s="209" t="s">
        <v>201</v>
      </c>
      <c r="E1232" s="221" t="s">
        <v>1</v>
      </c>
      <c r="F1232" s="222" t="s">
        <v>203</v>
      </c>
      <c r="G1232" s="220"/>
      <c r="H1232" s="223">
        <v>546.156</v>
      </c>
      <c r="I1232" s="224"/>
      <c r="J1232" s="220"/>
      <c r="K1232" s="220"/>
      <c r="L1232" s="225"/>
      <c r="M1232" s="226"/>
      <c r="N1232" s="227"/>
      <c r="O1232" s="227"/>
      <c r="P1232" s="227"/>
      <c r="Q1232" s="227"/>
      <c r="R1232" s="227"/>
      <c r="S1232" s="227"/>
      <c r="T1232" s="228"/>
      <c r="AT1232" s="229" t="s">
        <v>201</v>
      </c>
      <c r="AU1232" s="229" t="s">
        <v>89</v>
      </c>
      <c r="AV1232" s="14" t="s">
        <v>199</v>
      </c>
      <c r="AW1232" s="14" t="s">
        <v>36</v>
      </c>
      <c r="AX1232" s="14" t="s">
        <v>87</v>
      </c>
      <c r="AY1232" s="229" t="s">
        <v>193</v>
      </c>
    </row>
    <row r="1233" spans="1:65" s="2" customFormat="1" ht="21.75" customHeight="1">
      <c r="A1233" s="35"/>
      <c r="B1233" s="36"/>
      <c r="C1233" s="193" t="s">
        <v>2715</v>
      </c>
      <c r="D1233" s="193" t="s">
        <v>195</v>
      </c>
      <c r="E1233" s="194" t="s">
        <v>1069</v>
      </c>
      <c r="F1233" s="195" t="s">
        <v>1070</v>
      </c>
      <c r="G1233" s="196" t="s">
        <v>231</v>
      </c>
      <c r="H1233" s="197">
        <v>98.995</v>
      </c>
      <c r="I1233" s="198"/>
      <c r="J1233" s="199">
        <f>ROUND(I1233*H1233,2)</f>
        <v>0</v>
      </c>
      <c r="K1233" s="200"/>
      <c r="L1233" s="40"/>
      <c r="M1233" s="201" t="s">
        <v>1</v>
      </c>
      <c r="N1233" s="202" t="s">
        <v>45</v>
      </c>
      <c r="O1233" s="72"/>
      <c r="P1233" s="203">
        <f>O1233*H1233</f>
        <v>0</v>
      </c>
      <c r="Q1233" s="203">
        <v>0</v>
      </c>
      <c r="R1233" s="203">
        <f>Q1233*H1233</f>
        <v>0</v>
      </c>
      <c r="S1233" s="203">
        <v>0</v>
      </c>
      <c r="T1233" s="204">
        <f>S1233*H1233</f>
        <v>0</v>
      </c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R1233" s="205" t="s">
        <v>348</v>
      </c>
      <c r="AT1233" s="205" t="s">
        <v>195</v>
      </c>
      <c r="AU1233" s="205" t="s">
        <v>89</v>
      </c>
      <c r="AY1233" s="18" t="s">
        <v>193</v>
      </c>
      <c r="BE1233" s="206">
        <f>IF(N1233="základní",J1233,0)</f>
        <v>0</v>
      </c>
      <c r="BF1233" s="206">
        <f>IF(N1233="snížená",J1233,0)</f>
        <v>0</v>
      </c>
      <c r="BG1233" s="206">
        <f>IF(N1233="zákl. přenesená",J1233,0)</f>
        <v>0</v>
      </c>
      <c r="BH1233" s="206">
        <f>IF(N1233="sníž. přenesená",J1233,0)</f>
        <v>0</v>
      </c>
      <c r="BI1233" s="206">
        <f>IF(N1233="nulová",J1233,0)</f>
        <v>0</v>
      </c>
      <c r="BJ1233" s="18" t="s">
        <v>87</v>
      </c>
      <c r="BK1233" s="206">
        <f>ROUND(I1233*H1233,2)</f>
        <v>0</v>
      </c>
      <c r="BL1233" s="18" t="s">
        <v>348</v>
      </c>
      <c r="BM1233" s="205" t="s">
        <v>2716</v>
      </c>
    </row>
    <row r="1234" spans="2:51" s="15" customFormat="1" ht="12">
      <c r="B1234" s="230"/>
      <c r="C1234" s="231"/>
      <c r="D1234" s="209" t="s">
        <v>201</v>
      </c>
      <c r="E1234" s="232" t="s">
        <v>1</v>
      </c>
      <c r="F1234" s="233" t="s">
        <v>2712</v>
      </c>
      <c r="G1234" s="231"/>
      <c r="H1234" s="232" t="s">
        <v>1</v>
      </c>
      <c r="I1234" s="234"/>
      <c r="J1234" s="231"/>
      <c r="K1234" s="231"/>
      <c r="L1234" s="235"/>
      <c r="M1234" s="236"/>
      <c r="N1234" s="237"/>
      <c r="O1234" s="237"/>
      <c r="P1234" s="237"/>
      <c r="Q1234" s="237"/>
      <c r="R1234" s="237"/>
      <c r="S1234" s="237"/>
      <c r="T1234" s="238"/>
      <c r="AT1234" s="239" t="s">
        <v>201</v>
      </c>
      <c r="AU1234" s="239" t="s">
        <v>89</v>
      </c>
      <c r="AV1234" s="15" t="s">
        <v>87</v>
      </c>
      <c r="AW1234" s="15" t="s">
        <v>36</v>
      </c>
      <c r="AX1234" s="15" t="s">
        <v>80</v>
      </c>
      <c r="AY1234" s="239" t="s">
        <v>193</v>
      </c>
    </row>
    <row r="1235" spans="2:51" s="15" customFormat="1" ht="12">
      <c r="B1235" s="230"/>
      <c r="C1235" s="231"/>
      <c r="D1235" s="209" t="s">
        <v>201</v>
      </c>
      <c r="E1235" s="232" t="s">
        <v>1</v>
      </c>
      <c r="F1235" s="233" t="s">
        <v>2713</v>
      </c>
      <c r="G1235" s="231"/>
      <c r="H1235" s="232" t="s">
        <v>1</v>
      </c>
      <c r="I1235" s="234"/>
      <c r="J1235" s="231"/>
      <c r="K1235" s="231"/>
      <c r="L1235" s="235"/>
      <c r="M1235" s="236"/>
      <c r="N1235" s="237"/>
      <c r="O1235" s="237"/>
      <c r="P1235" s="237"/>
      <c r="Q1235" s="237"/>
      <c r="R1235" s="237"/>
      <c r="S1235" s="237"/>
      <c r="T1235" s="238"/>
      <c r="AT1235" s="239" t="s">
        <v>201</v>
      </c>
      <c r="AU1235" s="239" t="s">
        <v>89</v>
      </c>
      <c r="AV1235" s="15" t="s">
        <v>87</v>
      </c>
      <c r="AW1235" s="15" t="s">
        <v>36</v>
      </c>
      <c r="AX1235" s="15" t="s">
        <v>80</v>
      </c>
      <c r="AY1235" s="239" t="s">
        <v>193</v>
      </c>
    </row>
    <row r="1236" spans="2:51" s="13" customFormat="1" ht="12">
      <c r="B1236" s="207"/>
      <c r="C1236" s="208"/>
      <c r="D1236" s="209" t="s">
        <v>201</v>
      </c>
      <c r="E1236" s="210" t="s">
        <v>1</v>
      </c>
      <c r="F1236" s="211" t="s">
        <v>2717</v>
      </c>
      <c r="G1236" s="208"/>
      <c r="H1236" s="212">
        <v>33.766</v>
      </c>
      <c r="I1236" s="213"/>
      <c r="J1236" s="208"/>
      <c r="K1236" s="208"/>
      <c r="L1236" s="214"/>
      <c r="M1236" s="215"/>
      <c r="N1236" s="216"/>
      <c r="O1236" s="216"/>
      <c r="P1236" s="216"/>
      <c r="Q1236" s="216"/>
      <c r="R1236" s="216"/>
      <c r="S1236" s="216"/>
      <c r="T1236" s="217"/>
      <c r="AT1236" s="218" t="s">
        <v>201</v>
      </c>
      <c r="AU1236" s="218" t="s">
        <v>89</v>
      </c>
      <c r="AV1236" s="13" t="s">
        <v>89</v>
      </c>
      <c r="AW1236" s="13" t="s">
        <v>36</v>
      </c>
      <c r="AX1236" s="13" t="s">
        <v>80</v>
      </c>
      <c r="AY1236" s="218" t="s">
        <v>193</v>
      </c>
    </row>
    <row r="1237" spans="2:51" s="13" customFormat="1" ht="12">
      <c r="B1237" s="207"/>
      <c r="C1237" s="208"/>
      <c r="D1237" s="209" t="s">
        <v>201</v>
      </c>
      <c r="E1237" s="210" t="s">
        <v>1</v>
      </c>
      <c r="F1237" s="211" t="s">
        <v>2718</v>
      </c>
      <c r="G1237" s="208"/>
      <c r="H1237" s="212">
        <v>35.001</v>
      </c>
      <c r="I1237" s="213"/>
      <c r="J1237" s="208"/>
      <c r="K1237" s="208"/>
      <c r="L1237" s="214"/>
      <c r="M1237" s="215"/>
      <c r="N1237" s="216"/>
      <c r="O1237" s="216"/>
      <c r="P1237" s="216"/>
      <c r="Q1237" s="216"/>
      <c r="R1237" s="216"/>
      <c r="S1237" s="216"/>
      <c r="T1237" s="217"/>
      <c r="AT1237" s="218" t="s">
        <v>201</v>
      </c>
      <c r="AU1237" s="218" t="s">
        <v>89</v>
      </c>
      <c r="AV1237" s="13" t="s">
        <v>89</v>
      </c>
      <c r="AW1237" s="13" t="s">
        <v>36</v>
      </c>
      <c r="AX1237" s="13" t="s">
        <v>80</v>
      </c>
      <c r="AY1237" s="218" t="s">
        <v>193</v>
      </c>
    </row>
    <row r="1238" spans="2:51" s="13" customFormat="1" ht="12">
      <c r="B1238" s="207"/>
      <c r="C1238" s="208"/>
      <c r="D1238" s="209" t="s">
        <v>201</v>
      </c>
      <c r="E1238" s="210" t="s">
        <v>1</v>
      </c>
      <c r="F1238" s="211" t="s">
        <v>2719</v>
      </c>
      <c r="G1238" s="208"/>
      <c r="H1238" s="212">
        <v>22.308</v>
      </c>
      <c r="I1238" s="213"/>
      <c r="J1238" s="208"/>
      <c r="K1238" s="208"/>
      <c r="L1238" s="214"/>
      <c r="M1238" s="215"/>
      <c r="N1238" s="216"/>
      <c r="O1238" s="216"/>
      <c r="P1238" s="216"/>
      <c r="Q1238" s="216"/>
      <c r="R1238" s="216"/>
      <c r="S1238" s="216"/>
      <c r="T1238" s="217"/>
      <c r="AT1238" s="218" t="s">
        <v>201</v>
      </c>
      <c r="AU1238" s="218" t="s">
        <v>89</v>
      </c>
      <c r="AV1238" s="13" t="s">
        <v>89</v>
      </c>
      <c r="AW1238" s="13" t="s">
        <v>36</v>
      </c>
      <c r="AX1238" s="13" t="s">
        <v>80</v>
      </c>
      <c r="AY1238" s="218" t="s">
        <v>193</v>
      </c>
    </row>
    <row r="1239" spans="2:51" s="13" customFormat="1" ht="12">
      <c r="B1239" s="207"/>
      <c r="C1239" s="208"/>
      <c r="D1239" s="209" t="s">
        <v>201</v>
      </c>
      <c r="E1239" s="210" t="s">
        <v>1</v>
      </c>
      <c r="F1239" s="211" t="s">
        <v>2720</v>
      </c>
      <c r="G1239" s="208"/>
      <c r="H1239" s="212">
        <v>7.92</v>
      </c>
      <c r="I1239" s="213"/>
      <c r="J1239" s="208"/>
      <c r="K1239" s="208"/>
      <c r="L1239" s="214"/>
      <c r="M1239" s="215"/>
      <c r="N1239" s="216"/>
      <c r="O1239" s="216"/>
      <c r="P1239" s="216"/>
      <c r="Q1239" s="216"/>
      <c r="R1239" s="216"/>
      <c r="S1239" s="216"/>
      <c r="T1239" s="217"/>
      <c r="AT1239" s="218" t="s">
        <v>201</v>
      </c>
      <c r="AU1239" s="218" t="s">
        <v>89</v>
      </c>
      <c r="AV1239" s="13" t="s">
        <v>89</v>
      </c>
      <c r="AW1239" s="13" t="s">
        <v>36</v>
      </c>
      <c r="AX1239" s="13" t="s">
        <v>80</v>
      </c>
      <c r="AY1239" s="218" t="s">
        <v>193</v>
      </c>
    </row>
    <row r="1240" spans="2:51" s="14" customFormat="1" ht="12">
      <c r="B1240" s="219"/>
      <c r="C1240" s="220"/>
      <c r="D1240" s="209" t="s">
        <v>201</v>
      </c>
      <c r="E1240" s="221" t="s">
        <v>1</v>
      </c>
      <c r="F1240" s="222" t="s">
        <v>203</v>
      </c>
      <c r="G1240" s="220"/>
      <c r="H1240" s="223">
        <v>98.99499999999999</v>
      </c>
      <c r="I1240" s="224"/>
      <c r="J1240" s="220"/>
      <c r="K1240" s="220"/>
      <c r="L1240" s="225"/>
      <c r="M1240" s="226"/>
      <c r="N1240" s="227"/>
      <c r="O1240" s="227"/>
      <c r="P1240" s="227"/>
      <c r="Q1240" s="227"/>
      <c r="R1240" s="227"/>
      <c r="S1240" s="227"/>
      <c r="T1240" s="228"/>
      <c r="AT1240" s="229" t="s">
        <v>201</v>
      </c>
      <c r="AU1240" s="229" t="s">
        <v>89</v>
      </c>
      <c r="AV1240" s="14" t="s">
        <v>199</v>
      </c>
      <c r="AW1240" s="14" t="s">
        <v>36</v>
      </c>
      <c r="AX1240" s="14" t="s">
        <v>87</v>
      </c>
      <c r="AY1240" s="229" t="s">
        <v>193</v>
      </c>
    </row>
    <row r="1241" spans="1:65" s="2" customFormat="1" ht="33" customHeight="1">
      <c r="A1241" s="35"/>
      <c r="B1241" s="36"/>
      <c r="C1241" s="193" t="s">
        <v>2721</v>
      </c>
      <c r="D1241" s="193" t="s">
        <v>195</v>
      </c>
      <c r="E1241" s="194" t="s">
        <v>1074</v>
      </c>
      <c r="F1241" s="195" t="s">
        <v>1075</v>
      </c>
      <c r="G1241" s="196" t="s">
        <v>231</v>
      </c>
      <c r="H1241" s="197">
        <v>489.355</v>
      </c>
      <c r="I1241" s="198"/>
      <c r="J1241" s="199">
        <f>ROUND(I1241*H1241,2)</f>
        <v>0</v>
      </c>
      <c r="K1241" s="200"/>
      <c r="L1241" s="40"/>
      <c r="M1241" s="201" t="s">
        <v>1</v>
      </c>
      <c r="N1241" s="202" t="s">
        <v>45</v>
      </c>
      <c r="O1241" s="72"/>
      <c r="P1241" s="203">
        <f>O1241*H1241</f>
        <v>0</v>
      </c>
      <c r="Q1241" s="203">
        <v>0.00026</v>
      </c>
      <c r="R1241" s="203">
        <f>Q1241*H1241</f>
        <v>0.1272323</v>
      </c>
      <c r="S1241" s="203">
        <v>0</v>
      </c>
      <c r="T1241" s="204">
        <f>S1241*H1241</f>
        <v>0</v>
      </c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R1241" s="205" t="s">
        <v>348</v>
      </c>
      <c r="AT1241" s="205" t="s">
        <v>195</v>
      </c>
      <c r="AU1241" s="205" t="s">
        <v>89</v>
      </c>
      <c r="AY1241" s="18" t="s">
        <v>193</v>
      </c>
      <c r="BE1241" s="206">
        <f>IF(N1241="základní",J1241,0)</f>
        <v>0</v>
      </c>
      <c r="BF1241" s="206">
        <f>IF(N1241="snížená",J1241,0)</f>
        <v>0</v>
      </c>
      <c r="BG1241" s="206">
        <f>IF(N1241="zákl. přenesená",J1241,0)</f>
        <v>0</v>
      </c>
      <c r="BH1241" s="206">
        <f>IF(N1241="sníž. přenesená",J1241,0)</f>
        <v>0</v>
      </c>
      <c r="BI1241" s="206">
        <f>IF(N1241="nulová",J1241,0)</f>
        <v>0</v>
      </c>
      <c r="BJ1241" s="18" t="s">
        <v>87</v>
      </c>
      <c r="BK1241" s="206">
        <f>ROUND(I1241*H1241,2)</f>
        <v>0</v>
      </c>
      <c r="BL1241" s="18" t="s">
        <v>348</v>
      </c>
      <c r="BM1241" s="205" t="s">
        <v>1076</v>
      </c>
    </row>
    <row r="1242" spans="2:51" s="15" customFormat="1" ht="12">
      <c r="B1242" s="230"/>
      <c r="C1242" s="231"/>
      <c r="D1242" s="209" t="s">
        <v>201</v>
      </c>
      <c r="E1242" s="232" t="s">
        <v>1</v>
      </c>
      <c r="F1242" s="233" t="s">
        <v>1826</v>
      </c>
      <c r="G1242" s="231"/>
      <c r="H1242" s="232" t="s">
        <v>1</v>
      </c>
      <c r="I1242" s="234"/>
      <c r="J1242" s="231"/>
      <c r="K1242" s="231"/>
      <c r="L1242" s="235"/>
      <c r="M1242" s="236"/>
      <c r="N1242" s="237"/>
      <c r="O1242" s="237"/>
      <c r="P1242" s="237"/>
      <c r="Q1242" s="237"/>
      <c r="R1242" s="237"/>
      <c r="S1242" s="237"/>
      <c r="T1242" s="238"/>
      <c r="AT1242" s="239" t="s">
        <v>201</v>
      </c>
      <c r="AU1242" s="239" t="s">
        <v>89</v>
      </c>
      <c r="AV1242" s="15" t="s">
        <v>87</v>
      </c>
      <c r="AW1242" s="15" t="s">
        <v>36</v>
      </c>
      <c r="AX1242" s="15" t="s">
        <v>80</v>
      </c>
      <c r="AY1242" s="239" t="s">
        <v>193</v>
      </c>
    </row>
    <row r="1243" spans="2:51" s="13" customFormat="1" ht="12">
      <c r="B1243" s="207"/>
      <c r="C1243" s="208"/>
      <c r="D1243" s="209" t="s">
        <v>201</v>
      </c>
      <c r="E1243" s="210" t="s">
        <v>1</v>
      </c>
      <c r="F1243" s="211" t="s">
        <v>2722</v>
      </c>
      <c r="G1243" s="208"/>
      <c r="H1243" s="212">
        <v>17.11</v>
      </c>
      <c r="I1243" s="213"/>
      <c r="J1243" s="208"/>
      <c r="K1243" s="208"/>
      <c r="L1243" s="214"/>
      <c r="M1243" s="215"/>
      <c r="N1243" s="216"/>
      <c r="O1243" s="216"/>
      <c r="P1243" s="216"/>
      <c r="Q1243" s="216"/>
      <c r="R1243" s="216"/>
      <c r="S1243" s="216"/>
      <c r="T1243" s="217"/>
      <c r="AT1243" s="218" t="s">
        <v>201</v>
      </c>
      <c r="AU1243" s="218" t="s">
        <v>89</v>
      </c>
      <c r="AV1243" s="13" t="s">
        <v>89</v>
      </c>
      <c r="AW1243" s="13" t="s">
        <v>36</v>
      </c>
      <c r="AX1243" s="13" t="s">
        <v>80</v>
      </c>
      <c r="AY1243" s="218" t="s">
        <v>193</v>
      </c>
    </row>
    <row r="1244" spans="2:51" s="13" customFormat="1" ht="22.5">
      <c r="B1244" s="207"/>
      <c r="C1244" s="208"/>
      <c r="D1244" s="209" t="s">
        <v>201</v>
      </c>
      <c r="E1244" s="210" t="s">
        <v>1</v>
      </c>
      <c r="F1244" s="211" t="s">
        <v>2723</v>
      </c>
      <c r="G1244" s="208"/>
      <c r="H1244" s="212">
        <v>91.704</v>
      </c>
      <c r="I1244" s="213"/>
      <c r="J1244" s="208"/>
      <c r="K1244" s="208"/>
      <c r="L1244" s="214"/>
      <c r="M1244" s="215"/>
      <c r="N1244" s="216"/>
      <c r="O1244" s="216"/>
      <c r="P1244" s="216"/>
      <c r="Q1244" s="216"/>
      <c r="R1244" s="216"/>
      <c r="S1244" s="216"/>
      <c r="T1244" s="217"/>
      <c r="AT1244" s="218" t="s">
        <v>201</v>
      </c>
      <c r="AU1244" s="218" t="s">
        <v>89</v>
      </c>
      <c r="AV1244" s="13" t="s">
        <v>89</v>
      </c>
      <c r="AW1244" s="13" t="s">
        <v>36</v>
      </c>
      <c r="AX1244" s="13" t="s">
        <v>80</v>
      </c>
      <c r="AY1244" s="218" t="s">
        <v>193</v>
      </c>
    </row>
    <row r="1245" spans="2:51" s="13" customFormat="1" ht="12">
      <c r="B1245" s="207"/>
      <c r="C1245" s="208"/>
      <c r="D1245" s="209" t="s">
        <v>201</v>
      </c>
      <c r="E1245" s="210" t="s">
        <v>1</v>
      </c>
      <c r="F1245" s="211" t="s">
        <v>2724</v>
      </c>
      <c r="G1245" s="208"/>
      <c r="H1245" s="212">
        <v>35.796</v>
      </c>
      <c r="I1245" s="213"/>
      <c r="J1245" s="208"/>
      <c r="K1245" s="208"/>
      <c r="L1245" s="214"/>
      <c r="M1245" s="215"/>
      <c r="N1245" s="216"/>
      <c r="O1245" s="216"/>
      <c r="P1245" s="216"/>
      <c r="Q1245" s="216"/>
      <c r="R1245" s="216"/>
      <c r="S1245" s="216"/>
      <c r="T1245" s="217"/>
      <c r="AT1245" s="218" t="s">
        <v>201</v>
      </c>
      <c r="AU1245" s="218" t="s">
        <v>89</v>
      </c>
      <c r="AV1245" s="13" t="s">
        <v>89</v>
      </c>
      <c r="AW1245" s="13" t="s">
        <v>36</v>
      </c>
      <c r="AX1245" s="13" t="s">
        <v>80</v>
      </c>
      <c r="AY1245" s="218" t="s">
        <v>193</v>
      </c>
    </row>
    <row r="1246" spans="2:51" s="13" customFormat="1" ht="12">
      <c r="B1246" s="207"/>
      <c r="C1246" s="208"/>
      <c r="D1246" s="209" t="s">
        <v>201</v>
      </c>
      <c r="E1246" s="210" t="s">
        <v>1</v>
      </c>
      <c r="F1246" s="211" t="s">
        <v>2725</v>
      </c>
      <c r="G1246" s="208"/>
      <c r="H1246" s="212">
        <v>31.244</v>
      </c>
      <c r="I1246" s="213"/>
      <c r="J1246" s="208"/>
      <c r="K1246" s="208"/>
      <c r="L1246" s="214"/>
      <c r="M1246" s="215"/>
      <c r="N1246" s="216"/>
      <c r="O1246" s="216"/>
      <c r="P1246" s="216"/>
      <c r="Q1246" s="216"/>
      <c r="R1246" s="216"/>
      <c r="S1246" s="216"/>
      <c r="T1246" s="217"/>
      <c r="AT1246" s="218" t="s">
        <v>201</v>
      </c>
      <c r="AU1246" s="218" t="s">
        <v>89</v>
      </c>
      <c r="AV1246" s="13" t="s">
        <v>89</v>
      </c>
      <c r="AW1246" s="13" t="s">
        <v>36</v>
      </c>
      <c r="AX1246" s="13" t="s">
        <v>80</v>
      </c>
      <c r="AY1246" s="218" t="s">
        <v>193</v>
      </c>
    </row>
    <row r="1247" spans="2:51" s="13" customFormat="1" ht="12">
      <c r="B1247" s="207"/>
      <c r="C1247" s="208"/>
      <c r="D1247" s="209" t="s">
        <v>201</v>
      </c>
      <c r="E1247" s="210" t="s">
        <v>1</v>
      </c>
      <c r="F1247" s="211" t="s">
        <v>2726</v>
      </c>
      <c r="G1247" s="208"/>
      <c r="H1247" s="212">
        <v>135.777</v>
      </c>
      <c r="I1247" s="213"/>
      <c r="J1247" s="208"/>
      <c r="K1247" s="208"/>
      <c r="L1247" s="214"/>
      <c r="M1247" s="215"/>
      <c r="N1247" s="216"/>
      <c r="O1247" s="216"/>
      <c r="P1247" s="216"/>
      <c r="Q1247" s="216"/>
      <c r="R1247" s="216"/>
      <c r="S1247" s="216"/>
      <c r="T1247" s="217"/>
      <c r="AT1247" s="218" t="s">
        <v>201</v>
      </c>
      <c r="AU1247" s="218" t="s">
        <v>89</v>
      </c>
      <c r="AV1247" s="13" t="s">
        <v>89</v>
      </c>
      <c r="AW1247" s="13" t="s">
        <v>36</v>
      </c>
      <c r="AX1247" s="13" t="s">
        <v>80</v>
      </c>
      <c r="AY1247" s="218" t="s">
        <v>193</v>
      </c>
    </row>
    <row r="1248" spans="2:51" s="13" customFormat="1" ht="22.5">
      <c r="B1248" s="207"/>
      <c r="C1248" s="208"/>
      <c r="D1248" s="209" t="s">
        <v>201</v>
      </c>
      <c r="E1248" s="210" t="s">
        <v>1</v>
      </c>
      <c r="F1248" s="211" t="s">
        <v>2727</v>
      </c>
      <c r="G1248" s="208"/>
      <c r="H1248" s="212">
        <v>133.559</v>
      </c>
      <c r="I1248" s="213"/>
      <c r="J1248" s="208"/>
      <c r="K1248" s="208"/>
      <c r="L1248" s="214"/>
      <c r="M1248" s="215"/>
      <c r="N1248" s="216"/>
      <c r="O1248" s="216"/>
      <c r="P1248" s="216"/>
      <c r="Q1248" s="216"/>
      <c r="R1248" s="216"/>
      <c r="S1248" s="216"/>
      <c r="T1248" s="217"/>
      <c r="AT1248" s="218" t="s">
        <v>201</v>
      </c>
      <c r="AU1248" s="218" t="s">
        <v>89</v>
      </c>
      <c r="AV1248" s="13" t="s">
        <v>89</v>
      </c>
      <c r="AW1248" s="13" t="s">
        <v>36</v>
      </c>
      <c r="AX1248" s="13" t="s">
        <v>80</v>
      </c>
      <c r="AY1248" s="218" t="s">
        <v>193</v>
      </c>
    </row>
    <row r="1249" spans="2:51" s="13" customFormat="1" ht="12">
      <c r="B1249" s="207"/>
      <c r="C1249" s="208"/>
      <c r="D1249" s="209" t="s">
        <v>201</v>
      </c>
      <c r="E1249" s="210" t="s">
        <v>1</v>
      </c>
      <c r="F1249" s="211" t="s">
        <v>2728</v>
      </c>
      <c r="G1249" s="208"/>
      <c r="H1249" s="212">
        <v>46.628</v>
      </c>
      <c r="I1249" s="213"/>
      <c r="J1249" s="208"/>
      <c r="K1249" s="208"/>
      <c r="L1249" s="214"/>
      <c r="M1249" s="215"/>
      <c r="N1249" s="216"/>
      <c r="O1249" s="216"/>
      <c r="P1249" s="216"/>
      <c r="Q1249" s="216"/>
      <c r="R1249" s="216"/>
      <c r="S1249" s="216"/>
      <c r="T1249" s="217"/>
      <c r="AT1249" s="218" t="s">
        <v>201</v>
      </c>
      <c r="AU1249" s="218" t="s">
        <v>89</v>
      </c>
      <c r="AV1249" s="13" t="s">
        <v>89</v>
      </c>
      <c r="AW1249" s="13" t="s">
        <v>36</v>
      </c>
      <c r="AX1249" s="13" t="s">
        <v>80</v>
      </c>
      <c r="AY1249" s="218" t="s">
        <v>193</v>
      </c>
    </row>
    <row r="1250" spans="2:51" s="13" customFormat="1" ht="22.5">
      <c r="B1250" s="207"/>
      <c r="C1250" s="208"/>
      <c r="D1250" s="209" t="s">
        <v>201</v>
      </c>
      <c r="E1250" s="210" t="s">
        <v>1</v>
      </c>
      <c r="F1250" s="211" t="s">
        <v>2729</v>
      </c>
      <c r="G1250" s="208"/>
      <c r="H1250" s="212">
        <v>41.588</v>
      </c>
      <c r="I1250" s="213"/>
      <c r="J1250" s="208"/>
      <c r="K1250" s="208"/>
      <c r="L1250" s="214"/>
      <c r="M1250" s="215"/>
      <c r="N1250" s="216"/>
      <c r="O1250" s="216"/>
      <c r="P1250" s="216"/>
      <c r="Q1250" s="216"/>
      <c r="R1250" s="216"/>
      <c r="S1250" s="216"/>
      <c r="T1250" s="217"/>
      <c r="AT1250" s="218" t="s">
        <v>201</v>
      </c>
      <c r="AU1250" s="218" t="s">
        <v>89</v>
      </c>
      <c r="AV1250" s="13" t="s">
        <v>89</v>
      </c>
      <c r="AW1250" s="13" t="s">
        <v>36</v>
      </c>
      <c r="AX1250" s="13" t="s">
        <v>80</v>
      </c>
      <c r="AY1250" s="218" t="s">
        <v>193</v>
      </c>
    </row>
    <row r="1251" spans="2:51" s="13" customFormat="1" ht="12">
      <c r="B1251" s="207"/>
      <c r="C1251" s="208"/>
      <c r="D1251" s="209" t="s">
        <v>201</v>
      </c>
      <c r="E1251" s="210" t="s">
        <v>1</v>
      </c>
      <c r="F1251" s="211" t="s">
        <v>2730</v>
      </c>
      <c r="G1251" s="208"/>
      <c r="H1251" s="212">
        <v>34.133</v>
      </c>
      <c r="I1251" s="213"/>
      <c r="J1251" s="208"/>
      <c r="K1251" s="208"/>
      <c r="L1251" s="214"/>
      <c r="M1251" s="215"/>
      <c r="N1251" s="216"/>
      <c r="O1251" s="216"/>
      <c r="P1251" s="216"/>
      <c r="Q1251" s="216"/>
      <c r="R1251" s="216"/>
      <c r="S1251" s="216"/>
      <c r="T1251" s="217"/>
      <c r="AT1251" s="218" t="s">
        <v>201</v>
      </c>
      <c r="AU1251" s="218" t="s">
        <v>89</v>
      </c>
      <c r="AV1251" s="13" t="s">
        <v>89</v>
      </c>
      <c r="AW1251" s="13" t="s">
        <v>36</v>
      </c>
      <c r="AX1251" s="13" t="s">
        <v>80</v>
      </c>
      <c r="AY1251" s="218" t="s">
        <v>193</v>
      </c>
    </row>
    <row r="1252" spans="2:51" s="16" customFormat="1" ht="12">
      <c r="B1252" s="240"/>
      <c r="C1252" s="241"/>
      <c r="D1252" s="209" t="s">
        <v>201</v>
      </c>
      <c r="E1252" s="242" t="s">
        <v>1</v>
      </c>
      <c r="F1252" s="243" t="s">
        <v>236</v>
      </c>
      <c r="G1252" s="241"/>
      <c r="H1252" s="244">
        <v>567.539</v>
      </c>
      <c r="I1252" s="245"/>
      <c r="J1252" s="241"/>
      <c r="K1252" s="241"/>
      <c r="L1252" s="246"/>
      <c r="M1252" s="247"/>
      <c r="N1252" s="248"/>
      <c r="O1252" s="248"/>
      <c r="P1252" s="248"/>
      <c r="Q1252" s="248"/>
      <c r="R1252" s="248"/>
      <c r="S1252" s="248"/>
      <c r="T1252" s="249"/>
      <c r="AT1252" s="250" t="s">
        <v>201</v>
      </c>
      <c r="AU1252" s="250" t="s">
        <v>89</v>
      </c>
      <c r="AV1252" s="16" t="s">
        <v>100</v>
      </c>
      <c r="AW1252" s="16" t="s">
        <v>36</v>
      </c>
      <c r="AX1252" s="16" t="s">
        <v>80</v>
      </c>
      <c r="AY1252" s="250" t="s">
        <v>193</v>
      </c>
    </row>
    <row r="1253" spans="2:51" s="13" customFormat="1" ht="12">
      <c r="B1253" s="207"/>
      <c r="C1253" s="208"/>
      <c r="D1253" s="209" t="s">
        <v>201</v>
      </c>
      <c r="E1253" s="210" t="s">
        <v>1</v>
      </c>
      <c r="F1253" s="211" t="s">
        <v>2731</v>
      </c>
      <c r="G1253" s="208"/>
      <c r="H1253" s="212">
        <v>-78.184</v>
      </c>
      <c r="I1253" s="213"/>
      <c r="J1253" s="208"/>
      <c r="K1253" s="208"/>
      <c r="L1253" s="214"/>
      <c r="M1253" s="215"/>
      <c r="N1253" s="216"/>
      <c r="O1253" s="216"/>
      <c r="P1253" s="216"/>
      <c r="Q1253" s="216"/>
      <c r="R1253" s="216"/>
      <c r="S1253" s="216"/>
      <c r="T1253" s="217"/>
      <c r="AT1253" s="218" t="s">
        <v>201</v>
      </c>
      <c r="AU1253" s="218" t="s">
        <v>89</v>
      </c>
      <c r="AV1253" s="13" t="s">
        <v>89</v>
      </c>
      <c r="AW1253" s="13" t="s">
        <v>36</v>
      </c>
      <c r="AX1253" s="13" t="s">
        <v>80</v>
      </c>
      <c r="AY1253" s="218" t="s">
        <v>193</v>
      </c>
    </row>
    <row r="1254" spans="2:51" s="14" customFormat="1" ht="12">
      <c r="B1254" s="219"/>
      <c r="C1254" s="220"/>
      <c r="D1254" s="209" t="s">
        <v>201</v>
      </c>
      <c r="E1254" s="221" t="s">
        <v>1</v>
      </c>
      <c r="F1254" s="222" t="s">
        <v>203</v>
      </c>
      <c r="G1254" s="220"/>
      <c r="H1254" s="223">
        <v>489.355</v>
      </c>
      <c r="I1254" s="224"/>
      <c r="J1254" s="220"/>
      <c r="K1254" s="220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201</v>
      </c>
      <c r="AU1254" s="229" t="s">
        <v>89</v>
      </c>
      <c r="AV1254" s="14" t="s">
        <v>199</v>
      </c>
      <c r="AW1254" s="14" t="s">
        <v>36</v>
      </c>
      <c r="AX1254" s="14" t="s">
        <v>87</v>
      </c>
      <c r="AY1254" s="229" t="s">
        <v>193</v>
      </c>
    </row>
    <row r="1255" spans="2:63" s="12" customFormat="1" ht="25.9" customHeight="1">
      <c r="B1255" s="177"/>
      <c r="C1255" s="178"/>
      <c r="D1255" s="179" t="s">
        <v>79</v>
      </c>
      <c r="E1255" s="180" t="s">
        <v>1084</v>
      </c>
      <c r="F1255" s="180" t="s">
        <v>1085</v>
      </c>
      <c r="G1255" s="178"/>
      <c r="H1255" s="178"/>
      <c r="I1255" s="181"/>
      <c r="J1255" s="182">
        <f>BK1255</f>
        <v>0</v>
      </c>
      <c r="K1255" s="178"/>
      <c r="L1255" s="183"/>
      <c r="M1255" s="184"/>
      <c r="N1255" s="185"/>
      <c r="O1255" s="185"/>
      <c r="P1255" s="186">
        <f>SUM(P1256:P1262)</f>
        <v>0</v>
      </c>
      <c r="Q1255" s="185"/>
      <c r="R1255" s="186">
        <f>SUM(R1256:R1262)</f>
        <v>0</v>
      </c>
      <c r="S1255" s="185"/>
      <c r="T1255" s="187">
        <f>SUM(T1256:T1262)</f>
        <v>0</v>
      </c>
      <c r="AR1255" s="188" t="s">
        <v>199</v>
      </c>
      <c r="AT1255" s="189" t="s">
        <v>79</v>
      </c>
      <c r="AU1255" s="189" t="s">
        <v>80</v>
      </c>
      <c r="AY1255" s="188" t="s">
        <v>193</v>
      </c>
      <c r="BK1255" s="190">
        <f>SUM(BK1256:BK1262)</f>
        <v>0</v>
      </c>
    </row>
    <row r="1256" spans="1:65" s="2" customFormat="1" ht="21.75" customHeight="1">
      <c r="A1256" s="35"/>
      <c r="B1256" s="36"/>
      <c r="C1256" s="193" t="s">
        <v>2732</v>
      </c>
      <c r="D1256" s="193" t="s">
        <v>195</v>
      </c>
      <c r="E1256" s="194" t="s">
        <v>2733</v>
      </c>
      <c r="F1256" s="195" t="s">
        <v>2734</v>
      </c>
      <c r="G1256" s="196" t="s">
        <v>1370</v>
      </c>
      <c r="H1256" s="197">
        <v>30</v>
      </c>
      <c r="I1256" s="198"/>
      <c r="J1256" s="199">
        <f>ROUND(I1256*H1256,2)</f>
        <v>0</v>
      </c>
      <c r="K1256" s="200"/>
      <c r="L1256" s="40"/>
      <c r="M1256" s="201" t="s">
        <v>1</v>
      </c>
      <c r="N1256" s="202" t="s">
        <v>45</v>
      </c>
      <c r="O1256" s="72"/>
      <c r="P1256" s="203">
        <f>O1256*H1256</f>
        <v>0</v>
      </c>
      <c r="Q1256" s="203">
        <v>0</v>
      </c>
      <c r="R1256" s="203">
        <f>Q1256*H1256</f>
        <v>0</v>
      </c>
      <c r="S1256" s="203">
        <v>0</v>
      </c>
      <c r="T1256" s="204">
        <f>S1256*H1256</f>
        <v>0</v>
      </c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R1256" s="205" t="s">
        <v>199</v>
      </c>
      <c r="AT1256" s="205" t="s">
        <v>195</v>
      </c>
      <c r="AU1256" s="205" t="s">
        <v>87</v>
      </c>
      <c r="AY1256" s="18" t="s">
        <v>193</v>
      </c>
      <c r="BE1256" s="206">
        <f>IF(N1256="základní",J1256,0)</f>
        <v>0</v>
      </c>
      <c r="BF1256" s="206">
        <f>IF(N1256="snížená",J1256,0)</f>
        <v>0</v>
      </c>
      <c r="BG1256" s="206">
        <f>IF(N1256="zákl. přenesená",J1256,0)</f>
        <v>0</v>
      </c>
      <c r="BH1256" s="206">
        <f>IF(N1256="sníž. přenesená",J1256,0)</f>
        <v>0</v>
      </c>
      <c r="BI1256" s="206">
        <f>IF(N1256="nulová",J1256,0)</f>
        <v>0</v>
      </c>
      <c r="BJ1256" s="18" t="s">
        <v>87</v>
      </c>
      <c r="BK1256" s="206">
        <f>ROUND(I1256*H1256,2)</f>
        <v>0</v>
      </c>
      <c r="BL1256" s="18" t="s">
        <v>199</v>
      </c>
      <c r="BM1256" s="205" t="s">
        <v>2735</v>
      </c>
    </row>
    <row r="1257" spans="2:51" s="15" customFormat="1" ht="12">
      <c r="B1257" s="230"/>
      <c r="C1257" s="231"/>
      <c r="D1257" s="209" t="s">
        <v>201</v>
      </c>
      <c r="E1257" s="232" t="s">
        <v>1</v>
      </c>
      <c r="F1257" s="233" t="s">
        <v>2736</v>
      </c>
      <c r="G1257" s="231"/>
      <c r="H1257" s="232" t="s">
        <v>1</v>
      </c>
      <c r="I1257" s="234"/>
      <c r="J1257" s="231"/>
      <c r="K1257" s="231"/>
      <c r="L1257" s="235"/>
      <c r="M1257" s="236"/>
      <c r="N1257" s="237"/>
      <c r="O1257" s="237"/>
      <c r="P1257" s="237"/>
      <c r="Q1257" s="237"/>
      <c r="R1257" s="237"/>
      <c r="S1257" s="237"/>
      <c r="T1257" s="238"/>
      <c r="AT1257" s="239" t="s">
        <v>201</v>
      </c>
      <c r="AU1257" s="239" t="s">
        <v>87</v>
      </c>
      <c r="AV1257" s="15" t="s">
        <v>87</v>
      </c>
      <c r="AW1257" s="15" t="s">
        <v>36</v>
      </c>
      <c r="AX1257" s="15" t="s">
        <v>80</v>
      </c>
      <c r="AY1257" s="239" t="s">
        <v>193</v>
      </c>
    </row>
    <row r="1258" spans="2:51" s="15" customFormat="1" ht="12">
      <c r="B1258" s="230"/>
      <c r="C1258" s="231"/>
      <c r="D1258" s="209" t="s">
        <v>201</v>
      </c>
      <c r="E1258" s="232" t="s">
        <v>1</v>
      </c>
      <c r="F1258" s="233" t="s">
        <v>2737</v>
      </c>
      <c r="G1258" s="231"/>
      <c r="H1258" s="232" t="s">
        <v>1</v>
      </c>
      <c r="I1258" s="234"/>
      <c r="J1258" s="231"/>
      <c r="K1258" s="231"/>
      <c r="L1258" s="235"/>
      <c r="M1258" s="236"/>
      <c r="N1258" s="237"/>
      <c r="O1258" s="237"/>
      <c r="P1258" s="237"/>
      <c r="Q1258" s="237"/>
      <c r="R1258" s="237"/>
      <c r="S1258" s="237"/>
      <c r="T1258" s="238"/>
      <c r="AT1258" s="239" t="s">
        <v>201</v>
      </c>
      <c r="AU1258" s="239" t="s">
        <v>87</v>
      </c>
      <c r="AV1258" s="15" t="s">
        <v>87</v>
      </c>
      <c r="AW1258" s="15" t="s">
        <v>36</v>
      </c>
      <c r="AX1258" s="15" t="s">
        <v>80</v>
      </c>
      <c r="AY1258" s="239" t="s">
        <v>193</v>
      </c>
    </row>
    <row r="1259" spans="2:51" s="15" customFormat="1" ht="12">
      <c r="B1259" s="230"/>
      <c r="C1259" s="231"/>
      <c r="D1259" s="209" t="s">
        <v>201</v>
      </c>
      <c r="E1259" s="232" t="s">
        <v>1</v>
      </c>
      <c r="F1259" s="233" t="s">
        <v>2738</v>
      </c>
      <c r="G1259" s="231"/>
      <c r="H1259" s="232" t="s">
        <v>1</v>
      </c>
      <c r="I1259" s="234"/>
      <c r="J1259" s="231"/>
      <c r="K1259" s="231"/>
      <c r="L1259" s="235"/>
      <c r="M1259" s="236"/>
      <c r="N1259" s="237"/>
      <c r="O1259" s="237"/>
      <c r="P1259" s="237"/>
      <c r="Q1259" s="237"/>
      <c r="R1259" s="237"/>
      <c r="S1259" s="237"/>
      <c r="T1259" s="238"/>
      <c r="AT1259" s="239" t="s">
        <v>201</v>
      </c>
      <c r="AU1259" s="239" t="s">
        <v>87</v>
      </c>
      <c r="AV1259" s="15" t="s">
        <v>87</v>
      </c>
      <c r="AW1259" s="15" t="s">
        <v>36</v>
      </c>
      <c r="AX1259" s="15" t="s">
        <v>80</v>
      </c>
      <c r="AY1259" s="239" t="s">
        <v>193</v>
      </c>
    </row>
    <row r="1260" spans="2:51" s="13" customFormat="1" ht="12">
      <c r="B1260" s="207"/>
      <c r="C1260" s="208"/>
      <c r="D1260" s="209" t="s">
        <v>201</v>
      </c>
      <c r="E1260" s="210" t="s">
        <v>1</v>
      </c>
      <c r="F1260" s="211" t="s">
        <v>425</v>
      </c>
      <c r="G1260" s="208"/>
      <c r="H1260" s="212">
        <v>30</v>
      </c>
      <c r="I1260" s="213"/>
      <c r="J1260" s="208"/>
      <c r="K1260" s="208"/>
      <c r="L1260" s="214"/>
      <c r="M1260" s="215"/>
      <c r="N1260" s="216"/>
      <c r="O1260" s="216"/>
      <c r="P1260" s="216"/>
      <c r="Q1260" s="216"/>
      <c r="R1260" s="216"/>
      <c r="S1260" s="216"/>
      <c r="T1260" s="217"/>
      <c r="AT1260" s="218" t="s">
        <v>201</v>
      </c>
      <c r="AU1260" s="218" t="s">
        <v>87</v>
      </c>
      <c r="AV1260" s="13" t="s">
        <v>89</v>
      </c>
      <c r="AW1260" s="13" t="s">
        <v>36</v>
      </c>
      <c r="AX1260" s="13" t="s">
        <v>80</v>
      </c>
      <c r="AY1260" s="218" t="s">
        <v>193</v>
      </c>
    </row>
    <row r="1261" spans="2:51" s="14" customFormat="1" ht="12">
      <c r="B1261" s="219"/>
      <c r="C1261" s="220"/>
      <c r="D1261" s="209" t="s">
        <v>201</v>
      </c>
      <c r="E1261" s="221" t="s">
        <v>1</v>
      </c>
      <c r="F1261" s="222" t="s">
        <v>203</v>
      </c>
      <c r="G1261" s="220"/>
      <c r="H1261" s="223">
        <v>30</v>
      </c>
      <c r="I1261" s="224"/>
      <c r="J1261" s="220"/>
      <c r="K1261" s="220"/>
      <c r="L1261" s="225"/>
      <c r="M1261" s="226"/>
      <c r="N1261" s="227"/>
      <c r="O1261" s="227"/>
      <c r="P1261" s="227"/>
      <c r="Q1261" s="227"/>
      <c r="R1261" s="227"/>
      <c r="S1261" s="227"/>
      <c r="T1261" s="228"/>
      <c r="AT1261" s="229" t="s">
        <v>201</v>
      </c>
      <c r="AU1261" s="229" t="s">
        <v>87</v>
      </c>
      <c r="AV1261" s="14" t="s">
        <v>199</v>
      </c>
      <c r="AW1261" s="14" t="s">
        <v>36</v>
      </c>
      <c r="AX1261" s="14" t="s">
        <v>87</v>
      </c>
      <c r="AY1261" s="229" t="s">
        <v>193</v>
      </c>
    </row>
    <row r="1262" spans="1:65" s="2" customFormat="1" ht="16.5" customHeight="1">
      <c r="A1262" s="35"/>
      <c r="B1262" s="36"/>
      <c r="C1262" s="193" t="s">
        <v>2739</v>
      </c>
      <c r="D1262" s="193" t="s">
        <v>195</v>
      </c>
      <c r="E1262" s="194" t="s">
        <v>1087</v>
      </c>
      <c r="F1262" s="195" t="s">
        <v>1088</v>
      </c>
      <c r="G1262" s="196" t="s">
        <v>502</v>
      </c>
      <c r="H1262" s="197">
        <v>1</v>
      </c>
      <c r="I1262" s="198"/>
      <c r="J1262" s="199">
        <f>ROUND(I1262*H1262,2)</f>
        <v>0</v>
      </c>
      <c r="K1262" s="200"/>
      <c r="L1262" s="40"/>
      <c r="M1262" s="267" t="s">
        <v>1</v>
      </c>
      <c r="N1262" s="268" t="s">
        <v>45</v>
      </c>
      <c r="O1262" s="269"/>
      <c r="P1262" s="270">
        <f>O1262*H1262</f>
        <v>0</v>
      </c>
      <c r="Q1262" s="270">
        <v>0</v>
      </c>
      <c r="R1262" s="270">
        <f>Q1262*H1262</f>
        <v>0</v>
      </c>
      <c r="S1262" s="270">
        <v>0</v>
      </c>
      <c r="T1262" s="271">
        <f>S1262*H1262</f>
        <v>0</v>
      </c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R1262" s="205" t="s">
        <v>199</v>
      </c>
      <c r="AT1262" s="205" t="s">
        <v>195</v>
      </c>
      <c r="AU1262" s="205" t="s">
        <v>87</v>
      </c>
      <c r="AY1262" s="18" t="s">
        <v>193</v>
      </c>
      <c r="BE1262" s="206">
        <f>IF(N1262="základní",J1262,0)</f>
        <v>0</v>
      </c>
      <c r="BF1262" s="206">
        <f>IF(N1262="snížená",J1262,0)</f>
        <v>0</v>
      </c>
      <c r="BG1262" s="206">
        <f>IF(N1262="zákl. přenesená",J1262,0)</f>
        <v>0</v>
      </c>
      <c r="BH1262" s="206">
        <f>IF(N1262="sníž. přenesená",J1262,0)</f>
        <v>0</v>
      </c>
      <c r="BI1262" s="206">
        <f>IF(N1262="nulová",J1262,0)</f>
        <v>0</v>
      </c>
      <c r="BJ1262" s="18" t="s">
        <v>87</v>
      </c>
      <c r="BK1262" s="206">
        <f>ROUND(I1262*H1262,2)</f>
        <v>0</v>
      </c>
      <c r="BL1262" s="18" t="s">
        <v>199</v>
      </c>
      <c r="BM1262" s="205" t="s">
        <v>2740</v>
      </c>
    </row>
    <row r="1263" spans="1:31" s="2" customFormat="1" ht="6.95" customHeight="1">
      <c r="A1263" s="35"/>
      <c r="B1263" s="55"/>
      <c r="C1263" s="56"/>
      <c r="D1263" s="56"/>
      <c r="E1263" s="56"/>
      <c r="F1263" s="56"/>
      <c r="G1263" s="56"/>
      <c r="H1263" s="56"/>
      <c r="I1263" s="56"/>
      <c r="J1263" s="56"/>
      <c r="K1263" s="56"/>
      <c r="L1263" s="40"/>
      <c r="M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</row>
  </sheetData>
  <sheetProtection algorithmName="SHA-512" hashValue="JKWfZoetQ1YaObIzPfIb4KqqyKR0ZjXtpp26i2wgbV4XZVcOodHpK8xb5nb2kama2mPM7JGxES28zLWfT/f75Q==" saltValue="FqiGX7kovmq+ElVPGY1PyNk1Mga2UeYHeIJ9lvosynVn7mtRbdTz6Cqsc1uPMe8tuheWopwy5s5eTzABRgwj4w==" spinCount="100000" sheet="1" objects="1" scenarios="1" formatColumns="0" formatRows="0" autoFilter="0"/>
  <autoFilter ref="C149:K1262"/>
  <mergeCells count="12">
    <mergeCell ref="E142:H142"/>
    <mergeCell ref="L2:V2"/>
    <mergeCell ref="E85:H85"/>
    <mergeCell ref="E87:H87"/>
    <mergeCell ref="E89:H89"/>
    <mergeCell ref="E138:H138"/>
    <mergeCell ref="E140:H14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122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1746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2741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9" t="s">
        <v>2742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tr">
        <f>IF('Rekapitulace stavby'!AN10="","",'Rekapitulace stavby'!AN10)</f>
        <v>00278653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tr">
        <f>IF('Rekapitulace stavby'!E11="","",'Rekapitulace stavby'!E11)</f>
        <v>MĚSTO ČESKÁ TŘEBOVÁ</v>
      </c>
      <c r="F19" s="35"/>
      <c r="G19" s="35"/>
      <c r="H19" s="35"/>
      <c r="I19" s="120" t="s">
        <v>28</v>
      </c>
      <c r="J19" s="111" t="str">
        <f>IF('Rekapitulace stavby'!AN11="","",'Rekapitulace stavby'!AN11)</f>
        <v>CZ00278653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tr">
        <f>IF('Rekapitulace stavby'!AN16="","",'Rekapitulace stavby'!AN16)</f>
        <v>15036499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tr">
        <f>IF('Rekapitulace stavby'!E17="","",'Rekapitulace stavby'!E17)</f>
        <v>K I P spol. s r. o.</v>
      </c>
      <c r="F25" s="35"/>
      <c r="G25" s="35"/>
      <c r="H25" s="35"/>
      <c r="I25" s="120" t="s">
        <v>28</v>
      </c>
      <c r="J25" s="111" t="str">
        <f>IF('Rekapitulace stavby'!AN17="","",'Rekapitulace stavby'!AN17)</f>
        <v>CZ15036499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tr">
        <f>IF('Rekapitulace stavby'!AN19="","",'Rekapitulace stavby'!AN19)</f>
        <v/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tr">
        <f>IF('Rekapitulace stavby'!E20="","",'Rekapitulace stavby'!E20)</f>
        <v>Pavel Rinn</v>
      </c>
      <c r="F28" s="35"/>
      <c r="G28" s="35"/>
      <c r="H28" s="35"/>
      <c r="I28" s="120" t="s">
        <v>28</v>
      </c>
      <c r="J28" s="111" t="str">
        <f>IF('Rekapitulace stavby'!AN20="","",'Rekapitulace stavby'!AN20)</f>
        <v/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ROUND(J134,2)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ROUND((SUM(BE134:BE308)),2)</f>
        <v>0</v>
      </c>
      <c r="G37" s="35"/>
      <c r="H37" s="35"/>
      <c r="I37" s="131">
        <v>0.21</v>
      </c>
      <c r="J37" s="130">
        <f>ROUND(((SUM(BE134:BE308))*I37),2)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ROUND((SUM(BF134:BF308)),2)</f>
        <v>0</v>
      </c>
      <c r="G38" s="35"/>
      <c r="H38" s="35"/>
      <c r="I38" s="131">
        <v>0.15</v>
      </c>
      <c r="J38" s="130">
        <f>ROUND(((SUM(BF134:BF308))*I38),2)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ROUND((SUM(BG134:BG308)),2)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ROUND((SUM(BH134:BH308)),2)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ROUND((SUM(BI134:BI308)),2)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1746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2741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16" t="str">
        <f>E13</f>
        <v>SO 02-D.1.4.1 - Zařízení zdravotně technických instalací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J134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1093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1094</v>
      </c>
      <c r="E102" s="157"/>
      <c r="F102" s="157"/>
      <c r="G102" s="157"/>
      <c r="H102" s="157"/>
      <c r="I102" s="157"/>
      <c r="J102" s="158">
        <f>J170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1095</v>
      </c>
      <c r="E103" s="157"/>
      <c r="F103" s="157"/>
      <c r="G103" s="157"/>
      <c r="H103" s="157"/>
      <c r="I103" s="157"/>
      <c r="J103" s="158">
        <f>J197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1096</v>
      </c>
      <c r="E104" s="157"/>
      <c r="F104" s="157"/>
      <c r="G104" s="157"/>
      <c r="H104" s="157"/>
      <c r="I104" s="157"/>
      <c r="J104" s="158">
        <f>J226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1097</v>
      </c>
      <c r="E105" s="157"/>
      <c r="F105" s="157"/>
      <c r="G105" s="157"/>
      <c r="H105" s="157"/>
      <c r="I105" s="157"/>
      <c r="J105" s="158">
        <f>J258</f>
        <v>0</v>
      </c>
      <c r="K105" s="155"/>
      <c r="L105" s="159"/>
    </row>
    <row r="106" spans="2:12" s="9" customFormat="1" ht="24.95" customHeight="1">
      <c r="B106" s="154"/>
      <c r="C106" s="155"/>
      <c r="D106" s="156" t="s">
        <v>1098</v>
      </c>
      <c r="E106" s="157"/>
      <c r="F106" s="157"/>
      <c r="G106" s="157"/>
      <c r="H106" s="157"/>
      <c r="I106" s="157"/>
      <c r="J106" s="158">
        <f>J276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1099</v>
      </c>
      <c r="E107" s="157"/>
      <c r="F107" s="157"/>
      <c r="G107" s="157"/>
      <c r="H107" s="157"/>
      <c r="I107" s="157"/>
      <c r="J107" s="158">
        <f>J281</f>
        <v>0</v>
      </c>
      <c r="K107" s="155"/>
      <c r="L107" s="159"/>
    </row>
    <row r="108" spans="2:12" s="9" customFormat="1" ht="24.95" customHeight="1">
      <c r="B108" s="154"/>
      <c r="C108" s="155"/>
      <c r="D108" s="156" t="s">
        <v>1100</v>
      </c>
      <c r="E108" s="157"/>
      <c r="F108" s="157"/>
      <c r="G108" s="157"/>
      <c r="H108" s="157"/>
      <c r="I108" s="157"/>
      <c r="J108" s="158">
        <f>J292</f>
        <v>0</v>
      </c>
      <c r="K108" s="155"/>
      <c r="L108" s="159"/>
    </row>
    <row r="109" spans="2:12" s="9" customFormat="1" ht="24.95" customHeight="1">
      <c r="B109" s="154"/>
      <c r="C109" s="155"/>
      <c r="D109" s="156" t="s">
        <v>1101</v>
      </c>
      <c r="E109" s="157"/>
      <c r="F109" s="157"/>
      <c r="G109" s="157"/>
      <c r="H109" s="157"/>
      <c r="I109" s="157"/>
      <c r="J109" s="158">
        <f>J296</f>
        <v>0</v>
      </c>
      <c r="K109" s="155"/>
      <c r="L109" s="159"/>
    </row>
    <row r="110" spans="2:12" s="9" customFormat="1" ht="24.95" customHeight="1">
      <c r="B110" s="154"/>
      <c r="C110" s="155"/>
      <c r="D110" s="156" t="s">
        <v>1102</v>
      </c>
      <c r="E110" s="157"/>
      <c r="F110" s="157"/>
      <c r="G110" s="157"/>
      <c r="H110" s="157"/>
      <c r="I110" s="157"/>
      <c r="J110" s="158">
        <f>J299</f>
        <v>0</v>
      </c>
      <c r="K110" s="155"/>
      <c r="L110" s="159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178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6.25" customHeight="1">
      <c r="A120" s="35"/>
      <c r="B120" s="36"/>
      <c r="C120" s="37"/>
      <c r="D120" s="37"/>
      <c r="E120" s="324" t="str">
        <f>E7</f>
        <v>REKONSTRUKCE HYGIENICKÉHO ZAŘÍZENÍ ZŠ-ÚSTECKÁ Č.P. 500 A 598 - II. etapa</v>
      </c>
      <c r="F120" s="325"/>
      <c r="G120" s="325"/>
      <c r="H120" s="325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2:12" s="1" customFormat="1" ht="12" customHeight="1">
      <c r="B121" s="22"/>
      <c r="C121" s="30" t="s">
        <v>148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2:12" s="1" customFormat="1" ht="16.5" customHeight="1">
      <c r="B122" s="22"/>
      <c r="C122" s="23"/>
      <c r="D122" s="23"/>
      <c r="E122" s="324" t="s">
        <v>1746</v>
      </c>
      <c r="F122" s="304"/>
      <c r="G122" s="304"/>
      <c r="H122" s="304"/>
      <c r="I122" s="23"/>
      <c r="J122" s="23"/>
      <c r="K122" s="23"/>
      <c r="L122" s="21"/>
    </row>
    <row r="123" spans="2:12" s="1" customFormat="1" ht="12" customHeight="1">
      <c r="B123" s="22"/>
      <c r="C123" s="30" t="s">
        <v>150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5"/>
      <c r="B124" s="36"/>
      <c r="C124" s="37"/>
      <c r="D124" s="37"/>
      <c r="E124" s="333" t="s">
        <v>2741</v>
      </c>
      <c r="F124" s="323"/>
      <c r="G124" s="323"/>
      <c r="H124" s="323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1091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316" t="str">
        <f>E13</f>
        <v>SO 02-D.1.4.1 - Zařízení zdravotně technických instalací</v>
      </c>
      <c r="F126" s="323"/>
      <c r="G126" s="323"/>
      <c r="H126" s="323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F16</f>
        <v xml:space="preserve"> </v>
      </c>
      <c r="G128" s="37"/>
      <c r="H128" s="37"/>
      <c r="I128" s="30" t="s">
        <v>22</v>
      </c>
      <c r="J128" s="67" t="str">
        <f>IF(J16="","",J16)</f>
        <v>7. 7. 2022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24</v>
      </c>
      <c r="D130" s="37"/>
      <c r="E130" s="37"/>
      <c r="F130" s="28" t="str">
        <f>E19</f>
        <v>MĚSTO ČESKÁ TŘEBOVÁ</v>
      </c>
      <c r="G130" s="37"/>
      <c r="H130" s="37"/>
      <c r="I130" s="30" t="s">
        <v>32</v>
      </c>
      <c r="J130" s="33" t="str">
        <f>E25</f>
        <v>K I P spol. s r. o.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2" customHeight="1">
      <c r="A131" s="35"/>
      <c r="B131" s="36"/>
      <c r="C131" s="30" t="s">
        <v>30</v>
      </c>
      <c r="D131" s="37"/>
      <c r="E131" s="37"/>
      <c r="F131" s="28" t="str">
        <f>IF(E22="","",E22)</f>
        <v>Vyplň údaj</v>
      </c>
      <c r="G131" s="37"/>
      <c r="H131" s="37"/>
      <c r="I131" s="30" t="s">
        <v>37</v>
      </c>
      <c r="J131" s="33" t="str">
        <f>E28</f>
        <v>Pavel Rinn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65"/>
      <c r="B133" s="166"/>
      <c r="C133" s="167" t="s">
        <v>179</v>
      </c>
      <c r="D133" s="168" t="s">
        <v>65</v>
      </c>
      <c r="E133" s="168" t="s">
        <v>61</v>
      </c>
      <c r="F133" s="168" t="s">
        <v>62</v>
      </c>
      <c r="G133" s="168" t="s">
        <v>180</v>
      </c>
      <c r="H133" s="168" t="s">
        <v>181</v>
      </c>
      <c r="I133" s="168" t="s">
        <v>182</v>
      </c>
      <c r="J133" s="169" t="s">
        <v>154</v>
      </c>
      <c r="K133" s="170" t="s">
        <v>183</v>
      </c>
      <c r="L133" s="171"/>
      <c r="M133" s="76" t="s">
        <v>1</v>
      </c>
      <c r="N133" s="77" t="s">
        <v>44</v>
      </c>
      <c r="O133" s="77" t="s">
        <v>184</v>
      </c>
      <c r="P133" s="77" t="s">
        <v>185</v>
      </c>
      <c r="Q133" s="77" t="s">
        <v>186</v>
      </c>
      <c r="R133" s="77" t="s">
        <v>187</v>
      </c>
      <c r="S133" s="77" t="s">
        <v>188</v>
      </c>
      <c r="T133" s="78" t="s">
        <v>189</v>
      </c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</row>
    <row r="134" spans="1:63" s="2" customFormat="1" ht="22.9" customHeight="1">
      <c r="A134" s="35"/>
      <c r="B134" s="36"/>
      <c r="C134" s="83" t="s">
        <v>190</v>
      </c>
      <c r="D134" s="37"/>
      <c r="E134" s="37"/>
      <c r="F134" s="37"/>
      <c r="G134" s="37"/>
      <c r="H134" s="37"/>
      <c r="I134" s="37"/>
      <c r="J134" s="172">
        <f>BK134</f>
        <v>0</v>
      </c>
      <c r="K134" s="37"/>
      <c r="L134" s="40"/>
      <c r="M134" s="79"/>
      <c r="N134" s="173"/>
      <c r="O134" s="80"/>
      <c r="P134" s="174">
        <f>P135+P170+P197+P226+P258+P276+P281+P292+P296+P299</f>
        <v>0</v>
      </c>
      <c r="Q134" s="80"/>
      <c r="R134" s="174">
        <f>R135+R170+R197+R226+R258+R276+R281+R292+R296+R299</f>
        <v>11.695195500000002</v>
      </c>
      <c r="S134" s="80"/>
      <c r="T134" s="175">
        <f>T135+T170+T197+T226+T258+T276+T281+T292+T296+T299</f>
        <v>189.95598999999999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79</v>
      </c>
      <c r="AU134" s="18" t="s">
        <v>156</v>
      </c>
      <c r="BK134" s="176">
        <f>BK135+BK170+BK197+BK226+BK258+BK276+BK281+BK292+BK296+BK299</f>
        <v>0</v>
      </c>
    </row>
    <row r="135" spans="2:63" s="12" customFormat="1" ht="25.9" customHeight="1">
      <c r="B135" s="177"/>
      <c r="C135" s="178"/>
      <c r="D135" s="179" t="s">
        <v>79</v>
      </c>
      <c r="E135" s="180" t="s">
        <v>87</v>
      </c>
      <c r="F135" s="180" t="s">
        <v>194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SUM(P136:P169)</f>
        <v>0</v>
      </c>
      <c r="Q135" s="185"/>
      <c r="R135" s="186">
        <f>SUM(R136:R169)</f>
        <v>11.0684392</v>
      </c>
      <c r="S135" s="185"/>
      <c r="T135" s="187">
        <f>SUM(T136:T169)</f>
        <v>0</v>
      </c>
      <c r="AR135" s="188" t="s">
        <v>87</v>
      </c>
      <c r="AT135" s="189" t="s">
        <v>79</v>
      </c>
      <c r="AU135" s="189" t="s">
        <v>80</v>
      </c>
      <c r="AY135" s="188" t="s">
        <v>193</v>
      </c>
      <c r="BK135" s="190">
        <f>SUM(BK136:BK169)</f>
        <v>0</v>
      </c>
    </row>
    <row r="136" spans="1:65" s="2" customFormat="1" ht="21.75" customHeight="1">
      <c r="A136" s="35"/>
      <c r="B136" s="36"/>
      <c r="C136" s="193" t="s">
        <v>87</v>
      </c>
      <c r="D136" s="193" t="s">
        <v>195</v>
      </c>
      <c r="E136" s="194" t="s">
        <v>1103</v>
      </c>
      <c r="F136" s="195" t="s">
        <v>1104</v>
      </c>
      <c r="G136" s="196" t="s">
        <v>198</v>
      </c>
      <c r="H136" s="197">
        <v>1.776</v>
      </c>
      <c r="I136" s="198"/>
      <c r="J136" s="199">
        <f>ROUND(I136*H136,2)</f>
        <v>0</v>
      </c>
      <c r="K136" s="200"/>
      <c r="L136" s="40"/>
      <c r="M136" s="201" t="s">
        <v>1</v>
      </c>
      <c r="N136" s="202" t="s">
        <v>45</v>
      </c>
      <c r="O136" s="72"/>
      <c r="P136" s="203">
        <f>O136*H136</f>
        <v>0</v>
      </c>
      <c r="Q136" s="203">
        <v>1.1322</v>
      </c>
      <c r="R136" s="203">
        <f>Q136*H136</f>
        <v>2.0107872</v>
      </c>
      <c r="S136" s="203">
        <v>0</v>
      </c>
      <c r="T136" s="20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5" t="s">
        <v>199</v>
      </c>
      <c r="AT136" s="205" t="s">
        <v>195</v>
      </c>
      <c r="AU136" s="205" t="s">
        <v>87</v>
      </c>
      <c r="AY136" s="18" t="s">
        <v>193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87</v>
      </c>
      <c r="BK136" s="206">
        <f>ROUND(I136*H136,2)</f>
        <v>0</v>
      </c>
      <c r="BL136" s="18" t="s">
        <v>199</v>
      </c>
      <c r="BM136" s="205" t="s">
        <v>89</v>
      </c>
    </row>
    <row r="137" spans="2:51" s="13" customFormat="1" ht="12">
      <c r="B137" s="207"/>
      <c r="C137" s="208"/>
      <c r="D137" s="209" t="s">
        <v>201</v>
      </c>
      <c r="E137" s="210" t="s">
        <v>1</v>
      </c>
      <c r="F137" s="211" t="s">
        <v>2743</v>
      </c>
      <c r="G137" s="208"/>
      <c r="H137" s="212">
        <v>0.156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201</v>
      </c>
      <c r="AU137" s="218" t="s">
        <v>87</v>
      </c>
      <c r="AV137" s="13" t="s">
        <v>89</v>
      </c>
      <c r="AW137" s="13" t="s">
        <v>36</v>
      </c>
      <c r="AX137" s="13" t="s">
        <v>80</v>
      </c>
      <c r="AY137" s="218" t="s">
        <v>193</v>
      </c>
    </row>
    <row r="138" spans="2:51" s="13" customFormat="1" ht="12">
      <c r="B138" s="207"/>
      <c r="C138" s="208"/>
      <c r="D138" s="209" t="s">
        <v>201</v>
      </c>
      <c r="E138" s="210" t="s">
        <v>1</v>
      </c>
      <c r="F138" s="211" t="s">
        <v>2744</v>
      </c>
      <c r="G138" s="208"/>
      <c r="H138" s="212">
        <v>1.62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201</v>
      </c>
      <c r="AU138" s="218" t="s">
        <v>87</v>
      </c>
      <c r="AV138" s="13" t="s">
        <v>89</v>
      </c>
      <c r="AW138" s="13" t="s">
        <v>36</v>
      </c>
      <c r="AX138" s="13" t="s">
        <v>80</v>
      </c>
      <c r="AY138" s="218" t="s">
        <v>193</v>
      </c>
    </row>
    <row r="139" spans="2:51" s="14" customFormat="1" ht="12">
      <c r="B139" s="219"/>
      <c r="C139" s="220"/>
      <c r="D139" s="209" t="s">
        <v>201</v>
      </c>
      <c r="E139" s="221" t="s">
        <v>1</v>
      </c>
      <c r="F139" s="222" t="s">
        <v>203</v>
      </c>
      <c r="G139" s="220"/>
      <c r="H139" s="223">
        <v>1.776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201</v>
      </c>
      <c r="AU139" s="229" t="s">
        <v>87</v>
      </c>
      <c r="AV139" s="14" t="s">
        <v>199</v>
      </c>
      <c r="AW139" s="14" t="s">
        <v>36</v>
      </c>
      <c r="AX139" s="14" t="s">
        <v>87</v>
      </c>
      <c r="AY139" s="229" t="s">
        <v>193</v>
      </c>
    </row>
    <row r="140" spans="1:65" s="2" customFormat="1" ht="24.2" customHeight="1">
      <c r="A140" s="35"/>
      <c r="B140" s="36"/>
      <c r="C140" s="193" t="s">
        <v>89</v>
      </c>
      <c r="D140" s="193" t="s">
        <v>195</v>
      </c>
      <c r="E140" s="194" t="s">
        <v>1106</v>
      </c>
      <c r="F140" s="195" t="s">
        <v>1107</v>
      </c>
      <c r="G140" s="196" t="s">
        <v>198</v>
      </c>
      <c r="H140" s="197">
        <v>5.328</v>
      </c>
      <c r="I140" s="198"/>
      <c r="J140" s="199">
        <f>ROUND(I140*H140,2)</f>
        <v>0</v>
      </c>
      <c r="K140" s="200"/>
      <c r="L140" s="40"/>
      <c r="M140" s="201" t="s">
        <v>1</v>
      </c>
      <c r="N140" s="202" t="s">
        <v>45</v>
      </c>
      <c r="O140" s="72"/>
      <c r="P140" s="203">
        <f>O140*H140</f>
        <v>0</v>
      </c>
      <c r="Q140" s="203">
        <v>1.7</v>
      </c>
      <c r="R140" s="203">
        <f>Q140*H140</f>
        <v>9.0576</v>
      </c>
      <c r="S140" s="203">
        <v>0</v>
      </c>
      <c r="T140" s="20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87</v>
      </c>
      <c r="BK140" s="206">
        <f>ROUND(I140*H140,2)</f>
        <v>0</v>
      </c>
      <c r="BL140" s="18" t="s">
        <v>199</v>
      </c>
      <c r="BM140" s="205" t="s">
        <v>199</v>
      </c>
    </row>
    <row r="141" spans="2:51" s="13" customFormat="1" ht="12">
      <c r="B141" s="207"/>
      <c r="C141" s="208"/>
      <c r="D141" s="209" t="s">
        <v>201</v>
      </c>
      <c r="E141" s="210" t="s">
        <v>1</v>
      </c>
      <c r="F141" s="211" t="s">
        <v>2745</v>
      </c>
      <c r="G141" s="208"/>
      <c r="H141" s="212">
        <v>0.468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201</v>
      </c>
      <c r="AU141" s="218" t="s">
        <v>87</v>
      </c>
      <c r="AV141" s="13" t="s">
        <v>89</v>
      </c>
      <c r="AW141" s="13" t="s">
        <v>36</v>
      </c>
      <c r="AX141" s="13" t="s">
        <v>80</v>
      </c>
      <c r="AY141" s="218" t="s">
        <v>193</v>
      </c>
    </row>
    <row r="142" spans="2:51" s="13" customFormat="1" ht="12">
      <c r="B142" s="207"/>
      <c r="C142" s="208"/>
      <c r="D142" s="209" t="s">
        <v>201</v>
      </c>
      <c r="E142" s="210" t="s">
        <v>1</v>
      </c>
      <c r="F142" s="211" t="s">
        <v>2746</v>
      </c>
      <c r="G142" s="208"/>
      <c r="H142" s="212">
        <v>4.86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201</v>
      </c>
      <c r="AU142" s="218" t="s">
        <v>87</v>
      </c>
      <c r="AV142" s="13" t="s">
        <v>89</v>
      </c>
      <c r="AW142" s="13" t="s">
        <v>36</v>
      </c>
      <c r="AX142" s="13" t="s">
        <v>80</v>
      </c>
      <c r="AY142" s="218" t="s">
        <v>193</v>
      </c>
    </row>
    <row r="143" spans="2:51" s="14" customFormat="1" ht="12">
      <c r="B143" s="219"/>
      <c r="C143" s="220"/>
      <c r="D143" s="209" t="s">
        <v>201</v>
      </c>
      <c r="E143" s="221" t="s">
        <v>1</v>
      </c>
      <c r="F143" s="222" t="s">
        <v>203</v>
      </c>
      <c r="G143" s="220"/>
      <c r="H143" s="223">
        <v>5.328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201</v>
      </c>
      <c r="AU143" s="229" t="s">
        <v>87</v>
      </c>
      <c r="AV143" s="14" t="s">
        <v>199</v>
      </c>
      <c r="AW143" s="14" t="s">
        <v>36</v>
      </c>
      <c r="AX143" s="14" t="s">
        <v>87</v>
      </c>
      <c r="AY143" s="229" t="s">
        <v>193</v>
      </c>
    </row>
    <row r="144" spans="1:65" s="2" customFormat="1" ht="21.75" customHeight="1">
      <c r="A144" s="35"/>
      <c r="B144" s="36"/>
      <c r="C144" s="193" t="s">
        <v>100</v>
      </c>
      <c r="D144" s="193" t="s">
        <v>195</v>
      </c>
      <c r="E144" s="194" t="s">
        <v>1109</v>
      </c>
      <c r="F144" s="195" t="s">
        <v>1110</v>
      </c>
      <c r="G144" s="196" t="s">
        <v>198</v>
      </c>
      <c r="H144" s="197">
        <v>0.936</v>
      </c>
      <c r="I144" s="198"/>
      <c r="J144" s="199">
        <f>ROUND(I144*H144,2)</f>
        <v>0</v>
      </c>
      <c r="K144" s="200"/>
      <c r="L144" s="40"/>
      <c r="M144" s="201" t="s">
        <v>1</v>
      </c>
      <c r="N144" s="202" t="s">
        <v>45</v>
      </c>
      <c r="O144" s="72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5" t="s">
        <v>199</v>
      </c>
      <c r="AT144" s="205" t="s">
        <v>195</v>
      </c>
      <c r="AU144" s="205" t="s">
        <v>87</v>
      </c>
      <c r="AY144" s="18" t="s">
        <v>193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87</v>
      </c>
      <c r="BK144" s="206">
        <f>ROUND(I144*H144,2)</f>
        <v>0</v>
      </c>
      <c r="BL144" s="18" t="s">
        <v>199</v>
      </c>
      <c r="BM144" s="205" t="s">
        <v>228</v>
      </c>
    </row>
    <row r="145" spans="2:51" s="13" customFormat="1" ht="12">
      <c r="B145" s="207"/>
      <c r="C145" s="208"/>
      <c r="D145" s="209" t="s">
        <v>201</v>
      </c>
      <c r="E145" s="210" t="s">
        <v>1</v>
      </c>
      <c r="F145" s="211" t="s">
        <v>2747</v>
      </c>
      <c r="G145" s="208"/>
      <c r="H145" s="212">
        <v>0.936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201</v>
      </c>
      <c r="AU145" s="218" t="s">
        <v>87</v>
      </c>
      <c r="AV145" s="13" t="s">
        <v>89</v>
      </c>
      <c r="AW145" s="13" t="s">
        <v>36</v>
      </c>
      <c r="AX145" s="13" t="s">
        <v>80</v>
      </c>
      <c r="AY145" s="218" t="s">
        <v>193</v>
      </c>
    </row>
    <row r="146" spans="2:51" s="14" customFormat="1" ht="12">
      <c r="B146" s="219"/>
      <c r="C146" s="220"/>
      <c r="D146" s="209" t="s">
        <v>201</v>
      </c>
      <c r="E146" s="221" t="s">
        <v>1</v>
      </c>
      <c r="F146" s="222" t="s">
        <v>203</v>
      </c>
      <c r="G146" s="220"/>
      <c r="H146" s="223">
        <v>0.936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201</v>
      </c>
      <c r="AU146" s="229" t="s">
        <v>87</v>
      </c>
      <c r="AV146" s="14" t="s">
        <v>199</v>
      </c>
      <c r="AW146" s="14" t="s">
        <v>36</v>
      </c>
      <c r="AX146" s="14" t="s">
        <v>87</v>
      </c>
      <c r="AY146" s="229" t="s">
        <v>193</v>
      </c>
    </row>
    <row r="147" spans="1:65" s="2" customFormat="1" ht="21.75" customHeight="1">
      <c r="A147" s="35"/>
      <c r="B147" s="36"/>
      <c r="C147" s="193" t="s">
        <v>199</v>
      </c>
      <c r="D147" s="193" t="s">
        <v>195</v>
      </c>
      <c r="E147" s="194" t="s">
        <v>1112</v>
      </c>
      <c r="F147" s="195" t="s">
        <v>1113</v>
      </c>
      <c r="G147" s="196" t="s">
        <v>198</v>
      </c>
      <c r="H147" s="197">
        <v>0.936</v>
      </c>
      <c r="I147" s="198"/>
      <c r="J147" s="199">
        <f>ROUND(I147*H147,2)</f>
        <v>0</v>
      </c>
      <c r="K147" s="200"/>
      <c r="L147" s="40"/>
      <c r="M147" s="201" t="s">
        <v>1</v>
      </c>
      <c r="N147" s="202" t="s">
        <v>45</v>
      </c>
      <c r="O147" s="72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5" t="s">
        <v>199</v>
      </c>
      <c r="AT147" s="205" t="s">
        <v>195</v>
      </c>
      <c r="AU147" s="205" t="s">
        <v>87</v>
      </c>
      <c r="AY147" s="18" t="s">
        <v>193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87</v>
      </c>
      <c r="BK147" s="206">
        <f>ROUND(I147*H147,2)</f>
        <v>0</v>
      </c>
      <c r="BL147" s="18" t="s">
        <v>199</v>
      </c>
      <c r="BM147" s="205" t="s">
        <v>259</v>
      </c>
    </row>
    <row r="148" spans="1:65" s="2" customFormat="1" ht="16.5" customHeight="1">
      <c r="A148" s="35"/>
      <c r="B148" s="36"/>
      <c r="C148" s="193" t="s">
        <v>221</v>
      </c>
      <c r="D148" s="193" t="s">
        <v>195</v>
      </c>
      <c r="E148" s="194" t="s">
        <v>1114</v>
      </c>
      <c r="F148" s="195" t="s">
        <v>1115</v>
      </c>
      <c r="G148" s="196" t="s">
        <v>198</v>
      </c>
      <c r="H148" s="197">
        <v>0.936</v>
      </c>
      <c r="I148" s="198"/>
      <c r="J148" s="199">
        <f>ROUND(I148*H148,2)</f>
        <v>0</v>
      </c>
      <c r="K148" s="200"/>
      <c r="L148" s="40"/>
      <c r="M148" s="201" t="s">
        <v>1</v>
      </c>
      <c r="N148" s="202" t="s">
        <v>45</v>
      </c>
      <c r="O148" s="72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5" t="s">
        <v>199</v>
      </c>
      <c r="AT148" s="205" t="s">
        <v>195</v>
      </c>
      <c r="AU148" s="205" t="s">
        <v>87</v>
      </c>
      <c r="AY148" s="18" t="s">
        <v>193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87</v>
      </c>
      <c r="BK148" s="206">
        <f>ROUND(I148*H148,2)</f>
        <v>0</v>
      </c>
      <c r="BL148" s="18" t="s">
        <v>199</v>
      </c>
      <c r="BM148" s="205" t="s">
        <v>276</v>
      </c>
    </row>
    <row r="149" spans="1:65" s="2" customFormat="1" ht="16.5" customHeight="1">
      <c r="A149" s="35"/>
      <c r="B149" s="36"/>
      <c r="C149" s="193" t="s">
        <v>228</v>
      </c>
      <c r="D149" s="193" t="s">
        <v>195</v>
      </c>
      <c r="E149" s="194" t="s">
        <v>1116</v>
      </c>
      <c r="F149" s="195" t="s">
        <v>1117</v>
      </c>
      <c r="G149" s="196" t="s">
        <v>198</v>
      </c>
      <c r="H149" s="197">
        <v>0.312</v>
      </c>
      <c r="I149" s="198"/>
      <c r="J149" s="199">
        <f>ROUND(I149*H149,2)</f>
        <v>0</v>
      </c>
      <c r="K149" s="200"/>
      <c r="L149" s="40"/>
      <c r="M149" s="201" t="s">
        <v>1</v>
      </c>
      <c r="N149" s="202" t="s">
        <v>45</v>
      </c>
      <c r="O149" s="72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199</v>
      </c>
      <c r="AT149" s="205" t="s">
        <v>195</v>
      </c>
      <c r="AU149" s="205" t="s">
        <v>87</v>
      </c>
      <c r="AY149" s="18" t="s">
        <v>193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87</v>
      </c>
      <c r="BK149" s="206">
        <f>ROUND(I149*H149,2)</f>
        <v>0</v>
      </c>
      <c r="BL149" s="18" t="s">
        <v>199</v>
      </c>
      <c r="BM149" s="205" t="s">
        <v>312</v>
      </c>
    </row>
    <row r="150" spans="2:51" s="13" customFormat="1" ht="12">
      <c r="B150" s="207"/>
      <c r="C150" s="208"/>
      <c r="D150" s="209" t="s">
        <v>201</v>
      </c>
      <c r="E150" s="210" t="s">
        <v>1</v>
      </c>
      <c r="F150" s="211" t="s">
        <v>2748</v>
      </c>
      <c r="G150" s="208"/>
      <c r="H150" s="212">
        <v>0.312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201</v>
      </c>
      <c r="AU150" s="218" t="s">
        <v>87</v>
      </c>
      <c r="AV150" s="13" t="s">
        <v>89</v>
      </c>
      <c r="AW150" s="13" t="s">
        <v>36</v>
      </c>
      <c r="AX150" s="13" t="s">
        <v>80</v>
      </c>
      <c r="AY150" s="218" t="s">
        <v>193</v>
      </c>
    </row>
    <row r="151" spans="2:51" s="14" customFormat="1" ht="12">
      <c r="B151" s="219"/>
      <c r="C151" s="220"/>
      <c r="D151" s="209" t="s">
        <v>201</v>
      </c>
      <c r="E151" s="221" t="s">
        <v>1</v>
      </c>
      <c r="F151" s="222" t="s">
        <v>203</v>
      </c>
      <c r="G151" s="220"/>
      <c r="H151" s="223">
        <v>0.312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201</v>
      </c>
      <c r="AU151" s="229" t="s">
        <v>87</v>
      </c>
      <c r="AV151" s="14" t="s">
        <v>199</v>
      </c>
      <c r="AW151" s="14" t="s">
        <v>36</v>
      </c>
      <c r="AX151" s="14" t="s">
        <v>87</v>
      </c>
      <c r="AY151" s="229" t="s">
        <v>193</v>
      </c>
    </row>
    <row r="152" spans="1:65" s="2" customFormat="1" ht="21.75" customHeight="1">
      <c r="A152" s="35"/>
      <c r="B152" s="36"/>
      <c r="C152" s="193" t="s">
        <v>241</v>
      </c>
      <c r="D152" s="193" t="s">
        <v>195</v>
      </c>
      <c r="E152" s="194" t="s">
        <v>1119</v>
      </c>
      <c r="F152" s="195" t="s">
        <v>1120</v>
      </c>
      <c r="G152" s="196" t="s">
        <v>198</v>
      </c>
      <c r="H152" s="197">
        <v>7.104</v>
      </c>
      <c r="I152" s="198"/>
      <c r="J152" s="199">
        <f>ROUND(I152*H152,2)</f>
        <v>0</v>
      </c>
      <c r="K152" s="200"/>
      <c r="L152" s="40"/>
      <c r="M152" s="201" t="s">
        <v>1</v>
      </c>
      <c r="N152" s="202" t="s">
        <v>45</v>
      </c>
      <c r="O152" s="72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5" t="s">
        <v>199</v>
      </c>
      <c r="AT152" s="205" t="s">
        <v>195</v>
      </c>
      <c r="AU152" s="205" t="s">
        <v>87</v>
      </c>
      <c r="AY152" s="18" t="s">
        <v>193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87</v>
      </c>
      <c r="BK152" s="206">
        <f>ROUND(I152*H152,2)</f>
        <v>0</v>
      </c>
      <c r="BL152" s="18" t="s">
        <v>199</v>
      </c>
      <c r="BM152" s="205" t="s">
        <v>333</v>
      </c>
    </row>
    <row r="153" spans="2:51" s="13" customFormat="1" ht="12">
      <c r="B153" s="207"/>
      <c r="C153" s="208"/>
      <c r="D153" s="209" t="s">
        <v>201</v>
      </c>
      <c r="E153" s="210" t="s">
        <v>1</v>
      </c>
      <c r="F153" s="211" t="s">
        <v>2749</v>
      </c>
      <c r="G153" s="208"/>
      <c r="H153" s="212">
        <v>7.104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201</v>
      </c>
      <c r="AU153" s="218" t="s">
        <v>87</v>
      </c>
      <c r="AV153" s="13" t="s">
        <v>89</v>
      </c>
      <c r="AW153" s="13" t="s">
        <v>36</v>
      </c>
      <c r="AX153" s="13" t="s">
        <v>80</v>
      </c>
      <c r="AY153" s="218" t="s">
        <v>193</v>
      </c>
    </row>
    <row r="154" spans="2:51" s="14" customFormat="1" ht="12">
      <c r="B154" s="219"/>
      <c r="C154" s="220"/>
      <c r="D154" s="209" t="s">
        <v>201</v>
      </c>
      <c r="E154" s="221" t="s">
        <v>1</v>
      </c>
      <c r="F154" s="222" t="s">
        <v>203</v>
      </c>
      <c r="G154" s="220"/>
      <c r="H154" s="223">
        <v>7.104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201</v>
      </c>
      <c r="AU154" s="229" t="s">
        <v>87</v>
      </c>
      <c r="AV154" s="14" t="s">
        <v>199</v>
      </c>
      <c r="AW154" s="14" t="s">
        <v>36</v>
      </c>
      <c r="AX154" s="14" t="s">
        <v>87</v>
      </c>
      <c r="AY154" s="229" t="s">
        <v>193</v>
      </c>
    </row>
    <row r="155" spans="1:65" s="2" customFormat="1" ht="21.75" customHeight="1">
      <c r="A155" s="35"/>
      <c r="B155" s="36"/>
      <c r="C155" s="193" t="s">
        <v>259</v>
      </c>
      <c r="D155" s="193" t="s">
        <v>195</v>
      </c>
      <c r="E155" s="194" t="s">
        <v>1122</v>
      </c>
      <c r="F155" s="195" t="s">
        <v>1123</v>
      </c>
      <c r="G155" s="196" t="s">
        <v>198</v>
      </c>
      <c r="H155" s="197">
        <v>7.104</v>
      </c>
      <c r="I155" s="198"/>
      <c r="J155" s="199">
        <f>ROUND(I155*H155,2)</f>
        <v>0</v>
      </c>
      <c r="K155" s="200"/>
      <c r="L155" s="40"/>
      <c r="M155" s="201" t="s">
        <v>1</v>
      </c>
      <c r="N155" s="202" t="s">
        <v>45</v>
      </c>
      <c r="O155" s="7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5" t="s">
        <v>199</v>
      </c>
      <c r="AT155" s="205" t="s">
        <v>195</v>
      </c>
      <c r="AU155" s="205" t="s">
        <v>87</v>
      </c>
      <c r="AY155" s="18" t="s">
        <v>193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87</v>
      </c>
      <c r="BK155" s="206">
        <f>ROUND(I155*H155,2)</f>
        <v>0</v>
      </c>
      <c r="BL155" s="18" t="s">
        <v>199</v>
      </c>
      <c r="BM155" s="205" t="s">
        <v>348</v>
      </c>
    </row>
    <row r="156" spans="1:65" s="2" customFormat="1" ht="21.75" customHeight="1">
      <c r="A156" s="35"/>
      <c r="B156" s="36"/>
      <c r="C156" s="193" t="s">
        <v>265</v>
      </c>
      <c r="D156" s="193" t="s">
        <v>195</v>
      </c>
      <c r="E156" s="194" t="s">
        <v>1124</v>
      </c>
      <c r="F156" s="195" t="s">
        <v>1125</v>
      </c>
      <c r="G156" s="196" t="s">
        <v>198</v>
      </c>
      <c r="H156" s="197">
        <v>71.04</v>
      </c>
      <c r="I156" s="198"/>
      <c r="J156" s="199">
        <f>ROUND(I156*H156,2)</f>
        <v>0</v>
      </c>
      <c r="K156" s="200"/>
      <c r="L156" s="40"/>
      <c r="M156" s="201" t="s">
        <v>1</v>
      </c>
      <c r="N156" s="202" t="s">
        <v>45</v>
      </c>
      <c r="O156" s="72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5" t="s">
        <v>199</v>
      </c>
      <c r="AT156" s="205" t="s">
        <v>195</v>
      </c>
      <c r="AU156" s="205" t="s">
        <v>87</v>
      </c>
      <c r="AY156" s="18" t="s">
        <v>193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87</v>
      </c>
      <c r="BK156" s="206">
        <f>ROUND(I156*H156,2)</f>
        <v>0</v>
      </c>
      <c r="BL156" s="18" t="s">
        <v>199</v>
      </c>
      <c r="BM156" s="205" t="s">
        <v>364</v>
      </c>
    </row>
    <row r="157" spans="2:51" s="13" customFormat="1" ht="12">
      <c r="B157" s="207"/>
      <c r="C157" s="208"/>
      <c r="D157" s="209" t="s">
        <v>201</v>
      </c>
      <c r="E157" s="210" t="s">
        <v>1</v>
      </c>
      <c r="F157" s="211" t="s">
        <v>2750</v>
      </c>
      <c r="G157" s="208"/>
      <c r="H157" s="212">
        <v>71.04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201</v>
      </c>
      <c r="AU157" s="218" t="s">
        <v>87</v>
      </c>
      <c r="AV157" s="13" t="s">
        <v>89</v>
      </c>
      <c r="AW157" s="13" t="s">
        <v>36</v>
      </c>
      <c r="AX157" s="13" t="s">
        <v>80</v>
      </c>
      <c r="AY157" s="218" t="s">
        <v>193</v>
      </c>
    </row>
    <row r="158" spans="2:51" s="14" customFormat="1" ht="12">
      <c r="B158" s="219"/>
      <c r="C158" s="220"/>
      <c r="D158" s="209" t="s">
        <v>201</v>
      </c>
      <c r="E158" s="221" t="s">
        <v>1</v>
      </c>
      <c r="F158" s="222" t="s">
        <v>203</v>
      </c>
      <c r="G158" s="220"/>
      <c r="H158" s="223">
        <v>71.04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201</v>
      </c>
      <c r="AU158" s="229" t="s">
        <v>87</v>
      </c>
      <c r="AV158" s="14" t="s">
        <v>199</v>
      </c>
      <c r="AW158" s="14" t="s">
        <v>36</v>
      </c>
      <c r="AX158" s="14" t="s">
        <v>87</v>
      </c>
      <c r="AY158" s="229" t="s">
        <v>193</v>
      </c>
    </row>
    <row r="159" spans="1:65" s="2" customFormat="1" ht="16.5" customHeight="1">
      <c r="A159" s="35"/>
      <c r="B159" s="36"/>
      <c r="C159" s="193" t="s">
        <v>276</v>
      </c>
      <c r="D159" s="193" t="s">
        <v>195</v>
      </c>
      <c r="E159" s="194" t="s">
        <v>1175</v>
      </c>
      <c r="F159" s="195" t="s">
        <v>1176</v>
      </c>
      <c r="G159" s="196" t="s">
        <v>216</v>
      </c>
      <c r="H159" s="197">
        <v>11.864</v>
      </c>
      <c r="I159" s="198"/>
      <c r="J159" s="199">
        <f>ROUND(I159*H159,2)</f>
        <v>0</v>
      </c>
      <c r="K159" s="200"/>
      <c r="L159" s="40"/>
      <c r="M159" s="201" t="s">
        <v>1</v>
      </c>
      <c r="N159" s="202" t="s">
        <v>45</v>
      </c>
      <c r="O159" s="7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199</v>
      </c>
      <c r="AT159" s="205" t="s">
        <v>195</v>
      </c>
      <c r="AU159" s="205" t="s">
        <v>87</v>
      </c>
      <c r="AY159" s="18" t="s">
        <v>193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87</v>
      </c>
      <c r="BK159" s="206">
        <f>ROUND(I159*H159,2)</f>
        <v>0</v>
      </c>
      <c r="BL159" s="18" t="s">
        <v>199</v>
      </c>
      <c r="BM159" s="205" t="s">
        <v>378</v>
      </c>
    </row>
    <row r="160" spans="1:65" s="2" customFormat="1" ht="16.5" customHeight="1">
      <c r="A160" s="35"/>
      <c r="B160" s="36"/>
      <c r="C160" s="193" t="s">
        <v>294</v>
      </c>
      <c r="D160" s="193" t="s">
        <v>195</v>
      </c>
      <c r="E160" s="194" t="s">
        <v>1127</v>
      </c>
      <c r="F160" s="195" t="s">
        <v>1128</v>
      </c>
      <c r="G160" s="196" t="s">
        <v>216</v>
      </c>
      <c r="H160" s="197">
        <v>11.864</v>
      </c>
      <c r="I160" s="198"/>
      <c r="J160" s="199">
        <f>ROUND(I160*H160,2)</f>
        <v>0</v>
      </c>
      <c r="K160" s="200"/>
      <c r="L160" s="40"/>
      <c r="M160" s="201" t="s">
        <v>1</v>
      </c>
      <c r="N160" s="202" t="s">
        <v>45</v>
      </c>
      <c r="O160" s="72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5" t="s">
        <v>199</v>
      </c>
      <c r="AT160" s="205" t="s">
        <v>195</v>
      </c>
      <c r="AU160" s="205" t="s">
        <v>87</v>
      </c>
      <c r="AY160" s="18" t="s">
        <v>193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8" t="s">
        <v>87</v>
      </c>
      <c r="BK160" s="206">
        <f>ROUND(I160*H160,2)</f>
        <v>0</v>
      </c>
      <c r="BL160" s="18" t="s">
        <v>199</v>
      </c>
      <c r="BM160" s="205" t="s">
        <v>389</v>
      </c>
    </row>
    <row r="161" spans="2:51" s="13" customFormat="1" ht="12">
      <c r="B161" s="207"/>
      <c r="C161" s="208"/>
      <c r="D161" s="209" t="s">
        <v>201</v>
      </c>
      <c r="E161" s="210" t="s">
        <v>1</v>
      </c>
      <c r="F161" s="211" t="s">
        <v>2751</v>
      </c>
      <c r="G161" s="208"/>
      <c r="H161" s="212">
        <v>11.864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201</v>
      </c>
      <c r="AU161" s="218" t="s">
        <v>87</v>
      </c>
      <c r="AV161" s="13" t="s">
        <v>89</v>
      </c>
      <c r="AW161" s="13" t="s">
        <v>36</v>
      </c>
      <c r="AX161" s="13" t="s">
        <v>80</v>
      </c>
      <c r="AY161" s="218" t="s">
        <v>193</v>
      </c>
    </row>
    <row r="162" spans="2:51" s="14" customFormat="1" ht="12">
      <c r="B162" s="219"/>
      <c r="C162" s="220"/>
      <c r="D162" s="209" t="s">
        <v>201</v>
      </c>
      <c r="E162" s="221" t="s">
        <v>1</v>
      </c>
      <c r="F162" s="222" t="s">
        <v>203</v>
      </c>
      <c r="G162" s="220"/>
      <c r="H162" s="223">
        <v>11.864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201</v>
      </c>
      <c r="AU162" s="229" t="s">
        <v>87</v>
      </c>
      <c r="AV162" s="14" t="s">
        <v>199</v>
      </c>
      <c r="AW162" s="14" t="s">
        <v>36</v>
      </c>
      <c r="AX162" s="14" t="s">
        <v>87</v>
      </c>
      <c r="AY162" s="229" t="s">
        <v>193</v>
      </c>
    </row>
    <row r="163" spans="1:65" s="2" customFormat="1" ht="16.5" customHeight="1">
      <c r="A163" s="35"/>
      <c r="B163" s="36"/>
      <c r="C163" s="193" t="s">
        <v>312</v>
      </c>
      <c r="D163" s="193" t="s">
        <v>195</v>
      </c>
      <c r="E163" s="194" t="s">
        <v>1130</v>
      </c>
      <c r="F163" s="195" t="s">
        <v>1131</v>
      </c>
      <c r="G163" s="196" t="s">
        <v>198</v>
      </c>
      <c r="H163" s="197">
        <v>0.52</v>
      </c>
      <c r="I163" s="198"/>
      <c r="J163" s="199">
        <f>ROUND(I163*H163,2)</f>
        <v>0</v>
      </c>
      <c r="K163" s="200"/>
      <c r="L163" s="40"/>
      <c r="M163" s="201" t="s">
        <v>1</v>
      </c>
      <c r="N163" s="202" t="s">
        <v>45</v>
      </c>
      <c r="O163" s="72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5" t="s">
        <v>199</v>
      </c>
      <c r="AT163" s="205" t="s">
        <v>195</v>
      </c>
      <c r="AU163" s="205" t="s">
        <v>87</v>
      </c>
      <c r="AY163" s="18" t="s">
        <v>193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87</v>
      </c>
      <c r="BK163" s="206">
        <f>ROUND(I163*H163,2)</f>
        <v>0</v>
      </c>
      <c r="BL163" s="18" t="s">
        <v>199</v>
      </c>
      <c r="BM163" s="205" t="s">
        <v>399</v>
      </c>
    </row>
    <row r="164" spans="2:51" s="13" customFormat="1" ht="12">
      <c r="B164" s="207"/>
      <c r="C164" s="208"/>
      <c r="D164" s="209" t="s">
        <v>201</v>
      </c>
      <c r="E164" s="210" t="s">
        <v>1</v>
      </c>
      <c r="F164" s="211" t="s">
        <v>2752</v>
      </c>
      <c r="G164" s="208"/>
      <c r="H164" s="212">
        <v>0.52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201</v>
      </c>
      <c r="AU164" s="218" t="s">
        <v>87</v>
      </c>
      <c r="AV164" s="13" t="s">
        <v>89</v>
      </c>
      <c r="AW164" s="13" t="s">
        <v>36</v>
      </c>
      <c r="AX164" s="13" t="s">
        <v>80</v>
      </c>
      <c r="AY164" s="218" t="s">
        <v>193</v>
      </c>
    </row>
    <row r="165" spans="2:51" s="14" customFormat="1" ht="12">
      <c r="B165" s="219"/>
      <c r="C165" s="220"/>
      <c r="D165" s="209" t="s">
        <v>201</v>
      </c>
      <c r="E165" s="221" t="s">
        <v>1</v>
      </c>
      <c r="F165" s="222" t="s">
        <v>203</v>
      </c>
      <c r="G165" s="220"/>
      <c r="H165" s="223">
        <v>0.52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201</v>
      </c>
      <c r="AU165" s="229" t="s">
        <v>87</v>
      </c>
      <c r="AV165" s="14" t="s">
        <v>199</v>
      </c>
      <c r="AW165" s="14" t="s">
        <v>36</v>
      </c>
      <c r="AX165" s="14" t="s">
        <v>87</v>
      </c>
      <c r="AY165" s="229" t="s">
        <v>193</v>
      </c>
    </row>
    <row r="166" spans="1:65" s="2" customFormat="1" ht="21.75" customHeight="1">
      <c r="A166" s="35"/>
      <c r="B166" s="36"/>
      <c r="C166" s="193" t="s">
        <v>316</v>
      </c>
      <c r="D166" s="193" t="s">
        <v>195</v>
      </c>
      <c r="E166" s="194" t="s">
        <v>1133</v>
      </c>
      <c r="F166" s="195" t="s">
        <v>1134</v>
      </c>
      <c r="G166" s="196" t="s">
        <v>231</v>
      </c>
      <c r="H166" s="197">
        <v>2.6</v>
      </c>
      <c r="I166" s="198"/>
      <c r="J166" s="199">
        <f>ROUND(I166*H166,2)</f>
        <v>0</v>
      </c>
      <c r="K166" s="200"/>
      <c r="L166" s="40"/>
      <c r="M166" s="201" t="s">
        <v>1</v>
      </c>
      <c r="N166" s="202" t="s">
        <v>45</v>
      </c>
      <c r="O166" s="72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87</v>
      </c>
      <c r="AY166" s="18" t="s">
        <v>193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87</v>
      </c>
      <c r="BK166" s="206">
        <f>ROUND(I166*H166,2)</f>
        <v>0</v>
      </c>
      <c r="BL166" s="18" t="s">
        <v>199</v>
      </c>
      <c r="BM166" s="205" t="s">
        <v>408</v>
      </c>
    </row>
    <row r="167" spans="2:51" s="13" customFormat="1" ht="12">
      <c r="B167" s="207"/>
      <c r="C167" s="208"/>
      <c r="D167" s="209" t="s">
        <v>201</v>
      </c>
      <c r="E167" s="210" t="s">
        <v>1</v>
      </c>
      <c r="F167" s="211" t="s">
        <v>2753</v>
      </c>
      <c r="G167" s="208"/>
      <c r="H167" s="212">
        <v>2.6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201</v>
      </c>
      <c r="AU167" s="218" t="s">
        <v>87</v>
      </c>
      <c r="AV167" s="13" t="s">
        <v>89</v>
      </c>
      <c r="AW167" s="13" t="s">
        <v>36</v>
      </c>
      <c r="AX167" s="13" t="s">
        <v>80</v>
      </c>
      <c r="AY167" s="218" t="s">
        <v>193</v>
      </c>
    </row>
    <row r="168" spans="2:51" s="14" customFormat="1" ht="12">
      <c r="B168" s="219"/>
      <c r="C168" s="220"/>
      <c r="D168" s="209" t="s">
        <v>201</v>
      </c>
      <c r="E168" s="221" t="s">
        <v>1</v>
      </c>
      <c r="F168" s="222" t="s">
        <v>203</v>
      </c>
      <c r="G168" s="220"/>
      <c r="H168" s="223">
        <v>2.6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201</v>
      </c>
      <c r="AU168" s="229" t="s">
        <v>87</v>
      </c>
      <c r="AV168" s="14" t="s">
        <v>199</v>
      </c>
      <c r="AW168" s="14" t="s">
        <v>36</v>
      </c>
      <c r="AX168" s="14" t="s">
        <v>87</v>
      </c>
      <c r="AY168" s="229" t="s">
        <v>193</v>
      </c>
    </row>
    <row r="169" spans="1:65" s="2" customFormat="1" ht="16.5" customHeight="1">
      <c r="A169" s="35"/>
      <c r="B169" s="36"/>
      <c r="C169" s="193" t="s">
        <v>333</v>
      </c>
      <c r="D169" s="193" t="s">
        <v>195</v>
      </c>
      <c r="E169" s="194" t="s">
        <v>1136</v>
      </c>
      <c r="F169" s="195" t="s">
        <v>1137</v>
      </c>
      <c r="G169" s="196" t="s">
        <v>231</v>
      </c>
      <c r="H169" s="197">
        <v>2.6</v>
      </c>
      <c r="I169" s="198"/>
      <c r="J169" s="199">
        <f>ROUND(I169*H169,2)</f>
        <v>0</v>
      </c>
      <c r="K169" s="200"/>
      <c r="L169" s="40"/>
      <c r="M169" s="201" t="s">
        <v>1</v>
      </c>
      <c r="N169" s="202" t="s">
        <v>45</v>
      </c>
      <c r="O169" s="72"/>
      <c r="P169" s="203">
        <f>O169*H169</f>
        <v>0</v>
      </c>
      <c r="Q169" s="203">
        <v>2E-05</v>
      </c>
      <c r="R169" s="203">
        <f>Q169*H169</f>
        <v>5.2000000000000004E-05</v>
      </c>
      <c r="S169" s="203">
        <v>0</v>
      </c>
      <c r="T169" s="20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199</v>
      </c>
      <c r="AT169" s="205" t="s">
        <v>195</v>
      </c>
      <c r="AU169" s="205" t="s">
        <v>87</v>
      </c>
      <c r="AY169" s="18" t="s">
        <v>193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87</v>
      </c>
      <c r="BK169" s="206">
        <f>ROUND(I169*H169,2)</f>
        <v>0</v>
      </c>
      <c r="BL169" s="18" t="s">
        <v>199</v>
      </c>
      <c r="BM169" s="205" t="s">
        <v>417</v>
      </c>
    </row>
    <row r="170" spans="2:63" s="12" customFormat="1" ht="25.9" customHeight="1">
      <c r="B170" s="177"/>
      <c r="C170" s="178"/>
      <c r="D170" s="179" t="s">
        <v>79</v>
      </c>
      <c r="E170" s="180" t="s">
        <v>888</v>
      </c>
      <c r="F170" s="180" t="s">
        <v>1138</v>
      </c>
      <c r="G170" s="178"/>
      <c r="H170" s="178"/>
      <c r="I170" s="181"/>
      <c r="J170" s="182">
        <f>BK170</f>
        <v>0</v>
      </c>
      <c r="K170" s="178"/>
      <c r="L170" s="183"/>
      <c r="M170" s="184"/>
      <c r="N170" s="185"/>
      <c r="O170" s="185"/>
      <c r="P170" s="186">
        <f>SUM(P171:P196)</f>
        <v>0</v>
      </c>
      <c r="Q170" s="185"/>
      <c r="R170" s="186">
        <f>SUM(R171:R196)</f>
        <v>0.021419999999999998</v>
      </c>
      <c r="S170" s="185"/>
      <c r="T170" s="187">
        <f>SUM(T171:T196)</f>
        <v>10.426379999999998</v>
      </c>
      <c r="AR170" s="188" t="s">
        <v>87</v>
      </c>
      <c r="AT170" s="189" t="s">
        <v>79</v>
      </c>
      <c r="AU170" s="189" t="s">
        <v>80</v>
      </c>
      <c r="AY170" s="188" t="s">
        <v>193</v>
      </c>
      <c r="BK170" s="190">
        <f>SUM(BK171:BK196)</f>
        <v>0</v>
      </c>
    </row>
    <row r="171" spans="1:65" s="2" customFormat="1" ht="16.5" customHeight="1">
      <c r="A171" s="35"/>
      <c r="B171" s="36"/>
      <c r="C171" s="193" t="s">
        <v>8</v>
      </c>
      <c r="D171" s="193" t="s">
        <v>195</v>
      </c>
      <c r="E171" s="194" t="s">
        <v>1139</v>
      </c>
      <c r="F171" s="195" t="s">
        <v>1140</v>
      </c>
      <c r="G171" s="196" t="s">
        <v>496</v>
      </c>
      <c r="H171" s="197">
        <v>16.3</v>
      </c>
      <c r="I171" s="198"/>
      <c r="J171" s="199">
        <f>ROUND(I171*H171,2)</f>
        <v>0</v>
      </c>
      <c r="K171" s="200"/>
      <c r="L171" s="40"/>
      <c r="M171" s="201" t="s">
        <v>1</v>
      </c>
      <c r="N171" s="202" t="s">
        <v>45</v>
      </c>
      <c r="O171" s="72"/>
      <c r="P171" s="203">
        <f>O171*H171</f>
        <v>0</v>
      </c>
      <c r="Q171" s="203">
        <v>0.00049</v>
      </c>
      <c r="R171" s="203">
        <f>Q171*H171</f>
        <v>0.007987</v>
      </c>
      <c r="S171" s="203">
        <v>0.1467</v>
      </c>
      <c r="T171" s="204">
        <f>S171*H171</f>
        <v>2.39121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87</v>
      </c>
      <c r="BK171" s="206">
        <f>ROUND(I171*H171,2)</f>
        <v>0</v>
      </c>
      <c r="BL171" s="18" t="s">
        <v>199</v>
      </c>
      <c r="BM171" s="205" t="s">
        <v>425</v>
      </c>
    </row>
    <row r="172" spans="2:51" s="13" customFormat="1" ht="12">
      <c r="B172" s="207"/>
      <c r="C172" s="208"/>
      <c r="D172" s="209" t="s">
        <v>201</v>
      </c>
      <c r="E172" s="210" t="s">
        <v>1</v>
      </c>
      <c r="F172" s="211" t="s">
        <v>2754</v>
      </c>
      <c r="G172" s="208"/>
      <c r="H172" s="212">
        <v>1.5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201</v>
      </c>
      <c r="AU172" s="218" t="s">
        <v>87</v>
      </c>
      <c r="AV172" s="13" t="s">
        <v>89</v>
      </c>
      <c r="AW172" s="13" t="s">
        <v>36</v>
      </c>
      <c r="AX172" s="13" t="s">
        <v>80</v>
      </c>
      <c r="AY172" s="218" t="s">
        <v>193</v>
      </c>
    </row>
    <row r="173" spans="2:51" s="13" customFormat="1" ht="12">
      <c r="B173" s="207"/>
      <c r="C173" s="208"/>
      <c r="D173" s="209" t="s">
        <v>201</v>
      </c>
      <c r="E173" s="210" t="s">
        <v>1</v>
      </c>
      <c r="F173" s="211" t="s">
        <v>2755</v>
      </c>
      <c r="G173" s="208"/>
      <c r="H173" s="212">
        <v>14.8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201</v>
      </c>
      <c r="AU173" s="218" t="s">
        <v>87</v>
      </c>
      <c r="AV173" s="13" t="s">
        <v>89</v>
      </c>
      <c r="AW173" s="13" t="s">
        <v>36</v>
      </c>
      <c r="AX173" s="13" t="s">
        <v>80</v>
      </c>
      <c r="AY173" s="218" t="s">
        <v>193</v>
      </c>
    </row>
    <row r="174" spans="2:51" s="14" customFormat="1" ht="12">
      <c r="B174" s="219"/>
      <c r="C174" s="220"/>
      <c r="D174" s="209" t="s">
        <v>201</v>
      </c>
      <c r="E174" s="221" t="s">
        <v>1</v>
      </c>
      <c r="F174" s="222" t="s">
        <v>203</v>
      </c>
      <c r="G174" s="220"/>
      <c r="H174" s="223">
        <v>16.3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201</v>
      </c>
      <c r="AU174" s="229" t="s">
        <v>87</v>
      </c>
      <c r="AV174" s="14" t="s">
        <v>199</v>
      </c>
      <c r="AW174" s="14" t="s">
        <v>36</v>
      </c>
      <c r="AX174" s="14" t="s">
        <v>87</v>
      </c>
      <c r="AY174" s="229" t="s">
        <v>193</v>
      </c>
    </row>
    <row r="175" spans="1:65" s="2" customFormat="1" ht="16.5" customHeight="1">
      <c r="A175" s="35"/>
      <c r="B175" s="36"/>
      <c r="C175" s="193" t="s">
        <v>348</v>
      </c>
      <c r="D175" s="193" t="s">
        <v>195</v>
      </c>
      <c r="E175" s="194" t="s">
        <v>1142</v>
      </c>
      <c r="F175" s="195" t="s">
        <v>1143</v>
      </c>
      <c r="G175" s="196" t="s">
        <v>496</v>
      </c>
      <c r="H175" s="197">
        <v>24.7</v>
      </c>
      <c r="I175" s="198"/>
      <c r="J175" s="199">
        <f>ROUND(I175*H175,2)</f>
        <v>0</v>
      </c>
      <c r="K175" s="200"/>
      <c r="L175" s="40"/>
      <c r="M175" s="201" t="s">
        <v>1</v>
      </c>
      <c r="N175" s="202" t="s">
        <v>45</v>
      </c>
      <c r="O175" s="72"/>
      <c r="P175" s="203">
        <f>O175*H175</f>
        <v>0</v>
      </c>
      <c r="Q175" s="203">
        <v>0.00049</v>
      </c>
      <c r="R175" s="203">
        <f>Q175*H175</f>
        <v>0.012103</v>
      </c>
      <c r="S175" s="203">
        <v>0.3211</v>
      </c>
      <c r="T175" s="204">
        <f>S175*H175</f>
        <v>7.93117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87</v>
      </c>
      <c r="BK175" s="206">
        <f>ROUND(I175*H175,2)</f>
        <v>0</v>
      </c>
      <c r="BL175" s="18" t="s">
        <v>199</v>
      </c>
      <c r="BM175" s="205" t="s">
        <v>457</v>
      </c>
    </row>
    <row r="176" spans="2:51" s="13" customFormat="1" ht="12">
      <c r="B176" s="207"/>
      <c r="C176" s="208"/>
      <c r="D176" s="209" t="s">
        <v>201</v>
      </c>
      <c r="E176" s="210" t="s">
        <v>1</v>
      </c>
      <c r="F176" s="211" t="s">
        <v>2756</v>
      </c>
      <c r="G176" s="208"/>
      <c r="H176" s="212">
        <v>8.7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201</v>
      </c>
      <c r="AU176" s="218" t="s">
        <v>87</v>
      </c>
      <c r="AV176" s="13" t="s">
        <v>89</v>
      </c>
      <c r="AW176" s="13" t="s">
        <v>36</v>
      </c>
      <c r="AX176" s="13" t="s">
        <v>80</v>
      </c>
      <c r="AY176" s="218" t="s">
        <v>193</v>
      </c>
    </row>
    <row r="177" spans="2:51" s="13" customFormat="1" ht="12">
      <c r="B177" s="207"/>
      <c r="C177" s="208"/>
      <c r="D177" s="209" t="s">
        <v>201</v>
      </c>
      <c r="E177" s="210" t="s">
        <v>1</v>
      </c>
      <c r="F177" s="211" t="s">
        <v>2757</v>
      </c>
      <c r="G177" s="208"/>
      <c r="H177" s="212">
        <v>8.8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201</v>
      </c>
      <c r="AU177" s="218" t="s">
        <v>87</v>
      </c>
      <c r="AV177" s="13" t="s">
        <v>89</v>
      </c>
      <c r="AW177" s="13" t="s">
        <v>36</v>
      </c>
      <c r="AX177" s="13" t="s">
        <v>80</v>
      </c>
      <c r="AY177" s="218" t="s">
        <v>193</v>
      </c>
    </row>
    <row r="178" spans="2:51" s="13" customFormat="1" ht="12">
      <c r="B178" s="207"/>
      <c r="C178" s="208"/>
      <c r="D178" s="209" t="s">
        <v>201</v>
      </c>
      <c r="E178" s="210" t="s">
        <v>1</v>
      </c>
      <c r="F178" s="211" t="s">
        <v>2758</v>
      </c>
      <c r="G178" s="208"/>
      <c r="H178" s="212">
        <v>7.2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201</v>
      </c>
      <c r="AU178" s="218" t="s">
        <v>87</v>
      </c>
      <c r="AV178" s="13" t="s">
        <v>89</v>
      </c>
      <c r="AW178" s="13" t="s">
        <v>36</v>
      </c>
      <c r="AX178" s="13" t="s">
        <v>80</v>
      </c>
      <c r="AY178" s="218" t="s">
        <v>193</v>
      </c>
    </row>
    <row r="179" spans="2:51" s="14" customFormat="1" ht="12">
      <c r="B179" s="219"/>
      <c r="C179" s="220"/>
      <c r="D179" s="209" t="s">
        <v>201</v>
      </c>
      <c r="E179" s="221" t="s">
        <v>1</v>
      </c>
      <c r="F179" s="222" t="s">
        <v>203</v>
      </c>
      <c r="G179" s="220"/>
      <c r="H179" s="223">
        <v>24.7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201</v>
      </c>
      <c r="AU179" s="229" t="s">
        <v>87</v>
      </c>
      <c r="AV179" s="14" t="s">
        <v>199</v>
      </c>
      <c r="AW179" s="14" t="s">
        <v>36</v>
      </c>
      <c r="AX179" s="14" t="s">
        <v>87</v>
      </c>
      <c r="AY179" s="229" t="s">
        <v>193</v>
      </c>
    </row>
    <row r="180" spans="1:65" s="2" customFormat="1" ht="21.75" customHeight="1">
      <c r="A180" s="35"/>
      <c r="B180" s="36"/>
      <c r="C180" s="193" t="s">
        <v>353</v>
      </c>
      <c r="D180" s="193" t="s">
        <v>195</v>
      </c>
      <c r="E180" s="194" t="s">
        <v>2759</v>
      </c>
      <c r="F180" s="195" t="s">
        <v>2760</v>
      </c>
      <c r="G180" s="196" t="s">
        <v>367</v>
      </c>
      <c r="H180" s="197">
        <v>1</v>
      </c>
      <c r="I180" s="198"/>
      <c r="J180" s="199">
        <f>ROUND(I180*H180,2)</f>
        <v>0</v>
      </c>
      <c r="K180" s="200"/>
      <c r="L180" s="40"/>
      <c r="M180" s="201" t="s">
        <v>1</v>
      </c>
      <c r="N180" s="202" t="s">
        <v>45</v>
      </c>
      <c r="O180" s="72"/>
      <c r="P180" s="203">
        <f>O180*H180</f>
        <v>0</v>
      </c>
      <c r="Q180" s="203">
        <v>0.00133</v>
      </c>
      <c r="R180" s="203">
        <f>Q180*H180</f>
        <v>0.00133</v>
      </c>
      <c r="S180" s="203">
        <v>0.104</v>
      </c>
      <c r="T180" s="204">
        <f>S180*H180</f>
        <v>0.104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5" t="s">
        <v>199</v>
      </c>
      <c r="AT180" s="205" t="s">
        <v>195</v>
      </c>
      <c r="AU180" s="205" t="s">
        <v>87</v>
      </c>
      <c r="AY180" s="18" t="s">
        <v>193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8" t="s">
        <v>87</v>
      </c>
      <c r="BK180" s="206">
        <f>ROUND(I180*H180,2)</f>
        <v>0</v>
      </c>
      <c r="BL180" s="18" t="s">
        <v>199</v>
      </c>
      <c r="BM180" s="205" t="s">
        <v>478</v>
      </c>
    </row>
    <row r="181" spans="2:51" s="13" customFormat="1" ht="12">
      <c r="B181" s="207"/>
      <c r="C181" s="208"/>
      <c r="D181" s="209" t="s">
        <v>201</v>
      </c>
      <c r="E181" s="210" t="s">
        <v>1</v>
      </c>
      <c r="F181" s="211" t="s">
        <v>2761</v>
      </c>
      <c r="G181" s="208"/>
      <c r="H181" s="212">
        <v>1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201</v>
      </c>
      <c r="AU181" s="218" t="s">
        <v>87</v>
      </c>
      <c r="AV181" s="13" t="s">
        <v>89</v>
      </c>
      <c r="AW181" s="13" t="s">
        <v>36</v>
      </c>
      <c r="AX181" s="13" t="s">
        <v>80</v>
      </c>
      <c r="AY181" s="218" t="s">
        <v>193</v>
      </c>
    </row>
    <row r="182" spans="2:51" s="14" customFormat="1" ht="12">
      <c r="B182" s="219"/>
      <c r="C182" s="220"/>
      <c r="D182" s="209" t="s">
        <v>201</v>
      </c>
      <c r="E182" s="221" t="s">
        <v>1</v>
      </c>
      <c r="F182" s="222" t="s">
        <v>203</v>
      </c>
      <c r="G182" s="220"/>
      <c r="H182" s="223">
        <v>1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201</v>
      </c>
      <c r="AU182" s="229" t="s">
        <v>87</v>
      </c>
      <c r="AV182" s="14" t="s">
        <v>199</v>
      </c>
      <c r="AW182" s="14" t="s">
        <v>36</v>
      </c>
      <c r="AX182" s="14" t="s">
        <v>87</v>
      </c>
      <c r="AY182" s="229" t="s">
        <v>193</v>
      </c>
    </row>
    <row r="183" spans="1:65" s="2" customFormat="1" ht="24.2" customHeight="1">
      <c r="A183" s="35"/>
      <c r="B183" s="36"/>
      <c r="C183" s="193" t="s">
        <v>364</v>
      </c>
      <c r="D183" s="193" t="s">
        <v>195</v>
      </c>
      <c r="E183" s="194" t="s">
        <v>1155</v>
      </c>
      <c r="F183" s="195" t="s">
        <v>2762</v>
      </c>
      <c r="G183" s="196" t="s">
        <v>496</v>
      </c>
      <c r="H183" s="197">
        <v>27</v>
      </c>
      <c r="I183" s="198"/>
      <c r="J183" s="199">
        <f>ROUND(I183*H183,2)</f>
        <v>0</v>
      </c>
      <c r="K183" s="200"/>
      <c r="L183" s="40"/>
      <c r="M183" s="201" t="s">
        <v>1</v>
      </c>
      <c r="N183" s="202" t="s">
        <v>45</v>
      </c>
      <c r="O183" s="72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5" t="s">
        <v>199</v>
      </c>
      <c r="AT183" s="205" t="s">
        <v>195</v>
      </c>
      <c r="AU183" s="205" t="s">
        <v>87</v>
      </c>
      <c r="AY183" s="18" t="s">
        <v>193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8" t="s">
        <v>87</v>
      </c>
      <c r="BK183" s="206">
        <f>ROUND(I183*H183,2)</f>
        <v>0</v>
      </c>
      <c r="BL183" s="18" t="s">
        <v>199</v>
      </c>
      <c r="BM183" s="205" t="s">
        <v>493</v>
      </c>
    </row>
    <row r="184" spans="2:51" s="13" customFormat="1" ht="12">
      <c r="B184" s="207"/>
      <c r="C184" s="208"/>
      <c r="D184" s="209" t="s">
        <v>201</v>
      </c>
      <c r="E184" s="210" t="s">
        <v>1</v>
      </c>
      <c r="F184" s="211" t="s">
        <v>2763</v>
      </c>
      <c r="G184" s="208"/>
      <c r="H184" s="212">
        <v>27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201</v>
      </c>
      <c r="AU184" s="218" t="s">
        <v>87</v>
      </c>
      <c r="AV184" s="13" t="s">
        <v>89</v>
      </c>
      <c r="AW184" s="13" t="s">
        <v>36</v>
      </c>
      <c r="AX184" s="13" t="s">
        <v>80</v>
      </c>
      <c r="AY184" s="218" t="s">
        <v>193</v>
      </c>
    </row>
    <row r="185" spans="2:51" s="14" customFormat="1" ht="12">
      <c r="B185" s="219"/>
      <c r="C185" s="220"/>
      <c r="D185" s="209" t="s">
        <v>201</v>
      </c>
      <c r="E185" s="221" t="s">
        <v>1</v>
      </c>
      <c r="F185" s="222" t="s">
        <v>203</v>
      </c>
      <c r="G185" s="220"/>
      <c r="H185" s="223">
        <v>27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201</v>
      </c>
      <c r="AU185" s="229" t="s">
        <v>87</v>
      </c>
      <c r="AV185" s="14" t="s">
        <v>199</v>
      </c>
      <c r="AW185" s="14" t="s">
        <v>36</v>
      </c>
      <c r="AX185" s="14" t="s">
        <v>87</v>
      </c>
      <c r="AY185" s="229" t="s">
        <v>193</v>
      </c>
    </row>
    <row r="186" spans="1:65" s="2" customFormat="1" ht="16.5" customHeight="1">
      <c r="A186" s="35"/>
      <c r="B186" s="36"/>
      <c r="C186" s="193" t="s">
        <v>369</v>
      </c>
      <c r="D186" s="193" t="s">
        <v>195</v>
      </c>
      <c r="E186" s="194" t="s">
        <v>1161</v>
      </c>
      <c r="F186" s="195" t="s">
        <v>1162</v>
      </c>
      <c r="G186" s="196" t="s">
        <v>216</v>
      </c>
      <c r="H186" s="197">
        <v>0.572</v>
      </c>
      <c r="I186" s="198"/>
      <c r="J186" s="199">
        <f>ROUND(I186*H186,2)</f>
        <v>0</v>
      </c>
      <c r="K186" s="200"/>
      <c r="L186" s="40"/>
      <c r="M186" s="201" t="s">
        <v>1</v>
      </c>
      <c r="N186" s="202" t="s">
        <v>45</v>
      </c>
      <c r="O186" s="72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5" t="s">
        <v>199</v>
      </c>
      <c r="AT186" s="205" t="s">
        <v>195</v>
      </c>
      <c r="AU186" s="205" t="s">
        <v>87</v>
      </c>
      <c r="AY186" s="18" t="s">
        <v>193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87</v>
      </c>
      <c r="BK186" s="206">
        <f>ROUND(I186*H186,2)</f>
        <v>0</v>
      </c>
      <c r="BL186" s="18" t="s">
        <v>199</v>
      </c>
      <c r="BM186" s="205" t="s">
        <v>511</v>
      </c>
    </row>
    <row r="187" spans="2:51" s="13" customFormat="1" ht="12">
      <c r="B187" s="207"/>
      <c r="C187" s="208"/>
      <c r="D187" s="209" t="s">
        <v>201</v>
      </c>
      <c r="E187" s="210" t="s">
        <v>1</v>
      </c>
      <c r="F187" s="211" t="s">
        <v>2764</v>
      </c>
      <c r="G187" s="208"/>
      <c r="H187" s="212">
        <v>0.572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201</v>
      </c>
      <c r="AU187" s="218" t="s">
        <v>87</v>
      </c>
      <c r="AV187" s="13" t="s">
        <v>89</v>
      </c>
      <c r="AW187" s="13" t="s">
        <v>36</v>
      </c>
      <c r="AX187" s="13" t="s">
        <v>80</v>
      </c>
      <c r="AY187" s="218" t="s">
        <v>193</v>
      </c>
    </row>
    <row r="188" spans="2:51" s="14" customFormat="1" ht="12">
      <c r="B188" s="219"/>
      <c r="C188" s="220"/>
      <c r="D188" s="209" t="s">
        <v>201</v>
      </c>
      <c r="E188" s="221" t="s">
        <v>1</v>
      </c>
      <c r="F188" s="222" t="s">
        <v>203</v>
      </c>
      <c r="G188" s="220"/>
      <c r="H188" s="223">
        <v>0.572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201</v>
      </c>
      <c r="AU188" s="229" t="s">
        <v>87</v>
      </c>
      <c r="AV188" s="14" t="s">
        <v>199</v>
      </c>
      <c r="AW188" s="14" t="s">
        <v>36</v>
      </c>
      <c r="AX188" s="14" t="s">
        <v>87</v>
      </c>
      <c r="AY188" s="229" t="s">
        <v>193</v>
      </c>
    </row>
    <row r="189" spans="1:65" s="2" customFormat="1" ht="16.5" customHeight="1">
      <c r="A189" s="35"/>
      <c r="B189" s="36"/>
      <c r="C189" s="193" t="s">
        <v>378</v>
      </c>
      <c r="D189" s="193" t="s">
        <v>195</v>
      </c>
      <c r="E189" s="194" t="s">
        <v>1165</v>
      </c>
      <c r="F189" s="195" t="s">
        <v>1166</v>
      </c>
      <c r="G189" s="196" t="s">
        <v>216</v>
      </c>
      <c r="H189" s="197">
        <v>1.144</v>
      </c>
      <c r="I189" s="198"/>
      <c r="J189" s="199">
        <f>ROUND(I189*H189,2)</f>
        <v>0</v>
      </c>
      <c r="K189" s="200"/>
      <c r="L189" s="40"/>
      <c r="M189" s="201" t="s">
        <v>1</v>
      </c>
      <c r="N189" s="202" t="s">
        <v>45</v>
      </c>
      <c r="O189" s="72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5" t="s">
        <v>199</v>
      </c>
      <c r="AT189" s="205" t="s">
        <v>195</v>
      </c>
      <c r="AU189" s="205" t="s">
        <v>87</v>
      </c>
      <c r="AY189" s="18" t="s">
        <v>193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8" t="s">
        <v>87</v>
      </c>
      <c r="BK189" s="206">
        <f>ROUND(I189*H189,2)</f>
        <v>0</v>
      </c>
      <c r="BL189" s="18" t="s">
        <v>199</v>
      </c>
      <c r="BM189" s="205" t="s">
        <v>523</v>
      </c>
    </row>
    <row r="190" spans="2:51" s="13" customFormat="1" ht="12">
      <c r="B190" s="207"/>
      <c r="C190" s="208"/>
      <c r="D190" s="209" t="s">
        <v>201</v>
      </c>
      <c r="E190" s="210" t="s">
        <v>1</v>
      </c>
      <c r="F190" s="211" t="s">
        <v>2765</v>
      </c>
      <c r="G190" s="208"/>
      <c r="H190" s="212">
        <v>1.144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201</v>
      </c>
      <c r="AU190" s="218" t="s">
        <v>87</v>
      </c>
      <c r="AV190" s="13" t="s">
        <v>89</v>
      </c>
      <c r="AW190" s="13" t="s">
        <v>36</v>
      </c>
      <c r="AX190" s="13" t="s">
        <v>80</v>
      </c>
      <c r="AY190" s="218" t="s">
        <v>193</v>
      </c>
    </row>
    <row r="191" spans="2:51" s="14" customFormat="1" ht="12">
      <c r="B191" s="219"/>
      <c r="C191" s="220"/>
      <c r="D191" s="209" t="s">
        <v>201</v>
      </c>
      <c r="E191" s="221" t="s">
        <v>1</v>
      </c>
      <c r="F191" s="222" t="s">
        <v>203</v>
      </c>
      <c r="G191" s="220"/>
      <c r="H191" s="223">
        <v>1.144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201</v>
      </c>
      <c r="AU191" s="229" t="s">
        <v>87</v>
      </c>
      <c r="AV191" s="14" t="s">
        <v>199</v>
      </c>
      <c r="AW191" s="14" t="s">
        <v>36</v>
      </c>
      <c r="AX191" s="14" t="s">
        <v>87</v>
      </c>
      <c r="AY191" s="229" t="s">
        <v>193</v>
      </c>
    </row>
    <row r="192" spans="1:65" s="2" customFormat="1" ht="16.5" customHeight="1">
      <c r="A192" s="35"/>
      <c r="B192" s="36"/>
      <c r="C192" s="193" t="s">
        <v>7</v>
      </c>
      <c r="D192" s="193" t="s">
        <v>195</v>
      </c>
      <c r="E192" s="194" t="s">
        <v>1168</v>
      </c>
      <c r="F192" s="195" t="s">
        <v>1169</v>
      </c>
      <c r="G192" s="196" t="s">
        <v>216</v>
      </c>
      <c r="H192" s="197">
        <v>0.572</v>
      </c>
      <c r="I192" s="198"/>
      <c r="J192" s="199">
        <f>ROUND(I192*H192,2)</f>
        <v>0</v>
      </c>
      <c r="K192" s="200"/>
      <c r="L192" s="40"/>
      <c r="M192" s="201" t="s">
        <v>1</v>
      </c>
      <c r="N192" s="202" t="s">
        <v>45</v>
      </c>
      <c r="O192" s="72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5" t="s">
        <v>199</v>
      </c>
      <c r="AT192" s="205" t="s">
        <v>195</v>
      </c>
      <c r="AU192" s="205" t="s">
        <v>87</v>
      </c>
      <c r="AY192" s="18" t="s">
        <v>193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8" t="s">
        <v>87</v>
      </c>
      <c r="BK192" s="206">
        <f>ROUND(I192*H192,2)</f>
        <v>0</v>
      </c>
      <c r="BL192" s="18" t="s">
        <v>199</v>
      </c>
      <c r="BM192" s="205" t="s">
        <v>544</v>
      </c>
    </row>
    <row r="193" spans="1:65" s="2" customFormat="1" ht="21.75" customHeight="1">
      <c r="A193" s="35"/>
      <c r="B193" s="36"/>
      <c r="C193" s="193" t="s">
        <v>389</v>
      </c>
      <c r="D193" s="193" t="s">
        <v>195</v>
      </c>
      <c r="E193" s="194" t="s">
        <v>1170</v>
      </c>
      <c r="F193" s="195" t="s">
        <v>1171</v>
      </c>
      <c r="G193" s="196" t="s">
        <v>216</v>
      </c>
      <c r="H193" s="197">
        <v>0.572</v>
      </c>
      <c r="I193" s="198"/>
      <c r="J193" s="199">
        <f>ROUND(I193*H193,2)</f>
        <v>0</v>
      </c>
      <c r="K193" s="200"/>
      <c r="L193" s="40"/>
      <c r="M193" s="201" t="s">
        <v>1</v>
      </c>
      <c r="N193" s="202" t="s">
        <v>45</v>
      </c>
      <c r="O193" s="72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5" t="s">
        <v>199</v>
      </c>
      <c r="AT193" s="205" t="s">
        <v>195</v>
      </c>
      <c r="AU193" s="205" t="s">
        <v>87</v>
      </c>
      <c r="AY193" s="18" t="s">
        <v>193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8" t="s">
        <v>87</v>
      </c>
      <c r="BK193" s="206">
        <f>ROUND(I193*H193,2)</f>
        <v>0</v>
      </c>
      <c r="BL193" s="18" t="s">
        <v>199</v>
      </c>
      <c r="BM193" s="205" t="s">
        <v>552</v>
      </c>
    </row>
    <row r="194" spans="1:65" s="2" customFormat="1" ht="16.5" customHeight="1">
      <c r="A194" s="35"/>
      <c r="B194" s="36"/>
      <c r="C194" s="193" t="s">
        <v>394</v>
      </c>
      <c r="D194" s="193" t="s">
        <v>195</v>
      </c>
      <c r="E194" s="194" t="s">
        <v>1172</v>
      </c>
      <c r="F194" s="195" t="s">
        <v>1173</v>
      </c>
      <c r="G194" s="196" t="s">
        <v>216</v>
      </c>
      <c r="H194" s="197">
        <v>10.864</v>
      </c>
      <c r="I194" s="198"/>
      <c r="J194" s="199">
        <f>ROUND(I194*H194,2)</f>
        <v>0</v>
      </c>
      <c r="K194" s="200"/>
      <c r="L194" s="40"/>
      <c r="M194" s="201" t="s">
        <v>1</v>
      </c>
      <c r="N194" s="202" t="s">
        <v>45</v>
      </c>
      <c r="O194" s="72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5" t="s">
        <v>199</v>
      </c>
      <c r="AT194" s="205" t="s">
        <v>195</v>
      </c>
      <c r="AU194" s="205" t="s">
        <v>87</v>
      </c>
      <c r="AY194" s="18" t="s">
        <v>193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87</v>
      </c>
      <c r="BK194" s="206">
        <f>ROUND(I194*H194,2)</f>
        <v>0</v>
      </c>
      <c r="BL194" s="18" t="s">
        <v>199</v>
      </c>
      <c r="BM194" s="205" t="s">
        <v>561</v>
      </c>
    </row>
    <row r="195" spans="1:65" s="2" customFormat="1" ht="16.5" customHeight="1">
      <c r="A195" s="35"/>
      <c r="B195" s="36"/>
      <c r="C195" s="193" t="s">
        <v>399</v>
      </c>
      <c r="D195" s="193" t="s">
        <v>195</v>
      </c>
      <c r="E195" s="194" t="s">
        <v>1175</v>
      </c>
      <c r="F195" s="195" t="s">
        <v>1176</v>
      </c>
      <c r="G195" s="196" t="s">
        <v>216</v>
      </c>
      <c r="H195" s="197">
        <v>0.572</v>
      </c>
      <c r="I195" s="198"/>
      <c r="J195" s="199">
        <f>ROUND(I195*H195,2)</f>
        <v>0</v>
      </c>
      <c r="K195" s="200"/>
      <c r="L195" s="40"/>
      <c r="M195" s="201" t="s">
        <v>1</v>
      </c>
      <c r="N195" s="202" t="s">
        <v>45</v>
      </c>
      <c r="O195" s="72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5" t="s">
        <v>199</v>
      </c>
      <c r="AT195" s="205" t="s">
        <v>195</v>
      </c>
      <c r="AU195" s="205" t="s">
        <v>87</v>
      </c>
      <c r="AY195" s="18" t="s">
        <v>193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8" t="s">
        <v>87</v>
      </c>
      <c r="BK195" s="206">
        <f>ROUND(I195*H195,2)</f>
        <v>0</v>
      </c>
      <c r="BL195" s="18" t="s">
        <v>199</v>
      </c>
      <c r="BM195" s="205" t="s">
        <v>570</v>
      </c>
    </row>
    <row r="196" spans="1:65" s="2" customFormat="1" ht="21.75" customHeight="1">
      <c r="A196" s="35"/>
      <c r="B196" s="36"/>
      <c r="C196" s="193" t="s">
        <v>403</v>
      </c>
      <c r="D196" s="193" t="s">
        <v>195</v>
      </c>
      <c r="E196" s="194" t="s">
        <v>1177</v>
      </c>
      <c r="F196" s="195" t="s">
        <v>1178</v>
      </c>
      <c r="G196" s="196" t="s">
        <v>216</v>
      </c>
      <c r="H196" s="197">
        <v>0.158</v>
      </c>
      <c r="I196" s="198"/>
      <c r="J196" s="199">
        <f>ROUND(I196*H196,2)</f>
        <v>0</v>
      </c>
      <c r="K196" s="200"/>
      <c r="L196" s="40"/>
      <c r="M196" s="201" t="s">
        <v>1</v>
      </c>
      <c r="N196" s="202" t="s">
        <v>45</v>
      </c>
      <c r="O196" s="72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5" t="s">
        <v>199</v>
      </c>
      <c r="AT196" s="205" t="s">
        <v>195</v>
      </c>
      <c r="AU196" s="205" t="s">
        <v>87</v>
      </c>
      <c r="AY196" s="18" t="s">
        <v>193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8" t="s">
        <v>87</v>
      </c>
      <c r="BK196" s="206">
        <f>ROUND(I196*H196,2)</f>
        <v>0</v>
      </c>
      <c r="BL196" s="18" t="s">
        <v>199</v>
      </c>
      <c r="BM196" s="205" t="s">
        <v>584</v>
      </c>
    </row>
    <row r="197" spans="2:63" s="12" customFormat="1" ht="25.9" customHeight="1">
      <c r="B197" s="177"/>
      <c r="C197" s="178"/>
      <c r="D197" s="179" t="s">
        <v>79</v>
      </c>
      <c r="E197" s="180" t="s">
        <v>1179</v>
      </c>
      <c r="F197" s="180" t="s">
        <v>1180</v>
      </c>
      <c r="G197" s="178"/>
      <c r="H197" s="178"/>
      <c r="I197" s="181"/>
      <c r="J197" s="182">
        <f>BK197</f>
        <v>0</v>
      </c>
      <c r="K197" s="178"/>
      <c r="L197" s="183"/>
      <c r="M197" s="184"/>
      <c r="N197" s="185"/>
      <c r="O197" s="185"/>
      <c r="P197" s="186">
        <f>SUM(P198:P225)</f>
        <v>0</v>
      </c>
      <c r="Q197" s="185"/>
      <c r="R197" s="186">
        <f>SUM(R198:R225)</f>
        <v>0.10158030000000001</v>
      </c>
      <c r="S197" s="185"/>
      <c r="T197" s="187">
        <f>SUM(T198:T225)</f>
        <v>0</v>
      </c>
      <c r="AR197" s="188" t="s">
        <v>89</v>
      </c>
      <c r="AT197" s="189" t="s">
        <v>79</v>
      </c>
      <c r="AU197" s="189" t="s">
        <v>80</v>
      </c>
      <c r="AY197" s="188" t="s">
        <v>193</v>
      </c>
      <c r="BK197" s="190">
        <f>SUM(BK198:BK225)</f>
        <v>0</v>
      </c>
    </row>
    <row r="198" spans="1:65" s="2" customFormat="1" ht="16.5" customHeight="1">
      <c r="A198" s="35"/>
      <c r="B198" s="36"/>
      <c r="C198" s="193" t="s">
        <v>408</v>
      </c>
      <c r="D198" s="193" t="s">
        <v>195</v>
      </c>
      <c r="E198" s="194" t="s">
        <v>2766</v>
      </c>
      <c r="F198" s="195" t="s">
        <v>2767</v>
      </c>
      <c r="G198" s="196" t="s">
        <v>496</v>
      </c>
      <c r="H198" s="197">
        <v>2.94</v>
      </c>
      <c r="I198" s="198"/>
      <c r="J198" s="199">
        <f>ROUND(I198*H198,2)</f>
        <v>0</v>
      </c>
      <c r="K198" s="200"/>
      <c r="L198" s="40"/>
      <c r="M198" s="201" t="s">
        <v>1</v>
      </c>
      <c r="N198" s="202" t="s">
        <v>45</v>
      </c>
      <c r="O198" s="72"/>
      <c r="P198" s="203">
        <f>O198*H198</f>
        <v>0</v>
      </c>
      <c r="Q198" s="203">
        <v>0.00034</v>
      </c>
      <c r="R198" s="203">
        <f>Q198*H198</f>
        <v>0.0009996</v>
      </c>
      <c r="S198" s="203">
        <v>0</v>
      </c>
      <c r="T198" s="20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5" t="s">
        <v>348</v>
      </c>
      <c r="AT198" s="205" t="s">
        <v>195</v>
      </c>
      <c r="AU198" s="205" t="s">
        <v>87</v>
      </c>
      <c r="AY198" s="18" t="s">
        <v>193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8" t="s">
        <v>87</v>
      </c>
      <c r="BK198" s="206">
        <f>ROUND(I198*H198,2)</f>
        <v>0</v>
      </c>
      <c r="BL198" s="18" t="s">
        <v>348</v>
      </c>
      <c r="BM198" s="205" t="s">
        <v>594</v>
      </c>
    </row>
    <row r="199" spans="2:51" s="13" customFormat="1" ht="12">
      <c r="B199" s="207"/>
      <c r="C199" s="208"/>
      <c r="D199" s="209" t="s">
        <v>201</v>
      </c>
      <c r="E199" s="210" t="s">
        <v>1</v>
      </c>
      <c r="F199" s="211" t="s">
        <v>2768</v>
      </c>
      <c r="G199" s="208"/>
      <c r="H199" s="212">
        <v>2.94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201</v>
      </c>
      <c r="AU199" s="218" t="s">
        <v>87</v>
      </c>
      <c r="AV199" s="13" t="s">
        <v>89</v>
      </c>
      <c r="AW199" s="13" t="s">
        <v>36</v>
      </c>
      <c r="AX199" s="13" t="s">
        <v>80</v>
      </c>
      <c r="AY199" s="218" t="s">
        <v>193</v>
      </c>
    </row>
    <row r="200" spans="2:51" s="14" customFormat="1" ht="12">
      <c r="B200" s="219"/>
      <c r="C200" s="220"/>
      <c r="D200" s="209" t="s">
        <v>201</v>
      </c>
      <c r="E200" s="221" t="s">
        <v>1</v>
      </c>
      <c r="F200" s="222" t="s">
        <v>203</v>
      </c>
      <c r="G200" s="220"/>
      <c r="H200" s="223">
        <v>2.94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201</v>
      </c>
      <c r="AU200" s="229" t="s">
        <v>87</v>
      </c>
      <c r="AV200" s="14" t="s">
        <v>199</v>
      </c>
      <c r="AW200" s="14" t="s">
        <v>36</v>
      </c>
      <c r="AX200" s="14" t="s">
        <v>87</v>
      </c>
      <c r="AY200" s="229" t="s">
        <v>193</v>
      </c>
    </row>
    <row r="201" spans="1:65" s="2" customFormat="1" ht="16.5" customHeight="1">
      <c r="A201" s="35"/>
      <c r="B201" s="36"/>
      <c r="C201" s="193" t="s">
        <v>413</v>
      </c>
      <c r="D201" s="193" t="s">
        <v>195</v>
      </c>
      <c r="E201" s="194" t="s">
        <v>2769</v>
      </c>
      <c r="F201" s="195" t="s">
        <v>2770</v>
      </c>
      <c r="G201" s="196" t="s">
        <v>496</v>
      </c>
      <c r="H201" s="197">
        <v>7.875</v>
      </c>
      <c r="I201" s="198"/>
      <c r="J201" s="199">
        <f>ROUND(I201*H201,2)</f>
        <v>0</v>
      </c>
      <c r="K201" s="200"/>
      <c r="L201" s="40"/>
      <c r="M201" s="201" t="s">
        <v>1</v>
      </c>
      <c r="N201" s="202" t="s">
        <v>45</v>
      </c>
      <c r="O201" s="72"/>
      <c r="P201" s="203">
        <f>O201*H201</f>
        <v>0</v>
      </c>
      <c r="Q201" s="203">
        <v>0.00038</v>
      </c>
      <c r="R201" s="203">
        <f>Q201*H201</f>
        <v>0.0029925000000000004</v>
      </c>
      <c r="S201" s="203">
        <v>0</v>
      </c>
      <c r="T201" s="20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5" t="s">
        <v>348</v>
      </c>
      <c r="AT201" s="205" t="s">
        <v>195</v>
      </c>
      <c r="AU201" s="205" t="s">
        <v>87</v>
      </c>
      <c r="AY201" s="18" t="s">
        <v>193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87</v>
      </c>
      <c r="BK201" s="206">
        <f>ROUND(I201*H201,2)</f>
        <v>0</v>
      </c>
      <c r="BL201" s="18" t="s">
        <v>348</v>
      </c>
      <c r="BM201" s="205" t="s">
        <v>604</v>
      </c>
    </row>
    <row r="202" spans="1:65" s="2" customFormat="1" ht="16.5" customHeight="1">
      <c r="A202" s="35"/>
      <c r="B202" s="36"/>
      <c r="C202" s="193" t="s">
        <v>417</v>
      </c>
      <c r="D202" s="193" t="s">
        <v>195</v>
      </c>
      <c r="E202" s="194" t="s">
        <v>2771</v>
      </c>
      <c r="F202" s="195" t="s">
        <v>2772</v>
      </c>
      <c r="G202" s="196" t="s">
        <v>496</v>
      </c>
      <c r="H202" s="197">
        <v>2.625</v>
      </c>
      <c r="I202" s="198"/>
      <c r="J202" s="199">
        <f>ROUND(I202*H202,2)</f>
        <v>0</v>
      </c>
      <c r="K202" s="200"/>
      <c r="L202" s="40"/>
      <c r="M202" s="201" t="s">
        <v>1</v>
      </c>
      <c r="N202" s="202" t="s">
        <v>45</v>
      </c>
      <c r="O202" s="72"/>
      <c r="P202" s="203">
        <f>O202*H202</f>
        <v>0</v>
      </c>
      <c r="Q202" s="203">
        <v>0.00047</v>
      </c>
      <c r="R202" s="203">
        <f>Q202*H202</f>
        <v>0.00123375</v>
      </c>
      <c r="S202" s="203">
        <v>0</v>
      </c>
      <c r="T202" s="20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5" t="s">
        <v>348</v>
      </c>
      <c r="AT202" s="205" t="s">
        <v>195</v>
      </c>
      <c r="AU202" s="205" t="s">
        <v>87</v>
      </c>
      <c r="AY202" s="18" t="s">
        <v>193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87</v>
      </c>
      <c r="BK202" s="206">
        <f>ROUND(I202*H202,2)</f>
        <v>0</v>
      </c>
      <c r="BL202" s="18" t="s">
        <v>348</v>
      </c>
      <c r="BM202" s="205" t="s">
        <v>618</v>
      </c>
    </row>
    <row r="203" spans="2:51" s="13" customFormat="1" ht="12">
      <c r="B203" s="207"/>
      <c r="C203" s="208"/>
      <c r="D203" s="209" t="s">
        <v>201</v>
      </c>
      <c r="E203" s="210" t="s">
        <v>1</v>
      </c>
      <c r="F203" s="211" t="s">
        <v>2773</v>
      </c>
      <c r="G203" s="208"/>
      <c r="H203" s="212">
        <v>2.625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201</v>
      </c>
      <c r="AU203" s="218" t="s">
        <v>87</v>
      </c>
      <c r="AV203" s="13" t="s">
        <v>89</v>
      </c>
      <c r="AW203" s="13" t="s">
        <v>36</v>
      </c>
      <c r="AX203" s="13" t="s">
        <v>80</v>
      </c>
      <c r="AY203" s="218" t="s">
        <v>193</v>
      </c>
    </row>
    <row r="204" spans="2:51" s="14" customFormat="1" ht="12">
      <c r="B204" s="219"/>
      <c r="C204" s="220"/>
      <c r="D204" s="209" t="s">
        <v>201</v>
      </c>
      <c r="E204" s="221" t="s">
        <v>1</v>
      </c>
      <c r="F204" s="222" t="s">
        <v>203</v>
      </c>
      <c r="G204" s="220"/>
      <c r="H204" s="223">
        <v>2.625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201</v>
      </c>
      <c r="AU204" s="229" t="s">
        <v>87</v>
      </c>
      <c r="AV204" s="14" t="s">
        <v>199</v>
      </c>
      <c r="AW204" s="14" t="s">
        <v>36</v>
      </c>
      <c r="AX204" s="14" t="s">
        <v>87</v>
      </c>
      <c r="AY204" s="229" t="s">
        <v>193</v>
      </c>
    </row>
    <row r="205" spans="1:65" s="2" customFormat="1" ht="16.5" customHeight="1">
      <c r="A205" s="35"/>
      <c r="B205" s="36"/>
      <c r="C205" s="193" t="s">
        <v>421</v>
      </c>
      <c r="D205" s="193" t="s">
        <v>195</v>
      </c>
      <c r="E205" s="194" t="s">
        <v>2774</v>
      </c>
      <c r="F205" s="195" t="s">
        <v>2775</v>
      </c>
      <c r="G205" s="196" t="s">
        <v>496</v>
      </c>
      <c r="H205" s="197">
        <v>1.05</v>
      </c>
      <c r="I205" s="198"/>
      <c r="J205" s="199">
        <f>ROUND(I205*H205,2)</f>
        <v>0</v>
      </c>
      <c r="K205" s="200"/>
      <c r="L205" s="40"/>
      <c r="M205" s="201" t="s">
        <v>1</v>
      </c>
      <c r="N205" s="202" t="s">
        <v>45</v>
      </c>
      <c r="O205" s="72"/>
      <c r="P205" s="203">
        <f>O205*H205</f>
        <v>0</v>
      </c>
      <c r="Q205" s="203">
        <v>0.00152</v>
      </c>
      <c r="R205" s="203">
        <f>Q205*H205</f>
        <v>0.0015960000000000002</v>
      </c>
      <c r="S205" s="203">
        <v>0</v>
      </c>
      <c r="T205" s="20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5" t="s">
        <v>348</v>
      </c>
      <c r="AT205" s="205" t="s">
        <v>195</v>
      </c>
      <c r="AU205" s="205" t="s">
        <v>87</v>
      </c>
      <c r="AY205" s="18" t="s">
        <v>193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87</v>
      </c>
      <c r="BK205" s="206">
        <f>ROUND(I205*H205,2)</f>
        <v>0</v>
      </c>
      <c r="BL205" s="18" t="s">
        <v>348</v>
      </c>
      <c r="BM205" s="205" t="s">
        <v>629</v>
      </c>
    </row>
    <row r="206" spans="2:51" s="13" customFormat="1" ht="12">
      <c r="B206" s="207"/>
      <c r="C206" s="208"/>
      <c r="D206" s="209" t="s">
        <v>201</v>
      </c>
      <c r="E206" s="210" t="s">
        <v>1</v>
      </c>
      <c r="F206" s="211" t="s">
        <v>2776</v>
      </c>
      <c r="G206" s="208"/>
      <c r="H206" s="212">
        <v>1.05</v>
      </c>
      <c r="I206" s="213"/>
      <c r="J206" s="208"/>
      <c r="K206" s="208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201</v>
      </c>
      <c r="AU206" s="218" t="s">
        <v>87</v>
      </c>
      <c r="AV206" s="13" t="s">
        <v>89</v>
      </c>
      <c r="AW206" s="13" t="s">
        <v>36</v>
      </c>
      <c r="AX206" s="13" t="s">
        <v>80</v>
      </c>
      <c r="AY206" s="218" t="s">
        <v>193</v>
      </c>
    </row>
    <row r="207" spans="2:51" s="14" customFormat="1" ht="12">
      <c r="B207" s="219"/>
      <c r="C207" s="220"/>
      <c r="D207" s="209" t="s">
        <v>201</v>
      </c>
      <c r="E207" s="221" t="s">
        <v>1</v>
      </c>
      <c r="F207" s="222" t="s">
        <v>203</v>
      </c>
      <c r="G207" s="220"/>
      <c r="H207" s="223">
        <v>1.05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201</v>
      </c>
      <c r="AU207" s="229" t="s">
        <v>87</v>
      </c>
      <c r="AV207" s="14" t="s">
        <v>199</v>
      </c>
      <c r="AW207" s="14" t="s">
        <v>36</v>
      </c>
      <c r="AX207" s="14" t="s">
        <v>87</v>
      </c>
      <c r="AY207" s="229" t="s">
        <v>193</v>
      </c>
    </row>
    <row r="208" spans="1:65" s="2" customFormat="1" ht="16.5" customHeight="1">
      <c r="A208" s="35"/>
      <c r="B208" s="36"/>
      <c r="C208" s="193" t="s">
        <v>425</v>
      </c>
      <c r="D208" s="193" t="s">
        <v>195</v>
      </c>
      <c r="E208" s="194" t="s">
        <v>2777</v>
      </c>
      <c r="F208" s="195" t="s">
        <v>2778</v>
      </c>
      <c r="G208" s="196" t="s">
        <v>496</v>
      </c>
      <c r="H208" s="197">
        <v>1.26</v>
      </c>
      <c r="I208" s="198"/>
      <c r="J208" s="199">
        <f>ROUND(I208*H208,2)</f>
        <v>0</v>
      </c>
      <c r="K208" s="200"/>
      <c r="L208" s="40"/>
      <c r="M208" s="201" t="s">
        <v>1</v>
      </c>
      <c r="N208" s="202" t="s">
        <v>45</v>
      </c>
      <c r="O208" s="72"/>
      <c r="P208" s="203">
        <f>O208*H208</f>
        <v>0</v>
      </c>
      <c r="Q208" s="203">
        <v>0.00052</v>
      </c>
      <c r="R208" s="203">
        <f>Q208*H208</f>
        <v>0.0006552</v>
      </c>
      <c r="S208" s="203">
        <v>0</v>
      </c>
      <c r="T208" s="20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5" t="s">
        <v>348</v>
      </c>
      <c r="AT208" s="205" t="s">
        <v>195</v>
      </c>
      <c r="AU208" s="205" t="s">
        <v>87</v>
      </c>
      <c r="AY208" s="18" t="s">
        <v>193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8" t="s">
        <v>87</v>
      </c>
      <c r="BK208" s="206">
        <f>ROUND(I208*H208,2)</f>
        <v>0</v>
      </c>
      <c r="BL208" s="18" t="s">
        <v>348</v>
      </c>
      <c r="BM208" s="205" t="s">
        <v>640</v>
      </c>
    </row>
    <row r="209" spans="1:65" s="2" customFormat="1" ht="16.5" customHeight="1">
      <c r="A209" s="35"/>
      <c r="B209" s="36"/>
      <c r="C209" s="193" t="s">
        <v>442</v>
      </c>
      <c r="D209" s="193" t="s">
        <v>195</v>
      </c>
      <c r="E209" s="194" t="s">
        <v>2779</v>
      </c>
      <c r="F209" s="195" t="s">
        <v>2780</v>
      </c>
      <c r="G209" s="196" t="s">
        <v>496</v>
      </c>
      <c r="H209" s="197">
        <v>10.395</v>
      </c>
      <c r="I209" s="198"/>
      <c r="J209" s="199">
        <f>ROUND(I209*H209,2)</f>
        <v>0</v>
      </c>
      <c r="K209" s="200"/>
      <c r="L209" s="40"/>
      <c r="M209" s="201" t="s">
        <v>1</v>
      </c>
      <c r="N209" s="202" t="s">
        <v>45</v>
      </c>
      <c r="O209" s="72"/>
      <c r="P209" s="203">
        <f>O209*H209</f>
        <v>0</v>
      </c>
      <c r="Q209" s="203">
        <v>0.00131</v>
      </c>
      <c r="R209" s="203">
        <f>Q209*H209</f>
        <v>0.01361745</v>
      </c>
      <c r="S209" s="203">
        <v>0</v>
      </c>
      <c r="T209" s="20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5" t="s">
        <v>348</v>
      </c>
      <c r="AT209" s="205" t="s">
        <v>195</v>
      </c>
      <c r="AU209" s="205" t="s">
        <v>87</v>
      </c>
      <c r="AY209" s="18" t="s">
        <v>193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18" t="s">
        <v>87</v>
      </c>
      <c r="BK209" s="206">
        <f>ROUND(I209*H209,2)</f>
        <v>0</v>
      </c>
      <c r="BL209" s="18" t="s">
        <v>348</v>
      </c>
      <c r="BM209" s="205" t="s">
        <v>651</v>
      </c>
    </row>
    <row r="210" spans="2:51" s="13" customFormat="1" ht="12">
      <c r="B210" s="207"/>
      <c r="C210" s="208"/>
      <c r="D210" s="209" t="s">
        <v>201</v>
      </c>
      <c r="E210" s="210" t="s">
        <v>1</v>
      </c>
      <c r="F210" s="211" t="s">
        <v>2781</v>
      </c>
      <c r="G210" s="208"/>
      <c r="H210" s="212">
        <v>10.395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201</v>
      </c>
      <c r="AU210" s="218" t="s">
        <v>87</v>
      </c>
      <c r="AV210" s="13" t="s">
        <v>89</v>
      </c>
      <c r="AW210" s="13" t="s">
        <v>36</v>
      </c>
      <c r="AX210" s="13" t="s">
        <v>80</v>
      </c>
      <c r="AY210" s="218" t="s">
        <v>193</v>
      </c>
    </row>
    <row r="211" spans="2:51" s="14" customFormat="1" ht="12">
      <c r="B211" s="219"/>
      <c r="C211" s="220"/>
      <c r="D211" s="209" t="s">
        <v>201</v>
      </c>
      <c r="E211" s="221" t="s">
        <v>1</v>
      </c>
      <c r="F211" s="222" t="s">
        <v>203</v>
      </c>
      <c r="G211" s="220"/>
      <c r="H211" s="223">
        <v>10.395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201</v>
      </c>
      <c r="AU211" s="229" t="s">
        <v>87</v>
      </c>
      <c r="AV211" s="14" t="s">
        <v>199</v>
      </c>
      <c r="AW211" s="14" t="s">
        <v>36</v>
      </c>
      <c r="AX211" s="14" t="s">
        <v>87</v>
      </c>
      <c r="AY211" s="229" t="s">
        <v>193</v>
      </c>
    </row>
    <row r="212" spans="1:65" s="2" customFormat="1" ht="21.75" customHeight="1">
      <c r="A212" s="35"/>
      <c r="B212" s="36"/>
      <c r="C212" s="193" t="s">
        <v>457</v>
      </c>
      <c r="D212" s="193" t="s">
        <v>195</v>
      </c>
      <c r="E212" s="194" t="s">
        <v>1202</v>
      </c>
      <c r="F212" s="195" t="s">
        <v>1203</v>
      </c>
      <c r="G212" s="196" t="s">
        <v>496</v>
      </c>
      <c r="H212" s="197">
        <v>6.195</v>
      </c>
      <c r="I212" s="198"/>
      <c r="J212" s="199">
        <f>ROUND(I212*H212,2)</f>
        <v>0</v>
      </c>
      <c r="K212" s="200"/>
      <c r="L212" s="40"/>
      <c r="M212" s="201" t="s">
        <v>1</v>
      </c>
      <c r="N212" s="202" t="s">
        <v>45</v>
      </c>
      <c r="O212" s="72"/>
      <c r="P212" s="203">
        <f>O212*H212</f>
        <v>0</v>
      </c>
      <c r="Q212" s="203">
        <v>0.00209</v>
      </c>
      <c r="R212" s="203">
        <f>Q212*H212</f>
        <v>0.01294755</v>
      </c>
      <c r="S212" s="203">
        <v>0</v>
      </c>
      <c r="T212" s="20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5" t="s">
        <v>348</v>
      </c>
      <c r="AT212" s="205" t="s">
        <v>195</v>
      </c>
      <c r="AU212" s="205" t="s">
        <v>87</v>
      </c>
      <c r="AY212" s="18" t="s">
        <v>193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8" t="s">
        <v>87</v>
      </c>
      <c r="BK212" s="206">
        <f>ROUND(I212*H212,2)</f>
        <v>0</v>
      </c>
      <c r="BL212" s="18" t="s">
        <v>348</v>
      </c>
      <c r="BM212" s="205" t="s">
        <v>661</v>
      </c>
    </row>
    <row r="213" spans="2:51" s="13" customFormat="1" ht="12">
      <c r="B213" s="207"/>
      <c r="C213" s="208"/>
      <c r="D213" s="209" t="s">
        <v>201</v>
      </c>
      <c r="E213" s="210" t="s">
        <v>1</v>
      </c>
      <c r="F213" s="211" t="s">
        <v>2782</v>
      </c>
      <c r="G213" s="208"/>
      <c r="H213" s="212">
        <v>6.195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201</v>
      </c>
      <c r="AU213" s="218" t="s">
        <v>87</v>
      </c>
      <c r="AV213" s="13" t="s">
        <v>89</v>
      </c>
      <c r="AW213" s="13" t="s">
        <v>36</v>
      </c>
      <c r="AX213" s="13" t="s">
        <v>80</v>
      </c>
      <c r="AY213" s="218" t="s">
        <v>193</v>
      </c>
    </row>
    <row r="214" spans="2:51" s="14" customFormat="1" ht="12">
      <c r="B214" s="219"/>
      <c r="C214" s="220"/>
      <c r="D214" s="209" t="s">
        <v>201</v>
      </c>
      <c r="E214" s="221" t="s">
        <v>1</v>
      </c>
      <c r="F214" s="222" t="s">
        <v>203</v>
      </c>
      <c r="G214" s="220"/>
      <c r="H214" s="223">
        <v>6.195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201</v>
      </c>
      <c r="AU214" s="229" t="s">
        <v>87</v>
      </c>
      <c r="AV214" s="14" t="s">
        <v>199</v>
      </c>
      <c r="AW214" s="14" t="s">
        <v>36</v>
      </c>
      <c r="AX214" s="14" t="s">
        <v>87</v>
      </c>
      <c r="AY214" s="229" t="s">
        <v>193</v>
      </c>
    </row>
    <row r="215" spans="1:65" s="2" customFormat="1" ht="21.75" customHeight="1">
      <c r="A215" s="35"/>
      <c r="B215" s="36"/>
      <c r="C215" s="193" t="s">
        <v>467</v>
      </c>
      <c r="D215" s="193" t="s">
        <v>195</v>
      </c>
      <c r="E215" s="194" t="s">
        <v>1205</v>
      </c>
      <c r="F215" s="195" t="s">
        <v>1206</v>
      </c>
      <c r="G215" s="196" t="s">
        <v>496</v>
      </c>
      <c r="H215" s="197">
        <v>20.16</v>
      </c>
      <c r="I215" s="198"/>
      <c r="J215" s="199">
        <f aca="true" t="shared" si="0" ref="J215:J221">ROUND(I215*H215,2)</f>
        <v>0</v>
      </c>
      <c r="K215" s="200"/>
      <c r="L215" s="40"/>
      <c r="M215" s="201" t="s">
        <v>1</v>
      </c>
      <c r="N215" s="202" t="s">
        <v>45</v>
      </c>
      <c r="O215" s="72"/>
      <c r="P215" s="203">
        <f aca="true" t="shared" si="1" ref="P215:P221">O215*H215</f>
        <v>0</v>
      </c>
      <c r="Q215" s="203">
        <v>0.0025</v>
      </c>
      <c r="R215" s="203">
        <f aca="true" t="shared" si="2" ref="R215:R221">Q215*H215</f>
        <v>0.0504</v>
      </c>
      <c r="S215" s="203">
        <v>0</v>
      </c>
      <c r="T215" s="204">
        <f aca="true" t="shared" si="3" ref="T215:T221"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5" t="s">
        <v>348</v>
      </c>
      <c r="AT215" s="205" t="s">
        <v>195</v>
      </c>
      <c r="AU215" s="205" t="s">
        <v>87</v>
      </c>
      <c r="AY215" s="18" t="s">
        <v>193</v>
      </c>
      <c r="BE215" s="206">
        <f aca="true" t="shared" si="4" ref="BE215:BE221">IF(N215="základní",J215,0)</f>
        <v>0</v>
      </c>
      <c r="BF215" s="206">
        <f aca="true" t="shared" si="5" ref="BF215:BF221">IF(N215="snížená",J215,0)</f>
        <v>0</v>
      </c>
      <c r="BG215" s="206">
        <f aca="true" t="shared" si="6" ref="BG215:BG221">IF(N215="zákl. přenesená",J215,0)</f>
        <v>0</v>
      </c>
      <c r="BH215" s="206">
        <f aca="true" t="shared" si="7" ref="BH215:BH221">IF(N215="sníž. přenesená",J215,0)</f>
        <v>0</v>
      </c>
      <c r="BI215" s="206">
        <f aca="true" t="shared" si="8" ref="BI215:BI221">IF(N215="nulová",J215,0)</f>
        <v>0</v>
      </c>
      <c r="BJ215" s="18" t="s">
        <v>87</v>
      </c>
      <c r="BK215" s="206">
        <f aca="true" t="shared" si="9" ref="BK215:BK221">ROUND(I215*H215,2)</f>
        <v>0</v>
      </c>
      <c r="BL215" s="18" t="s">
        <v>348</v>
      </c>
      <c r="BM215" s="205" t="s">
        <v>671</v>
      </c>
    </row>
    <row r="216" spans="1:65" s="2" customFormat="1" ht="21.75" customHeight="1">
      <c r="A216" s="35"/>
      <c r="B216" s="36"/>
      <c r="C216" s="193" t="s">
        <v>478</v>
      </c>
      <c r="D216" s="193" t="s">
        <v>195</v>
      </c>
      <c r="E216" s="194" t="s">
        <v>1208</v>
      </c>
      <c r="F216" s="195" t="s">
        <v>1209</v>
      </c>
      <c r="G216" s="196" t="s">
        <v>496</v>
      </c>
      <c r="H216" s="197">
        <v>4.725</v>
      </c>
      <c r="I216" s="198"/>
      <c r="J216" s="199">
        <f t="shared" si="0"/>
        <v>0</v>
      </c>
      <c r="K216" s="200"/>
      <c r="L216" s="40"/>
      <c r="M216" s="201" t="s">
        <v>1</v>
      </c>
      <c r="N216" s="202" t="s">
        <v>45</v>
      </c>
      <c r="O216" s="72"/>
      <c r="P216" s="203">
        <f t="shared" si="1"/>
        <v>0</v>
      </c>
      <c r="Q216" s="203">
        <v>0.00357</v>
      </c>
      <c r="R216" s="203">
        <f t="shared" si="2"/>
        <v>0.016868249999999998</v>
      </c>
      <c r="S216" s="203">
        <v>0</v>
      </c>
      <c r="T216" s="204">
        <f t="shared" si="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5" t="s">
        <v>348</v>
      </c>
      <c r="AT216" s="205" t="s">
        <v>195</v>
      </c>
      <c r="AU216" s="205" t="s">
        <v>87</v>
      </c>
      <c r="AY216" s="18" t="s">
        <v>193</v>
      </c>
      <c r="BE216" s="206">
        <f t="shared" si="4"/>
        <v>0</v>
      </c>
      <c r="BF216" s="206">
        <f t="shared" si="5"/>
        <v>0</v>
      </c>
      <c r="BG216" s="206">
        <f t="shared" si="6"/>
        <v>0</v>
      </c>
      <c r="BH216" s="206">
        <f t="shared" si="7"/>
        <v>0</v>
      </c>
      <c r="BI216" s="206">
        <f t="shared" si="8"/>
        <v>0</v>
      </c>
      <c r="BJ216" s="18" t="s">
        <v>87</v>
      </c>
      <c r="BK216" s="206">
        <f t="shared" si="9"/>
        <v>0</v>
      </c>
      <c r="BL216" s="18" t="s">
        <v>348</v>
      </c>
      <c r="BM216" s="205" t="s">
        <v>680</v>
      </c>
    </row>
    <row r="217" spans="1:65" s="2" customFormat="1" ht="16.5" customHeight="1">
      <c r="A217" s="35"/>
      <c r="B217" s="36"/>
      <c r="C217" s="193" t="s">
        <v>483</v>
      </c>
      <c r="D217" s="193" t="s">
        <v>195</v>
      </c>
      <c r="E217" s="194" t="s">
        <v>1211</v>
      </c>
      <c r="F217" s="195" t="s">
        <v>1212</v>
      </c>
      <c r="G217" s="196" t="s">
        <v>367</v>
      </c>
      <c r="H217" s="197">
        <v>2</v>
      </c>
      <c r="I217" s="198"/>
      <c r="J217" s="199">
        <f t="shared" si="0"/>
        <v>0</v>
      </c>
      <c r="K217" s="200"/>
      <c r="L217" s="40"/>
      <c r="M217" s="201" t="s">
        <v>1</v>
      </c>
      <c r="N217" s="202" t="s">
        <v>45</v>
      </c>
      <c r="O217" s="72"/>
      <c r="P217" s="203">
        <f t="shared" si="1"/>
        <v>0</v>
      </c>
      <c r="Q217" s="203">
        <v>0</v>
      </c>
      <c r="R217" s="203">
        <f t="shared" si="2"/>
        <v>0</v>
      </c>
      <c r="S217" s="203">
        <v>0</v>
      </c>
      <c r="T217" s="204">
        <f t="shared" si="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5" t="s">
        <v>348</v>
      </c>
      <c r="AT217" s="205" t="s">
        <v>195</v>
      </c>
      <c r="AU217" s="205" t="s">
        <v>87</v>
      </c>
      <c r="AY217" s="18" t="s">
        <v>193</v>
      </c>
      <c r="BE217" s="206">
        <f t="shared" si="4"/>
        <v>0</v>
      </c>
      <c r="BF217" s="206">
        <f t="shared" si="5"/>
        <v>0</v>
      </c>
      <c r="BG217" s="206">
        <f t="shared" si="6"/>
        <v>0</v>
      </c>
      <c r="BH217" s="206">
        <f t="shared" si="7"/>
        <v>0</v>
      </c>
      <c r="BI217" s="206">
        <f t="shared" si="8"/>
        <v>0</v>
      </c>
      <c r="BJ217" s="18" t="s">
        <v>87</v>
      </c>
      <c r="BK217" s="206">
        <f t="shared" si="9"/>
        <v>0</v>
      </c>
      <c r="BL217" s="18" t="s">
        <v>348</v>
      </c>
      <c r="BM217" s="205" t="s">
        <v>688</v>
      </c>
    </row>
    <row r="218" spans="1:65" s="2" customFormat="1" ht="16.5" customHeight="1">
      <c r="A218" s="35"/>
      <c r="B218" s="36"/>
      <c r="C218" s="193" t="s">
        <v>493</v>
      </c>
      <c r="D218" s="193" t="s">
        <v>195</v>
      </c>
      <c r="E218" s="194" t="s">
        <v>1213</v>
      </c>
      <c r="F218" s="195" t="s">
        <v>1214</v>
      </c>
      <c r="G218" s="196" t="s">
        <v>367</v>
      </c>
      <c r="H218" s="197">
        <v>7</v>
      </c>
      <c r="I218" s="198"/>
      <c r="J218" s="199">
        <f t="shared" si="0"/>
        <v>0</v>
      </c>
      <c r="K218" s="200"/>
      <c r="L218" s="40"/>
      <c r="M218" s="201" t="s">
        <v>1</v>
      </c>
      <c r="N218" s="202" t="s">
        <v>45</v>
      </c>
      <c r="O218" s="72"/>
      <c r="P218" s="203">
        <f t="shared" si="1"/>
        <v>0</v>
      </c>
      <c r="Q218" s="203">
        <v>0</v>
      </c>
      <c r="R218" s="203">
        <f t="shared" si="2"/>
        <v>0</v>
      </c>
      <c r="S218" s="203">
        <v>0</v>
      </c>
      <c r="T218" s="204">
        <f t="shared" si="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5" t="s">
        <v>348</v>
      </c>
      <c r="AT218" s="205" t="s">
        <v>195</v>
      </c>
      <c r="AU218" s="205" t="s">
        <v>87</v>
      </c>
      <c r="AY218" s="18" t="s">
        <v>193</v>
      </c>
      <c r="BE218" s="206">
        <f t="shared" si="4"/>
        <v>0</v>
      </c>
      <c r="BF218" s="206">
        <f t="shared" si="5"/>
        <v>0</v>
      </c>
      <c r="BG218" s="206">
        <f t="shared" si="6"/>
        <v>0</v>
      </c>
      <c r="BH218" s="206">
        <f t="shared" si="7"/>
        <v>0</v>
      </c>
      <c r="BI218" s="206">
        <f t="shared" si="8"/>
        <v>0</v>
      </c>
      <c r="BJ218" s="18" t="s">
        <v>87</v>
      </c>
      <c r="BK218" s="206">
        <f t="shared" si="9"/>
        <v>0</v>
      </c>
      <c r="BL218" s="18" t="s">
        <v>348</v>
      </c>
      <c r="BM218" s="205" t="s">
        <v>698</v>
      </c>
    </row>
    <row r="219" spans="1:65" s="2" customFormat="1" ht="16.5" customHeight="1">
      <c r="A219" s="35"/>
      <c r="B219" s="36"/>
      <c r="C219" s="193" t="s">
        <v>499</v>
      </c>
      <c r="D219" s="193" t="s">
        <v>195</v>
      </c>
      <c r="E219" s="194" t="s">
        <v>1215</v>
      </c>
      <c r="F219" s="195" t="s">
        <v>1216</v>
      </c>
      <c r="G219" s="196" t="s">
        <v>367</v>
      </c>
      <c r="H219" s="197">
        <v>3</v>
      </c>
      <c r="I219" s="198"/>
      <c r="J219" s="199">
        <f t="shared" si="0"/>
        <v>0</v>
      </c>
      <c r="K219" s="200"/>
      <c r="L219" s="40"/>
      <c r="M219" s="201" t="s">
        <v>1</v>
      </c>
      <c r="N219" s="202" t="s">
        <v>45</v>
      </c>
      <c r="O219" s="72"/>
      <c r="P219" s="203">
        <f t="shared" si="1"/>
        <v>0</v>
      </c>
      <c r="Q219" s="203">
        <v>0</v>
      </c>
      <c r="R219" s="203">
        <f t="shared" si="2"/>
        <v>0</v>
      </c>
      <c r="S219" s="203">
        <v>0</v>
      </c>
      <c r="T219" s="204">
        <f t="shared" si="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5" t="s">
        <v>348</v>
      </c>
      <c r="AT219" s="205" t="s">
        <v>195</v>
      </c>
      <c r="AU219" s="205" t="s">
        <v>87</v>
      </c>
      <c r="AY219" s="18" t="s">
        <v>193</v>
      </c>
      <c r="BE219" s="206">
        <f t="shared" si="4"/>
        <v>0</v>
      </c>
      <c r="BF219" s="206">
        <f t="shared" si="5"/>
        <v>0</v>
      </c>
      <c r="BG219" s="206">
        <f t="shared" si="6"/>
        <v>0</v>
      </c>
      <c r="BH219" s="206">
        <f t="shared" si="7"/>
        <v>0</v>
      </c>
      <c r="BI219" s="206">
        <f t="shared" si="8"/>
        <v>0</v>
      </c>
      <c r="BJ219" s="18" t="s">
        <v>87</v>
      </c>
      <c r="BK219" s="206">
        <f t="shared" si="9"/>
        <v>0</v>
      </c>
      <c r="BL219" s="18" t="s">
        <v>348</v>
      </c>
      <c r="BM219" s="205" t="s">
        <v>708</v>
      </c>
    </row>
    <row r="220" spans="1:65" s="2" customFormat="1" ht="16.5" customHeight="1">
      <c r="A220" s="35"/>
      <c r="B220" s="36"/>
      <c r="C220" s="193" t="s">
        <v>511</v>
      </c>
      <c r="D220" s="193" t="s">
        <v>195</v>
      </c>
      <c r="E220" s="194" t="s">
        <v>1217</v>
      </c>
      <c r="F220" s="195" t="s">
        <v>1218</v>
      </c>
      <c r="G220" s="196" t="s">
        <v>367</v>
      </c>
      <c r="H220" s="197">
        <v>5</v>
      </c>
      <c r="I220" s="198"/>
      <c r="J220" s="199">
        <f t="shared" si="0"/>
        <v>0</v>
      </c>
      <c r="K220" s="200"/>
      <c r="L220" s="40"/>
      <c r="M220" s="201" t="s">
        <v>1</v>
      </c>
      <c r="N220" s="202" t="s">
        <v>45</v>
      </c>
      <c r="O220" s="72"/>
      <c r="P220" s="203">
        <f t="shared" si="1"/>
        <v>0</v>
      </c>
      <c r="Q220" s="203">
        <v>0</v>
      </c>
      <c r="R220" s="203">
        <f t="shared" si="2"/>
        <v>0</v>
      </c>
      <c r="S220" s="203">
        <v>0</v>
      </c>
      <c r="T220" s="204">
        <f t="shared" si="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5" t="s">
        <v>348</v>
      </c>
      <c r="AT220" s="205" t="s">
        <v>195</v>
      </c>
      <c r="AU220" s="205" t="s">
        <v>87</v>
      </c>
      <c r="AY220" s="18" t="s">
        <v>193</v>
      </c>
      <c r="BE220" s="206">
        <f t="shared" si="4"/>
        <v>0</v>
      </c>
      <c r="BF220" s="206">
        <f t="shared" si="5"/>
        <v>0</v>
      </c>
      <c r="BG220" s="206">
        <f t="shared" si="6"/>
        <v>0</v>
      </c>
      <c r="BH220" s="206">
        <f t="shared" si="7"/>
        <v>0</v>
      </c>
      <c r="BI220" s="206">
        <f t="shared" si="8"/>
        <v>0</v>
      </c>
      <c r="BJ220" s="18" t="s">
        <v>87</v>
      </c>
      <c r="BK220" s="206">
        <f t="shared" si="9"/>
        <v>0</v>
      </c>
      <c r="BL220" s="18" t="s">
        <v>348</v>
      </c>
      <c r="BM220" s="205" t="s">
        <v>721</v>
      </c>
    </row>
    <row r="221" spans="1:65" s="2" customFormat="1" ht="16.5" customHeight="1">
      <c r="A221" s="35"/>
      <c r="B221" s="36"/>
      <c r="C221" s="193" t="s">
        <v>515</v>
      </c>
      <c r="D221" s="193" t="s">
        <v>195</v>
      </c>
      <c r="E221" s="194" t="s">
        <v>1219</v>
      </c>
      <c r="F221" s="195" t="s">
        <v>1220</v>
      </c>
      <c r="G221" s="196" t="s">
        <v>496</v>
      </c>
      <c r="H221" s="197">
        <v>54.5</v>
      </c>
      <c r="I221" s="198"/>
      <c r="J221" s="199">
        <f t="shared" si="0"/>
        <v>0</v>
      </c>
      <c r="K221" s="200"/>
      <c r="L221" s="40"/>
      <c r="M221" s="201" t="s">
        <v>1</v>
      </c>
      <c r="N221" s="202" t="s">
        <v>45</v>
      </c>
      <c r="O221" s="72"/>
      <c r="P221" s="203">
        <f t="shared" si="1"/>
        <v>0</v>
      </c>
      <c r="Q221" s="203">
        <v>0</v>
      </c>
      <c r="R221" s="203">
        <f t="shared" si="2"/>
        <v>0</v>
      </c>
      <c r="S221" s="203">
        <v>0</v>
      </c>
      <c r="T221" s="204">
        <f t="shared" si="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5" t="s">
        <v>348</v>
      </c>
      <c r="AT221" s="205" t="s">
        <v>195</v>
      </c>
      <c r="AU221" s="205" t="s">
        <v>87</v>
      </c>
      <c r="AY221" s="18" t="s">
        <v>193</v>
      </c>
      <c r="BE221" s="206">
        <f t="shared" si="4"/>
        <v>0</v>
      </c>
      <c r="BF221" s="206">
        <f t="shared" si="5"/>
        <v>0</v>
      </c>
      <c r="BG221" s="206">
        <f t="shared" si="6"/>
        <v>0</v>
      </c>
      <c r="BH221" s="206">
        <f t="shared" si="7"/>
        <v>0</v>
      </c>
      <c r="BI221" s="206">
        <f t="shared" si="8"/>
        <v>0</v>
      </c>
      <c r="BJ221" s="18" t="s">
        <v>87</v>
      </c>
      <c r="BK221" s="206">
        <f t="shared" si="9"/>
        <v>0</v>
      </c>
      <c r="BL221" s="18" t="s">
        <v>348</v>
      </c>
      <c r="BM221" s="205" t="s">
        <v>738</v>
      </c>
    </row>
    <row r="222" spans="2:51" s="13" customFormat="1" ht="12">
      <c r="B222" s="207"/>
      <c r="C222" s="208"/>
      <c r="D222" s="209" t="s">
        <v>201</v>
      </c>
      <c r="E222" s="210" t="s">
        <v>1</v>
      </c>
      <c r="F222" s="211" t="s">
        <v>2783</v>
      </c>
      <c r="G222" s="208"/>
      <c r="H222" s="212">
        <v>54.5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201</v>
      </c>
      <c r="AU222" s="218" t="s">
        <v>87</v>
      </c>
      <c r="AV222" s="13" t="s">
        <v>89</v>
      </c>
      <c r="AW222" s="13" t="s">
        <v>36</v>
      </c>
      <c r="AX222" s="13" t="s">
        <v>80</v>
      </c>
      <c r="AY222" s="218" t="s">
        <v>193</v>
      </c>
    </row>
    <row r="223" spans="2:51" s="14" customFormat="1" ht="12">
      <c r="B223" s="219"/>
      <c r="C223" s="220"/>
      <c r="D223" s="209" t="s">
        <v>201</v>
      </c>
      <c r="E223" s="221" t="s">
        <v>1</v>
      </c>
      <c r="F223" s="222" t="s">
        <v>203</v>
      </c>
      <c r="G223" s="220"/>
      <c r="H223" s="223">
        <v>54.5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201</v>
      </c>
      <c r="AU223" s="229" t="s">
        <v>87</v>
      </c>
      <c r="AV223" s="14" t="s">
        <v>199</v>
      </c>
      <c r="AW223" s="14" t="s">
        <v>36</v>
      </c>
      <c r="AX223" s="14" t="s">
        <v>87</v>
      </c>
      <c r="AY223" s="229" t="s">
        <v>193</v>
      </c>
    </row>
    <row r="224" spans="1:65" s="2" customFormat="1" ht="16.5" customHeight="1">
      <c r="A224" s="35"/>
      <c r="B224" s="36"/>
      <c r="C224" s="193" t="s">
        <v>523</v>
      </c>
      <c r="D224" s="193" t="s">
        <v>195</v>
      </c>
      <c r="E224" s="194" t="s">
        <v>1226</v>
      </c>
      <c r="F224" s="195" t="s">
        <v>1227</v>
      </c>
      <c r="G224" s="196" t="s">
        <v>367</v>
      </c>
      <c r="H224" s="197">
        <v>1</v>
      </c>
      <c r="I224" s="198"/>
      <c r="J224" s="199">
        <f>ROUND(I224*H224,2)</f>
        <v>0</v>
      </c>
      <c r="K224" s="200"/>
      <c r="L224" s="40"/>
      <c r="M224" s="201" t="s">
        <v>1</v>
      </c>
      <c r="N224" s="202" t="s">
        <v>45</v>
      </c>
      <c r="O224" s="72"/>
      <c r="P224" s="203">
        <f>O224*H224</f>
        <v>0</v>
      </c>
      <c r="Q224" s="203">
        <v>0.00027</v>
      </c>
      <c r="R224" s="203">
        <f>Q224*H224</f>
        <v>0.00027</v>
      </c>
      <c r="S224" s="203">
        <v>0</v>
      </c>
      <c r="T224" s="20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5" t="s">
        <v>348</v>
      </c>
      <c r="AT224" s="205" t="s">
        <v>195</v>
      </c>
      <c r="AU224" s="205" t="s">
        <v>87</v>
      </c>
      <c r="AY224" s="18" t="s">
        <v>193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87</v>
      </c>
      <c r="BK224" s="206">
        <f>ROUND(I224*H224,2)</f>
        <v>0</v>
      </c>
      <c r="BL224" s="18" t="s">
        <v>348</v>
      </c>
      <c r="BM224" s="205" t="s">
        <v>754</v>
      </c>
    </row>
    <row r="225" spans="1:65" s="2" customFormat="1" ht="21.75" customHeight="1">
      <c r="A225" s="35"/>
      <c r="B225" s="36"/>
      <c r="C225" s="193" t="s">
        <v>529</v>
      </c>
      <c r="D225" s="193" t="s">
        <v>195</v>
      </c>
      <c r="E225" s="194" t="s">
        <v>2784</v>
      </c>
      <c r="F225" s="195" t="s">
        <v>2785</v>
      </c>
      <c r="G225" s="196" t="s">
        <v>216</v>
      </c>
      <c r="H225" s="197">
        <v>0.102</v>
      </c>
      <c r="I225" s="198"/>
      <c r="J225" s="199">
        <f>ROUND(I225*H225,2)</f>
        <v>0</v>
      </c>
      <c r="K225" s="200"/>
      <c r="L225" s="40"/>
      <c r="M225" s="201" t="s">
        <v>1</v>
      </c>
      <c r="N225" s="202" t="s">
        <v>45</v>
      </c>
      <c r="O225" s="72"/>
      <c r="P225" s="203">
        <f>O225*H225</f>
        <v>0</v>
      </c>
      <c r="Q225" s="203">
        <v>0</v>
      </c>
      <c r="R225" s="203">
        <f>Q225*H225</f>
        <v>0</v>
      </c>
      <c r="S225" s="203">
        <v>0</v>
      </c>
      <c r="T225" s="20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5" t="s">
        <v>348</v>
      </c>
      <c r="AT225" s="205" t="s">
        <v>195</v>
      </c>
      <c r="AU225" s="205" t="s">
        <v>87</v>
      </c>
      <c r="AY225" s="18" t="s">
        <v>193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8" t="s">
        <v>87</v>
      </c>
      <c r="BK225" s="206">
        <f>ROUND(I225*H225,2)</f>
        <v>0</v>
      </c>
      <c r="BL225" s="18" t="s">
        <v>348</v>
      </c>
      <c r="BM225" s="205" t="s">
        <v>763</v>
      </c>
    </row>
    <row r="226" spans="2:63" s="12" customFormat="1" ht="25.9" customHeight="1">
      <c r="B226" s="177"/>
      <c r="C226" s="178"/>
      <c r="D226" s="179" t="s">
        <v>79</v>
      </c>
      <c r="E226" s="180" t="s">
        <v>1238</v>
      </c>
      <c r="F226" s="180" t="s">
        <v>1239</v>
      </c>
      <c r="G226" s="178"/>
      <c r="H226" s="178"/>
      <c r="I226" s="181"/>
      <c r="J226" s="182">
        <f>BK226</f>
        <v>0</v>
      </c>
      <c r="K226" s="178"/>
      <c r="L226" s="183"/>
      <c r="M226" s="184"/>
      <c r="N226" s="185"/>
      <c r="O226" s="185"/>
      <c r="P226" s="186">
        <f>SUM(P227:P257)</f>
        <v>0</v>
      </c>
      <c r="Q226" s="185"/>
      <c r="R226" s="186">
        <f>SUM(R227:R257)</f>
        <v>0.06031119999999999</v>
      </c>
      <c r="S226" s="185"/>
      <c r="T226" s="187">
        <f>SUM(T227:T257)</f>
        <v>0</v>
      </c>
      <c r="AR226" s="188" t="s">
        <v>89</v>
      </c>
      <c r="AT226" s="189" t="s">
        <v>79</v>
      </c>
      <c r="AU226" s="189" t="s">
        <v>80</v>
      </c>
      <c r="AY226" s="188" t="s">
        <v>193</v>
      </c>
      <c r="BK226" s="190">
        <f>SUM(BK227:BK257)</f>
        <v>0</v>
      </c>
    </row>
    <row r="227" spans="1:65" s="2" customFormat="1" ht="16.5" customHeight="1">
      <c r="A227" s="35"/>
      <c r="B227" s="36"/>
      <c r="C227" s="193" t="s">
        <v>544</v>
      </c>
      <c r="D227" s="193" t="s">
        <v>195</v>
      </c>
      <c r="E227" s="194" t="s">
        <v>1240</v>
      </c>
      <c r="F227" s="195" t="s">
        <v>1241</v>
      </c>
      <c r="G227" s="196" t="s">
        <v>496</v>
      </c>
      <c r="H227" s="197">
        <v>10.682</v>
      </c>
      <c r="I227" s="198"/>
      <c r="J227" s="199">
        <f>ROUND(I227*H227,2)</f>
        <v>0</v>
      </c>
      <c r="K227" s="200"/>
      <c r="L227" s="40"/>
      <c r="M227" s="201" t="s">
        <v>1</v>
      </c>
      <c r="N227" s="202" t="s">
        <v>45</v>
      </c>
      <c r="O227" s="72"/>
      <c r="P227" s="203">
        <f>O227*H227</f>
        <v>0</v>
      </c>
      <c r="Q227" s="203">
        <v>0.00041</v>
      </c>
      <c r="R227" s="203">
        <f>Q227*H227</f>
        <v>0.00437962</v>
      </c>
      <c r="S227" s="203">
        <v>0</v>
      </c>
      <c r="T227" s="20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5" t="s">
        <v>348</v>
      </c>
      <c r="AT227" s="205" t="s">
        <v>195</v>
      </c>
      <c r="AU227" s="205" t="s">
        <v>87</v>
      </c>
      <c r="AY227" s="18" t="s">
        <v>193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8" t="s">
        <v>87</v>
      </c>
      <c r="BK227" s="206">
        <f>ROUND(I227*H227,2)</f>
        <v>0</v>
      </c>
      <c r="BL227" s="18" t="s">
        <v>348</v>
      </c>
      <c r="BM227" s="205" t="s">
        <v>783</v>
      </c>
    </row>
    <row r="228" spans="2:51" s="13" customFormat="1" ht="12">
      <c r="B228" s="207"/>
      <c r="C228" s="208"/>
      <c r="D228" s="209" t="s">
        <v>201</v>
      </c>
      <c r="E228" s="210" t="s">
        <v>1</v>
      </c>
      <c r="F228" s="211" t="s">
        <v>2786</v>
      </c>
      <c r="G228" s="208"/>
      <c r="H228" s="212">
        <v>10.682</v>
      </c>
      <c r="I228" s="213"/>
      <c r="J228" s="208"/>
      <c r="K228" s="208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201</v>
      </c>
      <c r="AU228" s="218" t="s">
        <v>87</v>
      </c>
      <c r="AV228" s="13" t="s">
        <v>89</v>
      </c>
      <c r="AW228" s="13" t="s">
        <v>36</v>
      </c>
      <c r="AX228" s="13" t="s">
        <v>80</v>
      </c>
      <c r="AY228" s="218" t="s">
        <v>193</v>
      </c>
    </row>
    <row r="229" spans="2:51" s="14" customFormat="1" ht="12">
      <c r="B229" s="219"/>
      <c r="C229" s="220"/>
      <c r="D229" s="209" t="s">
        <v>201</v>
      </c>
      <c r="E229" s="221" t="s">
        <v>1</v>
      </c>
      <c r="F229" s="222" t="s">
        <v>203</v>
      </c>
      <c r="G229" s="220"/>
      <c r="H229" s="223">
        <v>10.682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201</v>
      </c>
      <c r="AU229" s="229" t="s">
        <v>87</v>
      </c>
      <c r="AV229" s="14" t="s">
        <v>199</v>
      </c>
      <c r="AW229" s="14" t="s">
        <v>36</v>
      </c>
      <c r="AX229" s="14" t="s">
        <v>87</v>
      </c>
      <c r="AY229" s="229" t="s">
        <v>193</v>
      </c>
    </row>
    <row r="230" spans="1:65" s="2" customFormat="1" ht="16.5" customHeight="1">
      <c r="A230" s="35"/>
      <c r="B230" s="36"/>
      <c r="C230" s="193" t="s">
        <v>548</v>
      </c>
      <c r="D230" s="193" t="s">
        <v>195</v>
      </c>
      <c r="E230" s="194" t="s">
        <v>1243</v>
      </c>
      <c r="F230" s="195" t="s">
        <v>1244</v>
      </c>
      <c r="G230" s="196" t="s">
        <v>496</v>
      </c>
      <c r="H230" s="197">
        <v>13.298</v>
      </c>
      <c r="I230" s="198"/>
      <c r="J230" s="199">
        <f>ROUND(I230*H230,2)</f>
        <v>0</v>
      </c>
      <c r="K230" s="200"/>
      <c r="L230" s="40"/>
      <c r="M230" s="201" t="s">
        <v>1</v>
      </c>
      <c r="N230" s="202" t="s">
        <v>45</v>
      </c>
      <c r="O230" s="72"/>
      <c r="P230" s="203">
        <f>O230*H230</f>
        <v>0</v>
      </c>
      <c r="Q230" s="203">
        <v>0.00053</v>
      </c>
      <c r="R230" s="203">
        <f>Q230*H230</f>
        <v>0.00704794</v>
      </c>
      <c r="S230" s="203">
        <v>0</v>
      </c>
      <c r="T230" s="20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5" t="s">
        <v>348</v>
      </c>
      <c r="AT230" s="205" t="s">
        <v>195</v>
      </c>
      <c r="AU230" s="205" t="s">
        <v>87</v>
      </c>
      <c r="AY230" s="18" t="s">
        <v>193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8" t="s">
        <v>87</v>
      </c>
      <c r="BK230" s="206">
        <f>ROUND(I230*H230,2)</f>
        <v>0</v>
      </c>
      <c r="BL230" s="18" t="s">
        <v>348</v>
      </c>
      <c r="BM230" s="205" t="s">
        <v>801</v>
      </c>
    </row>
    <row r="231" spans="2:51" s="13" customFormat="1" ht="12">
      <c r="B231" s="207"/>
      <c r="C231" s="208"/>
      <c r="D231" s="209" t="s">
        <v>201</v>
      </c>
      <c r="E231" s="210" t="s">
        <v>1</v>
      </c>
      <c r="F231" s="211" t="s">
        <v>2787</v>
      </c>
      <c r="G231" s="208"/>
      <c r="H231" s="212">
        <v>13.298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201</v>
      </c>
      <c r="AU231" s="218" t="s">
        <v>87</v>
      </c>
      <c r="AV231" s="13" t="s">
        <v>89</v>
      </c>
      <c r="AW231" s="13" t="s">
        <v>36</v>
      </c>
      <c r="AX231" s="13" t="s">
        <v>80</v>
      </c>
      <c r="AY231" s="218" t="s">
        <v>193</v>
      </c>
    </row>
    <row r="232" spans="2:51" s="14" customFormat="1" ht="12">
      <c r="B232" s="219"/>
      <c r="C232" s="220"/>
      <c r="D232" s="209" t="s">
        <v>201</v>
      </c>
      <c r="E232" s="221" t="s">
        <v>1</v>
      </c>
      <c r="F232" s="222" t="s">
        <v>203</v>
      </c>
      <c r="G232" s="220"/>
      <c r="H232" s="223">
        <v>13.298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201</v>
      </c>
      <c r="AU232" s="229" t="s">
        <v>87</v>
      </c>
      <c r="AV232" s="14" t="s">
        <v>199</v>
      </c>
      <c r="AW232" s="14" t="s">
        <v>36</v>
      </c>
      <c r="AX232" s="14" t="s">
        <v>87</v>
      </c>
      <c r="AY232" s="229" t="s">
        <v>193</v>
      </c>
    </row>
    <row r="233" spans="1:65" s="2" customFormat="1" ht="16.5" customHeight="1">
      <c r="A233" s="35"/>
      <c r="B233" s="36"/>
      <c r="C233" s="193" t="s">
        <v>552</v>
      </c>
      <c r="D233" s="193" t="s">
        <v>195</v>
      </c>
      <c r="E233" s="194" t="s">
        <v>1246</v>
      </c>
      <c r="F233" s="195" t="s">
        <v>1247</v>
      </c>
      <c r="G233" s="196" t="s">
        <v>496</v>
      </c>
      <c r="H233" s="197">
        <v>20.601</v>
      </c>
      <c r="I233" s="198"/>
      <c r="J233" s="199">
        <f>ROUND(I233*H233,2)</f>
        <v>0</v>
      </c>
      <c r="K233" s="200"/>
      <c r="L233" s="40"/>
      <c r="M233" s="201" t="s">
        <v>1</v>
      </c>
      <c r="N233" s="202" t="s">
        <v>45</v>
      </c>
      <c r="O233" s="72"/>
      <c r="P233" s="203">
        <f>O233*H233</f>
        <v>0</v>
      </c>
      <c r="Q233" s="203">
        <v>0.00069</v>
      </c>
      <c r="R233" s="203">
        <f>Q233*H233</f>
        <v>0.014214689999999999</v>
      </c>
      <c r="S233" s="203">
        <v>0</v>
      </c>
      <c r="T233" s="20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5" t="s">
        <v>348</v>
      </c>
      <c r="AT233" s="205" t="s">
        <v>195</v>
      </c>
      <c r="AU233" s="205" t="s">
        <v>87</v>
      </c>
      <c r="AY233" s="18" t="s">
        <v>193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18" t="s">
        <v>87</v>
      </c>
      <c r="BK233" s="206">
        <f>ROUND(I233*H233,2)</f>
        <v>0</v>
      </c>
      <c r="BL233" s="18" t="s">
        <v>348</v>
      </c>
      <c r="BM233" s="205" t="s">
        <v>816</v>
      </c>
    </row>
    <row r="234" spans="2:51" s="13" customFormat="1" ht="12">
      <c r="B234" s="207"/>
      <c r="C234" s="208"/>
      <c r="D234" s="209" t="s">
        <v>201</v>
      </c>
      <c r="E234" s="210" t="s">
        <v>1</v>
      </c>
      <c r="F234" s="211" t="s">
        <v>2788</v>
      </c>
      <c r="G234" s="208"/>
      <c r="H234" s="212">
        <v>20.601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201</v>
      </c>
      <c r="AU234" s="218" t="s">
        <v>87</v>
      </c>
      <c r="AV234" s="13" t="s">
        <v>89</v>
      </c>
      <c r="AW234" s="13" t="s">
        <v>36</v>
      </c>
      <c r="AX234" s="13" t="s">
        <v>80</v>
      </c>
      <c r="AY234" s="218" t="s">
        <v>193</v>
      </c>
    </row>
    <row r="235" spans="2:51" s="14" customFormat="1" ht="12">
      <c r="B235" s="219"/>
      <c r="C235" s="220"/>
      <c r="D235" s="209" t="s">
        <v>201</v>
      </c>
      <c r="E235" s="221" t="s">
        <v>1</v>
      </c>
      <c r="F235" s="222" t="s">
        <v>203</v>
      </c>
      <c r="G235" s="220"/>
      <c r="H235" s="223">
        <v>20.601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201</v>
      </c>
      <c r="AU235" s="229" t="s">
        <v>87</v>
      </c>
      <c r="AV235" s="14" t="s">
        <v>199</v>
      </c>
      <c r="AW235" s="14" t="s">
        <v>36</v>
      </c>
      <c r="AX235" s="14" t="s">
        <v>87</v>
      </c>
      <c r="AY235" s="229" t="s">
        <v>193</v>
      </c>
    </row>
    <row r="236" spans="1:65" s="2" customFormat="1" ht="24.2" customHeight="1">
      <c r="A236" s="35"/>
      <c r="B236" s="36"/>
      <c r="C236" s="193" t="s">
        <v>557</v>
      </c>
      <c r="D236" s="193" t="s">
        <v>195</v>
      </c>
      <c r="E236" s="194" t="s">
        <v>1252</v>
      </c>
      <c r="F236" s="195" t="s">
        <v>1253</v>
      </c>
      <c r="G236" s="196" t="s">
        <v>496</v>
      </c>
      <c r="H236" s="197">
        <v>10.791</v>
      </c>
      <c r="I236" s="198"/>
      <c r="J236" s="199">
        <f>ROUND(I236*H236,2)</f>
        <v>0</v>
      </c>
      <c r="K236" s="200"/>
      <c r="L236" s="40"/>
      <c r="M236" s="201" t="s">
        <v>1</v>
      </c>
      <c r="N236" s="202" t="s">
        <v>45</v>
      </c>
      <c r="O236" s="72"/>
      <c r="P236" s="203">
        <f>O236*H236</f>
        <v>0</v>
      </c>
      <c r="Q236" s="203">
        <v>0.00048</v>
      </c>
      <c r="R236" s="203">
        <f>Q236*H236</f>
        <v>0.005179680000000001</v>
      </c>
      <c r="S236" s="203">
        <v>0</v>
      </c>
      <c r="T236" s="20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5" t="s">
        <v>348</v>
      </c>
      <c r="AT236" s="205" t="s">
        <v>195</v>
      </c>
      <c r="AU236" s="205" t="s">
        <v>87</v>
      </c>
      <c r="AY236" s="18" t="s">
        <v>193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8" t="s">
        <v>87</v>
      </c>
      <c r="BK236" s="206">
        <f>ROUND(I236*H236,2)</f>
        <v>0</v>
      </c>
      <c r="BL236" s="18" t="s">
        <v>348</v>
      </c>
      <c r="BM236" s="205" t="s">
        <v>830</v>
      </c>
    </row>
    <row r="237" spans="2:51" s="13" customFormat="1" ht="12">
      <c r="B237" s="207"/>
      <c r="C237" s="208"/>
      <c r="D237" s="209" t="s">
        <v>201</v>
      </c>
      <c r="E237" s="210" t="s">
        <v>1</v>
      </c>
      <c r="F237" s="211" t="s">
        <v>2789</v>
      </c>
      <c r="G237" s="208"/>
      <c r="H237" s="212">
        <v>10.791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201</v>
      </c>
      <c r="AU237" s="218" t="s">
        <v>87</v>
      </c>
      <c r="AV237" s="13" t="s">
        <v>89</v>
      </c>
      <c r="AW237" s="13" t="s">
        <v>36</v>
      </c>
      <c r="AX237" s="13" t="s">
        <v>80</v>
      </c>
      <c r="AY237" s="218" t="s">
        <v>193</v>
      </c>
    </row>
    <row r="238" spans="2:51" s="14" customFormat="1" ht="12">
      <c r="B238" s="219"/>
      <c r="C238" s="220"/>
      <c r="D238" s="209" t="s">
        <v>201</v>
      </c>
      <c r="E238" s="221" t="s">
        <v>1</v>
      </c>
      <c r="F238" s="222" t="s">
        <v>203</v>
      </c>
      <c r="G238" s="220"/>
      <c r="H238" s="223">
        <v>10.791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201</v>
      </c>
      <c r="AU238" s="229" t="s">
        <v>87</v>
      </c>
      <c r="AV238" s="14" t="s">
        <v>199</v>
      </c>
      <c r="AW238" s="14" t="s">
        <v>36</v>
      </c>
      <c r="AX238" s="14" t="s">
        <v>87</v>
      </c>
      <c r="AY238" s="229" t="s">
        <v>193</v>
      </c>
    </row>
    <row r="239" spans="1:65" s="2" customFormat="1" ht="24.2" customHeight="1">
      <c r="A239" s="35"/>
      <c r="B239" s="36"/>
      <c r="C239" s="193" t="s">
        <v>561</v>
      </c>
      <c r="D239" s="193" t="s">
        <v>195</v>
      </c>
      <c r="E239" s="194" t="s">
        <v>1255</v>
      </c>
      <c r="F239" s="195" t="s">
        <v>1256</v>
      </c>
      <c r="G239" s="196" t="s">
        <v>496</v>
      </c>
      <c r="H239" s="197">
        <v>12.753</v>
      </c>
      <c r="I239" s="198"/>
      <c r="J239" s="199">
        <f>ROUND(I239*H239,2)</f>
        <v>0</v>
      </c>
      <c r="K239" s="200"/>
      <c r="L239" s="40"/>
      <c r="M239" s="201" t="s">
        <v>1</v>
      </c>
      <c r="N239" s="202" t="s">
        <v>45</v>
      </c>
      <c r="O239" s="72"/>
      <c r="P239" s="203">
        <f>O239*H239</f>
        <v>0</v>
      </c>
      <c r="Q239" s="203">
        <v>0.00059</v>
      </c>
      <c r="R239" s="203">
        <f>Q239*H239</f>
        <v>0.0075242700000000004</v>
      </c>
      <c r="S239" s="203">
        <v>0</v>
      </c>
      <c r="T239" s="20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5" t="s">
        <v>348</v>
      </c>
      <c r="AT239" s="205" t="s">
        <v>195</v>
      </c>
      <c r="AU239" s="205" t="s">
        <v>87</v>
      </c>
      <c r="AY239" s="18" t="s">
        <v>193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8" t="s">
        <v>87</v>
      </c>
      <c r="BK239" s="206">
        <f>ROUND(I239*H239,2)</f>
        <v>0</v>
      </c>
      <c r="BL239" s="18" t="s">
        <v>348</v>
      </c>
      <c r="BM239" s="205" t="s">
        <v>861</v>
      </c>
    </row>
    <row r="240" spans="2:51" s="13" customFormat="1" ht="12">
      <c r="B240" s="207"/>
      <c r="C240" s="208"/>
      <c r="D240" s="209" t="s">
        <v>201</v>
      </c>
      <c r="E240" s="210" t="s">
        <v>1</v>
      </c>
      <c r="F240" s="211" t="s">
        <v>2790</v>
      </c>
      <c r="G240" s="208"/>
      <c r="H240" s="212">
        <v>12.753</v>
      </c>
      <c r="I240" s="213"/>
      <c r="J240" s="208"/>
      <c r="K240" s="208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201</v>
      </c>
      <c r="AU240" s="218" t="s">
        <v>87</v>
      </c>
      <c r="AV240" s="13" t="s">
        <v>89</v>
      </c>
      <c r="AW240" s="13" t="s">
        <v>36</v>
      </c>
      <c r="AX240" s="13" t="s">
        <v>80</v>
      </c>
      <c r="AY240" s="218" t="s">
        <v>193</v>
      </c>
    </row>
    <row r="241" spans="2:51" s="14" customFormat="1" ht="12">
      <c r="B241" s="219"/>
      <c r="C241" s="220"/>
      <c r="D241" s="209" t="s">
        <v>201</v>
      </c>
      <c r="E241" s="221" t="s">
        <v>1</v>
      </c>
      <c r="F241" s="222" t="s">
        <v>203</v>
      </c>
      <c r="G241" s="220"/>
      <c r="H241" s="223">
        <v>12.753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201</v>
      </c>
      <c r="AU241" s="229" t="s">
        <v>87</v>
      </c>
      <c r="AV241" s="14" t="s">
        <v>199</v>
      </c>
      <c r="AW241" s="14" t="s">
        <v>36</v>
      </c>
      <c r="AX241" s="14" t="s">
        <v>87</v>
      </c>
      <c r="AY241" s="229" t="s">
        <v>193</v>
      </c>
    </row>
    <row r="242" spans="1:65" s="2" customFormat="1" ht="16.5" customHeight="1">
      <c r="A242" s="35"/>
      <c r="B242" s="36"/>
      <c r="C242" s="193" t="s">
        <v>566</v>
      </c>
      <c r="D242" s="193" t="s">
        <v>195</v>
      </c>
      <c r="E242" s="194" t="s">
        <v>1261</v>
      </c>
      <c r="F242" s="195" t="s">
        <v>1262</v>
      </c>
      <c r="G242" s="196" t="s">
        <v>367</v>
      </c>
      <c r="H242" s="197">
        <v>22</v>
      </c>
      <c r="I242" s="198"/>
      <c r="J242" s="199">
        <f aca="true" t="shared" si="10" ref="J242:J253">ROUND(I242*H242,2)</f>
        <v>0</v>
      </c>
      <c r="K242" s="200"/>
      <c r="L242" s="40"/>
      <c r="M242" s="201" t="s">
        <v>1</v>
      </c>
      <c r="N242" s="202" t="s">
        <v>45</v>
      </c>
      <c r="O242" s="72"/>
      <c r="P242" s="203">
        <f aca="true" t="shared" si="11" ref="P242:P253">O242*H242</f>
        <v>0</v>
      </c>
      <c r="Q242" s="203">
        <v>0</v>
      </c>
      <c r="R242" s="203">
        <f aca="true" t="shared" si="12" ref="R242:R253">Q242*H242</f>
        <v>0</v>
      </c>
      <c r="S242" s="203">
        <v>0</v>
      </c>
      <c r="T242" s="204">
        <f aca="true" t="shared" si="13" ref="T242:T253"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5" t="s">
        <v>348</v>
      </c>
      <c r="AT242" s="205" t="s">
        <v>195</v>
      </c>
      <c r="AU242" s="205" t="s">
        <v>87</v>
      </c>
      <c r="AY242" s="18" t="s">
        <v>193</v>
      </c>
      <c r="BE242" s="206">
        <f aca="true" t="shared" si="14" ref="BE242:BE253">IF(N242="základní",J242,0)</f>
        <v>0</v>
      </c>
      <c r="BF242" s="206">
        <f aca="true" t="shared" si="15" ref="BF242:BF253">IF(N242="snížená",J242,0)</f>
        <v>0</v>
      </c>
      <c r="BG242" s="206">
        <f aca="true" t="shared" si="16" ref="BG242:BG253">IF(N242="zákl. přenesená",J242,0)</f>
        <v>0</v>
      </c>
      <c r="BH242" s="206">
        <f aca="true" t="shared" si="17" ref="BH242:BH253">IF(N242="sníž. přenesená",J242,0)</f>
        <v>0</v>
      </c>
      <c r="BI242" s="206">
        <f aca="true" t="shared" si="18" ref="BI242:BI253">IF(N242="nulová",J242,0)</f>
        <v>0</v>
      </c>
      <c r="BJ242" s="18" t="s">
        <v>87</v>
      </c>
      <c r="BK242" s="206">
        <f aca="true" t="shared" si="19" ref="BK242:BK253">ROUND(I242*H242,2)</f>
        <v>0</v>
      </c>
      <c r="BL242" s="18" t="s">
        <v>348</v>
      </c>
      <c r="BM242" s="205" t="s">
        <v>873</v>
      </c>
    </row>
    <row r="243" spans="1:65" s="2" customFormat="1" ht="16.5" customHeight="1">
      <c r="A243" s="35"/>
      <c r="B243" s="36"/>
      <c r="C243" s="193" t="s">
        <v>570</v>
      </c>
      <c r="D243" s="193" t="s">
        <v>195</v>
      </c>
      <c r="E243" s="194" t="s">
        <v>1264</v>
      </c>
      <c r="F243" s="195" t="s">
        <v>1265</v>
      </c>
      <c r="G243" s="196" t="s">
        <v>367</v>
      </c>
      <c r="H243" s="197">
        <v>4</v>
      </c>
      <c r="I243" s="198"/>
      <c r="J243" s="199">
        <f t="shared" si="10"/>
        <v>0</v>
      </c>
      <c r="K243" s="200"/>
      <c r="L243" s="40"/>
      <c r="M243" s="201" t="s">
        <v>1</v>
      </c>
      <c r="N243" s="202" t="s">
        <v>45</v>
      </c>
      <c r="O243" s="72"/>
      <c r="P243" s="203">
        <f t="shared" si="11"/>
        <v>0</v>
      </c>
      <c r="Q243" s="203">
        <v>0</v>
      </c>
      <c r="R243" s="203">
        <f t="shared" si="12"/>
        <v>0</v>
      </c>
      <c r="S243" s="203">
        <v>0</v>
      </c>
      <c r="T243" s="204">
        <f t="shared" si="1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5" t="s">
        <v>348</v>
      </c>
      <c r="AT243" s="205" t="s">
        <v>195</v>
      </c>
      <c r="AU243" s="205" t="s">
        <v>87</v>
      </c>
      <c r="AY243" s="18" t="s">
        <v>193</v>
      </c>
      <c r="BE243" s="206">
        <f t="shared" si="14"/>
        <v>0</v>
      </c>
      <c r="BF243" s="206">
        <f t="shared" si="15"/>
        <v>0</v>
      </c>
      <c r="BG243" s="206">
        <f t="shared" si="16"/>
        <v>0</v>
      </c>
      <c r="BH243" s="206">
        <f t="shared" si="17"/>
        <v>0</v>
      </c>
      <c r="BI243" s="206">
        <f t="shared" si="18"/>
        <v>0</v>
      </c>
      <c r="BJ243" s="18" t="s">
        <v>87</v>
      </c>
      <c r="BK243" s="206">
        <f t="shared" si="19"/>
        <v>0</v>
      </c>
      <c r="BL243" s="18" t="s">
        <v>348</v>
      </c>
      <c r="BM243" s="205" t="s">
        <v>883</v>
      </c>
    </row>
    <row r="244" spans="1:65" s="2" customFormat="1" ht="16.5" customHeight="1">
      <c r="A244" s="35"/>
      <c r="B244" s="36"/>
      <c r="C244" s="193" t="s">
        <v>576</v>
      </c>
      <c r="D244" s="193" t="s">
        <v>195</v>
      </c>
      <c r="E244" s="194" t="s">
        <v>1267</v>
      </c>
      <c r="F244" s="195" t="s">
        <v>1268</v>
      </c>
      <c r="G244" s="196" t="s">
        <v>367</v>
      </c>
      <c r="H244" s="197">
        <v>1</v>
      </c>
      <c r="I244" s="198"/>
      <c r="J244" s="199">
        <f t="shared" si="10"/>
        <v>0</v>
      </c>
      <c r="K244" s="200"/>
      <c r="L244" s="40"/>
      <c r="M244" s="201" t="s">
        <v>1</v>
      </c>
      <c r="N244" s="202" t="s">
        <v>45</v>
      </c>
      <c r="O244" s="72"/>
      <c r="P244" s="203">
        <f t="shared" si="11"/>
        <v>0</v>
      </c>
      <c r="Q244" s="203">
        <v>0</v>
      </c>
      <c r="R244" s="203">
        <f t="shared" si="12"/>
        <v>0</v>
      </c>
      <c r="S244" s="203">
        <v>0</v>
      </c>
      <c r="T244" s="204">
        <f t="shared" si="1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5" t="s">
        <v>348</v>
      </c>
      <c r="AT244" s="205" t="s">
        <v>195</v>
      </c>
      <c r="AU244" s="205" t="s">
        <v>87</v>
      </c>
      <c r="AY244" s="18" t="s">
        <v>193</v>
      </c>
      <c r="BE244" s="206">
        <f t="shared" si="14"/>
        <v>0</v>
      </c>
      <c r="BF244" s="206">
        <f t="shared" si="15"/>
        <v>0</v>
      </c>
      <c r="BG244" s="206">
        <f t="shared" si="16"/>
        <v>0</v>
      </c>
      <c r="BH244" s="206">
        <f t="shared" si="17"/>
        <v>0</v>
      </c>
      <c r="BI244" s="206">
        <f t="shared" si="18"/>
        <v>0</v>
      </c>
      <c r="BJ244" s="18" t="s">
        <v>87</v>
      </c>
      <c r="BK244" s="206">
        <f t="shared" si="19"/>
        <v>0</v>
      </c>
      <c r="BL244" s="18" t="s">
        <v>348</v>
      </c>
      <c r="BM244" s="205" t="s">
        <v>893</v>
      </c>
    </row>
    <row r="245" spans="1:65" s="2" customFormat="1" ht="16.5" customHeight="1">
      <c r="A245" s="35"/>
      <c r="B245" s="36"/>
      <c r="C245" s="193" t="s">
        <v>584</v>
      </c>
      <c r="D245" s="193" t="s">
        <v>195</v>
      </c>
      <c r="E245" s="194" t="s">
        <v>1269</v>
      </c>
      <c r="F245" s="195" t="s">
        <v>1270</v>
      </c>
      <c r="G245" s="196" t="s">
        <v>367</v>
      </c>
      <c r="H245" s="197">
        <v>22</v>
      </c>
      <c r="I245" s="198"/>
      <c r="J245" s="199">
        <f t="shared" si="10"/>
        <v>0</v>
      </c>
      <c r="K245" s="200"/>
      <c r="L245" s="40"/>
      <c r="M245" s="201" t="s">
        <v>1</v>
      </c>
      <c r="N245" s="202" t="s">
        <v>45</v>
      </c>
      <c r="O245" s="72"/>
      <c r="P245" s="203">
        <f t="shared" si="11"/>
        <v>0</v>
      </c>
      <c r="Q245" s="203">
        <v>0.00063</v>
      </c>
      <c r="R245" s="203">
        <f t="shared" si="12"/>
        <v>0.01386</v>
      </c>
      <c r="S245" s="203">
        <v>0</v>
      </c>
      <c r="T245" s="204">
        <f t="shared" si="1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5" t="s">
        <v>348</v>
      </c>
      <c r="AT245" s="205" t="s">
        <v>195</v>
      </c>
      <c r="AU245" s="205" t="s">
        <v>87</v>
      </c>
      <c r="AY245" s="18" t="s">
        <v>193</v>
      </c>
      <c r="BE245" s="206">
        <f t="shared" si="14"/>
        <v>0</v>
      </c>
      <c r="BF245" s="206">
        <f t="shared" si="15"/>
        <v>0</v>
      </c>
      <c r="BG245" s="206">
        <f t="shared" si="16"/>
        <v>0</v>
      </c>
      <c r="BH245" s="206">
        <f t="shared" si="17"/>
        <v>0</v>
      </c>
      <c r="BI245" s="206">
        <f t="shared" si="18"/>
        <v>0</v>
      </c>
      <c r="BJ245" s="18" t="s">
        <v>87</v>
      </c>
      <c r="BK245" s="206">
        <f t="shared" si="19"/>
        <v>0</v>
      </c>
      <c r="BL245" s="18" t="s">
        <v>348</v>
      </c>
      <c r="BM245" s="205" t="s">
        <v>901</v>
      </c>
    </row>
    <row r="246" spans="1:65" s="2" customFormat="1" ht="16.5" customHeight="1">
      <c r="A246" s="35"/>
      <c r="B246" s="36"/>
      <c r="C246" s="193" t="s">
        <v>588</v>
      </c>
      <c r="D246" s="193" t="s">
        <v>195</v>
      </c>
      <c r="E246" s="194" t="s">
        <v>1272</v>
      </c>
      <c r="F246" s="195" t="s">
        <v>1273</v>
      </c>
      <c r="G246" s="196" t="s">
        <v>367</v>
      </c>
      <c r="H246" s="197">
        <v>4</v>
      </c>
      <c r="I246" s="198"/>
      <c r="J246" s="199">
        <f t="shared" si="10"/>
        <v>0</v>
      </c>
      <c r="K246" s="200"/>
      <c r="L246" s="40"/>
      <c r="M246" s="201" t="s">
        <v>1</v>
      </c>
      <c r="N246" s="202" t="s">
        <v>45</v>
      </c>
      <c r="O246" s="72"/>
      <c r="P246" s="203">
        <f t="shared" si="11"/>
        <v>0</v>
      </c>
      <c r="Q246" s="203">
        <v>0.00074</v>
      </c>
      <c r="R246" s="203">
        <f t="shared" si="12"/>
        <v>0.00296</v>
      </c>
      <c r="S246" s="203">
        <v>0</v>
      </c>
      <c r="T246" s="204">
        <f t="shared" si="1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5" t="s">
        <v>348</v>
      </c>
      <c r="AT246" s="205" t="s">
        <v>195</v>
      </c>
      <c r="AU246" s="205" t="s">
        <v>87</v>
      </c>
      <c r="AY246" s="18" t="s">
        <v>193</v>
      </c>
      <c r="BE246" s="206">
        <f t="shared" si="14"/>
        <v>0</v>
      </c>
      <c r="BF246" s="206">
        <f t="shared" si="15"/>
        <v>0</v>
      </c>
      <c r="BG246" s="206">
        <f t="shared" si="16"/>
        <v>0</v>
      </c>
      <c r="BH246" s="206">
        <f t="shared" si="17"/>
        <v>0</v>
      </c>
      <c r="BI246" s="206">
        <f t="shared" si="18"/>
        <v>0</v>
      </c>
      <c r="BJ246" s="18" t="s">
        <v>87</v>
      </c>
      <c r="BK246" s="206">
        <f t="shared" si="19"/>
        <v>0</v>
      </c>
      <c r="BL246" s="18" t="s">
        <v>348</v>
      </c>
      <c r="BM246" s="205" t="s">
        <v>909</v>
      </c>
    </row>
    <row r="247" spans="1:65" s="2" customFormat="1" ht="16.5" customHeight="1">
      <c r="A247" s="35"/>
      <c r="B247" s="36"/>
      <c r="C247" s="193" t="s">
        <v>594</v>
      </c>
      <c r="D247" s="193" t="s">
        <v>195</v>
      </c>
      <c r="E247" s="194" t="s">
        <v>1281</v>
      </c>
      <c r="F247" s="195" t="s">
        <v>1282</v>
      </c>
      <c r="G247" s="196" t="s">
        <v>367</v>
      </c>
      <c r="H247" s="197">
        <v>2</v>
      </c>
      <c r="I247" s="198"/>
      <c r="J247" s="199">
        <f t="shared" si="10"/>
        <v>0</v>
      </c>
      <c r="K247" s="200"/>
      <c r="L247" s="40"/>
      <c r="M247" s="201" t="s">
        <v>1</v>
      </c>
      <c r="N247" s="202" t="s">
        <v>45</v>
      </c>
      <c r="O247" s="72"/>
      <c r="P247" s="203">
        <f t="shared" si="11"/>
        <v>0</v>
      </c>
      <c r="Q247" s="203">
        <v>0.00031</v>
      </c>
      <c r="R247" s="203">
        <f t="shared" si="12"/>
        <v>0.00062</v>
      </c>
      <c r="S247" s="203">
        <v>0</v>
      </c>
      <c r="T247" s="204">
        <f t="shared" si="1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5" t="s">
        <v>348</v>
      </c>
      <c r="AT247" s="205" t="s">
        <v>195</v>
      </c>
      <c r="AU247" s="205" t="s">
        <v>87</v>
      </c>
      <c r="AY247" s="18" t="s">
        <v>193</v>
      </c>
      <c r="BE247" s="206">
        <f t="shared" si="14"/>
        <v>0</v>
      </c>
      <c r="BF247" s="206">
        <f t="shared" si="15"/>
        <v>0</v>
      </c>
      <c r="BG247" s="206">
        <f t="shared" si="16"/>
        <v>0</v>
      </c>
      <c r="BH247" s="206">
        <f t="shared" si="17"/>
        <v>0</v>
      </c>
      <c r="BI247" s="206">
        <f t="shared" si="18"/>
        <v>0</v>
      </c>
      <c r="BJ247" s="18" t="s">
        <v>87</v>
      </c>
      <c r="BK247" s="206">
        <f t="shared" si="19"/>
        <v>0</v>
      </c>
      <c r="BL247" s="18" t="s">
        <v>348</v>
      </c>
      <c r="BM247" s="205" t="s">
        <v>917</v>
      </c>
    </row>
    <row r="248" spans="1:65" s="2" customFormat="1" ht="16.5" customHeight="1">
      <c r="A248" s="35"/>
      <c r="B248" s="36"/>
      <c r="C248" s="193" t="s">
        <v>599</v>
      </c>
      <c r="D248" s="193" t="s">
        <v>195</v>
      </c>
      <c r="E248" s="194" t="s">
        <v>1283</v>
      </c>
      <c r="F248" s="195" t="s">
        <v>1284</v>
      </c>
      <c r="G248" s="196" t="s">
        <v>367</v>
      </c>
      <c r="H248" s="197">
        <v>1</v>
      </c>
      <c r="I248" s="198"/>
      <c r="J248" s="199">
        <f t="shared" si="10"/>
        <v>0</v>
      </c>
      <c r="K248" s="200"/>
      <c r="L248" s="40"/>
      <c r="M248" s="201" t="s">
        <v>1</v>
      </c>
      <c r="N248" s="202" t="s">
        <v>45</v>
      </c>
      <c r="O248" s="72"/>
      <c r="P248" s="203">
        <f t="shared" si="11"/>
        <v>0</v>
      </c>
      <c r="Q248" s="203">
        <v>0.00048</v>
      </c>
      <c r="R248" s="203">
        <f t="shared" si="12"/>
        <v>0.00048</v>
      </c>
      <c r="S248" s="203">
        <v>0</v>
      </c>
      <c r="T248" s="204">
        <f t="shared" si="1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5" t="s">
        <v>348</v>
      </c>
      <c r="AT248" s="205" t="s">
        <v>195</v>
      </c>
      <c r="AU248" s="205" t="s">
        <v>87</v>
      </c>
      <c r="AY248" s="18" t="s">
        <v>193</v>
      </c>
      <c r="BE248" s="206">
        <f t="shared" si="14"/>
        <v>0</v>
      </c>
      <c r="BF248" s="206">
        <f t="shared" si="15"/>
        <v>0</v>
      </c>
      <c r="BG248" s="206">
        <f t="shared" si="16"/>
        <v>0</v>
      </c>
      <c r="BH248" s="206">
        <f t="shared" si="17"/>
        <v>0</v>
      </c>
      <c r="BI248" s="206">
        <f t="shared" si="18"/>
        <v>0</v>
      </c>
      <c r="BJ248" s="18" t="s">
        <v>87</v>
      </c>
      <c r="BK248" s="206">
        <f t="shared" si="19"/>
        <v>0</v>
      </c>
      <c r="BL248" s="18" t="s">
        <v>348</v>
      </c>
      <c r="BM248" s="205" t="s">
        <v>927</v>
      </c>
    </row>
    <row r="249" spans="1:65" s="2" customFormat="1" ht="16.5" customHeight="1">
      <c r="A249" s="35"/>
      <c r="B249" s="36"/>
      <c r="C249" s="193" t="s">
        <v>604</v>
      </c>
      <c r="D249" s="193" t="s">
        <v>195</v>
      </c>
      <c r="E249" s="194" t="s">
        <v>2791</v>
      </c>
      <c r="F249" s="195" t="s">
        <v>2792</v>
      </c>
      <c r="G249" s="196" t="s">
        <v>367</v>
      </c>
      <c r="H249" s="197">
        <v>2</v>
      </c>
      <c r="I249" s="198"/>
      <c r="J249" s="199">
        <f t="shared" si="10"/>
        <v>0</v>
      </c>
      <c r="K249" s="200"/>
      <c r="L249" s="40"/>
      <c r="M249" s="201" t="s">
        <v>1</v>
      </c>
      <c r="N249" s="202" t="s">
        <v>45</v>
      </c>
      <c r="O249" s="72"/>
      <c r="P249" s="203">
        <f t="shared" si="11"/>
        <v>0</v>
      </c>
      <c r="Q249" s="203">
        <v>0.0002</v>
      </c>
      <c r="R249" s="203">
        <f t="shared" si="12"/>
        <v>0.0004</v>
      </c>
      <c r="S249" s="203">
        <v>0</v>
      </c>
      <c r="T249" s="204">
        <f t="shared" si="1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5" t="s">
        <v>348</v>
      </c>
      <c r="AT249" s="205" t="s">
        <v>195</v>
      </c>
      <c r="AU249" s="205" t="s">
        <v>87</v>
      </c>
      <c r="AY249" s="18" t="s">
        <v>193</v>
      </c>
      <c r="BE249" s="206">
        <f t="shared" si="14"/>
        <v>0</v>
      </c>
      <c r="BF249" s="206">
        <f t="shared" si="15"/>
        <v>0</v>
      </c>
      <c r="BG249" s="206">
        <f t="shared" si="16"/>
        <v>0</v>
      </c>
      <c r="BH249" s="206">
        <f t="shared" si="17"/>
        <v>0</v>
      </c>
      <c r="BI249" s="206">
        <f t="shared" si="18"/>
        <v>0</v>
      </c>
      <c r="BJ249" s="18" t="s">
        <v>87</v>
      </c>
      <c r="BK249" s="206">
        <f t="shared" si="19"/>
        <v>0</v>
      </c>
      <c r="BL249" s="18" t="s">
        <v>348</v>
      </c>
      <c r="BM249" s="205" t="s">
        <v>935</v>
      </c>
    </row>
    <row r="250" spans="1:65" s="2" customFormat="1" ht="16.5" customHeight="1">
      <c r="A250" s="35"/>
      <c r="B250" s="36"/>
      <c r="C250" s="193" t="s">
        <v>611</v>
      </c>
      <c r="D250" s="193" t="s">
        <v>195</v>
      </c>
      <c r="E250" s="194" t="s">
        <v>1289</v>
      </c>
      <c r="F250" s="195" t="s">
        <v>1290</v>
      </c>
      <c r="G250" s="196" t="s">
        <v>367</v>
      </c>
      <c r="H250" s="197">
        <v>2</v>
      </c>
      <c r="I250" s="198"/>
      <c r="J250" s="199">
        <f t="shared" si="10"/>
        <v>0</v>
      </c>
      <c r="K250" s="200"/>
      <c r="L250" s="40"/>
      <c r="M250" s="201" t="s">
        <v>1</v>
      </c>
      <c r="N250" s="202" t="s">
        <v>45</v>
      </c>
      <c r="O250" s="72"/>
      <c r="P250" s="203">
        <f t="shared" si="11"/>
        <v>0</v>
      </c>
      <c r="Q250" s="203">
        <v>0.00021</v>
      </c>
      <c r="R250" s="203">
        <f t="shared" si="12"/>
        <v>0.00042</v>
      </c>
      <c r="S250" s="203">
        <v>0</v>
      </c>
      <c r="T250" s="204">
        <f t="shared" si="1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5" t="s">
        <v>348</v>
      </c>
      <c r="AT250" s="205" t="s">
        <v>195</v>
      </c>
      <c r="AU250" s="205" t="s">
        <v>87</v>
      </c>
      <c r="AY250" s="18" t="s">
        <v>193</v>
      </c>
      <c r="BE250" s="206">
        <f t="shared" si="14"/>
        <v>0</v>
      </c>
      <c r="BF250" s="206">
        <f t="shared" si="15"/>
        <v>0</v>
      </c>
      <c r="BG250" s="206">
        <f t="shared" si="16"/>
        <v>0</v>
      </c>
      <c r="BH250" s="206">
        <f t="shared" si="17"/>
        <v>0</v>
      </c>
      <c r="BI250" s="206">
        <f t="shared" si="18"/>
        <v>0</v>
      </c>
      <c r="BJ250" s="18" t="s">
        <v>87</v>
      </c>
      <c r="BK250" s="206">
        <f t="shared" si="19"/>
        <v>0</v>
      </c>
      <c r="BL250" s="18" t="s">
        <v>348</v>
      </c>
      <c r="BM250" s="205" t="s">
        <v>947</v>
      </c>
    </row>
    <row r="251" spans="1:65" s="2" customFormat="1" ht="24.2" customHeight="1">
      <c r="A251" s="35"/>
      <c r="B251" s="36"/>
      <c r="C251" s="193" t="s">
        <v>618</v>
      </c>
      <c r="D251" s="193" t="s">
        <v>195</v>
      </c>
      <c r="E251" s="194" t="s">
        <v>2793</v>
      </c>
      <c r="F251" s="195" t="s">
        <v>2794</v>
      </c>
      <c r="G251" s="196" t="s">
        <v>367</v>
      </c>
      <c r="H251" s="197">
        <v>2</v>
      </c>
      <c r="I251" s="198"/>
      <c r="J251" s="199">
        <f t="shared" si="10"/>
        <v>0</v>
      </c>
      <c r="K251" s="200"/>
      <c r="L251" s="40"/>
      <c r="M251" s="201" t="s">
        <v>1</v>
      </c>
      <c r="N251" s="202" t="s">
        <v>45</v>
      </c>
      <c r="O251" s="72"/>
      <c r="P251" s="203">
        <f t="shared" si="11"/>
        <v>0</v>
      </c>
      <c r="Q251" s="203">
        <v>0.0013</v>
      </c>
      <c r="R251" s="203">
        <f t="shared" si="12"/>
        <v>0.0026</v>
      </c>
      <c r="S251" s="203">
        <v>0</v>
      </c>
      <c r="T251" s="204">
        <f t="shared" si="1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5" t="s">
        <v>348</v>
      </c>
      <c r="AT251" s="205" t="s">
        <v>195</v>
      </c>
      <c r="AU251" s="205" t="s">
        <v>87</v>
      </c>
      <c r="AY251" s="18" t="s">
        <v>193</v>
      </c>
      <c r="BE251" s="206">
        <f t="shared" si="14"/>
        <v>0</v>
      </c>
      <c r="BF251" s="206">
        <f t="shared" si="15"/>
        <v>0</v>
      </c>
      <c r="BG251" s="206">
        <f t="shared" si="16"/>
        <v>0</v>
      </c>
      <c r="BH251" s="206">
        <f t="shared" si="17"/>
        <v>0</v>
      </c>
      <c r="BI251" s="206">
        <f t="shared" si="18"/>
        <v>0</v>
      </c>
      <c r="BJ251" s="18" t="s">
        <v>87</v>
      </c>
      <c r="BK251" s="206">
        <f t="shared" si="19"/>
        <v>0</v>
      </c>
      <c r="BL251" s="18" t="s">
        <v>348</v>
      </c>
      <c r="BM251" s="205" t="s">
        <v>963</v>
      </c>
    </row>
    <row r="252" spans="1:65" s="2" customFormat="1" ht="16.5" customHeight="1">
      <c r="A252" s="35"/>
      <c r="B252" s="36"/>
      <c r="C252" s="193" t="s">
        <v>624</v>
      </c>
      <c r="D252" s="193" t="s">
        <v>195</v>
      </c>
      <c r="E252" s="194" t="s">
        <v>2795</v>
      </c>
      <c r="F252" s="195" t="s">
        <v>2796</v>
      </c>
      <c r="G252" s="196" t="s">
        <v>367</v>
      </c>
      <c r="H252" s="197">
        <v>2</v>
      </c>
      <c r="I252" s="198"/>
      <c r="J252" s="199">
        <f t="shared" si="10"/>
        <v>0</v>
      </c>
      <c r="K252" s="200"/>
      <c r="L252" s="40"/>
      <c r="M252" s="201" t="s">
        <v>1</v>
      </c>
      <c r="N252" s="202" t="s">
        <v>45</v>
      </c>
      <c r="O252" s="72"/>
      <c r="P252" s="203">
        <f t="shared" si="11"/>
        <v>0</v>
      </c>
      <c r="Q252" s="203">
        <v>0</v>
      </c>
      <c r="R252" s="203">
        <f t="shared" si="12"/>
        <v>0</v>
      </c>
      <c r="S252" s="203">
        <v>0</v>
      </c>
      <c r="T252" s="204">
        <f t="shared" si="1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5" t="s">
        <v>348</v>
      </c>
      <c r="AT252" s="205" t="s">
        <v>195</v>
      </c>
      <c r="AU252" s="205" t="s">
        <v>87</v>
      </c>
      <c r="AY252" s="18" t="s">
        <v>193</v>
      </c>
      <c r="BE252" s="206">
        <f t="shared" si="14"/>
        <v>0</v>
      </c>
      <c r="BF252" s="206">
        <f t="shared" si="15"/>
        <v>0</v>
      </c>
      <c r="BG252" s="206">
        <f t="shared" si="16"/>
        <v>0</v>
      </c>
      <c r="BH252" s="206">
        <f t="shared" si="17"/>
        <v>0</v>
      </c>
      <c r="BI252" s="206">
        <f t="shared" si="18"/>
        <v>0</v>
      </c>
      <c r="BJ252" s="18" t="s">
        <v>87</v>
      </c>
      <c r="BK252" s="206">
        <f t="shared" si="19"/>
        <v>0</v>
      </c>
      <c r="BL252" s="18" t="s">
        <v>348</v>
      </c>
      <c r="BM252" s="205" t="s">
        <v>973</v>
      </c>
    </row>
    <row r="253" spans="1:65" s="2" customFormat="1" ht="16.5" customHeight="1">
      <c r="A253" s="35"/>
      <c r="B253" s="36"/>
      <c r="C253" s="193" t="s">
        <v>629</v>
      </c>
      <c r="D253" s="193" t="s">
        <v>195</v>
      </c>
      <c r="E253" s="194" t="s">
        <v>1304</v>
      </c>
      <c r="F253" s="195" t="s">
        <v>1305</v>
      </c>
      <c r="G253" s="196" t="s">
        <v>496</v>
      </c>
      <c r="H253" s="197">
        <v>62.5</v>
      </c>
      <c r="I253" s="198"/>
      <c r="J253" s="199">
        <f t="shared" si="10"/>
        <v>0</v>
      </c>
      <c r="K253" s="200"/>
      <c r="L253" s="40"/>
      <c r="M253" s="201" t="s">
        <v>1</v>
      </c>
      <c r="N253" s="202" t="s">
        <v>45</v>
      </c>
      <c r="O253" s="72"/>
      <c r="P253" s="203">
        <f t="shared" si="11"/>
        <v>0</v>
      </c>
      <c r="Q253" s="203">
        <v>0</v>
      </c>
      <c r="R253" s="203">
        <f t="shared" si="12"/>
        <v>0</v>
      </c>
      <c r="S253" s="203">
        <v>0</v>
      </c>
      <c r="T253" s="204">
        <f t="shared" si="1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5" t="s">
        <v>348</v>
      </c>
      <c r="AT253" s="205" t="s">
        <v>195</v>
      </c>
      <c r="AU253" s="205" t="s">
        <v>87</v>
      </c>
      <c r="AY253" s="18" t="s">
        <v>193</v>
      </c>
      <c r="BE253" s="206">
        <f t="shared" si="14"/>
        <v>0</v>
      </c>
      <c r="BF253" s="206">
        <f t="shared" si="15"/>
        <v>0</v>
      </c>
      <c r="BG253" s="206">
        <f t="shared" si="16"/>
        <v>0</v>
      </c>
      <c r="BH253" s="206">
        <f t="shared" si="17"/>
        <v>0</v>
      </c>
      <c r="BI253" s="206">
        <f t="shared" si="18"/>
        <v>0</v>
      </c>
      <c r="BJ253" s="18" t="s">
        <v>87</v>
      </c>
      <c r="BK253" s="206">
        <f t="shared" si="19"/>
        <v>0</v>
      </c>
      <c r="BL253" s="18" t="s">
        <v>348</v>
      </c>
      <c r="BM253" s="205" t="s">
        <v>983</v>
      </c>
    </row>
    <row r="254" spans="2:51" s="13" customFormat="1" ht="12">
      <c r="B254" s="207"/>
      <c r="C254" s="208"/>
      <c r="D254" s="209" t="s">
        <v>201</v>
      </c>
      <c r="E254" s="210" t="s">
        <v>1</v>
      </c>
      <c r="F254" s="211" t="s">
        <v>2797</v>
      </c>
      <c r="G254" s="208"/>
      <c r="H254" s="212">
        <v>62.5</v>
      </c>
      <c r="I254" s="213"/>
      <c r="J254" s="208"/>
      <c r="K254" s="208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201</v>
      </c>
      <c r="AU254" s="218" t="s">
        <v>87</v>
      </c>
      <c r="AV254" s="13" t="s">
        <v>89</v>
      </c>
      <c r="AW254" s="13" t="s">
        <v>36</v>
      </c>
      <c r="AX254" s="13" t="s">
        <v>80</v>
      </c>
      <c r="AY254" s="218" t="s">
        <v>193</v>
      </c>
    </row>
    <row r="255" spans="2:51" s="14" customFormat="1" ht="12">
      <c r="B255" s="219"/>
      <c r="C255" s="220"/>
      <c r="D255" s="209" t="s">
        <v>201</v>
      </c>
      <c r="E255" s="221" t="s">
        <v>1</v>
      </c>
      <c r="F255" s="222" t="s">
        <v>203</v>
      </c>
      <c r="G255" s="220"/>
      <c r="H255" s="223">
        <v>62.5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201</v>
      </c>
      <c r="AU255" s="229" t="s">
        <v>87</v>
      </c>
      <c r="AV255" s="14" t="s">
        <v>199</v>
      </c>
      <c r="AW255" s="14" t="s">
        <v>36</v>
      </c>
      <c r="AX255" s="14" t="s">
        <v>87</v>
      </c>
      <c r="AY255" s="229" t="s">
        <v>193</v>
      </c>
    </row>
    <row r="256" spans="1:65" s="2" customFormat="1" ht="16.5" customHeight="1">
      <c r="A256" s="35"/>
      <c r="B256" s="36"/>
      <c r="C256" s="193" t="s">
        <v>634</v>
      </c>
      <c r="D256" s="193" t="s">
        <v>195</v>
      </c>
      <c r="E256" s="194" t="s">
        <v>1308</v>
      </c>
      <c r="F256" s="195" t="s">
        <v>1309</v>
      </c>
      <c r="G256" s="196" t="s">
        <v>496</v>
      </c>
      <c r="H256" s="197">
        <v>62.5</v>
      </c>
      <c r="I256" s="198"/>
      <c r="J256" s="199">
        <f>ROUND(I256*H256,2)</f>
        <v>0</v>
      </c>
      <c r="K256" s="200"/>
      <c r="L256" s="40"/>
      <c r="M256" s="201" t="s">
        <v>1</v>
      </c>
      <c r="N256" s="202" t="s">
        <v>45</v>
      </c>
      <c r="O256" s="72"/>
      <c r="P256" s="203">
        <f>O256*H256</f>
        <v>0</v>
      </c>
      <c r="Q256" s="203">
        <v>1E-05</v>
      </c>
      <c r="R256" s="203">
        <f>Q256*H256</f>
        <v>0.000625</v>
      </c>
      <c r="S256" s="203">
        <v>0</v>
      </c>
      <c r="T256" s="20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5" t="s">
        <v>348</v>
      </c>
      <c r="AT256" s="205" t="s">
        <v>195</v>
      </c>
      <c r="AU256" s="205" t="s">
        <v>87</v>
      </c>
      <c r="AY256" s="18" t="s">
        <v>193</v>
      </c>
      <c r="BE256" s="206">
        <f>IF(N256="základní",J256,0)</f>
        <v>0</v>
      </c>
      <c r="BF256" s="206">
        <f>IF(N256="snížená",J256,0)</f>
        <v>0</v>
      </c>
      <c r="BG256" s="206">
        <f>IF(N256="zákl. přenesená",J256,0)</f>
        <v>0</v>
      </c>
      <c r="BH256" s="206">
        <f>IF(N256="sníž. přenesená",J256,0)</f>
        <v>0</v>
      </c>
      <c r="BI256" s="206">
        <f>IF(N256="nulová",J256,0)</f>
        <v>0</v>
      </c>
      <c r="BJ256" s="18" t="s">
        <v>87</v>
      </c>
      <c r="BK256" s="206">
        <f>ROUND(I256*H256,2)</f>
        <v>0</v>
      </c>
      <c r="BL256" s="18" t="s">
        <v>348</v>
      </c>
      <c r="BM256" s="205" t="s">
        <v>999</v>
      </c>
    </row>
    <row r="257" spans="1:65" s="2" customFormat="1" ht="16.5" customHeight="1">
      <c r="A257" s="35"/>
      <c r="B257" s="36"/>
      <c r="C257" s="193" t="s">
        <v>640</v>
      </c>
      <c r="D257" s="193" t="s">
        <v>195</v>
      </c>
      <c r="E257" s="194" t="s">
        <v>2798</v>
      </c>
      <c r="F257" s="195" t="s">
        <v>2799</v>
      </c>
      <c r="G257" s="196" t="s">
        <v>216</v>
      </c>
      <c r="H257" s="197">
        <v>0.06</v>
      </c>
      <c r="I257" s="198"/>
      <c r="J257" s="199">
        <f>ROUND(I257*H257,2)</f>
        <v>0</v>
      </c>
      <c r="K257" s="200"/>
      <c r="L257" s="40"/>
      <c r="M257" s="201" t="s">
        <v>1</v>
      </c>
      <c r="N257" s="202" t="s">
        <v>45</v>
      </c>
      <c r="O257" s="72"/>
      <c r="P257" s="203">
        <f>O257*H257</f>
        <v>0</v>
      </c>
      <c r="Q257" s="203">
        <v>0</v>
      </c>
      <c r="R257" s="203">
        <f>Q257*H257</f>
        <v>0</v>
      </c>
      <c r="S257" s="203">
        <v>0</v>
      </c>
      <c r="T257" s="20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5" t="s">
        <v>348</v>
      </c>
      <c r="AT257" s="205" t="s">
        <v>195</v>
      </c>
      <c r="AU257" s="205" t="s">
        <v>87</v>
      </c>
      <c r="AY257" s="18" t="s">
        <v>193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8" t="s">
        <v>87</v>
      </c>
      <c r="BK257" s="206">
        <f>ROUND(I257*H257,2)</f>
        <v>0</v>
      </c>
      <c r="BL257" s="18" t="s">
        <v>348</v>
      </c>
      <c r="BM257" s="205" t="s">
        <v>1018</v>
      </c>
    </row>
    <row r="258" spans="2:63" s="12" customFormat="1" ht="25.9" customHeight="1">
      <c r="B258" s="177"/>
      <c r="C258" s="178"/>
      <c r="D258" s="179" t="s">
        <v>79</v>
      </c>
      <c r="E258" s="180" t="s">
        <v>638</v>
      </c>
      <c r="F258" s="180" t="s">
        <v>1314</v>
      </c>
      <c r="G258" s="178"/>
      <c r="H258" s="178"/>
      <c r="I258" s="181"/>
      <c r="J258" s="182">
        <f>BK258</f>
        <v>0</v>
      </c>
      <c r="K258" s="178"/>
      <c r="L258" s="183"/>
      <c r="M258" s="184"/>
      <c r="N258" s="185"/>
      <c r="O258" s="185"/>
      <c r="P258" s="186">
        <f>SUM(P259:P275)</f>
        <v>0</v>
      </c>
      <c r="Q258" s="185"/>
      <c r="R258" s="186">
        <f>SUM(R259:R275)</f>
        <v>0.40154</v>
      </c>
      <c r="S258" s="185"/>
      <c r="T258" s="187">
        <f>SUM(T259:T275)</f>
        <v>0</v>
      </c>
      <c r="AR258" s="188" t="s">
        <v>89</v>
      </c>
      <c r="AT258" s="189" t="s">
        <v>79</v>
      </c>
      <c r="AU258" s="189" t="s">
        <v>80</v>
      </c>
      <c r="AY258" s="188" t="s">
        <v>193</v>
      </c>
      <c r="BK258" s="190">
        <f>SUM(BK259:BK275)</f>
        <v>0</v>
      </c>
    </row>
    <row r="259" spans="1:65" s="2" customFormat="1" ht="24.2" customHeight="1">
      <c r="A259" s="35"/>
      <c r="B259" s="36"/>
      <c r="C259" s="193" t="s">
        <v>646</v>
      </c>
      <c r="D259" s="193" t="s">
        <v>195</v>
      </c>
      <c r="E259" s="194" t="s">
        <v>1315</v>
      </c>
      <c r="F259" s="195" t="s">
        <v>1316</v>
      </c>
      <c r="G259" s="196" t="s">
        <v>1317</v>
      </c>
      <c r="H259" s="197">
        <v>4</v>
      </c>
      <c r="I259" s="198"/>
      <c r="J259" s="199">
        <f aca="true" t="shared" si="20" ref="J259:J275">ROUND(I259*H259,2)</f>
        <v>0</v>
      </c>
      <c r="K259" s="200"/>
      <c r="L259" s="40"/>
      <c r="M259" s="201" t="s">
        <v>1</v>
      </c>
      <c r="N259" s="202" t="s">
        <v>45</v>
      </c>
      <c r="O259" s="72"/>
      <c r="P259" s="203">
        <f aca="true" t="shared" si="21" ref="P259:P275">O259*H259</f>
        <v>0</v>
      </c>
      <c r="Q259" s="203">
        <v>0.01759</v>
      </c>
      <c r="R259" s="203">
        <f aca="true" t="shared" si="22" ref="R259:R275">Q259*H259</f>
        <v>0.07036</v>
      </c>
      <c r="S259" s="203">
        <v>0</v>
      </c>
      <c r="T259" s="204">
        <f aca="true" t="shared" si="23" ref="T259:T275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5" t="s">
        <v>348</v>
      </c>
      <c r="AT259" s="205" t="s">
        <v>195</v>
      </c>
      <c r="AU259" s="205" t="s">
        <v>87</v>
      </c>
      <c r="AY259" s="18" t="s">
        <v>193</v>
      </c>
      <c r="BE259" s="206">
        <f aca="true" t="shared" si="24" ref="BE259:BE275">IF(N259="základní",J259,0)</f>
        <v>0</v>
      </c>
      <c r="BF259" s="206">
        <f aca="true" t="shared" si="25" ref="BF259:BF275">IF(N259="snížená",J259,0)</f>
        <v>0</v>
      </c>
      <c r="BG259" s="206">
        <f aca="true" t="shared" si="26" ref="BG259:BG275">IF(N259="zákl. přenesená",J259,0)</f>
        <v>0</v>
      </c>
      <c r="BH259" s="206">
        <f aca="true" t="shared" si="27" ref="BH259:BH275">IF(N259="sníž. přenesená",J259,0)</f>
        <v>0</v>
      </c>
      <c r="BI259" s="206">
        <f aca="true" t="shared" si="28" ref="BI259:BI275">IF(N259="nulová",J259,0)</f>
        <v>0</v>
      </c>
      <c r="BJ259" s="18" t="s">
        <v>87</v>
      </c>
      <c r="BK259" s="206">
        <f aca="true" t="shared" si="29" ref="BK259:BK275">ROUND(I259*H259,2)</f>
        <v>0</v>
      </c>
      <c r="BL259" s="18" t="s">
        <v>348</v>
      </c>
      <c r="BM259" s="205" t="s">
        <v>1026</v>
      </c>
    </row>
    <row r="260" spans="1:65" s="2" customFormat="1" ht="24.2" customHeight="1">
      <c r="A260" s="35"/>
      <c r="B260" s="36"/>
      <c r="C260" s="193" t="s">
        <v>651</v>
      </c>
      <c r="D260" s="193" t="s">
        <v>195</v>
      </c>
      <c r="E260" s="194" t="s">
        <v>1319</v>
      </c>
      <c r="F260" s="195" t="s">
        <v>1320</v>
      </c>
      <c r="G260" s="196" t="s">
        <v>1317</v>
      </c>
      <c r="H260" s="197">
        <v>4</v>
      </c>
      <c r="I260" s="198"/>
      <c r="J260" s="199">
        <f t="shared" si="20"/>
        <v>0</v>
      </c>
      <c r="K260" s="200"/>
      <c r="L260" s="40"/>
      <c r="M260" s="201" t="s">
        <v>1</v>
      </c>
      <c r="N260" s="202" t="s">
        <v>45</v>
      </c>
      <c r="O260" s="72"/>
      <c r="P260" s="203">
        <f t="shared" si="21"/>
        <v>0</v>
      </c>
      <c r="Q260" s="203">
        <v>0.01297</v>
      </c>
      <c r="R260" s="203">
        <f t="shared" si="22"/>
        <v>0.05188</v>
      </c>
      <c r="S260" s="203">
        <v>0</v>
      </c>
      <c r="T260" s="204">
        <f t="shared" si="2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5" t="s">
        <v>348</v>
      </c>
      <c r="AT260" s="205" t="s">
        <v>195</v>
      </c>
      <c r="AU260" s="205" t="s">
        <v>87</v>
      </c>
      <c r="AY260" s="18" t="s">
        <v>193</v>
      </c>
      <c r="BE260" s="206">
        <f t="shared" si="24"/>
        <v>0</v>
      </c>
      <c r="BF260" s="206">
        <f t="shared" si="25"/>
        <v>0</v>
      </c>
      <c r="BG260" s="206">
        <f t="shared" si="26"/>
        <v>0</v>
      </c>
      <c r="BH260" s="206">
        <f t="shared" si="27"/>
        <v>0</v>
      </c>
      <c r="BI260" s="206">
        <f t="shared" si="28"/>
        <v>0</v>
      </c>
      <c r="BJ260" s="18" t="s">
        <v>87</v>
      </c>
      <c r="BK260" s="206">
        <f t="shared" si="29"/>
        <v>0</v>
      </c>
      <c r="BL260" s="18" t="s">
        <v>348</v>
      </c>
      <c r="BM260" s="205" t="s">
        <v>1036</v>
      </c>
    </row>
    <row r="261" spans="1:65" s="2" customFormat="1" ht="16.5" customHeight="1">
      <c r="A261" s="35"/>
      <c r="B261" s="36"/>
      <c r="C261" s="193" t="s">
        <v>656</v>
      </c>
      <c r="D261" s="193" t="s">
        <v>195</v>
      </c>
      <c r="E261" s="194" t="s">
        <v>1322</v>
      </c>
      <c r="F261" s="195" t="s">
        <v>1323</v>
      </c>
      <c r="G261" s="196" t="s">
        <v>1317</v>
      </c>
      <c r="H261" s="197">
        <v>1</v>
      </c>
      <c r="I261" s="198"/>
      <c r="J261" s="199">
        <f t="shared" si="20"/>
        <v>0</v>
      </c>
      <c r="K261" s="200"/>
      <c r="L261" s="40"/>
      <c r="M261" s="201" t="s">
        <v>1</v>
      </c>
      <c r="N261" s="202" t="s">
        <v>45</v>
      </c>
      <c r="O261" s="72"/>
      <c r="P261" s="203">
        <f t="shared" si="21"/>
        <v>0</v>
      </c>
      <c r="Q261" s="203">
        <v>0.0109</v>
      </c>
      <c r="R261" s="203">
        <f t="shared" si="22"/>
        <v>0.0109</v>
      </c>
      <c r="S261" s="203">
        <v>0</v>
      </c>
      <c r="T261" s="204">
        <f t="shared" si="2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5" t="s">
        <v>348</v>
      </c>
      <c r="AT261" s="205" t="s">
        <v>195</v>
      </c>
      <c r="AU261" s="205" t="s">
        <v>87</v>
      </c>
      <c r="AY261" s="18" t="s">
        <v>193</v>
      </c>
      <c r="BE261" s="206">
        <f t="shared" si="24"/>
        <v>0</v>
      </c>
      <c r="BF261" s="206">
        <f t="shared" si="25"/>
        <v>0</v>
      </c>
      <c r="BG261" s="206">
        <f t="shared" si="26"/>
        <v>0</v>
      </c>
      <c r="BH261" s="206">
        <f t="shared" si="27"/>
        <v>0</v>
      </c>
      <c r="BI261" s="206">
        <f t="shared" si="28"/>
        <v>0</v>
      </c>
      <c r="BJ261" s="18" t="s">
        <v>87</v>
      </c>
      <c r="BK261" s="206">
        <f t="shared" si="29"/>
        <v>0</v>
      </c>
      <c r="BL261" s="18" t="s">
        <v>348</v>
      </c>
      <c r="BM261" s="205" t="s">
        <v>1049</v>
      </c>
    </row>
    <row r="262" spans="1:65" s="2" customFormat="1" ht="24.2" customHeight="1">
      <c r="A262" s="35"/>
      <c r="B262" s="36"/>
      <c r="C262" s="193" t="s">
        <v>661</v>
      </c>
      <c r="D262" s="193" t="s">
        <v>195</v>
      </c>
      <c r="E262" s="194" t="s">
        <v>1325</v>
      </c>
      <c r="F262" s="195" t="s">
        <v>1326</v>
      </c>
      <c r="G262" s="196" t="s">
        <v>1317</v>
      </c>
      <c r="H262" s="197">
        <v>1</v>
      </c>
      <c r="I262" s="198"/>
      <c r="J262" s="199">
        <f t="shared" si="20"/>
        <v>0</v>
      </c>
      <c r="K262" s="200"/>
      <c r="L262" s="40"/>
      <c r="M262" s="201" t="s">
        <v>1</v>
      </c>
      <c r="N262" s="202" t="s">
        <v>45</v>
      </c>
      <c r="O262" s="72"/>
      <c r="P262" s="203">
        <f t="shared" si="21"/>
        <v>0</v>
      </c>
      <c r="Q262" s="203">
        <v>0.012</v>
      </c>
      <c r="R262" s="203">
        <f t="shared" si="22"/>
        <v>0.012</v>
      </c>
      <c r="S262" s="203">
        <v>0</v>
      </c>
      <c r="T262" s="204">
        <f t="shared" si="2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5" t="s">
        <v>348</v>
      </c>
      <c r="AT262" s="205" t="s">
        <v>195</v>
      </c>
      <c r="AU262" s="205" t="s">
        <v>87</v>
      </c>
      <c r="AY262" s="18" t="s">
        <v>193</v>
      </c>
      <c r="BE262" s="206">
        <f t="shared" si="24"/>
        <v>0</v>
      </c>
      <c r="BF262" s="206">
        <f t="shared" si="25"/>
        <v>0</v>
      </c>
      <c r="BG262" s="206">
        <f t="shared" si="26"/>
        <v>0</v>
      </c>
      <c r="BH262" s="206">
        <f t="shared" si="27"/>
        <v>0</v>
      </c>
      <c r="BI262" s="206">
        <f t="shared" si="28"/>
        <v>0</v>
      </c>
      <c r="BJ262" s="18" t="s">
        <v>87</v>
      </c>
      <c r="BK262" s="206">
        <f t="shared" si="29"/>
        <v>0</v>
      </c>
      <c r="BL262" s="18" t="s">
        <v>348</v>
      </c>
      <c r="BM262" s="205" t="s">
        <v>1057</v>
      </c>
    </row>
    <row r="263" spans="1:65" s="2" customFormat="1" ht="16.5" customHeight="1">
      <c r="A263" s="35"/>
      <c r="B263" s="36"/>
      <c r="C263" s="193" t="s">
        <v>666</v>
      </c>
      <c r="D263" s="193" t="s">
        <v>195</v>
      </c>
      <c r="E263" s="194" t="s">
        <v>1328</v>
      </c>
      <c r="F263" s="195" t="s">
        <v>1329</v>
      </c>
      <c r="G263" s="196" t="s">
        <v>1317</v>
      </c>
      <c r="H263" s="197">
        <v>7</v>
      </c>
      <c r="I263" s="198"/>
      <c r="J263" s="199">
        <f t="shared" si="20"/>
        <v>0</v>
      </c>
      <c r="K263" s="200"/>
      <c r="L263" s="40"/>
      <c r="M263" s="201" t="s">
        <v>1</v>
      </c>
      <c r="N263" s="202" t="s">
        <v>45</v>
      </c>
      <c r="O263" s="72"/>
      <c r="P263" s="203">
        <f t="shared" si="21"/>
        <v>0</v>
      </c>
      <c r="Q263" s="203">
        <v>0.01401</v>
      </c>
      <c r="R263" s="203">
        <f t="shared" si="22"/>
        <v>0.09807</v>
      </c>
      <c r="S263" s="203">
        <v>0</v>
      </c>
      <c r="T263" s="204">
        <f t="shared" si="2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5" t="s">
        <v>348</v>
      </c>
      <c r="AT263" s="205" t="s">
        <v>195</v>
      </c>
      <c r="AU263" s="205" t="s">
        <v>87</v>
      </c>
      <c r="AY263" s="18" t="s">
        <v>193</v>
      </c>
      <c r="BE263" s="206">
        <f t="shared" si="24"/>
        <v>0</v>
      </c>
      <c r="BF263" s="206">
        <f t="shared" si="25"/>
        <v>0</v>
      </c>
      <c r="BG263" s="206">
        <f t="shared" si="26"/>
        <v>0</v>
      </c>
      <c r="BH263" s="206">
        <f t="shared" si="27"/>
        <v>0</v>
      </c>
      <c r="BI263" s="206">
        <f t="shared" si="28"/>
        <v>0</v>
      </c>
      <c r="BJ263" s="18" t="s">
        <v>87</v>
      </c>
      <c r="BK263" s="206">
        <f t="shared" si="29"/>
        <v>0</v>
      </c>
      <c r="BL263" s="18" t="s">
        <v>348</v>
      </c>
      <c r="BM263" s="205" t="s">
        <v>1068</v>
      </c>
    </row>
    <row r="264" spans="1:65" s="2" customFormat="1" ht="21.75" customHeight="1">
      <c r="A264" s="35"/>
      <c r="B264" s="36"/>
      <c r="C264" s="193" t="s">
        <v>671</v>
      </c>
      <c r="D264" s="193" t="s">
        <v>195</v>
      </c>
      <c r="E264" s="194" t="s">
        <v>1334</v>
      </c>
      <c r="F264" s="195" t="s">
        <v>1335</v>
      </c>
      <c r="G264" s="196" t="s">
        <v>367</v>
      </c>
      <c r="H264" s="197">
        <v>7</v>
      </c>
      <c r="I264" s="198"/>
      <c r="J264" s="199">
        <f t="shared" si="20"/>
        <v>0</v>
      </c>
      <c r="K264" s="200"/>
      <c r="L264" s="40"/>
      <c r="M264" s="201" t="s">
        <v>1</v>
      </c>
      <c r="N264" s="202" t="s">
        <v>45</v>
      </c>
      <c r="O264" s="72"/>
      <c r="P264" s="203">
        <f t="shared" si="21"/>
        <v>0</v>
      </c>
      <c r="Q264" s="203">
        <v>0.0002</v>
      </c>
      <c r="R264" s="203">
        <f t="shared" si="22"/>
        <v>0.0014</v>
      </c>
      <c r="S264" s="203">
        <v>0</v>
      </c>
      <c r="T264" s="204">
        <f t="shared" si="2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5" t="s">
        <v>348</v>
      </c>
      <c r="AT264" s="205" t="s">
        <v>195</v>
      </c>
      <c r="AU264" s="205" t="s">
        <v>87</v>
      </c>
      <c r="AY264" s="18" t="s">
        <v>193</v>
      </c>
      <c r="BE264" s="206">
        <f t="shared" si="24"/>
        <v>0</v>
      </c>
      <c r="BF264" s="206">
        <f t="shared" si="25"/>
        <v>0</v>
      </c>
      <c r="BG264" s="206">
        <f t="shared" si="26"/>
        <v>0</v>
      </c>
      <c r="BH264" s="206">
        <f t="shared" si="27"/>
        <v>0</v>
      </c>
      <c r="BI264" s="206">
        <f t="shared" si="28"/>
        <v>0</v>
      </c>
      <c r="BJ264" s="18" t="s">
        <v>87</v>
      </c>
      <c r="BK264" s="206">
        <f t="shared" si="29"/>
        <v>0</v>
      </c>
      <c r="BL264" s="18" t="s">
        <v>348</v>
      </c>
      <c r="BM264" s="205" t="s">
        <v>1086</v>
      </c>
    </row>
    <row r="265" spans="1:65" s="2" customFormat="1" ht="21.75" customHeight="1">
      <c r="A265" s="35"/>
      <c r="B265" s="36"/>
      <c r="C265" s="193" t="s">
        <v>676</v>
      </c>
      <c r="D265" s="193" t="s">
        <v>195</v>
      </c>
      <c r="E265" s="194" t="s">
        <v>1337</v>
      </c>
      <c r="F265" s="195" t="s">
        <v>1338</v>
      </c>
      <c r="G265" s="196" t="s">
        <v>1317</v>
      </c>
      <c r="H265" s="197">
        <v>2</v>
      </c>
      <c r="I265" s="198"/>
      <c r="J265" s="199">
        <f t="shared" si="20"/>
        <v>0</v>
      </c>
      <c r="K265" s="200"/>
      <c r="L265" s="40"/>
      <c r="M265" s="201" t="s">
        <v>1</v>
      </c>
      <c r="N265" s="202" t="s">
        <v>45</v>
      </c>
      <c r="O265" s="72"/>
      <c r="P265" s="203">
        <f t="shared" si="21"/>
        <v>0</v>
      </c>
      <c r="Q265" s="203">
        <v>0.016</v>
      </c>
      <c r="R265" s="203">
        <f t="shared" si="22"/>
        <v>0.032</v>
      </c>
      <c r="S265" s="203">
        <v>0</v>
      </c>
      <c r="T265" s="204">
        <f t="shared" si="2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5" t="s">
        <v>348</v>
      </c>
      <c r="AT265" s="205" t="s">
        <v>195</v>
      </c>
      <c r="AU265" s="205" t="s">
        <v>87</v>
      </c>
      <c r="AY265" s="18" t="s">
        <v>193</v>
      </c>
      <c r="BE265" s="206">
        <f t="shared" si="24"/>
        <v>0</v>
      </c>
      <c r="BF265" s="206">
        <f t="shared" si="25"/>
        <v>0</v>
      </c>
      <c r="BG265" s="206">
        <f t="shared" si="26"/>
        <v>0</v>
      </c>
      <c r="BH265" s="206">
        <f t="shared" si="27"/>
        <v>0</v>
      </c>
      <c r="BI265" s="206">
        <f t="shared" si="28"/>
        <v>0</v>
      </c>
      <c r="BJ265" s="18" t="s">
        <v>87</v>
      </c>
      <c r="BK265" s="206">
        <f t="shared" si="29"/>
        <v>0</v>
      </c>
      <c r="BL265" s="18" t="s">
        <v>348</v>
      </c>
      <c r="BM265" s="205" t="s">
        <v>1285</v>
      </c>
    </row>
    <row r="266" spans="1:65" s="2" customFormat="1" ht="24.2" customHeight="1">
      <c r="A266" s="35"/>
      <c r="B266" s="36"/>
      <c r="C266" s="193" t="s">
        <v>680</v>
      </c>
      <c r="D266" s="193" t="s">
        <v>195</v>
      </c>
      <c r="E266" s="194" t="s">
        <v>1340</v>
      </c>
      <c r="F266" s="195" t="s">
        <v>1341</v>
      </c>
      <c r="G266" s="196" t="s">
        <v>367</v>
      </c>
      <c r="H266" s="197">
        <v>2</v>
      </c>
      <c r="I266" s="198"/>
      <c r="J266" s="199">
        <f t="shared" si="20"/>
        <v>0</v>
      </c>
      <c r="K266" s="200"/>
      <c r="L266" s="40"/>
      <c r="M266" s="201" t="s">
        <v>1</v>
      </c>
      <c r="N266" s="202" t="s">
        <v>45</v>
      </c>
      <c r="O266" s="72"/>
      <c r="P266" s="203">
        <f t="shared" si="21"/>
        <v>0</v>
      </c>
      <c r="Q266" s="203">
        <v>0.00018</v>
      </c>
      <c r="R266" s="203">
        <f t="shared" si="22"/>
        <v>0.00036</v>
      </c>
      <c r="S266" s="203">
        <v>0</v>
      </c>
      <c r="T266" s="204">
        <f t="shared" si="2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5" t="s">
        <v>348</v>
      </c>
      <c r="AT266" s="205" t="s">
        <v>195</v>
      </c>
      <c r="AU266" s="205" t="s">
        <v>87</v>
      </c>
      <c r="AY266" s="18" t="s">
        <v>193</v>
      </c>
      <c r="BE266" s="206">
        <f t="shared" si="24"/>
        <v>0</v>
      </c>
      <c r="BF266" s="206">
        <f t="shared" si="25"/>
        <v>0</v>
      </c>
      <c r="BG266" s="206">
        <f t="shared" si="26"/>
        <v>0</v>
      </c>
      <c r="BH266" s="206">
        <f t="shared" si="27"/>
        <v>0</v>
      </c>
      <c r="BI266" s="206">
        <f t="shared" si="28"/>
        <v>0</v>
      </c>
      <c r="BJ266" s="18" t="s">
        <v>87</v>
      </c>
      <c r="BK266" s="206">
        <f t="shared" si="29"/>
        <v>0</v>
      </c>
      <c r="BL266" s="18" t="s">
        <v>348</v>
      </c>
      <c r="BM266" s="205" t="s">
        <v>1288</v>
      </c>
    </row>
    <row r="267" spans="1:65" s="2" customFormat="1" ht="16.5" customHeight="1">
      <c r="A267" s="35"/>
      <c r="B267" s="36"/>
      <c r="C267" s="193" t="s">
        <v>685</v>
      </c>
      <c r="D267" s="193" t="s">
        <v>195</v>
      </c>
      <c r="E267" s="194" t="s">
        <v>2800</v>
      </c>
      <c r="F267" s="195" t="s">
        <v>2801</v>
      </c>
      <c r="G267" s="196" t="s">
        <v>1317</v>
      </c>
      <c r="H267" s="197">
        <v>1</v>
      </c>
      <c r="I267" s="198"/>
      <c r="J267" s="199">
        <f t="shared" si="20"/>
        <v>0</v>
      </c>
      <c r="K267" s="200"/>
      <c r="L267" s="40"/>
      <c r="M267" s="201" t="s">
        <v>1</v>
      </c>
      <c r="N267" s="202" t="s">
        <v>45</v>
      </c>
      <c r="O267" s="72"/>
      <c r="P267" s="203">
        <f t="shared" si="21"/>
        <v>0</v>
      </c>
      <c r="Q267" s="203">
        <v>0.00072</v>
      </c>
      <c r="R267" s="203">
        <f t="shared" si="22"/>
        <v>0.00072</v>
      </c>
      <c r="S267" s="203">
        <v>0</v>
      </c>
      <c r="T267" s="204">
        <f t="shared" si="2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5" t="s">
        <v>348</v>
      </c>
      <c r="AT267" s="205" t="s">
        <v>195</v>
      </c>
      <c r="AU267" s="205" t="s">
        <v>87</v>
      </c>
      <c r="AY267" s="18" t="s">
        <v>193</v>
      </c>
      <c r="BE267" s="206">
        <f t="shared" si="24"/>
        <v>0</v>
      </c>
      <c r="BF267" s="206">
        <f t="shared" si="25"/>
        <v>0</v>
      </c>
      <c r="BG267" s="206">
        <f t="shared" si="26"/>
        <v>0</v>
      </c>
      <c r="BH267" s="206">
        <f t="shared" si="27"/>
        <v>0</v>
      </c>
      <c r="BI267" s="206">
        <f t="shared" si="28"/>
        <v>0</v>
      </c>
      <c r="BJ267" s="18" t="s">
        <v>87</v>
      </c>
      <c r="BK267" s="206">
        <f t="shared" si="29"/>
        <v>0</v>
      </c>
      <c r="BL267" s="18" t="s">
        <v>348</v>
      </c>
      <c r="BM267" s="205" t="s">
        <v>1291</v>
      </c>
    </row>
    <row r="268" spans="1:65" s="2" customFormat="1" ht="24.2" customHeight="1">
      <c r="A268" s="35"/>
      <c r="B268" s="36"/>
      <c r="C268" s="193" t="s">
        <v>688</v>
      </c>
      <c r="D268" s="193" t="s">
        <v>195</v>
      </c>
      <c r="E268" s="194" t="s">
        <v>1343</v>
      </c>
      <c r="F268" s="195" t="s">
        <v>1344</v>
      </c>
      <c r="G268" s="196" t="s">
        <v>367</v>
      </c>
      <c r="H268" s="197">
        <v>7</v>
      </c>
      <c r="I268" s="198"/>
      <c r="J268" s="199">
        <f t="shared" si="20"/>
        <v>0</v>
      </c>
      <c r="K268" s="200"/>
      <c r="L268" s="40"/>
      <c r="M268" s="201" t="s">
        <v>1</v>
      </c>
      <c r="N268" s="202" t="s">
        <v>45</v>
      </c>
      <c r="O268" s="72"/>
      <c r="P268" s="203">
        <f t="shared" si="21"/>
        <v>0</v>
      </c>
      <c r="Q268" s="203">
        <v>0.00085</v>
      </c>
      <c r="R268" s="203">
        <f t="shared" si="22"/>
        <v>0.0059499999999999996</v>
      </c>
      <c r="S268" s="203">
        <v>0</v>
      </c>
      <c r="T268" s="204">
        <f t="shared" si="2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5" t="s">
        <v>348</v>
      </c>
      <c r="AT268" s="205" t="s">
        <v>195</v>
      </c>
      <c r="AU268" s="205" t="s">
        <v>87</v>
      </c>
      <c r="AY268" s="18" t="s">
        <v>193</v>
      </c>
      <c r="BE268" s="206">
        <f t="shared" si="24"/>
        <v>0</v>
      </c>
      <c r="BF268" s="206">
        <f t="shared" si="25"/>
        <v>0</v>
      </c>
      <c r="BG268" s="206">
        <f t="shared" si="26"/>
        <v>0</v>
      </c>
      <c r="BH268" s="206">
        <f t="shared" si="27"/>
        <v>0</v>
      </c>
      <c r="BI268" s="206">
        <f t="shared" si="28"/>
        <v>0</v>
      </c>
      <c r="BJ268" s="18" t="s">
        <v>87</v>
      </c>
      <c r="BK268" s="206">
        <f t="shared" si="29"/>
        <v>0</v>
      </c>
      <c r="BL268" s="18" t="s">
        <v>348</v>
      </c>
      <c r="BM268" s="205" t="s">
        <v>1294</v>
      </c>
    </row>
    <row r="269" spans="1:65" s="2" customFormat="1" ht="21.75" customHeight="1">
      <c r="A269" s="35"/>
      <c r="B269" s="36"/>
      <c r="C269" s="193" t="s">
        <v>694</v>
      </c>
      <c r="D269" s="193" t="s">
        <v>195</v>
      </c>
      <c r="E269" s="194" t="s">
        <v>2802</v>
      </c>
      <c r="F269" s="195" t="s">
        <v>2803</v>
      </c>
      <c r="G269" s="196" t="s">
        <v>367</v>
      </c>
      <c r="H269" s="197">
        <v>1</v>
      </c>
      <c r="I269" s="198"/>
      <c r="J269" s="199">
        <f t="shared" si="20"/>
        <v>0</v>
      </c>
      <c r="K269" s="200"/>
      <c r="L269" s="40"/>
      <c r="M269" s="201" t="s">
        <v>1</v>
      </c>
      <c r="N269" s="202" t="s">
        <v>45</v>
      </c>
      <c r="O269" s="72"/>
      <c r="P269" s="203">
        <f t="shared" si="21"/>
        <v>0</v>
      </c>
      <c r="Q269" s="203">
        <v>0.00164</v>
      </c>
      <c r="R269" s="203">
        <f t="shared" si="22"/>
        <v>0.00164</v>
      </c>
      <c r="S269" s="203">
        <v>0</v>
      </c>
      <c r="T269" s="204">
        <f t="shared" si="2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5" t="s">
        <v>348</v>
      </c>
      <c r="AT269" s="205" t="s">
        <v>195</v>
      </c>
      <c r="AU269" s="205" t="s">
        <v>87</v>
      </c>
      <c r="AY269" s="18" t="s">
        <v>193</v>
      </c>
      <c r="BE269" s="206">
        <f t="shared" si="24"/>
        <v>0</v>
      </c>
      <c r="BF269" s="206">
        <f t="shared" si="25"/>
        <v>0</v>
      </c>
      <c r="BG269" s="206">
        <f t="shared" si="26"/>
        <v>0</v>
      </c>
      <c r="BH269" s="206">
        <f t="shared" si="27"/>
        <v>0</v>
      </c>
      <c r="BI269" s="206">
        <f t="shared" si="28"/>
        <v>0</v>
      </c>
      <c r="BJ269" s="18" t="s">
        <v>87</v>
      </c>
      <c r="BK269" s="206">
        <f t="shared" si="29"/>
        <v>0</v>
      </c>
      <c r="BL269" s="18" t="s">
        <v>348</v>
      </c>
      <c r="BM269" s="205" t="s">
        <v>1297</v>
      </c>
    </row>
    <row r="270" spans="1:65" s="2" customFormat="1" ht="24.2" customHeight="1">
      <c r="A270" s="35"/>
      <c r="B270" s="36"/>
      <c r="C270" s="193" t="s">
        <v>698</v>
      </c>
      <c r="D270" s="193" t="s">
        <v>195</v>
      </c>
      <c r="E270" s="194" t="s">
        <v>1346</v>
      </c>
      <c r="F270" s="195" t="s">
        <v>1347</v>
      </c>
      <c r="G270" s="196" t="s">
        <v>1348</v>
      </c>
      <c r="H270" s="197">
        <v>16</v>
      </c>
      <c r="I270" s="198"/>
      <c r="J270" s="199">
        <f t="shared" si="20"/>
        <v>0</v>
      </c>
      <c r="K270" s="200"/>
      <c r="L270" s="40"/>
      <c r="M270" s="201" t="s">
        <v>1</v>
      </c>
      <c r="N270" s="202" t="s">
        <v>45</v>
      </c>
      <c r="O270" s="72"/>
      <c r="P270" s="203">
        <f t="shared" si="21"/>
        <v>0</v>
      </c>
      <c r="Q270" s="203">
        <v>0.0001</v>
      </c>
      <c r="R270" s="203">
        <f t="shared" si="22"/>
        <v>0.0016</v>
      </c>
      <c r="S270" s="203">
        <v>0</v>
      </c>
      <c r="T270" s="204">
        <f t="shared" si="2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5" t="s">
        <v>348</v>
      </c>
      <c r="AT270" s="205" t="s">
        <v>195</v>
      </c>
      <c r="AU270" s="205" t="s">
        <v>87</v>
      </c>
      <c r="AY270" s="18" t="s">
        <v>193</v>
      </c>
      <c r="BE270" s="206">
        <f t="shared" si="24"/>
        <v>0</v>
      </c>
      <c r="BF270" s="206">
        <f t="shared" si="25"/>
        <v>0</v>
      </c>
      <c r="BG270" s="206">
        <f t="shared" si="26"/>
        <v>0</v>
      </c>
      <c r="BH270" s="206">
        <f t="shared" si="27"/>
        <v>0</v>
      </c>
      <c r="BI270" s="206">
        <f t="shared" si="28"/>
        <v>0</v>
      </c>
      <c r="BJ270" s="18" t="s">
        <v>87</v>
      </c>
      <c r="BK270" s="206">
        <f t="shared" si="29"/>
        <v>0</v>
      </c>
      <c r="BL270" s="18" t="s">
        <v>348</v>
      </c>
      <c r="BM270" s="205" t="s">
        <v>1300</v>
      </c>
    </row>
    <row r="271" spans="1:65" s="2" customFormat="1" ht="24.2" customHeight="1">
      <c r="A271" s="35"/>
      <c r="B271" s="36"/>
      <c r="C271" s="193" t="s">
        <v>702</v>
      </c>
      <c r="D271" s="193" t="s">
        <v>195</v>
      </c>
      <c r="E271" s="194" t="s">
        <v>1350</v>
      </c>
      <c r="F271" s="195" t="s">
        <v>2804</v>
      </c>
      <c r="G271" s="196" t="s">
        <v>367</v>
      </c>
      <c r="H271" s="197">
        <v>1</v>
      </c>
      <c r="I271" s="198"/>
      <c r="J271" s="199">
        <f t="shared" si="20"/>
        <v>0</v>
      </c>
      <c r="K271" s="200"/>
      <c r="L271" s="40"/>
      <c r="M271" s="201" t="s">
        <v>1</v>
      </c>
      <c r="N271" s="202" t="s">
        <v>45</v>
      </c>
      <c r="O271" s="72"/>
      <c r="P271" s="203">
        <f t="shared" si="21"/>
        <v>0</v>
      </c>
      <c r="Q271" s="203">
        <v>0.00164</v>
      </c>
      <c r="R271" s="203">
        <f t="shared" si="22"/>
        <v>0.00164</v>
      </c>
      <c r="S271" s="203">
        <v>0</v>
      </c>
      <c r="T271" s="204">
        <f t="shared" si="2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5" t="s">
        <v>348</v>
      </c>
      <c r="AT271" s="205" t="s">
        <v>195</v>
      </c>
      <c r="AU271" s="205" t="s">
        <v>87</v>
      </c>
      <c r="AY271" s="18" t="s">
        <v>193</v>
      </c>
      <c r="BE271" s="206">
        <f t="shared" si="24"/>
        <v>0</v>
      </c>
      <c r="BF271" s="206">
        <f t="shared" si="25"/>
        <v>0</v>
      </c>
      <c r="BG271" s="206">
        <f t="shared" si="26"/>
        <v>0</v>
      </c>
      <c r="BH271" s="206">
        <f t="shared" si="27"/>
        <v>0</v>
      </c>
      <c r="BI271" s="206">
        <f t="shared" si="28"/>
        <v>0</v>
      </c>
      <c r="BJ271" s="18" t="s">
        <v>87</v>
      </c>
      <c r="BK271" s="206">
        <f t="shared" si="29"/>
        <v>0</v>
      </c>
      <c r="BL271" s="18" t="s">
        <v>348</v>
      </c>
      <c r="BM271" s="205" t="s">
        <v>1303</v>
      </c>
    </row>
    <row r="272" spans="1:65" s="2" customFormat="1" ht="24.2" customHeight="1">
      <c r="A272" s="35"/>
      <c r="B272" s="36"/>
      <c r="C272" s="193" t="s">
        <v>708</v>
      </c>
      <c r="D272" s="193" t="s">
        <v>195</v>
      </c>
      <c r="E272" s="194" t="s">
        <v>1356</v>
      </c>
      <c r="F272" s="195" t="s">
        <v>1357</v>
      </c>
      <c r="G272" s="196" t="s">
        <v>367</v>
      </c>
      <c r="H272" s="197">
        <v>2</v>
      </c>
      <c r="I272" s="198"/>
      <c r="J272" s="199">
        <f t="shared" si="20"/>
        <v>0</v>
      </c>
      <c r="K272" s="200"/>
      <c r="L272" s="40"/>
      <c r="M272" s="201" t="s">
        <v>1</v>
      </c>
      <c r="N272" s="202" t="s">
        <v>45</v>
      </c>
      <c r="O272" s="72"/>
      <c r="P272" s="203">
        <f t="shared" si="21"/>
        <v>0</v>
      </c>
      <c r="Q272" s="203">
        <v>9E-05</v>
      </c>
      <c r="R272" s="203">
        <f t="shared" si="22"/>
        <v>0.00018</v>
      </c>
      <c r="S272" s="203">
        <v>0</v>
      </c>
      <c r="T272" s="204">
        <f t="shared" si="2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5" t="s">
        <v>348</v>
      </c>
      <c r="AT272" s="205" t="s">
        <v>195</v>
      </c>
      <c r="AU272" s="205" t="s">
        <v>87</v>
      </c>
      <c r="AY272" s="18" t="s">
        <v>193</v>
      </c>
      <c r="BE272" s="206">
        <f t="shared" si="24"/>
        <v>0</v>
      </c>
      <c r="BF272" s="206">
        <f t="shared" si="25"/>
        <v>0</v>
      </c>
      <c r="BG272" s="206">
        <f t="shared" si="26"/>
        <v>0</v>
      </c>
      <c r="BH272" s="206">
        <f t="shared" si="27"/>
        <v>0</v>
      </c>
      <c r="BI272" s="206">
        <f t="shared" si="28"/>
        <v>0</v>
      </c>
      <c r="BJ272" s="18" t="s">
        <v>87</v>
      </c>
      <c r="BK272" s="206">
        <f t="shared" si="29"/>
        <v>0</v>
      </c>
      <c r="BL272" s="18" t="s">
        <v>348</v>
      </c>
      <c r="BM272" s="205" t="s">
        <v>1306</v>
      </c>
    </row>
    <row r="273" spans="1:65" s="2" customFormat="1" ht="16.5" customHeight="1">
      <c r="A273" s="35"/>
      <c r="B273" s="36"/>
      <c r="C273" s="193" t="s">
        <v>717</v>
      </c>
      <c r="D273" s="193" t="s">
        <v>195</v>
      </c>
      <c r="E273" s="194" t="s">
        <v>2805</v>
      </c>
      <c r="F273" s="195" t="s">
        <v>2806</v>
      </c>
      <c r="G273" s="196" t="s">
        <v>1317</v>
      </c>
      <c r="H273" s="197">
        <v>1</v>
      </c>
      <c r="I273" s="198"/>
      <c r="J273" s="199">
        <f t="shared" si="20"/>
        <v>0</v>
      </c>
      <c r="K273" s="200"/>
      <c r="L273" s="40"/>
      <c r="M273" s="201" t="s">
        <v>1</v>
      </c>
      <c r="N273" s="202" t="s">
        <v>45</v>
      </c>
      <c r="O273" s="72"/>
      <c r="P273" s="203">
        <f t="shared" si="21"/>
        <v>0</v>
      </c>
      <c r="Q273" s="203">
        <v>0.05272</v>
      </c>
      <c r="R273" s="203">
        <f t="shared" si="22"/>
        <v>0.05272</v>
      </c>
      <c r="S273" s="203">
        <v>0</v>
      </c>
      <c r="T273" s="204">
        <f t="shared" si="2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5" t="s">
        <v>348</v>
      </c>
      <c r="AT273" s="205" t="s">
        <v>195</v>
      </c>
      <c r="AU273" s="205" t="s">
        <v>87</v>
      </c>
      <c r="AY273" s="18" t="s">
        <v>193</v>
      </c>
      <c r="BE273" s="206">
        <f t="shared" si="24"/>
        <v>0</v>
      </c>
      <c r="BF273" s="206">
        <f t="shared" si="25"/>
        <v>0</v>
      </c>
      <c r="BG273" s="206">
        <f t="shared" si="26"/>
        <v>0</v>
      </c>
      <c r="BH273" s="206">
        <f t="shared" si="27"/>
        <v>0</v>
      </c>
      <c r="BI273" s="206">
        <f t="shared" si="28"/>
        <v>0</v>
      </c>
      <c r="BJ273" s="18" t="s">
        <v>87</v>
      </c>
      <c r="BK273" s="206">
        <f t="shared" si="29"/>
        <v>0</v>
      </c>
      <c r="BL273" s="18" t="s">
        <v>348</v>
      </c>
      <c r="BM273" s="205" t="s">
        <v>1310</v>
      </c>
    </row>
    <row r="274" spans="1:65" s="2" customFormat="1" ht="16.5" customHeight="1">
      <c r="A274" s="35"/>
      <c r="B274" s="36"/>
      <c r="C274" s="193" t="s">
        <v>721</v>
      </c>
      <c r="D274" s="193" t="s">
        <v>195</v>
      </c>
      <c r="E274" s="194" t="s">
        <v>2807</v>
      </c>
      <c r="F274" s="195" t="s">
        <v>2808</v>
      </c>
      <c r="G274" s="196" t="s">
        <v>1317</v>
      </c>
      <c r="H274" s="197">
        <v>1</v>
      </c>
      <c r="I274" s="198"/>
      <c r="J274" s="199">
        <f t="shared" si="20"/>
        <v>0</v>
      </c>
      <c r="K274" s="200"/>
      <c r="L274" s="40"/>
      <c r="M274" s="201" t="s">
        <v>1</v>
      </c>
      <c r="N274" s="202" t="s">
        <v>45</v>
      </c>
      <c r="O274" s="72"/>
      <c r="P274" s="203">
        <f t="shared" si="21"/>
        <v>0</v>
      </c>
      <c r="Q274" s="203">
        <v>0.06012</v>
      </c>
      <c r="R274" s="203">
        <f t="shared" si="22"/>
        <v>0.06012</v>
      </c>
      <c r="S274" s="203">
        <v>0</v>
      </c>
      <c r="T274" s="204">
        <f t="shared" si="2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5" t="s">
        <v>348</v>
      </c>
      <c r="AT274" s="205" t="s">
        <v>195</v>
      </c>
      <c r="AU274" s="205" t="s">
        <v>87</v>
      </c>
      <c r="AY274" s="18" t="s">
        <v>193</v>
      </c>
      <c r="BE274" s="206">
        <f t="shared" si="24"/>
        <v>0</v>
      </c>
      <c r="BF274" s="206">
        <f t="shared" si="25"/>
        <v>0</v>
      </c>
      <c r="BG274" s="206">
        <f t="shared" si="26"/>
        <v>0</v>
      </c>
      <c r="BH274" s="206">
        <f t="shared" si="27"/>
        <v>0</v>
      </c>
      <c r="BI274" s="206">
        <f t="shared" si="28"/>
        <v>0</v>
      </c>
      <c r="BJ274" s="18" t="s">
        <v>87</v>
      </c>
      <c r="BK274" s="206">
        <f t="shared" si="29"/>
        <v>0</v>
      </c>
      <c r="BL274" s="18" t="s">
        <v>348</v>
      </c>
      <c r="BM274" s="205" t="s">
        <v>1313</v>
      </c>
    </row>
    <row r="275" spans="1:65" s="2" customFormat="1" ht="21.75" customHeight="1">
      <c r="A275" s="35"/>
      <c r="B275" s="36"/>
      <c r="C275" s="193" t="s">
        <v>734</v>
      </c>
      <c r="D275" s="193" t="s">
        <v>195</v>
      </c>
      <c r="E275" s="194" t="s">
        <v>1359</v>
      </c>
      <c r="F275" s="195" t="s">
        <v>1360</v>
      </c>
      <c r="G275" s="196" t="s">
        <v>216</v>
      </c>
      <c r="H275" s="197">
        <v>0.402</v>
      </c>
      <c r="I275" s="198"/>
      <c r="J275" s="199">
        <f t="shared" si="20"/>
        <v>0</v>
      </c>
      <c r="K275" s="200"/>
      <c r="L275" s="40"/>
      <c r="M275" s="201" t="s">
        <v>1</v>
      </c>
      <c r="N275" s="202" t="s">
        <v>45</v>
      </c>
      <c r="O275" s="72"/>
      <c r="P275" s="203">
        <f t="shared" si="21"/>
        <v>0</v>
      </c>
      <c r="Q275" s="203">
        <v>0</v>
      </c>
      <c r="R275" s="203">
        <f t="shared" si="22"/>
        <v>0</v>
      </c>
      <c r="S275" s="203">
        <v>0</v>
      </c>
      <c r="T275" s="204">
        <f t="shared" si="2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5" t="s">
        <v>348</v>
      </c>
      <c r="AT275" s="205" t="s">
        <v>195</v>
      </c>
      <c r="AU275" s="205" t="s">
        <v>87</v>
      </c>
      <c r="AY275" s="18" t="s">
        <v>193</v>
      </c>
      <c r="BE275" s="206">
        <f t="shared" si="24"/>
        <v>0</v>
      </c>
      <c r="BF275" s="206">
        <f t="shared" si="25"/>
        <v>0</v>
      </c>
      <c r="BG275" s="206">
        <f t="shared" si="26"/>
        <v>0</v>
      </c>
      <c r="BH275" s="206">
        <f t="shared" si="27"/>
        <v>0</v>
      </c>
      <c r="BI275" s="206">
        <f t="shared" si="28"/>
        <v>0</v>
      </c>
      <c r="BJ275" s="18" t="s">
        <v>87</v>
      </c>
      <c r="BK275" s="206">
        <f t="shared" si="29"/>
        <v>0</v>
      </c>
      <c r="BL275" s="18" t="s">
        <v>348</v>
      </c>
      <c r="BM275" s="205" t="s">
        <v>1318</v>
      </c>
    </row>
    <row r="276" spans="2:63" s="12" customFormat="1" ht="25.9" customHeight="1">
      <c r="B276" s="177"/>
      <c r="C276" s="178"/>
      <c r="D276" s="179" t="s">
        <v>79</v>
      </c>
      <c r="E276" s="180" t="s">
        <v>1362</v>
      </c>
      <c r="F276" s="180" t="s">
        <v>1363</v>
      </c>
      <c r="G276" s="178"/>
      <c r="H276" s="178"/>
      <c r="I276" s="181"/>
      <c r="J276" s="182">
        <f>BK276</f>
        <v>0</v>
      </c>
      <c r="K276" s="178"/>
      <c r="L276" s="183"/>
      <c r="M276" s="184"/>
      <c r="N276" s="185"/>
      <c r="O276" s="185"/>
      <c r="P276" s="186">
        <f>SUM(P277:P280)</f>
        <v>0</v>
      </c>
      <c r="Q276" s="185"/>
      <c r="R276" s="186">
        <f>SUM(R277:R280)</f>
        <v>0</v>
      </c>
      <c r="S276" s="185"/>
      <c r="T276" s="187">
        <f>SUM(T277:T280)</f>
        <v>0</v>
      </c>
      <c r="AR276" s="188" t="s">
        <v>87</v>
      </c>
      <c r="AT276" s="189" t="s">
        <v>79</v>
      </c>
      <c r="AU276" s="189" t="s">
        <v>80</v>
      </c>
      <c r="AY276" s="188" t="s">
        <v>193</v>
      </c>
      <c r="BK276" s="190">
        <f>SUM(BK277:BK280)</f>
        <v>0</v>
      </c>
    </row>
    <row r="277" spans="1:65" s="2" customFormat="1" ht="16.5" customHeight="1">
      <c r="A277" s="35"/>
      <c r="B277" s="36"/>
      <c r="C277" s="193" t="s">
        <v>738</v>
      </c>
      <c r="D277" s="193" t="s">
        <v>195</v>
      </c>
      <c r="E277" s="194" t="s">
        <v>1364</v>
      </c>
      <c r="F277" s="195" t="s">
        <v>1365</v>
      </c>
      <c r="G277" s="196" t="s">
        <v>1366</v>
      </c>
      <c r="H277" s="197">
        <v>1</v>
      </c>
      <c r="I277" s="198"/>
      <c r="J277" s="199">
        <f>ROUND(I277*H277,2)</f>
        <v>0</v>
      </c>
      <c r="K277" s="200"/>
      <c r="L277" s="40"/>
      <c r="M277" s="201" t="s">
        <v>1</v>
      </c>
      <c r="N277" s="202" t="s">
        <v>45</v>
      </c>
      <c r="O277" s="72"/>
      <c r="P277" s="203">
        <f>O277*H277</f>
        <v>0</v>
      </c>
      <c r="Q277" s="203">
        <v>0</v>
      </c>
      <c r="R277" s="203">
        <f>Q277*H277</f>
        <v>0</v>
      </c>
      <c r="S277" s="203">
        <v>0</v>
      </c>
      <c r="T277" s="20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5" t="s">
        <v>199</v>
      </c>
      <c r="AT277" s="205" t="s">
        <v>195</v>
      </c>
      <c r="AU277" s="205" t="s">
        <v>87</v>
      </c>
      <c r="AY277" s="18" t="s">
        <v>193</v>
      </c>
      <c r="BE277" s="206">
        <f>IF(N277="základní",J277,0)</f>
        <v>0</v>
      </c>
      <c r="BF277" s="206">
        <f>IF(N277="snížená",J277,0)</f>
        <v>0</v>
      </c>
      <c r="BG277" s="206">
        <f>IF(N277="zákl. přenesená",J277,0)</f>
        <v>0</v>
      </c>
      <c r="BH277" s="206">
        <f>IF(N277="sníž. přenesená",J277,0)</f>
        <v>0</v>
      </c>
      <c r="BI277" s="206">
        <f>IF(N277="nulová",J277,0)</f>
        <v>0</v>
      </c>
      <c r="BJ277" s="18" t="s">
        <v>87</v>
      </c>
      <c r="BK277" s="206">
        <f>ROUND(I277*H277,2)</f>
        <v>0</v>
      </c>
      <c r="BL277" s="18" t="s">
        <v>199</v>
      </c>
      <c r="BM277" s="205" t="s">
        <v>1321</v>
      </c>
    </row>
    <row r="278" spans="1:65" s="2" customFormat="1" ht="16.5" customHeight="1">
      <c r="A278" s="35"/>
      <c r="B278" s="36"/>
      <c r="C278" s="193" t="s">
        <v>744</v>
      </c>
      <c r="D278" s="193" t="s">
        <v>195</v>
      </c>
      <c r="E278" s="194" t="s">
        <v>1372</v>
      </c>
      <c r="F278" s="195" t="s">
        <v>1373</v>
      </c>
      <c r="G278" s="196" t="s">
        <v>1370</v>
      </c>
      <c r="H278" s="197">
        <v>4</v>
      </c>
      <c r="I278" s="198"/>
      <c r="J278" s="199">
        <f>ROUND(I278*H278,2)</f>
        <v>0</v>
      </c>
      <c r="K278" s="200"/>
      <c r="L278" s="40"/>
      <c r="M278" s="201" t="s">
        <v>1</v>
      </c>
      <c r="N278" s="202" t="s">
        <v>45</v>
      </c>
      <c r="O278" s="72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5" t="s">
        <v>199</v>
      </c>
      <c r="AT278" s="205" t="s">
        <v>195</v>
      </c>
      <c r="AU278" s="205" t="s">
        <v>87</v>
      </c>
      <c r="AY278" s="18" t="s">
        <v>193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8" t="s">
        <v>87</v>
      </c>
      <c r="BK278" s="206">
        <f>ROUND(I278*H278,2)</f>
        <v>0</v>
      </c>
      <c r="BL278" s="18" t="s">
        <v>199</v>
      </c>
      <c r="BM278" s="205" t="s">
        <v>1324</v>
      </c>
    </row>
    <row r="279" spans="1:65" s="2" customFormat="1" ht="24.2" customHeight="1">
      <c r="A279" s="35"/>
      <c r="B279" s="36"/>
      <c r="C279" s="193" t="s">
        <v>754</v>
      </c>
      <c r="D279" s="193" t="s">
        <v>195</v>
      </c>
      <c r="E279" s="194" t="s">
        <v>1375</v>
      </c>
      <c r="F279" s="195" t="s">
        <v>1376</v>
      </c>
      <c r="G279" s="196" t="s">
        <v>1377</v>
      </c>
      <c r="H279" s="197">
        <v>1</v>
      </c>
      <c r="I279" s="198"/>
      <c r="J279" s="199">
        <f>ROUND(I279*H279,2)</f>
        <v>0</v>
      </c>
      <c r="K279" s="200"/>
      <c r="L279" s="40"/>
      <c r="M279" s="201" t="s">
        <v>1</v>
      </c>
      <c r="N279" s="202" t="s">
        <v>45</v>
      </c>
      <c r="O279" s="72"/>
      <c r="P279" s="203">
        <f>O279*H279</f>
        <v>0</v>
      </c>
      <c r="Q279" s="203">
        <v>0</v>
      </c>
      <c r="R279" s="203">
        <f>Q279*H279</f>
        <v>0</v>
      </c>
      <c r="S279" s="203">
        <v>0</v>
      </c>
      <c r="T279" s="20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5" t="s">
        <v>199</v>
      </c>
      <c r="AT279" s="205" t="s">
        <v>195</v>
      </c>
      <c r="AU279" s="205" t="s">
        <v>87</v>
      </c>
      <c r="AY279" s="18" t="s">
        <v>193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18" t="s">
        <v>87</v>
      </c>
      <c r="BK279" s="206">
        <f>ROUND(I279*H279,2)</f>
        <v>0</v>
      </c>
      <c r="BL279" s="18" t="s">
        <v>199</v>
      </c>
      <c r="BM279" s="205" t="s">
        <v>1327</v>
      </c>
    </row>
    <row r="280" spans="1:65" s="2" customFormat="1" ht="16.5" customHeight="1">
      <c r="A280" s="35"/>
      <c r="B280" s="36"/>
      <c r="C280" s="193" t="s">
        <v>758</v>
      </c>
      <c r="D280" s="193" t="s">
        <v>195</v>
      </c>
      <c r="E280" s="194" t="s">
        <v>1379</v>
      </c>
      <c r="F280" s="195" t="s">
        <v>1380</v>
      </c>
      <c r="G280" s="196" t="s">
        <v>1366</v>
      </c>
      <c r="H280" s="197">
        <v>1</v>
      </c>
      <c r="I280" s="198"/>
      <c r="J280" s="199">
        <f>ROUND(I280*H280,2)</f>
        <v>0</v>
      </c>
      <c r="K280" s="200"/>
      <c r="L280" s="40"/>
      <c r="M280" s="201" t="s">
        <v>1</v>
      </c>
      <c r="N280" s="202" t="s">
        <v>45</v>
      </c>
      <c r="O280" s="72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5" t="s">
        <v>199</v>
      </c>
      <c r="AT280" s="205" t="s">
        <v>195</v>
      </c>
      <c r="AU280" s="205" t="s">
        <v>87</v>
      </c>
      <c r="AY280" s="18" t="s">
        <v>193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87</v>
      </c>
      <c r="BK280" s="206">
        <f>ROUND(I280*H280,2)</f>
        <v>0</v>
      </c>
      <c r="BL280" s="18" t="s">
        <v>199</v>
      </c>
      <c r="BM280" s="205" t="s">
        <v>1330</v>
      </c>
    </row>
    <row r="281" spans="2:63" s="12" customFormat="1" ht="25.9" customHeight="1">
      <c r="B281" s="177"/>
      <c r="C281" s="178"/>
      <c r="D281" s="179" t="s">
        <v>79</v>
      </c>
      <c r="E281" s="180" t="s">
        <v>1382</v>
      </c>
      <c r="F281" s="180" t="s">
        <v>1383</v>
      </c>
      <c r="G281" s="178"/>
      <c r="H281" s="178"/>
      <c r="I281" s="181"/>
      <c r="J281" s="182">
        <f>BK281</f>
        <v>0</v>
      </c>
      <c r="K281" s="178"/>
      <c r="L281" s="183"/>
      <c r="M281" s="184"/>
      <c r="N281" s="185"/>
      <c r="O281" s="185"/>
      <c r="P281" s="186">
        <f>SUM(P282:P291)</f>
        <v>0</v>
      </c>
      <c r="Q281" s="185"/>
      <c r="R281" s="186">
        <f>SUM(R282:R291)</f>
        <v>0.0027048000000000003</v>
      </c>
      <c r="S281" s="185"/>
      <c r="T281" s="187">
        <f>SUM(T282:T291)</f>
        <v>0</v>
      </c>
      <c r="AR281" s="188" t="s">
        <v>87</v>
      </c>
      <c r="AT281" s="189" t="s">
        <v>79</v>
      </c>
      <c r="AU281" s="189" t="s">
        <v>80</v>
      </c>
      <c r="AY281" s="188" t="s">
        <v>193</v>
      </c>
      <c r="BK281" s="190">
        <f>SUM(BK282:BK291)</f>
        <v>0</v>
      </c>
    </row>
    <row r="282" spans="1:65" s="2" customFormat="1" ht="21.75" customHeight="1">
      <c r="A282" s="35"/>
      <c r="B282" s="36"/>
      <c r="C282" s="193" t="s">
        <v>763</v>
      </c>
      <c r="D282" s="193" t="s">
        <v>195</v>
      </c>
      <c r="E282" s="194" t="s">
        <v>1384</v>
      </c>
      <c r="F282" s="195" t="s">
        <v>1385</v>
      </c>
      <c r="G282" s="196" t="s">
        <v>496</v>
      </c>
      <c r="H282" s="197">
        <v>20.685</v>
      </c>
      <c r="I282" s="198"/>
      <c r="J282" s="199">
        <f>ROUND(I282*H282,2)</f>
        <v>0</v>
      </c>
      <c r="K282" s="200"/>
      <c r="L282" s="40"/>
      <c r="M282" s="201" t="s">
        <v>1</v>
      </c>
      <c r="N282" s="202" t="s">
        <v>45</v>
      </c>
      <c r="O282" s="72"/>
      <c r="P282" s="203">
        <f>O282*H282</f>
        <v>0</v>
      </c>
      <c r="Q282" s="203">
        <v>1E-05</v>
      </c>
      <c r="R282" s="203">
        <f>Q282*H282</f>
        <v>0.00020685</v>
      </c>
      <c r="S282" s="203">
        <v>0</v>
      </c>
      <c r="T282" s="20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5" t="s">
        <v>199</v>
      </c>
      <c r="AT282" s="205" t="s">
        <v>195</v>
      </c>
      <c r="AU282" s="205" t="s">
        <v>87</v>
      </c>
      <c r="AY282" s="18" t="s">
        <v>193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8" t="s">
        <v>87</v>
      </c>
      <c r="BK282" s="206">
        <f>ROUND(I282*H282,2)</f>
        <v>0</v>
      </c>
      <c r="BL282" s="18" t="s">
        <v>199</v>
      </c>
      <c r="BM282" s="205" t="s">
        <v>1333</v>
      </c>
    </row>
    <row r="283" spans="2:51" s="13" customFormat="1" ht="12">
      <c r="B283" s="207"/>
      <c r="C283" s="208"/>
      <c r="D283" s="209" t="s">
        <v>201</v>
      </c>
      <c r="E283" s="210" t="s">
        <v>1</v>
      </c>
      <c r="F283" s="211" t="s">
        <v>2809</v>
      </c>
      <c r="G283" s="208"/>
      <c r="H283" s="212">
        <v>20.685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201</v>
      </c>
      <c r="AU283" s="218" t="s">
        <v>87</v>
      </c>
      <c r="AV283" s="13" t="s">
        <v>89</v>
      </c>
      <c r="AW283" s="13" t="s">
        <v>36</v>
      </c>
      <c r="AX283" s="13" t="s">
        <v>80</v>
      </c>
      <c r="AY283" s="218" t="s">
        <v>193</v>
      </c>
    </row>
    <row r="284" spans="2:51" s="14" customFormat="1" ht="12">
      <c r="B284" s="219"/>
      <c r="C284" s="220"/>
      <c r="D284" s="209" t="s">
        <v>201</v>
      </c>
      <c r="E284" s="221" t="s">
        <v>1</v>
      </c>
      <c r="F284" s="222" t="s">
        <v>203</v>
      </c>
      <c r="G284" s="220"/>
      <c r="H284" s="223">
        <v>20.685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201</v>
      </c>
      <c r="AU284" s="229" t="s">
        <v>87</v>
      </c>
      <c r="AV284" s="14" t="s">
        <v>199</v>
      </c>
      <c r="AW284" s="14" t="s">
        <v>36</v>
      </c>
      <c r="AX284" s="14" t="s">
        <v>87</v>
      </c>
      <c r="AY284" s="229" t="s">
        <v>193</v>
      </c>
    </row>
    <row r="285" spans="1:65" s="2" customFormat="1" ht="21.75" customHeight="1">
      <c r="A285" s="35"/>
      <c r="B285" s="36"/>
      <c r="C285" s="193" t="s">
        <v>767</v>
      </c>
      <c r="D285" s="193" t="s">
        <v>195</v>
      </c>
      <c r="E285" s="194" t="s">
        <v>1388</v>
      </c>
      <c r="F285" s="195" t="s">
        <v>1389</v>
      </c>
      <c r="G285" s="196" t="s">
        <v>496</v>
      </c>
      <c r="H285" s="197">
        <v>25.095</v>
      </c>
      <c r="I285" s="198"/>
      <c r="J285" s="199">
        <f>ROUND(I285*H285,2)</f>
        <v>0</v>
      </c>
      <c r="K285" s="200"/>
      <c r="L285" s="40"/>
      <c r="M285" s="201" t="s">
        <v>1</v>
      </c>
      <c r="N285" s="202" t="s">
        <v>45</v>
      </c>
      <c r="O285" s="72"/>
      <c r="P285" s="203">
        <f>O285*H285</f>
        <v>0</v>
      </c>
      <c r="Q285" s="203">
        <v>6E-05</v>
      </c>
      <c r="R285" s="203">
        <f>Q285*H285</f>
        <v>0.0015057</v>
      </c>
      <c r="S285" s="203">
        <v>0</v>
      </c>
      <c r="T285" s="20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5" t="s">
        <v>199</v>
      </c>
      <c r="AT285" s="205" t="s">
        <v>195</v>
      </c>
      <c r="AU285" s="205" t="s">
        <v>87</v>
      </c>
      <c r="AY285" s="18" t="s">
        <v>193</v>
      </c>
      <c r="BE285" s="206">
        <f>IF(N285="základní",J285,0)</f>
        <v>0</v>
      </c>
      <c r="BF285" s="206">
        <f>IF(N285="snížená",J285,0)</f>
        <v>0</v>
      </c>
      <c r="BG285" s="206">
        <f>IF(N285="zákl. přenesená",J285,0)</f>
        <v>0</v>
      </c>
      <c r="BH285" s="206">
        <f>IF(N285="sníž. přenesená",J285,0)</f>
        <v>0</v>
      </c>
      <c r="BI285" s="206">
        <f>IF(N285="nulová",J285,0)</f>
        <v>0</v>
      </c>
      <c r="BJ285" s="18" t="s">
        <v>87</v>
      </c>
      <c r="BK285" s="206">
        <f>ROUND(I285*H285,2)</f>
        <v>0</v>
      </c>
      <c r="BL285" s="18" t="s">
        <v>199</v>
      </c>
      <c r="BM285" s="205" t="s">
        <v>1336</v>
      </c>
    </row>
    <row r="286" spans="2:51" s="13" customFormat="1" ht="12">
      <c r="B286" s="207"/>
      <c r="C286" s="208"/>
      <c r="D286" s="209" t="s">
        <v>201</v>
      </c>
      <c r="E286" s="210" t="s">
        <v>1</v>
      </c>
      <c r="F286" s="211" t="s">
        <v>2810</v>
      </c>
      <c r="G286" s="208"/>
      <c r="H286" s="212">
        <v>25.095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201</v>
      </c>
      <c r="AU286" s="218" t="s">
        <v>87</v>
      </c>
      <c r="AV286" s="13" t="s">
        <v>89</v>
      </c>
      <c r="AW286" s="13" t="s">
        <v>36</v>
      </c>
      <c r="AX286" s="13" t="s">
        <v>80</v>
      </c>
      <c r="AY286" s="218" t="s">
        <v>193</v>
      </c>
    </row>
    <row r="287" spans="2:51" s="14" customFormat="1" ht="12">
      <c r="B287" s="219"/>
      <c r="C287" s="220"/>
      <c r="D287" s="209" t="s">
        <v>201</v>
      </c>
      <c r="E287" s="221" t="s">
        <v>1</v>
      </c>
      <c r="F287" s="222" t="s">
        <v>203</v>
      </c>
      <c r="G287" s="220"/>
      <c r="H287" s="223">
        <v>25.095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201</v>
      </c>
      <c r="AU287" s="229" t="s">
        <v>87</v>
      </c>
      <c r="AV287" s="14" t="s">
        <v>199</v>
      </c>
      <c r="AW287" s="14" t="s">
        <v>36</v>
      </c>
      <c r="AX287" s="14" t="s">
        <v>87</v>
      </c>
      <c r="AY287" s="229" t="s">
        <v>193</v>
      </c>
    </row>
    <row r="288" spans="1:65" s="2" customFormat="1" ht="21.75" customHeight="1">
      <c r="A288" s="35"/>
      <c r="B288" s="36"/>
      <c r="C288" s="193" t="s">
        <v>783</v>
      </c>
      <c r="D288" s="193" t="s">
        <v>195</v>
      </c>
      <c r="E288" s="194" t="s">
        <v>1392</v>
      </c>
      <c r="F288" s="195" t="s">
        <v>1393</v>
      </c>
      <c r="G288" s="196" t="s">
        <v>496</v>
      </c>
      <c r="H288" s="197">
        <v>19.845</v>
      </c>
      <c r="I288" s="198"/>
      <c r="J288" s="199">
        <f>ROUND(I288*H288,2)</f>
        <v>0</v>
      </c>
      <c r="K288" s="200"/>
      <c r="L288" s="40"/>
      <c r="M288" s="201" t="s">
        <v>1</v>
      </c>
      <c r="N288" s="202" t="s">
        <v>45</v>
      </c>
      <c r="O288" s="72"/>
      <c r="P288" s="203">
        <f>O288*H288</f>
        <v>0</v>
      </c>
      <c r="Q288" s="203">
        <v>5E-05</v>
      </c>
      <c r="R288" s="203">
        <f>Q288*H288</f>
        <v>0.00099225</v>
      </c>
      <c r="S288" s="203">
        <v>0</v>
      </c>
      <c r="T288" s="20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5" t="s">
        <v>199</v>
      </c>
      <c r="AT288" s="205" t="s">
        <v>195</v>
      </c>
      <c r="AU288" s="205" t="s">
        <v>87</v>
      </c>
      <c r="AY288" s="18" t="s">
        <v>193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8" t="s">
        <v>87</v>
      </c>
      <c r="BK288" s="206">
        <f>ROUND(I288*H288,2)</f>
        <v>0</v>
      </c>
      <c r="BL288" s="18" t="s">
        <v>199</v>
      </c>
      <c r="BM288" s="205" t="s">
        <v>1339</v>
      </c>
    </row>
    <row r="289" spans="2:51" s="13" customFormat="1" ht="12">
      <c r="B289" s="207"/>
      <c r="C289" s="208"/>
      <c r="D289" s="209" t="s">
        <v>201</v>
      </c>
      <c r="E289" s="210" t="s">
        <v>1</v>
      </c>
      <c r="F289" s="211" t="s">
        <v>2811</v>
      </c>
      <c r="G289" s="208"/>
      <c r="H289" s="212">
        <v>19.845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201</v>
      </c>
      <c r="AU289" s="218" t="s">
        <v>87</v>
      </c>
      <c r="AV289" s="13" t="s">
        <v>89</v>
      </c>
      <c r="AW289" s="13" t="s">
        <v>36</v>
      </c>
      <c r="AX289" s="13" t="s">
        <v>80</v>
      </c>
      <c r="AY289" s="218" t="s">
        <v>193</v>
      </c>
    </row>
    <row r="290" spans="2:51" s="14" customFormat="1" ht="12">
      <c r="B290" s="219"/>
      <c r="C290" s="220"/>
      <c r="D290" s="209" t="s">
        <v>201</v>
      </c>
      <c r="E290" s="221" t="s">
        <v>1</v>
      </c>
      <c r="F290" s="222" t="s">
        <v>203</v>
      </c>
      <c r="G290" s="220"/>
      <c r="H290" s="223">
        <v>19.845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201</v>
      </c>
      <c r="AU290" s="229" t="s">
        <v>87</v>
      </c>
      <c r="AV290" s="14" t="s">
        <v>199</v>
      </c>
      <c r="AW290" s="14" t="s">
        <v>36</v>
      </c>
      <c r="AX290" s="14" t="s">
        <v>87</v>
      </c>
      <c r="AY290" s="229" t="s">
        <v>193</v>
      </c>
    </row>
    <row r="291" spans="1:65" s="2" customFormat="1" ht="16.5" customHeight="1">
      <c r="A291" s="35"/>
      <c r="B291" s="36"/>
      <c r="C291" s="193" t="s">
        <v>794</v>
      </c>
      <c r="D291" s="193" t="s">
        <v>195</v>
      </c>
      <c r="E291" s="194" t="s">
        <v>2812</v>
      </c>
      <c r="F291" s="195" t="s">
        <v>2813</v>
      </c>
      <c r="G291" s="196" t="s">
        <v>216</v>
      </c>
      <c r="H291" s="197">
        <v>0.003</v>
      </c>
      <c r="I291" s="198"/>
      <c r="J291" s="199">
        <f>ROUND(I291*H291,2)</f>
        <v>0</v>
      </c>
      <c r="K291" s="200"/>
      <c r="L291" s="40"/>
      <c r="M291" s="201" t="s">
        <v>1</v>
      </c>
      <c r="N291" s="202" t="s">
        <v>45</v>
      </c>
      <c r="O291" s="72"/>
      <c r="P291" s="203">
        <f>O291*H291</f>
        <v>0</v>
      </c>
      <c r="Q291" s="203">
        <v>0</v>
      </c>
      <c r="R291" s="203">
        <f>Q291*H291</f>
        <v>0</v>
      </c>
      <c r="S291" s="203">
        <v>0</v>
      </c>
      <c r="T291" s="20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5" t="s">
        <v>199</v>
      </c>
      <c r="AT291" s="205" t="s">
        <v>195</v>
      </c>
      <c r="AU291" s="205" t="s">
        <v>87</v>
      </c>
      <c r="AY291" s="18" t="s">
        <v>193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18" t="s">
        <v>87</v>
      </c>
      <c r="BK291" s="206">
        <f>ROUND(I291*H291,2)</f>
        <v>0</v>
      </c>
      <c r="BL291" s="18" t="s">
        <v>199</v>
      </c>
      <c r="BM291" s="205" t="s">
        <v>1342</v>
      </c>
    </row>
    <row r="292" spans="2:63" s="12" customFormat="1" ht="25.9" customHeight="1">
      <c r="B292" s="177"/>
      <c r="C292" s="178"/>
      <c r="D292" s="179" t="s">
        <v>79</v>
      </c>
      <c r="E292" s="180" t="s">
        <v>1415</v>
      </c>
      <c r="F292" s="180" t="s">
        <v>1416</v>
      </c>
      <c r="G292" s="178"/>
      <c r="H292" s="178"/>
      <c r="I292" s="181"/>
      <c r="J292" s="182">
        <f>BK292</f>
        <v>0</v>
      </c>
      <c r="K292" s="178"/>
      <c r="L292" s="183"/>
      <c r="M292" s="184"/>
      <c r="N292" s="185"/>
      <c r="O292" s="185"/>
      <c r="P292" s="186">
        <f>SUM(P293:P295)</f>
        <v>0</v>
      </c>
      <c r="Q292" s="185"/>
      <c r="R292" s="186">
        <f>SUM(R293:R295)</f>
        <v>0.0098</v>
      </c>
      <c r="S292" s="185"/>
      <c r="T292" s="187">
        <f>SUM(T293:T295)</f>
        <v>22.223</v>
      </c>
      <c r="AR292" s="188" t="s">
        <v>87</v>
      </c>
      <c r="AT292" s="189" t="s">
        <v>79</v>
      </c>
      <c r="AU292" s="189" t="s">
        <v>80</v>
      </c>
      <c r="AY292" s="188" t="s">
        <v>193</v>
      </c>
      <c r="BK292" s="190">
        <f>SUM(BK293:BK295)</f>
        <v>0</v>
      </c>
    </row>
    <row r="293" spans="1:65" s="2" customFormat="1" ht="24.2" customHeight="1">
      <c r="A293" s="35"/>
      <c r="B293" s="36"/>
      <c r="C293" s="193" t="s">
        <v>801</v>
      </c>
      <c r="D293" s="193" t="s">
        <v>195</v>
      </c>
      <c r="E293" s="194" t="s">
        <v>1417</v>
      </c>
      <c r="F293" s="195" t="s">
        <v>1418</v>
      </c>
      <c r="G293" s="196" t="s">
        <v>496</v>
      </c>
      <c r="H293" s="197">
        <v>10</v>
      </c>
      <c r="I293" s="198"/>
      <c r="J293" s="199">
        <f>ROUND(I293*H293,2)</f>
        <v>0</v>
      </c>
      <c r="K293" s="200"/>
      <c r="L293" s="40"/>
      <c r="M293" s="201" t="s">
        <v>1</v>
      </c>
      <c r="N293" s="202" t="s">
        <v>45</v>
      </c>
      <c r="O293" s="72"/>
      <c r="P293" s="203">
        <f>O293*H293</f>
        <v>0</v>
      </c>
      <c r="Q293" s="203">
        <v>0.00049</v>
      </c>
      <c r="R293" s="203">
        <f>Q293*H293</f>
        <v>0.0049</v>
      </c>
      <c r="S293" s="203">
        <v>0.9678</v>
      </c>
      <c r="T293" s="204">
        <f>S293*H293</f>
        <v>9.678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5" t="s">
        <v>199</v>
      </c>
      <c r="AT293" s="205" t="s">
        <v>195</v>
      </c>
      <c r="AU293" s="205" t="s">
        <v>87</v>
      </c>
      <c r="AY293" s="18" t="s">
        <v>193</v>
      </c>
      <c r="BE293" s="206">
        <f>IF(N293="základní",J293,0)</f>
        <v>0</v>
      </c>
      <c r="BF293" s="206">
        <f>IF(N293="snížená",J293,0)</f>
        <v>0</v>
      </c>
      <c r="BG293" s="206">
        <f>IF(N293="zákl. přenesená",J293,0)</f>
        <v>0</v>
      </c>
      <c r="BH293" s="206">
        <f>IF(N293="sníž. přenesená",J293,0)</f>
        <v>0</v>
      </c>
      <c r="BI293" s="206">
        <f>IF(N293="nulová",J293,0)</f>
        <v>0</v>
      </c>
      <c r="BJ293" s="18" t="s">
        <v>87</v>
      </c>
      <c r="BK293" s="206">
        <f>ROUND(I293*H293,2)</f>
        <v>0</v>
      </c>
      <c r="BL293" s="18" t="s">
        <v>199</v>
      </c>
      <c r="BM293" s="205" t="s">
        <v>1345</v>
      </c>
    </row>
    <row r="294" spans="1:65" s="2" customFormat="1" ht="16.5" customHeight="1">
      <c r="A294" s="35"/>
      <c r="B294" s="36"/>
      <c r="C294" s="193" t="s">
        <v>812</v>
      </c>
      <c r="D294" s="193" t="s">
        <v>195</v>
      </c>
      <c r="E294" s="194" t="s">
        <v>1420</v>
      </c>
      <c r="F294" s="195" t="s">
        <v>1421</v>
      </c>
      <c r="G294" s="196" t="s">
        <v>496</v>
      </c>
      <c r="H294" s="197">
        <v>10</v>
      </c>
      <c r="I294" s="198"/>
      <c r="J294" s="199">
        <f>ROUND(I294*H294,2)</f>
        <v>0</v>
      </c>
      <c r="K294" s="200"/>
      <c r="L294" s="40"/>
      <c r="M294" s="201" t="s">
        <v>1</v>
      </c>
      <c r="N294" s="202" t="s">
        <v>45</v>
      </c>
      <c r="O294" s="72"/>
      <c r="P294" s="203">
        <f>O294*H294</f>
        <v>0</v>
      </c>
      <c r="Q294" s="203">
        <v>0.00049</v>
      </c>
      <c r="R294" s="203">
        <f>Q294*H294</f>
        <v>0.0049</v>
      </c>
      <c r="S294" s="203">
        <v>1.2545</v>
      </c>
      <c r="T294" s="204">
        <f>S294*H294</f>
        <v>12.545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5" t="s">
        <v>199</v>
      </c>
      <c r="AT294" s="205" t="s">
        <v>195</v>
      </c>
      <c r="AU294" s="205" t="s">
        <v>87</v>
      </c>
      <c r="AY294" s="18" t="s">
        <v>193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18" t="s">
        <v>87</v>
      </c>
      <c r="BK294" s="206">
        <f>ROUND(I294*H294,2)</f>
        <v>0</v>
      </c>
      <c r="BL294" s="18" t="s">
        <v>199</v>
      </c>
      <c r="BM294" s="205" t="s">
        <v>1349</v>
      </c>
    </row>
    <row r="295" spans="1:65" s="2" customFormat="1" ht="21.75" customHeight="1">
      <c r="A295" s="35"/>
      <c r="B295" s="36"/>
      <c r="C295" s="193" t="s">
        <v>816</v>
      </c>
      <c r="D295" s="193" t="s">
        <v>195</v>
      </c>
      <c r="E295" s="194" t="s">
        <v>1429</v>
      </c>
      <c r="F295" s="195" t="s">
        <v>1430</v>
      </c>
      <c r="G295" s="196" t="s">
        <v>216</v>
      </c>
      <c r="H295" s="197">
        <v>2.222</v>
      </c>
      <c r="I295" s="198"/>
      <c r="J295" s="199">
        <f>ROUND(I295*H295,2)</f>
        <v>0</v>
      </c>
      <c r="K295" s="200"/>
      <c r="L295" s="40"/>
      <c r="M295" s="201" t="s">
        <v>1</v>
      </c>
      <c r="N295" s="202" t="s">
        <v>45</v>
      </c>
      <c r="O295" s="72"/>
      <c r="P295" s="203">
        <f>O295*H295</f>
        <v>0</v>
      </c>
      <c r="Q295" s="203">
        <v>0</v>
      </c>
      <c r="R295" s="203">
        <f>Q295*H295</f>
        <v>0</v>
      </c>
      <c r="S295" s="203">
        <v>0</v>
      </c>
      <c r="T295" s="20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5" t="s">
        <v>199</v>
      </c>
      <c r="AT295" s="205" t="s">
        <v>195</v>
      </c>
      <c r="AU295" s="205" t="s">
        <v>87</v>
      </c>
      <c r="AY295" s="18" t="s">
        <v>193</v>
      </c>
      <c r="BE295" s="206">
        <f>IF(N295="základní",J295,0)</f>
        <v>0</v>
      </c>
      <c r="BF295" s="206">
        <f>IF(N295="snížená",J295,0)</f>
        <v>0</v>
      </c>
      <c r="BG295" s="206">
        <f>IF(N295="zákl. přenesená",J295,0)</f>
        <v>0</v>
      </c>
      <c r="BH295" s="206">
        <f>IF(N295="sníž. přenesená",J295,0)</f>
        <v>0</v>
      </c>
      <c r="BI295" s="206">
        <f>IF(N295="nulová",J295,0)</f>
        <v>0</v>
      </c>
      <c r="BJ295" s="18" t="s">
        <v>87</v>
      </c>
      <c r="BK295" s="206">
        <f>ROUND(I295*H295,2)</f>
        <v>0</v>
      </c>
      <c r="BL295" s="18" t="s">
        <v>199</v>
      </c>
      <c r="BM295" s="205" t="s">
        <v>1352</v>
      </c>
    </row>
    <row r="296" spans="2:63" s="12" customFormat="1" ht="25.9" customHeight="1">
      <c r="B296" s="177"/>
      <c r="C296" s="178"/>
      <c r="D296" s="179" t="s">
        <v>79</v>
      </c>
      <c r="E296" s="180" t="s">
        <v>1437</v>
      </c>
      <c r="F296" s="180" t="s">
        <v>1438</v>
      </c>
      <c r="G296" s="178"/>
      <c r="H296" s="178"/>
      <c r="I296" s="181"/>
      <c r="J296" s="182">
        <f>BK296</f>
        <v>0</v>
      </c>
      <c r="K296" s="178"/>
      <c r="L296" s="183"/>
      <c r="M296" s="184"/>
      <c r="N296" s="185"/>
      <c r="O296" s="185"/>
      <c r="P296" s="186">
        <f>SUM(P297:P298)</f>
        <v>0</v>
      </c>
      <c r="Q296" s="185"/>
      <c r="R296" s="186">
        <f>SUM(R297:R298)</f>
        <v>0.0294</v>
      </c>
      <c r="S296" s="185"/>
      <c r="T296" s="187">
        <f>SUM(T297:T298)</f>
        <v>155.088</v>
      </c>
      <c r="AR296" s="188" t="s">
        <v>87</v>
      </c>
      <c r="AT296" s="189" t="s">
        <v>79</v>
      </c>
      <c r="AU296" s="189" t="s">
        <v>80</v>
      </c>
      <c r="AY296" s="188" t="s">
        <v>193</v>
      </c>
      <c r="BK296" s="190">
        <f>SUM(BK297:BK298)</f>
        <v>0</v>
      </c>
    </row>
    <row r="297" spans="1:65" s="2" customFormat="1" ht="24.2" customHeight="1">
      <c r="A297" s="35"/>
      <c r="B297" s="36"/>
      <c r="C297" s="193" t="s">
        <v>822</v>
      </c>
      <c r="D297" s="193" t="s">
        <v>195</v>
      </c>
      <c r="E297" s="194" t="s">
        <v>1439</v>
      </c>
      <c r="F297" s="195" t="s">
        <v>1440</v>
      </c>
      <c r="G297" s="196" t="s">
        <v>496</v>
      </c>
      <c r="H297" s="197">
        <v>60</v>
      </c>
      <c r="I297" s="198"/>
      <c r="J297" s="199">
        <f>ROUND(I297*H297,2)</f>
        <v>0</v>
      </c>
      <c r="K297" s="200"/>
      <c r="L297" s="40"/>
      <c r="M297" s="201" t="s">
        <v>1</v>
      </c>
      <c r="N297" s="202" t="s">
        <v>45</v>
      </c>
      <c r="O297" s="72"/>
      <c r="P297" s="203">
        <f>O297*H297</f>
        <v>0</v>
      </c>
      <c r="Q297" s="203">
        <v>0.00049</v>
      </c>
      <c r="R297" s="203">
        <f>Q297*H297</f>
        <v>0.0294</v>
      </c>
      <c r="S297" s="203">
        <v>2.5848</v>
      </c>
      <c r="T297" s="204">
        <f>S297*H297</f>
        <v>155.088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5" t="s">
        <v>199</v>
      </c>
      <c r="AT297" s="205" t="s">
        <v>195</v>
      </c>
      <c r="AU297" s="205" t="s">
        <v>87</v>
      </c>
      <c r="AY297" s="18" t="s">
        <v>193</v>
      </c>
      <c r="BE297" s="206">
        <f>IF(N297="základní",J297,0)</f>
        <v>0</v>
      </c>
      <c r="BF297" s="206">
        <f>IF(N297="snížená",J297,0)</f>
        <v>0</v>
      </c>
      <c r="BG297" s="206">
        <f>IF(N297="zákl. přenesená",J297,0)</f>
        <v>0</v>
      </c>
      <c r="BH297" s="206">
        <f>IF(N297="sníž. přenesená",J297,0)</f>
        <v>0</v>
      </c>
      <c r="BI297" s="206">
        <f>IF(N297="nulová",J297,0)</f>
        <v>0</v>
      </c>
      <c r="BJ297" s="18" t="s">
        <v>87</v>
      </c>
      <c r="BK297" s="206">
        <f>ROUND(I297*H297,2)</f>
        <v>0</v>
      </c>
      <c r="BL297" s="18" t="s">
        <v>199</v>
      </c>
      <c r="BM297" s="205" t="s">
        <v>1355</v>
      </c>
    </row>
    <row r="298" spans="1:65" s="2" customFormat="1" ht="21.75" customHeight="1">
      <c r="A298" s="35"/>
      <c r="B298" s="36"/>
      <c r="C298" s="193" t="s">
        <v>830</v>
      </c>
      <c r="D298" s="193" t="s">
        <v>195</v>
      </c>
      <c r="E298" s="194" t="s">
        <v>2814</v>
      </c>
      <c r="F298" s="195" t="s">
        <v>2815</v>
      </c>
      <c r="G298" s="196" t="s">
        <v>216</v>
      </c>
      <c r="H298" s="197">
        <v>2.585</v>
      </c>
      <c r="I298" s="198"/>
      <c r="J298" s="199">
        <f>ROUND(I298*H298,2)</f>
        <v>0</v>
      </c>
      <c r="K298" s="200"/>
      <c r="L298" s="40"/>
      <c r="M298" s="201" t="s">
        <v>1</v>
      </c>
      <c r="N298" s="202" t="s">
        <v>45</v>
      </c>
      <c r="O298" s="72"/>
      <c r="P298" s="203">
        <f>O298*H298</f>
        <v>0</v>
      </c>
      <c r="Q298" s="203">
        <v>0</v>
      </c>
      <c r="R298" s="203">
        <f>Q298*H298</f>
        <v>0</v>
      </c>
      <c r="S298" s="203">
        <v>0</v>
      </c>
      <c r="T298" s="20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5" t="s">
        <v>199</v>
      </c>
      <c r="AT298" s="205" t="s">
        <v>195</v>
      </c>
      <c r="AU298" s="205" t="s">
        <v>87</v>
      </c>
      <c r="AY298" s="18" t="s">
        <v>193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8" t="s">
        <v>87</v>
      </c>
      <c r="BK298" s="206">
        <f>ROUND(I298*H298,2)</f>
        <v>0</v>
      </c>
      <c r="BL298" s="18" t="s">
        <v>199</v>
      </c>
      <c r="BM298" s="205" t="s">
        <v>1358</v>
      </c>
    </row>
    <row r="299" spans="2:63" s="12" customFormat="1" ht="25.9" customHeight="1">
      <c r="B299" s="177"/>
      <c r="C299" s="178"/>
      <c r="D299" s="179" t="s">
        <v>79</v>
      </c>
      <c r="E299" s="180" t="s">
        <v>1445</v>
      </c>
      <c r="F299" s="180" t="s">
        <v>1446</v>
      </c>
      <c r="G299" s="178"/>
      <c r="H299" s="178"/>
      <c r="I299" s="181"/>
      <c r="J299" s="182">
        <f>BK299</f>
        <v>0</v>
      </c>
      <c r="K299" s="178"/>
      <c r="L299" s="183"/>
      <c r="M299" s="184"/>
      <c r="N299" s="185"/>
      <c r="O299" s="185"/>
      <c r="P299" s="186">
        <f>SUM(P300:P308)</f>
        <v>0</v>
      </c>
      <c r="Q299" s="185"/>
      <c r="R299" s="186">
        <f>SUM(R300:R308)</f>
        <v>0</v>
      </c>
      <c r="S299" s="185"/>
      <c r="T299" s="187">
        <f>SUM(T300:T308)</f>
        <v>2.21861</v>
      </c>
      <c r="AR299" s="188" t="s">
        <v>87</v>
      </c>
      <c r="AT299" s="189" t="s">
        <v>79</v>
      </c>
      <c r="AU299" s="189" t="s">
        <v>80</v>
      </c>
      <c r="AY299" s="188" t="s">
        <v>193</v>
      </c>
      <c r="BK299" s="190">
        <f>SUM(BK300:BK308)</f>
        <v>0</v>
      </c>
    </row>
    <row r="300" spans="1:65" s="2" customFormat="1" ht="16.5" customHeight="1">
      <c r="A300" s="35"/>
      <c r="B300" s="36"/>
      <c r="C300" s="193" t="s">
        <v>848</v>
      </c>
      <c r="D300" s="193" t="s">
        <v>195</v>
      </c>
      <c r="E300" s="194" t="s">
        <v>1447</v>
      </c>
      <c r="F300" s="195" t="s">
        <v>1448</v>
      </c>
      <c r="G300" s="196" t="s">
        <v>1317</v>
      </c>
      <c r="H300" s="197">
        <v>4</v>
      </c>
      <c r="I300" s="198"/>
      <c r="J300" s="199">
        <f aca="true" t="shared" si="30" ref="J300:J308">ROUND(I300*H300,2)</f>
        <v>0</v>
      </c>
      <c r="K300" s="200"/>
      <c r="L300" s="40"/>
      <c r="M300" s="201" t="s">
        <v>1</v>
      </c>
      <c r="N300" s="202" t="s">
        <v>45</v>
      </c>
      <c r="O300" s="72"/>
      <c r="P300" s="203">
        <f aca="true" t="shared" si="31" ref="P300:P308">O300*H300</f>
        <v>0</v>
      </c>
      <c r="Q300" s="203">
        <v>0</v>
      </c>
      <c r="R300" s="203">
        <f aca="true" t="shared" si="32" ref="R300:R308">Q300*H300</f>
        <v>0</v>
      </c>
      <c r="S300" s="203">
        <v>0.07732</v>
      </c>
      <c r="T300" s="204">
        <f aca="true" t="shared" si="33" ref="T300:T308">S300*H300</f>
        <v>0.30928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5" t="s">
        <v>199</v>
      </c>
      <c r="AT300" s="205" t="s">
        <v>195</v>
      </c>
      <c r="AU300" s="205" t="s">
        <v>87</v>
      </c>
      <c r="AY300" s="18" t="s">
        <v>193</v>
      </c>
      <c r="BE300" s="206">
        <f aca="true" t="shared" si="34" ref="BE300:BE308">IF(N300="základní",J300,0)</f>
        <v>0</v>
      </c>
      <c r="BF300" s="206">
        <f aca="true" t="shared" si="35" ref="BF300:BF308">IF(N300="snížená",J300,0)</f>
        <v>0</v>
      </c>
      <c r="BG300" s="206">
        <f aca="true" t="shared" si="36" ref="BG300:BG308">IF(N300="zákl. přenesená",J300,0)</f>
        <v>0</v>
      </c>
      <c r="BH300" s="206">
        <f aca="true" t="shared" si="37" ref="BH300:BH308">IF(N300="sníž. přenesená",J300,0)</f>
        <v>0</v>
      </c>
      <c r="BI300" s="206">
        <f aca="true" t="shared" si="38" ref="BI300:BI308">IF(N300="nulová",J300,0)</f>
        <v>0</v>
      </c>
      <c r="BJ300" s="18" t="s">
        <v>87</v>
      </c>
      <c r="BK300" s="206">
        <f aca="true" t="shared" si="39" ref="BK300:BK308">ROUND(I300*H300,2)</f>
        <v>0</v>
      </c>
      <c r="BL300" s="18" t="s">
        <v>199</v>
      </c>
      <c r="BM300" s="205" t="s">
        <v>1361</v>
      </c>
    </row>
    <row r="301" spans="1:65" s="2" customFormat="1" ht="16.5" customHeight="1">
      <c r="A301" s="35"/>
      <c r="B301" s="36"/>
      <c r="C301" s="193" t="s">
        <v>861</v>
      </c>
      <c r="D301" s="193" t="s">
        <v>195</v>
      </c>
      <c r="E301" s="194" t="s">
        <v>1450</v>
      </c>
      <c r="F301" s="195" t="s">
        <v>1451</v>
      </c>
      <c r="G301" s="196" t="s">
        <v>1317</v>
      </c>
      <c r="H301" s="197">
        <v>1</v>
      </c>
      <c r="I301" s="198"/>
      <c r="J301" s="199">
        <f t="shared" si="30"/>
        <v>0</v>
      </c>
      <c r="K301" s="200"/>
      <c r="L301" s="40"/>
      <c r="M301" s="201" t="s">
        <v>1</v>
      </c>
      <c r="N301" s="202" t="s">
        <v>45</v>
      </c>
      <c r="O301" s="72"/>
      <c r="P301" s="203">
        <f t="shared" si="31"/>
        <v>0</v>
      </c>
      <c r="Q301" s="203">
        <v>0</v>
      </c>
      <c r="R301" s="203">
        <f t="shared" si="32"/>
        <v>0</v>
      </c>
      <c r="S301" s="203">
        <v>0.0188</v>
      </c>
      <c r="T301" s="204">
        <f t="shared" si="33"/>
        <v>0.0188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5" t="s">
        <v>199</v>
      </c>
      <c r="AT301" s="205" t="s">
        <v>195</v>
      </c>
      <c r="AU301" s="205" t="s">
        <v>87</v>
      </c>
      <c r="AY301" s="18" t="s">
        <v>193</v>
      </c>
      <c r="BE301" s="206">
        <f t="shared" si="34"/>
        <v>0</v>
      </c>
      <c r="BF301" s="206">
        <f t="shared" si="35"/>
        <v>0</v>
      </c>
      <c r="BG301" s="206">
        <f t="shared" si="36"/>
        <v>0</v>
      </c>
      <c r="BH301" s="206">
        <f t="shared" si="37"/>
        <v>0</v>
      </c>
      <c r="BI301" s="206">
        <f t="shared" si="38"/>
        <v>0</v>
      </c>
      <c r="BJ301" s="18" t="s">
        <v>87</v>
      </c>
      <c r="BK301" s="206">
        <f t="shared" si="39"/>
        <v>0</v>
      </c>
      <c r="BL301" s="18" t="s">
        <v>199</v>
      </c>
      <c r="BM301" s="205" t="s">
        <v>1367</v>
      </c>
    </row>
    <row r="302" spans="1:65" s="2" customFormat="1" ht="16.5" customHeight="1">
      <c r="A302" s="35"/>
      <c r="B302" s="36"/>
      <c r="C302" s="193" t="s">
        <v>866</v>
      </c>
      <c r="D302" s="193" t="s">
        <v>195</v>
      </c>
      <c r="E302" s="194" t="s">
        <v>1453</v>
      </c>
      <c r="F302" s="195" t="s">
        <v>1454</v>
      </c>
      <c r="G302" s="196" t="s">
        <v>1317</v>
      </c>
      <c r="H302" s="197">
        <v>5</v>
      </c>
      <c r="I302" s="198"/>
      <c r="J302" s="199">
        <f t="shared" si="30"/>
        <v>0</v>
      </c>
      <c r="K302" s="200"/>
      <c r="L302" s="40"/>
      <c r="M302" s="201" t="s">
        <v>1</v>
      </c>
      <c r="N302" s="202" t="s">
        <v>45</v>
      </c>
      <c r="O302" s="72"/>
      <c r="P302" s="203">
        <f t="shared" si="31"/>
        <v>0</v>
      </c>
      <c r="Q302" s="203">
        <v>0</v>
      </c>
      <c r="R302" s="203">
        <f t="shared" si="32"/>
        <v>0</v>
      </c>
      <c r="S302" s="203">
        <v>0.03265</v>
      </c>
      <c r="T302" s="204">
        <f t="shared" si="33"/>
        <v>0.16325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5" t="s">
        <v>199</v>
      </c>
      <c r="AT302" s="205" t="s">
        <v>195</v>
      </c>
      <c r="AU302" s="205" t="s">
        <v>87</v>
      </c>
      <c r="AY302" s="18" t="s">
        <v>193</v>
      </c>
      <c r="BE302" s="206">
        <f t="shared" si="34"/>
        <v>0</v>
      </c>
      <c r="BF302" s="206">
        <f t="shared" si="35"/>
        <v>0</v>
      </c>
      <c r="BG302" s="206">
        <f t="shared" si="36"/>
        <v>0</v>
      </c>
      <c r="BH302" s="206">
        <f t="shared" si="37"/>
        <v>0</v>
      </c>
      <c r="BI302" s="206">
        <f t="shared" si="38"/>
        <v>0</v>
      </c>
      <c r="BJ302" s="18" t="s">
        <v>87</v>
      </c>
      <c r="BK302" s="206">
        <f t="shared" si="39"/>
        <v>0</v>
      </c>
      <c r="BL302" s="18" t="s">
        <v>199</v>
      </c>
      <c r="BM302" s="205" t="s">
        <v>1371</v>
      </c>
    </row>
    <row r="303" spans="1:65" s="2" customFormat="1" ht="16.5" customHeight="1">
      <c r="A303" s="35"/>
      <c r="B303" s="36"/>
      <c r="C303" s="193" t="s">
        <v>873</v>
      </c>
      <c r="D303" s="193" t="s">
        <v>195</v>
      </c>
      <c r="E303" s="194" t="s">
        <v>1456</v>
      </c>
      <c r="F303" s="195" t="s">
        <v>1457</v>
      </c>
      <c r="G303" s="196" t="s">
        <v>367</v>
      </c>
      <c r="H303" s="197">
        <v>5</v>
      </c>
      <c r="I303" s="198"/>
      <c r="J303" s="199">
        <f t="shared" si="30"/>
        <v>0</v>
      </c>
      <c r="K303" s="200"/>
      <c r="L303" s="40"/>
      <c r="M303" s="201" t="s">
        <v>1</v>
      </c>
      <c r="N303" s="202" t="s">
        <v>45</v>
      </c>
      <c r="O303" s="72"/>
      <c r="P303" s="203">
        <f t="shared" si="31"/>
        <v>0</v>
      </c>
      <c r="Q303" s="203">
        <v>0</v>
      </c>
      <c r="R303" s="203">
        <f t="shared" si="32"/>
        <v>0</v>
      </c>
      <c r="S303" s="203">
        <v>0.00245</v>
      </c>
      <c r="T303" s="204">
        <f t="shared" si="33"/>
        <v>0.01225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5" t="s">
        <v>199</v>
      </c>
      <c r="AT303" s="205" t="s">
        <v>195</v>
      </c>
      <c r="AU303" s="205" t="s">
        <v>87</v>
      </c>
      <c r="AY303" s="18" t="s">
        <v>193</v>
      </c>
      <c r="BE303" s="206">
        <f t="shared" si="34"/>
        <v>0</v>
      </c>
      <c r="BF303" s="206">
        <f t="shared" si="35"/>
        <v>0</v>
      </c>
      <c r="BG303" s="206">
        <f t="shared" si="36"/>
        <v>0</v>
      </c>
      <c r="BH303" s="206">
        <f t="shared" si="37"/>
        <v>0</v>
      </c>
      <c r="BI303" s="206">
        <f t="shared" si="38"/>
        <v>0</v>
      </c>
      <c r="BJ303" s="18" t="s">
        <v>87</v>
      </c>
      <c r="BK303" s="206">
        <f t="shared" si="39"/>
        <v>0</v>
      </c>
      <c r="BL303" s="18" t="s">
        <v>199</v>
      </c>
      <c r="BM303" s="205" t="s">
        <v>1374</v>
      </c>
    </row>
    <row r="304" spans="1:65" s="2" customFormat="1" ht="16.5" customHeight="1">
      <c r="A304" s="35"/>
      <c r="B304" s="36"/>
      <c r="C304" s="193" t="s">
        <v>878</v>
      </c>
      <c r="D304" s="193" t="s">
        <v>195</v>
      </c>
      <c r="E304" s="194" t="s">
        <v>1459</v>
      </c>
      <c r="F304" s="195" t="s">
        <v>1460</v>
      </c>
      <c r="G304" s="196" t="s">
        <v>1317</v>
      </c>
      <c r="H304" s="197">
        <v>7</v>
      </c>
      <c r="I304" s="198"/>
      <c r="J304" s="199">
        <f t="shared" si="30"/>
        <v>0</v>
      </c>
      <c r="K304" s="200"/>
      <c r="L304" s="40"/>
      <c r="M304" s="201" t="s">
        <v>1</v>
      </c>
      <c r="N304" s="202" t="s">
        <v>45</v>
      </c>
      <c r="O304" s="72"/>
      <c r="P304" s="203">
        <f t="shared" si="31"/>
        <v>0</v>
      </c>
      <c r="Q304" s="203">
        <v>0</v>
      </c>
      <c r="R304" s="203">
        <f t="shared" si="32"/>
        <v>0</v>
      </c>
      <c r="S304" s="203">
        <v>0.13622</v>
      </c>
      <c r="T304" s="204">
        <f t="shared" si="33"/>
        <v>0.95354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5" t="s">
        <v>199</v>
      </c>
      <c r="AT304" s="205" t="s">
        <v>195</v>
      </c>
      <c r="AU304" s="205" t="s">
        <v>87</v>
      </c>
      <c r="AY304" s="18" t="s">
        <v>193</v>
      </c>
      <c r="BE304" s="206">
        <f t="shared" si="34"/>
        <v>0</v>
      </c>
      <c r="BF304" s="206">
        <f t="shared" si="35"/>
        <v>0</v>
      </c>
      <c r="BG304" s="206">
        <f t="shared" si="36"/>
        <v>0</v>
      </c>
      <c r="BH304" s="206">
        <f t="shared" si="37"/>
        <v>0</v>
      </c>
      <c r="BI304" s="206">
        <f t="shared" si="38"/>
        <v>0</v>
      </c>
      <c r="BJ304" s="18" t="s">
        <v>87</v>
      </c>
      <c r="BK304" s="206">
        <f t="shared" si="39"/>
        <v>0</v>
      </c>
      <c r="BL304" s="18" t="s">
        <v>199</v>
      </c>
      <c r="BM304" s="205" t="s">
        <v>1378</v>
      </c>
    </row>
    <row r="305" spans="1:65" s="2" customFormat="1" ht="16.5" customHeight="1">
      <c r="A305" s="35"/>
      <c r="B305" s="36"/>
      <c r="C305" s="193" t="s">
        <v>883</v>
      </c>
      <c r="D305" s="193" t="s">
        <v>195</v>
      </c>
      <c r="E305" s="194" t="s">
        <v>1462</v>
      </c>
      <c r="F305" s="195" t="s">
        <v>1463</v>
      </c>
      <c r="G305" s="196" t="s">
        <v>1317</v>
      </c>
      <c r="H305" s="197">
        <v>8</v>
      </c>
      <c r="I305" s="198"/>
      <c r="J305" s="199">
        <f t="shared" si="30"/>
        <v>0</v>
      </c>
      <c r="K305" s="200"/>
      <c r="L305" s="40"/>
      <c r="M305" s="201" t="s">
        <v>1</v>
      </c>
      <c r="N305" s="202" t="s">
        <v>45</v>
      </c>
      <c r="O305" s="72"/>
      <c r="P305" s="203">
        <f t="shared" si="31"/>
        <v>0</v>
      </c>
      <c r="Q305" s="203">
        <v>0</v>
      </c>
      <c r="R305" s="203">
        <f t="shared" si="32"/>
        <v>0</v>
      </c>
      <c r="S305" s="203">
        <v>0.01248</v>
      </c>
      <c r="T305" s="204">
        <f t="shared" si="33"/>
        <v>0.09984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5" t="s">
        <v>199</v>
      </c>
      <c r="AT305" s="205" t="s">
        <v>195</v>
      </c>
      <c r="AU305" s="205" t="s">
        <v>87</v>
      </c>
      <c r="AY305" s="18" t="s">
        <v>193</v>
      </c>
      <c r="BE305" s="206">
        <f t="shared" si="34"/>
        <v>0</v>
      </c>
      <c r="BF305" s="206">
        <f t="shared" si="35"/>
        <v>0</v>
      </c>
      <c r="BG305" s="206">
        <f t="shared" si="36"/>
        <v>0</v>
      </c>
      <c r="BH305" s="206">
        <f t="shared" si="37"/>
        <v>0</v>
      </c>
      <c r="BI305" s="206">
        <f t="shared" si="38"/>
        <v>0</v>
      </c>
      <c r="BJ305" s="18" t="s">
        <v>87</v>
      </c>
      <c r="BK305" s="206">
        <f t="shared" si="39"/>
        <v>0</v>
      </c>
      <c r="BL305" s="18" t="s">
        <v>199</v>
      </c>
      <c r="BM305" s="205" t="s">
        <v>1381</v>
      </c>
    </row>
    <row r="306" spans="1:65" s="2" customFormat="1" ht="16.5" customHeight="1">
      <c r="A306" s="35"/>
      <c r="B306" s="36"/>
      <c r="C306" s="193" t="s">
        <v>888</v>
      </c>
      <c r="D306" s="193" t="s">
        <v>195</v>
      </c>
      <c r="E306" s="194" t="s">
        <v>1465</v>
      </c>
      <c r="F306" s="195" t="s">
        <v>1466</v>
      </c>
      <c r="G306" s="196" t="s">
        <v>367</v>
      </c>
      <c r="H306" s="197">
        <v>7</v>
      </c>
      <c r="I306" s="198"/>
      <c r="J306" s="199">
        <f t="shared" si="30"/>
        <v>0</v>
      </c>
      <c r="K306" s="200"/>
      <c r="L306" s="40"/>
      <c r="M306" s="201" t="s">
        <v>1</v>
      </c>
      <c r="N306" s="202" t="s">
        <v>45</v>
      </c>
      <c r="O306" s="72"/>
      <c r="P306" s="203">
        <f t="shared" si="31"/>
        <v>0</v>
      </c>
      <c r="Q306" s="203">
        <v>0</v>
      </c>
      <c r="R306" s="203">
        <f t="shared" si="32"/>
        <v>0</v>
      </c>
      <c r="S306" s="203">
        <v>0.00595</v>
      </c>
      <c r="T306" s="204">
        <f t="shared" si="33"/>
        <v>0.041650000000000006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5" t="s">
        <v>199</v>
      </c>
      <c r="AT306" s="205" t="s">
        <v>195</v>
      </c>
      <c r="AU306" s="205" t="s">
        <v>87</v>
      </c>
      <c r="AY306" s="18" t="s">
        <v>193</v>
      </c>
      <c r="BE306" s="206">
        <f t="shared" si="34"/>
        <v>0</v>
      </c>
      <c r="BF306" s="206">
        <f t="shared" si="35"/>
        <v>0</v>
      </c>
      <c r="BG306" s="206">
        <f t="shared" si="36"/>
        <v>0</v>
      </c>
      <c r="BH306" s="206">
        <f t="shared" si="37"/>
        <v>0</v>
      </c>
      <c r="BI306" s="206">
        <f t="shared" si="38"/>
        <v>0</v>
      </c>
      <c r="BJ306" s="18" t="s">
        <v>87</v>
      </c>
      <c r="BK306" s="206">
        <f t="shared" si="39"/>
        <v>0</v>
      </c>
      <c r="BL306" s="18" t="s">
        <v>199</v>
      </c>
      <c r="BM306" s="205" t="s">
        <v>1386</v>
      </c>
    </row>
    <row r="307" spans="1:65" s="2" customFormat="1" ht="16.5" customHeight="1">
      <c r="A307" s="35"/>
      <c r="B307" s="36"/>
      <c r="C307" s="193" t="s">
        <v>893</v>
      </c>
      <c r="D307" s="193" t="s">
        <v>195</v>
      </c>
      <c r="E307" s="194" t="s">
        <v>1468</v>
      </c>
      <c r="F307" s="195" t="s">
        <v>2816</v>
      </c>
      <c r="G307" s="196" t="s">
        <v>1317</v>
      </c>
      <c r="H307" s="197">
        <v>2</v>
      </c>
      <c r="I307" s="198"/>
      <c r="J307" s="199">
        <f t="shared" si="30"/>
        <v>0</v>
      </c>
      <c r="K307" s="200"/>
      <c r="L307" s="40"/>
      <c r="M307" s="201" t="s">
        <v>1</v>
      </c>
      <c r="N307" s="202" t="s">
        <v>45</v>
      </c>
      <c r="O307" s="72"/>
      <c r="P307" s="203">
        <f t="shared" si="31"/>
        <v>0</v>
      </c>
      <c r="Q307" s="203">
        <v>0</v>
      </c>
      <c r="R307" s="203">
        <f t="shared" si="32"/>
        <v>0</v>
      </c>
      <c r="S307" s="203">
        <v>0.31</v>
      </c>
      <c r="T307" s="204">
        <f t="shared" si="33"/>
        <v>0.62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5" t="s">
        <v>199</v>
      </c>
      <c r="AT307" s="205" t="s">
        <v>195</v>
      </c>
      <c r="AU307" s="205" t="s">
        <v>87</v>
      </c>
      <c r="AY307" s="18" t="s">
        <v>193</v>
      </c>
      <c r="BE307" s="206">
        <f t="shared" si="34"/>
        <v>0</v>
      </c>
      <c r="BF307" s="206">
        <f t="shared" si="35"/>
        <v>0</v>
      </c>
      <c r="BG307" s="206">
        <f t="shared" si="36"/>
        <v>0</v>
      </c>
      <c r="BH307" s="206">
        <f t="shared" si="37"/>
        <v>0</v>
      </c>
      <c r="BI307" s="206">
        <f t="shared" si="38"/>
        <v>0</v>
      </c>
      <c r="BJ307" s="18" t="s">
        <v>87</v>
      </c>
      <c r="BK307" s="206">
        <f t="shared" si="39"/>
        <v>0</v>
      </c>
      <c r="BL307" s="18" t="s">
        <v>199</v>
      </c>
      <c r="BM307" s="205" t="s">
        <v>1390</v>
      </c>
    </row>
    <row r="308" spans="1:65" s="2" customFormat="1" ht="16.5" customHeight="1">
      <c r="A308" s="35"/>
      <c r="B308" s="36"/>
      <c r="C308" s="193" t="s">
        <v>897</v>
      </c>
      <c r="D308" s="193" t="s">
        <v>195</v>
      </c>
      <c r="E308" s="194" t="s">
        <v>2817</v>
      </c>
      <c r="F308" s="195" t="s">
        <v>2818</v>
      </c>
      <c r="G308" s="196" t="s">
        <v>216</v>
      </c>
      <c r="H308" s="197">
        <v>0.596</v>
      </c>
      <c r="I308" s="198"/>
      <c r="J308" s="199">
        <f t="shared" si="30"/>
        <v>0</v>
      </c>
      <c r="K308" s="200"/>
      <c r="L308" s="40"/>
      <c r="M308" s="267" t="s">
        <v>1</v>
      </c>
      <c r="N308" s="268" t="s">
        <v>45</v>
      </c>
      <c r="O308" s="269"/>
      <c r="P308" s="270">
        <f t="shared" si="31"/>
        <v>0</v>
      </c>
      <c r="Q308" s="270">
        <v>0</v>
      </c>
      <c r="R308" s="270">
        <f t="shared" si="32"/>
        <v>0</v>
      </c>
      <c r="S308" s="270">
        <v>0</v>
      </c>
      <c r="T308" s="271">
        <f t="shared" si="3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5" t="s">
        <v>199</v>
      </c>
      <c r="AT308" s="205" t="s">
        <v>195</v>
      </c>
      <c r="AU308" s="205" t="s">
        <v>87</v>
      </c>
      <c r="AY308" s="18" t="s">
        <v>193</v>
      </c>
      <c r="BE308" s="206">
        <f t="shared" si="34"/>
        <v>0</v>
      </c>
      <c r="BF308" s="206">
        <f t="shared" si="35"/>
        <v>0</v>
      </c>
      <c r="BG308" s="206">
        <f t="shared" si="36"/>
        <v>0</v>
      </c>
      <c r="BH308" s="206">
        <f t="shared" si="37"/>
        <v>0</v>
      </c>
      <c r="BI308" s="206">
        <f t="shared" si="38"/>
        <v>0</v>
      </c>
      <c r="BJ308" s="18" t="s">
        <v>87</v>
      </c>
      <c r="BK308" s="206">
        <f t="shared" si="39"/>
        <v>0</v>
      </c>
      <c r="BL308" s="18" t="s">
        <v>199</v>
      </c>
      <c r="BM308" s="205" t="s">
        <v>1394</v>
      </c>
    </row>
    <row r="309" spans="1:31" s="2" customFormat="1" ht="6.95" customHeight="1">
      <c r="A309" s="35"/>
      <c r="B309" s="55"/>
      <c r="C309" s="56"/>
      <c r="D309" s="56"/>
      <c r="E309" s="56"/>
      <c r="F309" s="56"/>
      <c r="G309" s="56"/>
      <c r="H309" s="56"/>
      <c r="I309" s="56"/>
      <c r="J309" s="56"/>
      <c r="K309" s="56"/>
      <c r="L309" s="40"/>
      <c r="M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</row>
  </sheetData>
  <sheetProtection algorithmName="SHA-512" hashValue="JCZyzQk9nTMMnrgoWcA0s0VkAuCoMjQ+6I761cLm3FLngi0ezUFZfiaaGwWCrgustsNcBhPNSzGOFwTFI6M6Cg==" saltValue="9RHX/FH3bsRUz6vDJQ0ZgmNtB4eUCqFQF82qvwb1aLuBk2O9rn/hmykeCuif14uROr/zJ9JjvW1BFbcePthJeg==" spinCount="100000" sheet="1" objects="1" scenarios="1" formatColumns="0" formatRows="0" autoFilter="0"/>
  <autoFilter ref="C133:K308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125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147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26" t="str">
        <f>'Rekapitulace stavby'!K6</f>
        <v>REKONSTRUKCE HYGIENICKÉHO ZAŘÍZENÍ ZŠ-ÚSTECKÁ Č.P. 500 A 598 - II. etapa</v>
      </c>
      <c r="F7" s="327"/>
      <c r="G7" s="327"/>
      <c r="H7" s="327"/>
      <c r="L7" s="21"/>
    </row>
    <row r="8" spans="2:12" ht="12.75">
      <c r="B8" s="21"/>
      <c r="D8" s="120" t="s">
        <v>148</v>
      </c>
      <c r="L8" s="21"/>
    </row>
    <row r="9" spans="2:12" s="1" customFormat="1" ht="16.5" customHeight="1">
      <c r="B9" s="21"/>
      <c r="E9" s="326" t="s">
        <v>1746</v>
      </c>
      <c r="F9" s="292"/>
      <c r="G9" s="292"/>
      <c r="H9" s="292"/>
      <c r="L9" s="21"/>
    </row>
    <row r="10" spans="2:12" s="1" customFormat="1" ht="12" customHeight="1">
      <c r="B10" s="21"/>
      <c r="D10" s="120" t="s">
        <v>150</v>
      </c>
      <c r="L10" s="21"/>
    </row>
    <row r="11" spans="1:31" s="2" customFormat="1" ht="16.5" customHeight="1">
      <c r="A11" s="35"/>
      <c r="B11" s="40"/>
      <c r="C11" s="35"/>
      <c r="D11" s="35"/>
      <c r="E11" s="334" t="s">
        <v>2741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1091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40"/>
      <c r="C13" s="35"/>
      <c r="D13" s="35"/>
      <c r="E13" s="329" t="s">
        <v>2819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7. 7. 2022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tr">
        <f>IF('Rekapitulace stavby'!AN10="","",'Rekapitulace stavby'!AN10)</f>
        <v>00278653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tr">
        <f>IF('Rekapitulace stavby'!E11="","",'Rekapitulace stavby'!E11)</f>
        <v>MĚSTO ČESKÁ TŘEBOVÁ</v>
      </c>
      <c r="F19" s="35"/>
      <c r="G19" s="35"/>
      <c r="H19" s="35"/>
      <c r="I19" s="120" t="s">
        <v>28</v>
      </c>
      <c r="J19" s="111" t="str">
        <f>IF('Rekapitulace stavby'!AN11="","",'Rekapitulace stavby'!AN11)</f>
        <v>CZ00278653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30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28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32</v>
      </c>
      <c r="E24" s="35"/>
      <c r="F24" s="35"/>
      <c r="G24" s="35"/>
      <c r="H24" s="35"/>
      <c r="I24" s="120" t="s">
        <v>25</v>
      </c>
      <c r="J24" s="111" t="str">
        <f>IF('Rekapitulace stavby'!AN16="","",'Rekapitulace stavby'!AN16)</f>
        <v>15036499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tr">
        <f>IF('Rekapitulace stavby'!E17="","",'Rekapitulace stavby'!E17)</f>
        <v>K I P spol. s r. o.</v>
      </c>
      <c r="F25" s="35"/>
      <c r="G25" s="35"/>
      <c r="H25" s="35"/>
      <c r="I25" s="120" t="s">
        <v>28</v>
      </c>
      <c r="J25" s="111" t="str">
        <f>IF('Rekapitulace stavby'!AN17="","",'Rekapitulace stavby'!AN17)</f>
        <v>CZ15036499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37</v>
      </c>
      <c r="E27" s="35"/>
      <c r="F27" s="35"/>
      <c r="G27" s="35"/>
      <c r="H27" s="35"/>
      <c r="I27" s="120" t="s">
        <v>25</v>
      </c>
      <c r="J27" s="111" t="str">
        <f>IF('Rekapitulace stavby'!AN19="","",'Rekapitulace stavby'!AN19)</f>
        <v/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tr">
        <f>IF('Rekapitulace stavby'!E20="","",'Rekapitulace stavby'!E20)</f>
        <v>Pavel Rinn</v>
      </c>
      <c r="F28" s="35"/>
      <c r="G28" s="35"/>
      <c r="H28" s="35"/>
      <c r="I28" s="120" t="s">
        <v>28</v>
      </c>
      <c r="J28" s="111" t="str">
        <f>IF('Rekapitulace stavby'!AN20="","",'Rekapitulace stavby'!AN20)</f>
        <v/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40</v>
      </c>
      <c r="E34" s="35"/>
      <c r="F34" s="35"/>
      <c r="G34" s="35"/>
      <c r="H34" s="35"/>
      <c r="I34" s="35"/>
      <c r="J34" s="127">
        <f>ROUND(J126,2)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42</v>
      </c>
      <c r="G36" s="35"/>
      <c r="H36" s="35"/>
      <c r="I36" s="128" t="s">
        <v>41</v>
      </c>
      <c r="J36" s="128" t="s">
        <v>43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44</v>
      </c>
      <c r="E37" s="120" t="s">
        <v>45</v>
      </c>
      <c r="F37" s="130">
        <f>ROUND((SUM(BE126:BE212)),2)</f>
        <v>0</v>
      </c>
      <c r="G37" s="35"/>
      <c r="H37" s="35"/>
      <c r="I37" s="131">
        <v>0.21</v>
      </c>
      <c r="J37" s="130">
        <f>ROUND(((SUM(BE126:BE212))*I37),2)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46</v>
      </c>
      <c r="F38" s="130">
        <f>ROUND((SUM(BF126:BF212)),2)</f>
        <v>0</v>
      </c>
      <c r="G38" s="35"/>
      <c r="H38" s="35"/>
      <c r="I38" s="131">
        <v>0.15</v>
      </c>
      <c r="J38" s="130">
        <f>ROUND(((SUM(BF126:BF212))*I38),2)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47</v>
      </c>
      <c r="F39" s="130">
        <f>ROUND((SUM(BG126:BG212)),2)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20" t="s">
        <v>48</v>
      </c>
      <c r="F40" s="130">
        <f>ROUND((SUM(BH126:BH212)),2)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20" t="s">
        <v>49</v>
      </c>
      <c r="F41" s="130">
        <f>ROUND((SUM(BI126:BI212)),2)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50</v>
      </c>
      <c r="E43" s="134"/>
      <c r="F43" s="134"/>
      <c r="G43" s="135" t="s">
        <v>51</v>
      </c>
      <c r="H43" s="136" t="s">
        <v>52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152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4" t="str">
        <f>E7</f>
        <v>REKONSTRUKCE HYGIENICKÉHO ZAŘÍZENÍ ZŠ-ÚSTECKÁ Č.P. 500 A 598 - II. 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148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324" t="s">
        <v>1746</v>
      </c>
      <c r="F87" s="304"/>
      <c r="G87" s="304"/>
      <c r="H87" s="304"/>
      <c r="I87" s="23"/>
      <c r="J87" s="23"/>
      <c r="K87" s="23"/>
      <c r="L87" s="21"/>
    </row>
    <row r="88" spans="2:12" s="1" customFormat="1" ht="12" customHeight="1">
      <c r="B88" s="22"/>
      <c r="C88" s="30" t="s">
        <v>150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2741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1091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16" t="str">
        <f>E13</f>
        <v>SO 02-D.1.4.2 - Zařízení vzduchotechniky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7. 7. 2022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MĚSTO ČESKÁ TŘEBOVÁ</v>
      </c>
      <c r="G95" s="37"/>
      <c r="H95" s="37"/>
      <c r="I95" s="30" t="s">
        <v>32</v>
      </c>
      <c r="J95" s="33" t="str">
        <f>E25</f>
        <v>K I P spol. s r. 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30</v>
      </c>
      <c r="D96" s="37"/>
      <c r="E96" s="37"/>
      <c r="F96" s="28" t="str">
        <f>IF(E22="","",E22)</f>
        <v>Vyplň údaj</v>
      </c>
      <c r="G96" s="37"/>
      <c r="H96" s="37"/>
      <c r="I96" s="30" t="s">
        <v>37</v>
      </c>
      <c r="J96" s="33" t="str">
        <f>E28</f>
        <v>Pavel Rinn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29.25" customHeight="1">
      <c r="A98" s="35"/>
      <c r="B98" s="36"/>
      <c r="C98" s="150" t="s">
        <v>153</v>
      </c>
      <c r="D98" s="151"/>
      <c r="E98" s="151"/>
      <c r="F98" s="151"/>
      <c r="G98" s="151"/>
      <c r="H98" s="151"/>
      <c r="I98" s="151"/>
      <c r="J98" s="152" t="s">
        <v>154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155</v>
      </c>
      <c r="D100" s="37"/>
      <c r="E100" s="37"/>
      <c r="F100" s="37"/>
      <c r="G100" s="37"/>
      <c r="H100" s="37"/>
      <c r="I100" s="37"/>
      <c r="J100" s="85">
        <f>J126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156</v>
      </c>
    </row>
    <row r="101" spans="2:12" s="9" customFormat="1" ht="24.95" customHeight="1">
      <c r="B101" s="154"/>
      <c r="C101" s="155"/>
      <c r="D101" s="156" t="s">
        <v>1475</v>
      </c>
      <c r="E101" s="157"/>
      <c r="F101" s="157"/>
      <c r="G101" s="157"/>
      <c r="H101" s="157"/>
      <c r="I101" s="157"/>
      <c r="J101" s="158">
        <f>J127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1098</v>
      </c>
      <c r="E102" s="157"/>
      <c r="F102" s="157"/>
      <c r="G102" s="157"/>
      <c r="H102" s="157"/>
      <c r="I102" s="157"/>
      <c r="J102" s="158">
        <f>J208</f>
        <v>0</v>
      </c>
      <c r="K102" s="155"/>
      <c r="L102" s="159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178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6.25" customHeight="1">
      <c r="A112" s="35"/>
      <c r="B112" s="36"/>
      <c r="C112" s="37"/>
      <c r="D112" s="37"/>
      <c r="E112" s="324" t="str">
        <f>E7</f>
        <v>REKONSTRUKCE HYGIENICKÉHO ZAŘÍZENÍ ZŠ-ÚSTECKÁ Č.P. 500 A 598 - II. etapa</v>
      </c>
      <c r="F112" s="325"/>
      <c r="G112" s="325"/>
      <c r="H112" s="325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22"/>
      <c r="C113" s="30" t="s">
        <v>148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2:12" s="1" customFormat="1" ht="16.5" customHeight="1">
      <c r="B114" s="22"/>
      <c r="C114" s="23"/>
      <c r="D114" s="23"/>
      <c r="E114" s="324" t="s">
        <v>1746</v>
      </c>
      <c r="F114" s="304"/>
      <c r="G114" s="304"/>
      <c r="H114" s="304"/>
      <c r="I114" s="23"/>
      <c r="J114" s="23"/>
      <c r="K114" s="23"/>
      <c r="L114" s="21"/>
    </row>
    <row r="115" spans="2:12" s="1" customFormat="1" ht="12" customHeight="1">
      <c r="B115" s="22"/>
      <c r="C115" s="30" t="s">
        <v>150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5"/>
      <c r="B116" s="36"/>
      <c r="C116" s="37"/>
      <c r="D116" s="37"/>
      <c r="E116" s="333" t="s">
        <v>2741</v>
      </c>
      <c r="F116" s="323"/>
      <c r="G116" s="323"/>
      <c r="H116" s="32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1091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16" t="str">
        <f>E13</f>
        <v>SO 02-D.1.4.2 - Zařízení vzduchotechniky</v>
      </c>
      <c r="F118" s="323"/>
      <c r="G118" s="323"/>
      <c r="H118" s="323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F16</f>
        <v xml:space="preserve"> </v>
      </c>
      <c r="G120" s="37"/>
      <c r="H120" s="37"/>
      <c r="I120" s="30" t="s">
        <v>22</v>
      </c>
      <c r="J120" s="67" t="str">
        <f>IF(J16="","",J16)</f>
        <v>7. 7. 2022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E19</f>
        <v>MĚSTO ČESKÁ TŘEBOVÁ</v>
      </c>
      <c r="G122" s="37"/>
      <c r="H122" s="37"/>
      <c r="I122" s="30" t="s">
        <v>32</v>
      </c>
      <c r="J122" s="33" t="str">
        <f>E25</f>
        <v>K I P spol. s r. 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30</v>
      </c>
      <c r="D123" s="37"/>
      <c r="E123" s="37"/>
      <c r="F123" s="28" t="str">
        <f>IF(E22="","",E22)</f>
        <v>Vyplň údaj</v>
      </c>
      <c r="G123" s="37"/>
      <c r="H123" s="37"/>
      <c r="I123" s="30" t="s">
        <v>37</v>
      </c>
      <c r="J123" s="33" t="str">
        <f>E28</f>
        <v>Pavel Rinn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5"/>
      <c r="B125" s="166"/>
      <c r="C125" s="167" t="s">
        <v>179</v>
      </c>
      <c r="D125" s="168" t="s">
        <v>65</v>
      </c>
      <c r="E125" s="168" t="s">
        <v>61</v>
      </c>
      <c r="F125" s="168" t="s">
        <v>62</v>
      </c>
      <c r="G125" s="168" t="s">
        <v>180</v>
      </c>
      <c r="H125" s="168" t="s">
        <v>181</v>
      </c>
      <c r="I125" s="168" t="s">
        <v>182</v>
      </c>
      <c r="J125" s="169" t="s">
        <v>154</v>
      </c>
      <c r="K125" s="170" t="s">
        <v>183</v>
      </c>
      <c r="L125" s="171"/>
      <c r="M125" s="76" t="s">
        <v>1</v>
      </c>
      <c r="N125" s="77" t="s">
        <v>44</v>
      </c>
      <c r="O125" s="77" t="s">
        <v>184</v>
      </c>
      <c r="P125" s="77" t="s">
        <v>185</v>
      </c>
      <c r="Q125" s="77" t="s">
        <v>186</v>
      </c>
      <c r="R125" s="77" t="s">
        <v>187</v>
      </c>
      <c r="S125" s="77" t="s">
        <v>188</v>
      </c>
      <c r="T125" s="78" t="s">
        <v>189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9" customHeight="1">
      <c r="A126" s="35"/>
      <c r="B126" s="36"/>
      <c r="C126" s="83" t="s">
        <v>190</v>
      </c>
      <c r="D126" s="37"/>
      <c r="E126" s="37"/>
      <c r="F126" s="37"/>
      <c r="G126" s="37"/>
      <c r="H126" s="37"/>
      <c r="I126" s="37"/>
      <c r="J126" s="172">
        <f>BK126</f>
        <v>0</v>
      </c>
      <c r="K126" s="37"/>
      <c r="L126" s="40"/>
      <c r="M126" s="79"/>
      <c r="N126" s="173"/>
      <c r="O126" s="80"/>
      <c r="P126" s="174">
        <f>P127+P208</f>
        <v>0</v>
      </c>
      <c r="Q126" s="80"/>
      <c r="R126" s="174">
        <f>R127+R208</f>
        <v>0.97541734</v>
      </c>
      <c r="S126" s="80"/>
      <c r="T126" s="175">
        <f>T127+T208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79</v>
      </c>
      <c r="AU126" s="18" t="s">
        <v>156</v>
      </c>
      <c r="BK126" s="176">
        <f>BK127+BK208</f>
        <v>0</v>
      </c>
    </row>
    <row r="127" spans="2:63" s="12" customFormat="1" ht="25.9" customHeight="1">
      <c r="B127" s="177"/>
      <c r="C127" s="178"/>
      <c r="D127" s="179" t="s">
        <v>79</v>
      </c>
      <c r="E127" s="180" t="s">
        <v>1488</v>
      </c>
      <c r="F127" s="180" t="s">
        <v>1489</v>
      </c>
      <c r="G127" s="178"/>
      <c r="H127" s="178"/>
      <c r="I127" s="181"/>
      <c r="J127" s="182">
        <f>BK127</f>
        <v>0</v>
      </c>
      <c r="K127" s="178"/>
      <c r="L127" s="183"/>
      <c r="M127" s="184"/>
      <c r="N127" s="185"/>
      <c r="O127" s="185"/>
      <c r="P127" s="186">
        <f>SUM(P128:P207)</f>
        <v>0</v>
      </c>
      <c r="Q127" s="185"/>
      <c r="R127" s="186">
        <f>SUM(R128:R207)</f>
        <v>0.97541734</v>
      </c>
      <c r="S127" s="185"/>
      <c r="T127" s="187">
        <f>SUM(T128:T207)</f>
        <v>0</v>
      </c>
      <c r="AR127" s="188" t="s">
        <v>87</v>
      </c>
      <c r="AT127" s="189" t="s">
        <v>79</v>
      </c>
      <c r="AU127" s="189" t="s">
        <v>80</v>
      </c>
      <c r="AY127" s="188" t="s">
        <v>193</v>
      </c>
      <c r="BK127" s="190">
        <f>SUM(BK128:BK207)</f>
        <v>0</v>
      </c>
    </row>
    <row r="128" spans="1:65" s="2" customFormat="1" ht="21.75" customHeight="1">
      <c r="A128" s="35"/>
      <c r="B128" s="36"/>
      <c r="C128" s="193" t="s">
        <v>87</v>
      </c>
      <c r="D128" s="193" t="s">
        <v>195</v>
      </c>
      <c r="E128" s="194" t="s">
        <v>1493</v>
      </c>
      <c r="F128" s="195" t="s">
        <v>1494</v>
      </c>
      <c r="G128" s="196" t="s">
        <v>496</v>
      </c>
      <c r="H128" s="197">
        <v>4.9</v>
      </c>
      <c r="I128" s="198"/>
      <c r="J128" s="199">
        <f>ROUND(I128*H128,2)</f>
        <v>0</v>
      </c>
      <c r="K128" s="200"/>
      <c r="L128" s="40"/>
      <c r="M128" s="201" t="s">
        <v>1</v>
      </c>
      <c r="N128" s="202" t="s">
        <v>45</v>
      </c>
      <c r="O128" s="72"/>
      <c r="P128" s="203">
        <f>O128*H128</f>
        <v>0</v>
      </c>
      <c r="Q128" s="203">
        <v>0.00471</v>
      </c>
      <c r="R128" s="203">
        <f>Q128*H128</f>
        <v>0.023079000000000002</v>
      </c>
      <c r="S128" s="203">
        <v>0</v>
      </c>
      <c r="T128" s="20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5" t="s">
        <v>199</v>
      </c>
      <c r="AT128" s="205" t="s">
        <v>195</v>
      </c>
      <c r="AU128" s="205" t="s">
        <v>87</v>
      </c>
      <c r="AY128" s="18" t="s">
        <v>193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8" t="s">
        <v>87</v>
      </c>
      <c r="BK128" s="206">
        <f>ROUND(I128*H128,2)</f>
        <v>0</v>
      </c>
      <c r="BL128" s="18" t="s">
        <v>199</v>
      </c>
      <c r="BM128" s="205" t="s">
        <v>89</v>
      </c>
    </row>
    <row r="129" spans="2:51" s="13" customFormat="1" ht="12">
      <c r="B129" s="207"/>
      <c r="C129" s="208"/>
      <c r="D129" s="209" t="s">
        <v>201</v>
      </c>
      <c r="E129" s="210" t="s">
        <v>1</v>
      </c>
      <c r="F129" s="211" t="s">
        <v>2820</v>
      </c>
      <c r="G129" s="208"/>
      <c r="H129" s="212">
        <v>4.9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201</v>
      </c>
      <c r="AU129" s="218" t="s">
        <v>87</v>
      </c>
      <c r="AV129" s="13" t="s">
        <v>89</v>
      </c>
      <c r="AW129" s="13" t="s">
        <v>36</v>
      </c>
      <c r="AX129" s="13" t="s">
        <v>80</v>
      </c>
      <c r="AY129" s="218" t="s">
        <v>193</v>
      </c>
    </row>
    <row r="130" spans="2:51" s="14" customFormat="1" ht="12">
      <c r="B130" s="219"/>
      <c r="C130" s="220"/>
      <c r="D130" s="209" t="s">
        <v>201</v>
      </c>
      <c r="E130" s="221" t="s">
        <v>1</v>
      </c>
      <c r="F130" s="222" t="s">
        <v>203</v>
      </c>
      <c r="G130" s="220"/>
      <c r="H130" s="223">
        <v>4.9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201</v>
      </c>
      <c r="AU130" s="229" t="s">
        <v>87</v>
      </c>
      <c r="AV130" s="14" t="s">
        <v>199</v>
      </c>
      <c r="AW130" s="14" t="s">
        <v>36</v>
      </c>
      <c r="AX130" s="14" t="s">
        <v>87</v>
      </c>
      <c r="AY130" s="229" t="s">
        <v>193</v>
      </c>
    </row>
    <row r="131" spans="1:65" s="2" customFormat="1" ht="21.75" customHeight="1">
      <c r="A131" s="35"/>
      <c r="B131" s="36"/>
      <c r="C131" s="193" t="s">
        <v>89</v>
      </c>
      <c r="D131" s="193" t="s">
        <v>195</v>
      </c>
      <c r="E131" s="194" t="s">
        <v>1496</v>
      </c>
      <c r="F131" s="195" t="s">
        <v>1497</v>
      </c>
      <c r="G131" s="196" t="s">
        <v>496</v>
      </c>
      <c r="H131" s="197">
        <v>4.9</v>
      </c>
      <c r="I131" s="198"/>
      <c r="J131" s="199">
        <f>ROUND(I131*H131,2)</f>
        <v>0</v>
      </c>
      <c r="K131" s="200"/>
      <c r="L131" s="40"/>
      <c r="M131" s="201" t="s">
        <v>1</v>
      </c>
      <c r="N131" s="202" t="s">
        <v>45</v>
      </c>
      <c r="O131" s="72"/>
      <c r="P131" s="203">
        <f>O131*H131</f>
        <v>0</v>
      </c>
      <c r="Q131" s="203">
        <v>0.00606</v>
      </c>
      <c r="R131" s="203">
        <f>Q131*H131</f>
        <v>0.029694000000000005</v>
      </c>
      <c r="S131" s="203">
        <v>0</v>
      </c>
      <c r="T131" s="20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5" t="s">
        <v>199</v>
      </c>
      <c r="AT131" s="205" t="s">
        <v>195</v>
      </c>
      <c r="AU131" s="205" t="s">
        <v>87</v>
      </c>
      <c r="AY131" s="18" t="s">
        <v>193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87</v>
      </c>
      <c r="BK131" s="206">
        <f>ROUND(I131*H131,2)</f>
        <v>0</v>
      </c>
      <c r="BL131" s="18" t="s">
        <v>199</v>
      </c>
      <c r="BM131" s="205" t="s">
        <v>199</v>
      </c>
    </row>
    <row r="132" spans="2:51" s="13" customFormat="1" ht="12">
      <c r="B132" s="207"/>
      <c r="C132" s="208"/>
      <c r="D132" s="209" t="s">
        <v>201</v>
      </c>
      <c r="E132" s="210" t="s">
        <v>1</v>
      </c>
      <c r="F132" s="211" t="s">
        <v>2821</v>
      </c>
      <c r="G132" s="208"/>
      <c r="H132" s="212">
        <v>4.9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201</v>
      </c>
      <c r="AU132" s="218" t="s">
        <v>87</v>
      </c>
      <c r="AV132" s="13" t="s">
        <v>89</v>
      </c>
      <c r="AW132" s="13" t="s">
        <v>36</v>
      </c>
      <c r="AX132" s="13" t="s">
        <v>80</v>
      </c>
      <c r="AY132" s="218" t="s">
        <v>193</v>
      </c>
    </row>
    <row r="133" spans="2:51" s="14" customFormat="1" ht="12">
      <c r="B133" s="219"/>
      <c r="C133" s="220"/>
      <c r="D133" s="209" t="s">
        <v>201</v>
      </c>
      <c r="E133" s="221" t="s">
        <v>1</v>
      </c>
      <c r="F133" s="222" t="s">
        <v>203</v>
      </c>
      <c r="G133" s="220"/>
      <c r="H133" s="223">
        <v>4.9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201</v>
      </c>
      <c r="AU133" s="229" t="s">
        <v>87</v>
      </c>
      <c r="AV133" s="14" t="s">
        <v>199</v>
      </c>
      <c r="AW133" s="14" t="s">
        <v>36</v>
      </c>
      <c r="AX133" s="14" t="s">
        <v>87</v>
      </c>
      <c r="AY133" s="229" t="s">
        <v>193</v>
      </c>
    </row>
    <row r="134" spans="1:65" s="2" customFormat="1" ht="24.2" customHeight="1">
      <c r="A134" s="35"/>
      <c r="B134" s="36"/>
      <c r="C134" s="193" t="s">
        <v>100</v>
      </c>
      <c r="D134" s="193" t="s">
        <v>195</v>
      </c>
      <c r="E134" s="194" t="s">
        <v>1501</v>
      </c>
      <c r="F134" s="195" t="s">
        <v>1502</v>
      </c>
      <c r="G134" s="196" t="s">
        <v>367</v>
      </c>
      <c r="H134" s="197">
        <v>0.2</v>
      </c>
      <c r="I134" s="198"/>
      <c r="J134" s="199">
        <f>ROUND(I134*H134,2)</f>
        <v>0</v>
      </c>
      <c r="K134" s="200"/>
      <c r="L134" s="40"/>
      <c r="M134" s="201" t="s">
        <v>1</v>
      </c>
      <c r="N134" s="202" t="s">
        <v>45</v>
      </c>
      <c r="O134" s="72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5" t="s">
        <v>199</v>
      </c>
      <c r="AT134" s="205" t="s">
        <v>195</v>
      </c>
      <c r="AU134" s="205" t="s">
        <v>87</v>
      </c>
      <c r="AY134" s="18" t="s">
        <v>193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87</v>
      </c>
      <c r="BK134" s="206">
        <f>ROUND(I134*H134,2)</f>
        <v>0</v>
      </c>
      <c r="BL134" s="18" t="s">
        <v>199</v>
      </c>
      <c r="BM134" s="205" t="s">
        <v>228</v>
      </c>
    </row>
    <row r="135" spans="2:51" s="13" customFormat="1" ht="12">
      <c r="B135" s="207"/>
      <c r="C135" s="208"/>
      <c r="D135" s="209" t="s">
        <v>201</v>
      </c>
      <c r="E135" s="210" t="s">
        <v>1</v>
      </c>
      <c r="F135" s="211" t="s">
        <v>2822</v>
      </c>
      <c r="G135" s="208"/>
      <c r="H135" s="212">
        <v>0.2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201</v>
      </c>
      <c r="AU135" s="218" t="s">
        <v>87</v>
      </c>
      <c r="AV135" s="13" t="s">
        <v>89</v>
      </c>
      <c r="AW135" s="13" t="s">
        <v>36</v>
      </c>
      <c r="AX135" s="13" t="s">
        <v>80</v>
      </c>
      <c r="AY135" s="218" t="s">
        <v>193</v>
      </c>
    </row>
    <row r="136" spans="2:51" s="14" customFormat="1" ht="12">
      <c r="B136" s="219"/>
      <c r="C136" s="220"/>
      <c r="D136" s="209" t="s">
        <v>201</v>
      </c>
      <c r="E136" s="221" t="s">
        <v>1</v>
      </c>
      <c r="F136" s="222" t="s">
        <v>203</v>
      </c>
      <c r="G136" s="220"/>
      <c r="H136" s="223">
        <v>0.2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201</v>
      </c>
      <c r="AU136" s="229" t="s">
        <v>87</v>
      </c>
      <c r="AV136" s="14" t="s">
        <v>199</v>
      </c>
      <c r="AW136" s="14" t="s">
        <v>36</v>
      </c>
      <c r="AX136" s="14" t="s">
        <v>87</v>
      </c>
      <c r="AY136" s="229" t="s">
        <v>193</v>
      </c>
    </row>
    <row r="137" spans="1:65" s="2" customFormat="1" ht="24.2" customHeight="1">
      <c r="A137" s="35"/>
      <c r="B137" s="36"/>
      <c r="C137" s="193" t="s">
        <v>199</v>
      </c>
      <c r="D137" s="193" t="s">
        <v>195</v>
      </c>
      <c r="E137" s="194" t="s">
        <v>1504</v>
      </c>
      <c r="F137" s="195" t="s">
        <v>1505</v>
      </c>
      <c r="G137" s="196" t="s">
        <v>367</v>
      </c>
      <c r="H137" s="197">
        <v>0.1</v>
      </c>
      <c r="I137" s="198"/>
      <c r="J137" s="199">
        <f>ROUND(I137*H137,2)</f>
        <v>0</v>
      </c>
      <c r="K137" s="200"/>
      <c r="L137" s="40"/>
      <c r="M137" s="201" t="s">
        <v>1</v>
      </c>
      <c r="N137" s="202" t="s">
        <v>45</v>
      </c>
      <c r="O137" s="7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5" t="s">
        <v>199</v>
      </c>
      <c r="AT137" s="205" t="s">
        <v>195</v>
      </c>
      <c r="AU137" s="205" t="s">
        <v>87</v>
      </c>
      <c r="AY137" s="18" t="s">
        <v>193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87</v>
      </c>
      <c r="BK137" s="206">
        <f>ROUND(I137*H137,2)</f>
        <v>0</v>
      </c>
      <c r="BL137" s="18" t="s">
        <v>199</v>
      </c>
      <c r="BM137" s="205" t="s">
        <v>259</v>
      </c>
    </row>
    <row r="138" spans="2:51" s="13" customFormat="1" ht="12">
      <c r="B138" s="207"/>
      <c r="C138" s="208"/>
      <c r="D138" s="209" t="s">
        <v>201</v>
      </c>
      <c r="E138" s="210" t="s">
        <v>1</v>
      </c>
      <c r="F138" s="211" t="s">
        <v>2823</v>
      </c>
      <c r="G138" s="208"/>
      <c r="H138" s="212">
        <v>0.1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201</v>
      </c>
      <c r="AU138" s="218" t="s">
        <v>87</v>
      </c>
      <c r="AV138" s="13" t="s">
        <v>89</v>
      </c>
      <c r="AW138" s="13" t="s">
        <v>36</v>
      </c>
      <c r="AX138" s="13" t="s">
        <v>80</v>
      </c>
      <c r="AY138" s="218" t="s">
        <v>193</v>
      </c>
    </row>
    <row r="139" spans="2:51" s="14" customFormat="1" ht="12">
      <c r="B139" s="219"/>
      <c r="C139" s="220"/>
      <c r="D139" s="209" t="s">
        <v>201</v>
      </c>
      <c r="E139" s="221" t="s">
        <v>1</v>
      </c>
      <c r="F139" s="222" t="s">
        <v>203</v>
      </c>
      <c r="G139" s="220"/>
      <c r="H139" s="223">
        <v>0.1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201</v>
      </c>
      <c r="AU139" s="229" t="s">
        <v>87</v>
      </c>
      <c r="AV139" s="14" t="s">
        <v>199</v>
      </c>
      <c r="AW139" s="14" t="s">
        <v>36</v>
      </c>
      <c r="AX139" s="14" t="s">
        <v>87</v>
      </c>
      <c r="AY139" s="229" t="s">
        <v>193</v>
      </c>
    </row>
    <row r="140" spans="1:65" s="2" customFormat="1" ht="21.75" customHeight="1">
      <c r="A140" s="35"/>
      <c r="B140" s="36"/>
      <c r="C140" s="193" t="s">
        <v>221</v>
      </c>
      <c r="D140" s="193" t="s">
        <v>195</v>
      </c>
      <c r="E140" s="194" t="s">
        <v>1507</v>
      </c>
      <c r="F140" s="195" t="s">
        <v>1508</v>
      </c>
      <c r="G140" s="196" t="s">
        <v>367</v>
      </c>
      <c r="H140" s="197">
        <v>6</v>
      </c>
      <c r="I140" s="198"/>
      <c r="J140" s="199">
        <f>ROUND(I140*H140,2)</f>
        <v>0</v>
      </c>
      <c r="K140" s="200"/>
      <c r="L140" s="40"/>
      <c r="M140" s="201" t="s">
        <v>1</v>
      </c>
      <c r="N140" s="202" t="s">
        <v>45</v>
      </c>
      <c r="O140" s="7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5" t="s">
        <v>199</v>
      </c>
      <c r="AT140" s="205" t="s">
        <v>195</v>
      </c>
      <c r="AU140" s="205" t="s">
        <v>87</v>
      </c>
      <c r="AY140" s="18" t="s">
        <v>193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87</v>
      </c>
      <c r="BK140" s="206">
        <f>ROUND(I140*H140,2)</f>
        <v>0</v>
      </c>
      <c r="BL140" s="18" t="s">
        <v>199</v>
      </c>
      <c r="BM140" s="205" t="s">
        <v>276</v>
      </c>
    </row>
    <row r="141" spans="1:65" s="2" customFormat="1" ht="16.5" customHeight="1">
      <c r="A141" s="35"/>
      <c r="B141" s="36"/>
      <c r="C141" s="193" t="s">
        <v>228</v>
      </c>
      <c r="D141" s="193" t="s">
        <v>195</v>
      </c>
      <c r="E141" s="194" t="s">
        <v>1509</v>
      </c>
      <c r="F141" s="195" t="s">
        <v>1510</v>
      </c>
      <c r="G141" s="196" t="s">
        <v>1348</v>
      </c>
      <c r="H141" s="197">
        <v>4</v>
      </c>
      <c r="I141" s="198"/>
      <c r="J141" s="199">
        <f>ROUND(I141*H141,2)</f>
        <v>0</v>
      </c>
      <c r="K141" s="200"/>
      <c r="L141" s="40"/>
      <c r="M141" s="201" t="s">
        <v>1</v>
      </c>
      <c r="N141" s="202" t="s">
        <v>45</v>
      </c>
      <c r="O141" s="72"/>
      <c r="P141" s="203">
        <f>O141*H141</f>
        <v>0</v>
      </c>
      <c r="Q141" s="203">
        <v>0.003</v>
      </c>
      <c r="R141" s="203">
        <f>Q141*H141</f>
        <v>0.012</v>
      </c>
      <c r="S141" s="203">
        <v>0</v>
      </c>
      <c r="T141" s="20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5" t="s">
        <v>199</v>
      </c>
      <c r="AT141" s="205" t="s">
        <v>195</v>
      </c>
      <c r="AU141" s="205" t="s">
        <v>87</v>
      </c>
      <c r="AY141" s="18" t="s">
        <v>193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87</v>
      </c>
      <c r="BK141" s="206">
        <f>ROUND(I141*H141,2)</f>
        <v>0</v>
      </c>
      <c r="BL141" s="18" t="s">
        <v>199</v>
      </c>
      <c r="BM141" s="205" t="s">
        <v>312</v>
      </c>
    </row>
    <row r="142" spans="1:65" s="2" customFormat="1" ht="16.5" customHeight="1">
      <c r="A142" s="35"/>
      <c r="B142" s="36"/>
      <c r="C142" s="193" t="s">
        <v>241</v>
      </c>
      <c r="D142" s="193" t="s">
        <v>195</v>
      </c>
      <c r="E142" s="194" t="s">
        <v>2824</v>
      </c>
      <c r="F142" s="195" t="s">
        <v>2825</v>
      </c>
      <c r="G142" s="196" t="s">
        <v>1348</v>
      </c>
      <c r="H142" s="197">
        <v>4</v>
      </c>
      <c r="I142" s="198"/>
      <c r="J142" s="199">
        <f>ROUND(I142*H142,2)</f>
        <v>0</v>
      </c>
      <c r="K142" s="200"/>
      <c r="L142" s="40"/>
      <c r="M142" s="201" t="s">
        <v>1</v>
      </c>
      <c r="N142" s="202" t="s">
        <v>45</v>
      </c>
      <c r="O142" s="72"/>
      <c r="P142" s="203">
        <f>O142*H142</f>
        <v>0</v>
      </c>
      <c r="Q142" s="203">
        <v>0.003</v>
      </c>
      <c r="R142" s="203">
        <f>Q142*H142</f>
        <v>0.012</v>
      </c>
      <c r="S142" s="203">
        <v>0</v>
      </c>
      <c r="T142" s="20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5" t="s">
        <v>199</v>
      </c>
      <c r="AT142" s="205" t="s">
        <v>195</v>
      </c>
      <c r="AU142" s="205" t="s">
        <v>87</v>
      </c>
      <c r="AY142" s="18" t="s">
        <v>193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87</v>
      </c>
      <c r="BK142" s="206">
        <f>ROUND(I142*H142,2)</f>
        <v>0</v>
      </c>
      <c r="BL142" s="18" t="s">
        <v>199</v>
      </c>
      <c r="BM142" s="205" t="s">
        <v>333</v>
      </c>
    </row>
    <row r="143" spans="1:65" s="2" customFormat="1" ht="24.2" customHeight="1">
      <c r="A143" s="35"/>
      <c r="B143" s="36"/>
      <c r="C143" s="193" t="s">
        <v>259</v>
      </c>
      <c r="D143" s="193" t="s">
        <v>195</v>
      </c>
      <c r="E143" s="194" t="s">
        <v>2826</v>
      </c>
      <c r="F143" s="195" t="s">
        <v>2827</v>
      </c>
      <c r="G143" s="196" t="s">
        <v>367</v>
      </c>
      <c r="H143" s="197">
        <v>7</v>
      </c>
      <c r="I143" s="198"/>
      <c r="J143" s="199">
        <f>ROUND(I143*H143,2)</f>
        <v>0</v>
      </c>
      <c r="K143" s="200"/>
      <c r="L143" s="40"/>
      <c r="M143" s="201" t="s">
        <v>1</v>
      </c>
      <c r="N143" s="202" t="s">
        <v>45</v>
      </c>
      <c r="O143" s="72"/>
      <c r="P143" s="203">
        <f>O143*H143</f>
        <v>0</v>
      </c>
      <c r="Q143" s="203">
        <v>0.00384</v>
      </c>
      <c r="R143" s="203">
        <f>Q143*H143</f>
        <v>0.02688</v>
      </c>
      <c r="S143" s="203">
        <v>0</v>
      </c>
      <c r="T143" s="20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5" t="s">
        <v>199</v>
      </c>
      <c r="AT143" s="205" t="s">
        <v>195</v>
      </c>
      <c r="AU143" s="205" t="s">
        <v>87</v>
      </c>
      <c r="AY143" s="18" t="s">
        <v>193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87</v>
      </c>
      <c r="BK143" s="206">
        <f>ROUND(I143*H143,2)</f>
        <v>0</v>
      </c>
      <c r="BL143" s="18" t="s">
        <v>199</v>
      </c>
      <c r="BM143" s="205" t="s">
        <v>348</v>
      </c>
    </row>
    <row r="144" spans="2:51" s="13" customFormat="1" ht="12">
      <c r="B144" s="207"/>
      <c r="C144" s="208"/>
      <c r="D144" s="209" t="s">
        <v>201</v>
      </c>
      <c r="E144" s="210" t="s">
        <v>1</v>
      </c>
      <c r="F144" s="211" t="s">
        <v>2828</v>
      </c>
      <c r="G144" s="208"/>
      <c r="H144" s="212">
        <v>7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201</v>
      </c>
      <c r="AU144" s="218" t="s">
        <v>87</v>
      </c>
      <c r="AV144" s="13" t="s">
        <v>89</v>
      </c>
      <c r="AW144" s="13" t="s">
        <v>36</v>
      </c>
      <c r="AX144" s="13" t="s">
        <v>80</v>
      </c>
      <c r="AY144" s="218" t="s">
        <v>193</v>
      </c>
    </row>
    <row r="145" spans="2:51" s="14" customFormat="1" ht="12">
      <c r="B145" s="219"/>
      <c r="C145" s="220"/>
      <c r="D145" s="209" t="s">
        <v>201</v>
      </c>
      <c r="E145" s="221" t="s">
        <v>1</v>
      </c>
      <c r="F145" s="222" t="s">
        <v>203</v>
      </c>
      <c r="G145" s="220"/>
      <c r="H145" s="223">
        <v>7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201</v>
      </c>
      <c r="AU145" s="229" t="s">
        <v>87</v>
      </c>
      <c r="AV145" s="14" t="s">
        <v>199</v>
      </c>
      <c r="AW145" s="14" t="s">
        <v>36</v>
      </c>
      <c r="AX145" s="14" t="s">
        <v>87</v>
      </c>
      <c r="AY145" s="229" t="s">
        <v>193</v>
      </c>
    </row>
    <row r="146" spans="1:65" s="2" customFormat="1" ht="24.2" customHeight="1">
      <c r="A146" s="35"/>
      <c r="B146" s="36"/>
      <c r="C146" s="193" t="s">
        <v>265</v>
      </c>
      <c r="D146" s="193" t="s">
        <v>195</v>
      </c>
      <c r="E146" s="194" t="s">
        <v>2829</v>
      </c>
      <c r="F146" s="195" t="s">
        <v>2830</v>
      </c>
      <c r="G146" s="196" t="s">
        <v>367</v>
      </c>
      <c r="H146" s="197">
        <v>2</v>
      </c>
      <c r="I146" s="198"/>
      <c r="J146" s="199">
        <f>ROUND(I146*H146,2)</f>
        <v>0</v>
      </c>
      <c r="K146" s="200"/>
      <c r="L146" s="40"/>
      <c r="M146" s="201" t="s">
        <v>1</v>
      </c>
      <c r="N146" s="202" t="s">
        <v>45</v>
      </c>
      <c r="O146" s="72"/>
      <c r="P146" s="203">
        <f>O146*H146</f>
        <v>0</v>
      </c>
      <c r="Q146" s="203">
        <v>0.00384</v>
      </c>
      <c r="R146" s="203">
        <f>Q146*H146</f>
        <v>0.00768</v>
      </c>
      <c r="S146" s="203">
        <v>0</v>
      </c>
      <c r="T146" s="20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5" t="s">
        <v>199</v>
      </c>
      <c r="AT146" s="205" t="s">
        <v>195</v>
      </c>
      <c r="AU146" s="205" t="s">
        <v>87</v>
      </c>
      <c r="AY146" s="18" t="s">
        <v>193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87</v>
      </c>
      <c r="BK146" s="206">
        <f>ROUND(I146*H146,2)</f>
        <v>0</v>
      </c>
      <c r="BL146" s="18" t="s">
        <v>199</v>
      </c>
      <c r="BM146" s="205" t="s">
        <v>364</v>
      </c>
    </row>
    <row r="147" spans="2:51" s="13" customFormat="1" ht="12">
      <c r="B147" s="207"/>
      <c r="C147" s="208"/>
      <c r="D147" s="209" t="s">
        <v>201</v>
      </c>
      <c r="E147" s="210" t="s">
        <v>1</v>
      </c>
      <c r="F147" s="211" t="s">
        <v>2831</v>
      </c>
      <c r="G147" s="208"/>
      <c r="H147" s="212">
        <v>2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201</v>
      </c>
      <c r="AU147" s="218" t="s">
        <v>87</v>
      </c>
      <c r="AV147" s="13" t="s">
        <v>89</v>
      </c>
      <c r="AW147" s="13" t="s">
        <v>36</v>
      </c>
      <c r="AX147" s="13" t="s">
        <v>80</v>
      </c>
      <c r="AY147" s="218" t="s">
        <v>193</v>
      </c>
    </row>
    <row r="148" spans="2:51" s="14" customFormat="1" ht="12">
      <c r="B148" s="219"/>
      <c r="C148" s="220"/>
      <c r="D148" s="209" t="s">
        <v>201</v>
      </c>
      <c r="E148" s="221" t="s">
        <v>1</v>
      </c>
      <c r="F148" s="222" t="s">
        <v>203</v>
      </c>
      <c r="G148" s="220"/>
      <c r="H148" s="223">
        <v>2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201</v>
      </c>
      <c r="AU148" s="229" t="s">
        <v>87</v>
      </c>
      <c r="AV148" s="14" t="s">
        <v>199</v>
      </c>
      <c r="AW148" s="14" t="s">
        <v>36</v>
      </c>
      <c r="AX148" s="14" t="s">
        <v>87</v>
      </c>
      <c r="AY148" s="229" t="s">
        <v>193</v>
      </c>
    </row>
    <row r="149" spans="1:65" s="2" customFormat="1" ht="24.2" customHeight="1">
      <c r="A149" s="35"/>
      <c r="B149" s="36"/>
      <c r="C149" s="193" t="s">
        <v>276</v>
      </c>
      <c r="D149" s="193" t="s">
        <v>195</v>
      </c>
      <c r="E149" s="194" t="s">
        <v>2832</v>
      </c>
      <c r="F149" s="195" t="s">
        <v>2833</v>
      </c>
      <c r="G149" s="196" t="s">
        <v>367</v>
      </c>
      <c r="H149" s="197">
        <v>3</v>
      </c>
      <c r="I149" s="198"/>
      <c r="J149" s="199">
        <f>ROUND(I149*H149,2)</f>
        <v>0</v>
      </c>
      <c r="K149" s="200"/>
      <c r="L149" s="40"/>
      <c r="M149" s="201" t="s">
        <v>1</v>
      </c>
      <c r="N149" s="202" t="s">
        <v>45</v>
      </c>
      <c r="O149" s="72"/>
      <c r="P149" s="203">
        <f>O149*H149</f>
        <v>0</v>
      </c>
      <c r="Q149" s="203">
        <v>0.00512</v>
      </c>
      <c r="R149" s="203">
        <f>Q149*H149</f>
        <v>0.015360000000000002</v>
      </c>
      <c r="S149" s="203">
        <v>0</v>
      </c>
      <c r="T149" s="20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5" t="s">
        <v>199</v>
      </c>
      <c r="AT149" s="205" t="s">
        <v>195</v>
      </c>
      <c r="AU149" s="205" t="s">
        <v>87</v>
      </c>
      <c r="AY149" s="18" t="s">
        <v>193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87</v>
      </c>
      <c r="BK149" s="206">
        <f>ROUND(I149*H149,2)</f>
        <v>0</v>
      </c>
      <c r="BL149" s="18" t="s">
        <v>199</v>
      </c>
      <c r="BM149" s="205" t="s">
        <v>378</v>
      </c>
    </row>
    <row r="150" spans="1:65" s="2" customFormat="1" ht="24.2" customHeight="1">
      <c r="A150" s="35"/>
      <c r="B150" s="36"/>
      <c r="C150" s="193" t="s">
        <v>294</v>
      </c>
      <c r="D150" s="193" t="s">
        <v>195</v>
      </c>
      <c r="E150" s="194" t="s">
        <v>2834</v>
      </c>
      <c r="F150" s="195" t="s">
        <v>2835</v>
      </c>
      <c r="G150" s="196" t="s">
        <v>367</v>
      </c>
      <c r="H150" s="197">
        <v>14.8</v>
      </c>
      <c r="I150" s="198"/>
      <c r="J150" s="199">
        <f>ROUND(I150*H150,2)</f>
        <v>0</v>
      </c>
      <c r="K150" s="200"/>
      <c r="L150" s="40"/>
      <c r="M150" s="201" t="s">
        <v>1</v>
      </c>
      <c r="N150" s="202" t="s">
        <v>45</v>
      </c>
      <c r="O150" s="72"/>
      <c r="P150" s="203">
        <f>O150*H150</f>
        <v>0</v>
      </c>
      <c r="Q150" s="203">
        <v>0.0064</v>
      </c>
      <c r="R150" s="203">
        <f>Q150*H150</f>
        <v>0.09472000000000001</v>
      </c>
      <c r="S150" s="203">
        <v>0</v>
      </c>
      <c r="T150" s="20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5" t="s">
        <v>199</v>
      </c>
      <c r="AT150" s="205" t="s">
        <v>195</v>
      </c>
      <c r="AU150" s="205" t="s">
        <v>87</v>
      </c>
      <c r="AY150" s="18" t="s">
        <v>193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87</v>
      </c>
      <c r="BK150" s="206">
        <f>ROUND(I150*H150,2)</f>
        <v>0</v>
      </c>
      <c r="BL150" s="18" t="s">
        <v>199</v>
      </c>
      <c r="BM150" s="205" t="s">
        <v>389</v>
      </c>
    </row>
    <row r="151" spans="2:51" s="13" customFormat="1" ht="12">
      <c r="B151" s="207"/>
      <c r="C151" s="208"/>
      <c r="D151" s="209" t="s">
        <v>201</v>
      </c>
      <c r="E151" s="210" t="s">
        <v>1</v>
      </c>
      <c r="F151" s="211" t="s">
        <v>2836</v>
      </c>
      <c r="G151" s="208"/>
      <c r="H151" s="212">
        <v>14.8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201</v>
      </c>
      <c r="AU151" s="218" t="s">
        <v>87</v>
      </c>
      <c r="AV151" s="13" t="s">
        <v>89</v>
      </c>
      <c r="AW151" s="13" t="s">
        <v>36</v>
      </c>
      <c r="AX151" s="13" t="s">
        <v>80</v>
      </c>
      <c r="AY151" s="218" t="s">
        <v>193</v>
      </c>
    </row>
    <row r="152" spans="2:51" s="14" customFormat="1" ht="12">
      <c r="B152" s="219"/>
      <c r="C152" s="220"/>
      <c r="D152" s="209" t="s">
        <v>201</v>
      </c>
      <c r="E152" s="221" t="s">
        <v>1</v>
      </c>
      <c r="F152" s="222" t="s">
        <v>203</v>
      </c>
      <c r="G152" s="220"/>
      <c r="H152" s="223">
        <v>14.8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201</v>
      </c>
      <c r="AU152" s="229" t="s">
        <v>87</v>
      </c>
      <c r="AV152" s="14" t="s">
        <v>199</v>
      </c>
      <c r="AW152" s="14" t="s">
        <v>36</v>
      </c>
      <c r="AX152" s="14" t="s">
        <v>87</v>
      </c>
      <c r="AY152" s="229" t="s">
        <v>193</v>
      </c>
    </row>
    <row r="153" spans="1:65" s="2" customFormat="1" ht="24.2" customHeight="1">
      <c r="A153" s="35"/>
      <c r="B153" s="36"/>
      <c r="C153" s="193" t="s">
        <v>312</v>
      </c>
      <c r="D153" s="193" t="s">
        <v>195</v>
      </c>
      <c r="E153" s="194" t="s">
        <v>2837</v>
      </c>
      <c r="F153" s="195" t="s">
        <v>2838</v>
      </c>
      <c r="G153" s="196" t="s">
        <v>367</v>
      </c>
      <c r="H153" s="197">
        <v>9.7</v>
      </c>
      <c r="I153" s="198"/>
      <c r="J153" s="199">
        <f>ROUND(I153*H153,2)</f>
        <v>0</v>
      </c>
      <c r="K153" s="200"/>
      <c r="L153" s="40"/>
      <c r="M153" s="201" t="s">
        <v>1</v>
      </c>
      <c r="N153" s="202" t="s">
        <v>45</v>
      </c>
      <c r="O153" s="72"/>
      <c r="P153" s="203">
        <f>O153*H153</f>
        <v>0</v>
      </c>
      <c r="Q153" s="203">
        <v>0.00768</v>
      </c>
      <c r="R153" s="203">
        <f>Q153*H153</f>
        <v>0.07449599999999999</v>
      </c>
      <c r="S153" s="203">
        <v>0</v>
      </c>
      <c r="T153" s="20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5" t="s">
        <v>199</v>
      </c>
      <c r="AT153" s="205" t="s">
        <v>195</v>
      </c>
      <c r="AU153" s="205" t="s">
        <v>87</v>
      </c>
      <c r="AY153" s="18" t="s">
        <v>193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87</v>
      </c>
      <c r="BK153" s="206">
        <f>ROUND(I153*H153,2)</f>
        <v>0</v>
      </c>
      <c r="BL153" s="18" t="s">
        <v>199</v>
      </c>
      <c r="BM153" s="205" t="s">
        <v>399</v>
      </c>
    </row>
    <row r="154" spans="2:51" s="13" customFormat="1" ht="12">
      <c r="B154" s="207"/>
      <c r="C154" s="208"/>
      <c r="D154" s="209" t="s">
        <v>201</v>
      </c>
      <c r="E154" s="210" t="s">
        <v>1</v>
      </c>
      <c r="F154" s="211" t="s">
        <v>2839</v>
      </c>
      <c r="G154" s="208"/>
      <c r="H154" s="212">
        <v>9.7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201</v>
      </c>
      <c r="AU154" s="218" t="s">
        <v>87</v>
      </c>
      <c r="AV154" s="13" t="s">
        <v>89</v>
      </c>
      <c r="AW154" s="13" t="s">
        <v>36</v>
      </c>
      <c r="AX154" s="13" t="s">
        <v>80</v>
      </c>
      <c r="AY154" s="218" t="s">
        <v>193</v>
      </c>
    </row>
    <row r="155" spans="2:51" s="14" customFormat="1" ht="12">
      <c r="B155" s="219"/>
      <c r="C155" s="220"/>
      <c r="D155" s="209" t="s">
        <v>201</v>
      </c>
      <c r="E155" s="221" t="s">
        <v>1</v>
      </c>
      <c r="F155" s="222" t="s">
        <v>203</v>
      </c>
      <c r="G155" s="220"/>
      <c r="H155" s="223">
        <v>9.7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201</v>
      </c>
      <c r="AU155" s="229" t="s">
        <v>87</v>
      </c>
      <c r="AV155" s="14" t="s">
        <v>199</v>
      </c>
      <c r="AW155" s="14" t="s">
        <v>36</v>
      </c>
      <c r="AX155" s="14" t="s">
        <v>87</v>
      </c>
      <c r="AY155" s="229" t="s">
        <v>193</v>
      </c>
    </row>
    <row r="156" spans="1:65" s="2" customFormat="1" ht="24.2" customHeight="1">
      <c r="A156" s="35"/>
      <c r="B156" s="36"/>
      <c r="C156" s="193" t="s">
        <v>316</v>
      </c>
      <c r="D156" s="193" t="s">
        <v>195</v>
      </c>
      <c r="E156" s="194" t="s">
        <v>2840</v>
      </c>
      <c r="F156" s="195" t="s">
        <v>2841</v>
      </c>
      <c r="G156" s="196" t="s">
        <v>367</v>
      </c>
      <c r="H156" s="197">
        <v>3.7</v>
      </c>
      <c r="I156" s="198"/>
      <c r="J156" s="199">
        <f>ROUND(I156*H156,2)</f>
        <v>0</v>
      </c>
      <c r="K156" s="200"/>
      <c r="L156" s="40"/>
      <c r="M156" s="201" t="s">
        <v>1</v>
      </c>
      <c r="N156" s="202" t="s">
        <v>45</v>
      </c>
      <c r="O156" s="72"/>
      <c r="P156" s="203">
        <f>O156*H156</f>
        <v>0</v>
      </c>
      <c r="Q156" s="203">
        <v>0.00768</v>
      </c>
      <c r="R156" s="203">
        <f>Q156*H156</f>
        <v>0.028416000000000004</v>
      </c>
      <c r="S156" s="203">
        <v>0</v>
      </c>
      <c r="T156" s="20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5" t="s">
        <v>199</v>
      </c>
      <c r="AT156" s="205" t="s">
        <v>195</v>
      </c>
      <c r="AU156" s="205" t="s">
        <v>87</v>
      </c>
      <c r="AY156" s="18" t="s">
        <v>193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87</v>
      </c>
      <c r="BK156" s="206">
        <f>ROUND(I156*H156,2)</f>
        <v>0</v>
      </c>
      <c r="BL156" s="18" t="s">
        <v>199</v>
      </c>
      <c r="BM156" s="205" t="s">
        <v>408</v>
      </c>
    </row>
    <row r="157" spans="2:51" s="13" customFormat="1" ht="12">
      <c r="B157" s="207"/>
      <c r="C157" s="208"/>
      <c r="D157" s="209" t="s">
        <v>201</v>
      </c>
      <c r="E157" s="210" t="s">
        <v>1</v>
      </c>
      <c r="F157" s="211" t="s">
        <v>2842</v>
      </c>
      <c r="G157" s="208"/>
      <c r="H157" s="212">
        <v>3.7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201</v>
      </c>
      <c r="AU157" s="218" t="s">
        <v>87</v>
      </c>
      <c r="AV157" s="13" t="s">
        <v>89</v>
      </c>
      <c r="AW157" s="13" t="s">
        <v>36</v>
      </c>
      <c r="AX157" s="13" t="s">
        <v>80</v>
      </c>
      <c r="AY157" s="218" t="s">
        <v>193</v>
      </c>
    </row>
    <row r="158" spans="2:51" s="14" customFormat="1" ht="12">
      <c r="B158" s="219"/>
      <c r="C158" s="220"/>
      <c r="D158" s="209" t="s">
        <v>201</v>
      </c>
      <c r="E158" s="221" t="s">
        <v>1</v>
      </c>
      <c r="F158" s="222" t="s">
        <v>203</v>
      </c>
      <c r="G158" s="220"/>
      <c r="H158" s="223">
        <v>3.7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201</v>
      </c>
      <c r="AU158" s="229" t="s">
        <v>87</v>
      </c>
      <c r="AV158" s="14" t="s">
        <v>199</v>
      </c>
      <c r="AW158" s="14" t="s">
        <v>36</v>
      </c>
      <c r="AX158" s="14" t="s">
        <v>87</v>
      </c>
      <c r="AY158" s="229" t="s">
        <v>193</v>
      </c>
    </row>
    <row r="159" spans="1:65" s="2" customFormat="1" ht="21.75" customHeight="1">
      <c r="A159" s="35"/>
      <c r="B159" s="36"/>
      <c r="C159" s="193" t="s">
        <v>333</v>
      </c>
      <c r="D159" s="193" t="s">
        <v>195</v>
      </c>
      <c r="E159" s="194" t="s">
        <v>2843</v>
      </c>
      <c r="F159" s="195" t="s">
        <v>2844</v>
      </c>
      <c r="G159" s="196" t="s">
        <v>496</v>
      </c>
      <c r="H159" s="197">
        <v>26.8</v>
      </c>
      <c r="I159" s="198"/>
      <c r="J159" s="199">
        <f>ROUND(I159*H159,2)</f>
        <v>0</v>
      </c>
      <c r="K159" s="200"/>
      <c r="L159" s="40"/>
      <c r="M159" s="201" t="s">
        <v>1</v>
      </c>
      <c r="N159" s="202" t="s">
        <v>45</v>
      </c>
      <c r="O159" s="7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5" t="s">
        <v>199</v>
      </c>
      <c r="AT159" s="205" t="s">
        <v>195</v>
      </c>
      <c r="AU159" s="205" t="s">
        <v>87</v>
      </c>
      <c r="AY159" s="18" t="s">
        <v>193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87</v>
      </c>
      <c r="BK159" s="206">
        <f>ROUND(I159*H159,2)</f>
        <v>0</v>
      </c>
      <c r="BL159" s="18" t="s">
        <v>199</v>
      </c>
      <c r="BM159" s="205" t="s">
        <v>417</v>
      </c>
    </row>
    <row r="160" spans="2:51" s="13" customFormat="1" ht="12">
      <c r="B160" s="207"/>
      <c r="C160" s="208"/>
      <c r="D160" s="209" t="s">
        <v>201</v>
      </c>
      <c r="E160" s="210" t="s">
        <v>1</v>
      </c>
      <c r="F160" s="211" t="s">
        <v>2845</v>
      </c>
      <c r="G160" s="208"/>
      <c r="H160" s="212">
        <v>26.8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201</v>
      </c>
      <c r="AU160" s="218" t="s">
        <v>87</v>
      </c>
      <c r="AV160" s="13" t="s">
        <v>89</v>
      </c>
      <c r="AW160" s="13" t="s">
        <v>36</v>
      </c>
      <c r="AX160" s="13" t="s">
        <v>80</v>
      </c>
      <c r="AY160" s="218" t="s">
        <v>193</v>
      </c>
    </row>
    <row r="161" spans="2:51" s="14" customFormat="1" ht="12">
      <c r="B161" s="219"/>
      <c r="C161" s="220"/>
      <c r="D161" s="209" t="s">
        <v>201</v>
      </c>
      <c r="E161" s="221" t="s">
        <v>1</v>
      </c>
      <c r="F161" s="222" t="s">
        <v>203</v>
      </c>
      <c r="G161" s="220"/>
      <c r="H161" s="223">
        <v>26.8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201</v>
      </c>
      <c r="AU161" s="229" t="s">
        <v>87</v>
      </c>
      <c r="AV161" s="14" t="s">
        <v>199</v>
      </c>
      <c r="AW161" s="14" t="s">
        <v>36</v>
      </c>
      <c r="AX161" s="14" t="s">
        <v>87</v>
      </c>
      <c r="AY161" s="229" t="s">
        <v>193</v>
      </c>
    </row>
    <row r="162" spans="1:65" s="2" customFormat="1" ht="21.75" customHeight="1">
      <c r="A162" s="35"/>
      <c r="B162" s="36"/>
      <c r="C162" s="193" t="s">
        <v>8</v>
      </c>
      <c r="D162" s="193" t="s">
        <v>195</v>
      </c>
      <c r="E162" s="194" t="s">
        <v>2846</v>
      </c>
      <c r="F162" s="195" t="s">
        <v>2847</v>
      </c>
      <c r="G162" s="196" t="s">
        <v>496</v>
      </c>
      <c r="H162" s="197">
        <v>13.4</v>
      </c>
      <c r="I162" s="198"/>
      <c r="J162" s="199">
        <f>ROUND(I162*H162,2)</f>
        <v>0</v>
      </c>
      <c r="K162" s="200"/>
      <c r="L162" s="40"/>
      <c r="M162" s="201" t="s">
        <v>1</v>
      </c>
      <c r="N162" s="202" t="s">
        <v>45</v>
      </c>
      <c r="O162" s="72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5" t="s">
        <v>199</v>
      </c>
      <c r="AT162" s="205" t="s">
        <v>195</v>
      </c>
      <c r="AU162" s="205" t="s">
        <v>87</v>
      </c>
      <c r="AY162" s="18" t="s">
        <v>193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87</v>
      </c>
      <c r="BK162" s="206">
        <f>ROUND(I162*H162,2)</f>
        <v>0</v>
      </c>
      <c r="BL162" s="18" t="s">
        <v>199</v>
      </c>
      <c r="BM162" s="205" t="s">
        <v>425</v>
      </c>
    </row>
    <row r="163" spans="2:51" s="13" customFormat="1" ht="12">
      <c r="B163" s="207"/>
      <c r="C163" s="208"/>
      <c r="D163" s="209" t="s">
        <v>201</v>
      </c>
      <c r="E163" s="210" t="s">
        <v>1</v>
      </c>
      <c r="F163" s="211" t="s">
        <v>2848</v>
      </c>
      <c r="G163" s="208"/>
      <c r="H163" s="212">
        <v>13.4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201</v>
      </c>
      <c r="AU163" s="218" t="s">
        <v>87</v>
      </c>
      <c r="AV163" s="13" t="s">
        <v>89</v>
      </c>
      <c r="AW163" s="13" t="s">
        <v>36</v>
      </c>
      <c r="AX163" s="13" t="s">
        <v>80</v>
      </c>
      <c r="AY163" s="218" t="s">
        <v>193</v>
      </c>
    </row>
    <row r="164" spans="2:51" s="14" customFormat="1" ht="12">
      <c r="B164" s="219"/>
      <c r="C164" s="220"/>
      <c r="D164" s="209" t="s">
        <v>201</v>
      </c>
      <c r="E164" s="221" t="s">
        <v>1</v>
      </c>
      <c r="F164" s="222" t="s">
        <v>203</v>
      </c>
      <c r="G164" s="220"/>
      <c r="H164" s="223">
        <v>13.4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201</v>
      </c>
      <c r="AU164" s="229" t="s">
        <v>87</v>
      </c>
      <c r="AV164" s="14" t="s">
        <v>199</v>
      </c>
      <c r="AW164" s="14" t="s">
        <v>36</v>
      </c>
      <c r="AX164" s="14" t="s">
        <v>87</v>
      </c>
      <c r="AY164" s="229" t="s">
        <v>193</v>
      </c>
    </row>
    <row r="165" spans="1:65" s="2" customFormat="1" ht="16.5" customHeight="1">
      <c r="A165" s="35"/>
      <c r="B165" s="36"/>
      <c r="C165" s="193" t="s">
        <v>348</v>
      </c>
      <c r="D165" s="193" t="s">
        <v>195</v>
      </c>
      <c r="E165" s="194" t="s">
        <v>2849</v>
      </c>
      <c r="F165" s="195" t="s">
        <v>2850</v>
      </c>
      <c r="G165" s="196" t="s">
        <v>367</v>
      </c>
      <c r="H165" s="197">
        <v>1</v>
      </c>
      <c r="I165" s="198"/>
      <c r="J165" s="199">
        <f aca="true" t="shared" si="0" ref="J165:J187">ROUND(I165*H165,2)</f>
        <v>0</v>
      </c>
      <c r="K165" s="200"/>
      <c r="L165" s="40"/>
      <c r="M165" s="201" t="s">
        <v>1</v>
      </c>
      <c r="N165" s="202" t="s">
        <v>45</v>
      </c>
      <c r="O165" s="72"/>
      <c r="P165" s="203">
        <f aca="true" t="shared" si="1" ref="P165:P187">O165*H165</f>
        <v>0</v>
      </c>
      <c r="Q165" s="203">
        <v>0</v>
      </c>
      <c r="R165" s="203">
        <f aca="true" t="shared" si="2" ref="R165:R187">Q165*H165</f>
        <v>0</v>
      </c>
      <c r="S165" s="203">
        <v>0</v>
      </c>
      <c r="T165" s="204">
        <f aca="true" t="shared" si="3" ref="T165:T187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5" t="s">
        <v>199</v>
      </c>
      <c r="AT165" s="205" t="s">
        <v>195</v>
      </c>
      <c r="AU165" s="205" t="s">
        <v>87</v>
      </c>
      <c r="AY165" s="18" t="s">
        <v>193</v>
      </c>
      <c r="BE165" s="206">
        <f aca="true" t="shared" si="4" ref="BE165:BE187">IF(N165="základní",J165,0)</f>
        <v>0</v>
      </c>
      <c r="BF165" s="206">
        <f aca="true" t="shared" si="5" ref="BF165:BF187">IF(N165="snížená",J165,0)</f>
        <v>0</v>
      </c>
      <c r="BG165" s="206">
        <f aca="true" t="shared" si="6" ref="BG165:BG187">IF(N165="zákl. přenesená",J165,0)</f>
        <v>0</v>
      </c>
      <c r="BH165" s="206">
        <f aca="true" t="shared" si="7" ref="BH165:BH187">IF(N165="sníž. přenesená",J165,0)</f>
        <v>0</v>
      </c>
      <c r="BI165" s="206">
        <f aca="true" t="shared" si="8" ref="BI165:BI187">IF(N165="nulová",J165,0)</f>
        <v>0</v>
      </c>
      <c r="BJ165" s="18" t="s">
        <v>87</v>
      </c>
      <c r="BK165" s="206">
        <f aca="true" t="shared" si="9" ref="BK165:BK187">ROUND(I165*H165,2)</f>
        <v>0</v>
      </c>
      <c r="BL165" s="18" t="s">
        <v>199</v>
      </c>
      <c r="BM165" s="205" t="s">
        <v>457</v>
      </c>
    </row>
    <row r="166" spans="1:65" s="2" customFormat="1" ht="16.5" customHeight="1">
      <c r="A166" s="35"/>
      <c r="B166" s="36"/>
      <c r="C166" s="193" t="s">
        <v>353</v>
      </c>
      <c r="D166" s="193" t="s">
        <v>195</v>
      </c>
      <c r="E166" s="194" t="s">
        <v>2851</v>
      </c>
      <c r="F166" s="195" t="s">
        <v>2852</v>
      </c>
      <c r="G166" s="196" t="s">
        <v>367</v>
      </c>
      <c r="H166" s="197">
        <v>2</v>
      </c>
      <c r="I166" s="198"/>
      <c r="J166" s="199">
        <f t="shared" si="0"/>
        <v>0</v>
      </c>
      <c r="K166" s="200"/>
      <c r="L166" s="40"/>
      <c r="M166" s="201" t="s">
        <v>1</v>
      </c>
      <c r="N166" s="202" t="s">
        <v>45</v>
      </c>
      <c r="O166" s="72"/>
      <c r="P166" s="203">
        <f t="shared" si="1"/>
        <v>0</v>
      </c>
      <c r="Q166" s="203">
        <v>0</v>
      </c>
      <c r="R166" s="203">
        <f t="shared" si="2"/>
        <v>0</v>
      </c>
      <c r="S166" s="203">
        <v>0</v>
      </c>
      <c r="T166" s="204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5" t="s">
        <v>199</v>
      </c>
      <c r="AT166" s="205" t="s">
        <v>195</v>
      </c>
      <c r="AU166" s="205" t="s">
        <v>87</v>
      </c>
      <c r="AY166" s="18" t="s">
        <v>193</v>
      </c>
      <c r="BE166" s="206">
        <f t="shared" si="4"/>
        <v>0</v>
      </c>
      <c r="BF166" s="206">
        <f t="shared" si="5"/>
        <v>0</v>
      </c>
      <c r="BG166" s="206">
        <f t="shared" si="6"/>
        <v>0</v>
      </c>
      <c r="BH166" s="206">
        <f t="shared" si="7"/>
        <v>0</v>
      </c>
      <c r="BI166" s="206">
        <f t="shared" si="8"/>
        <v>0</v>
      </c>
      <c r="BJ166" s="18" t="s">
        <v>87</v>
      </c>
      <c r="BK166" s="206">
        <f t="shared" si="9"/>
        <v>0</v>
      </c>
      <c r="BL166" s="18" t="s">
        <v>199</v>
      </c>
      <c r="BM166" s="205" t="s">
        <v>478</v>
      </c>
    </row>
    <row r="167" spans="1:65" s="2" customFormat="1" ht="16.5" customHeight="1">
      <c r="A167" s="35"/>
      <c r="B167" s="36"/>
      <c r="C167" s="193" t="s">
        <v>364</v>
      </c>
      <c r="D167" s="193" t="s">
        <v>195</v>
      </c>
      <c r="E167" s="194" t="s">
        <v>2853</v>
      </c>
      <c r="F167" s="195" t="s">
        <v>2854</v>
      </c>
      <c r="G167" s="196" t="s">
        <v>367</v>
      </c>
      <c r="H167" s="197">
        <v>5</v>
      </c>
      <c r="I167" s="198"/>
      <c r="J167" s="199">
        <f t="shared" si="0"/>
        <v>0</v>
      </c>
      <c r="K167" s="200"/>
      <c r="L167" s="40"/>
      <c r="M167" s="201" t="s">
        <v>1</v>
      </c>
      <c r="N167" s="202" t="s">
        <v>45</v>
      </c>
      <c r="O167" s="72"/>
      <c r="P167" s="203">
        <f t="shared" si="1"/>
        <v>0</v>
      </c>
      <c r="Q167" s="203">
        <v>0</v>
      </c>
      <c r="R167" s="203">
        <f t="shared" si="2"/>
        <v>0</v>
      </c>
      <c r="S167" s="203">
        <v>0</v>
      </c>
      <c r="T167" s="20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5" t="s">
        <v>199</v>
      </c>
      <c r="AT167" s="205" t="s">
        <v>195</v>
      </c>
      <c r="AU167" s="205" t="s">
        <v>87</v>
      </c>
      <c r="AY167" s="18" t="s">
        <v>193</v>
      </c>
      <c r="BE167" s="206">
        <f t="shared" si="4"/>
        <v>0</v>
      </c>
      <c r="BF167" s="206">
        <f t="shared" si="5"/>
        <v>0</v>
      </c>
      <c r="BG167" s="206">
        <f t="shared" si="6"/>
        <v>0</v>
      </c>
      <c r="BH167" s="206">
        <f t="shared" si="7"/>
        <v>0</v>
      </c>
      <c r="BI167" s="206">
        <f t="shared" si="8"/>
        <v>0</v>
      </c>
      <c r="BJ167" s="18" t="s">
        <v>87</v>
      </c>
      <c r="BK167" s="206">
        <f t="shared" si="9"/>
        <v>0</v>
      </c>
      <c r="BL167" s="18" t="s">
        <v>199</v>
      </c>
      <c r="BM167" s="205" t="s">
        <v>493</v>
      </c>
    </row>
    <row r="168" spans="1:65" s="2" customFormat="1" ht="21.75" customHeight="1">
      <c r="A168" s="35"/>
      <c r="B168" s="36"/>
      <c r="C168" s="193" t="s">
        <v>369</v>
      </c>
      <c r="D168" s="193" t="s">
        <v>195</v>
      </c>
      <c r="E168" s="194" t="s">
        <v>2855</v>
      </c>
      <c r="F168" s="195" t="s">
        <v>2856</v>
      </c>
      <c r="G168" s="196" t="s">
        <v>367</v>
      </c>
      <c r="H168" s="197">
        <v>8</v>
      </c>
      <c r="I168" s="198"/>
      <c r="J168" s="199">
        <f t="shared" si="0"/>
        <v>0</v>
      </c>
      <c r="K168" s="200"/>
      <c r="L168" s="40"/>
      <c r="M168" s="201" t="s">
        <v>1</v>
      </c>
      <c r="N168" s="202" t="s">
        <v>45</v>
      </c>
      <c r="O168" s="72"/>
      <c r="P168" s="203">
        <f t="shared" si="1"/>
        <v>0</v>
      </c>
      <c r="Q168" s="203">
        <v>0</v>
      </c>
      <c r="R168" s="203">
        <f t="shared" si="2"/>
        <v>0</v>
      </c>
      <c r="S168" s="203">
        <v>0</v>
      </c>
      <c r="T168" s="20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5" t="s">
        <v>199</v>
      </c>
      <c r="AT168" s="205" t="s">
        <v>195</v>
      </c>
      <c r="AU168" s="205" t="s">
        <v>87</v>
      </c>
      <c r="AY168" s="18" t="s">
        <v>193</v>
      </c>
      <c r="BE168" s="206">
        <f t="shared" si="4"/>
        <v>0</v>
      </c>
      <c r="BF168" s="206">
        <f t="shared" si="5"/>
        <v>0</v>
      </c>
      <c r="BG168" s="206">
        <f t="shared" si="6"/>
        <v>0</v>
      </c>
      <c r="BH168" s="206">
        <f t="shared" si="7"/>
        <v>0</v>
      </c>
      <c r="BI168" s="206">
        <f t="shared" si="8"/>
        <v>0</v>
      </c>
      <c r="BJ168" s="18" t="s">
        <v>87</v>
      </c>
      <c r="BK168" s="206">
        <f t="shared" si="9"/>
        <v>0</v>
      </c>
      <c r="BL168" s="18" t="s">
        <v>199</v>
      </c>
      <c r="BM168" s="205" t="s">
        <v>511</v>
      </c>
    </row>
    <row r="169" spans="1:65" s="2" customFormat="1" ht="24.2" customHeight="1">
      <c r="A169" s="35"/>
      <c r="B169" s="36"/>
      <c r="C169" s="193" t="s">
        <v>378</v>
      </c>
      <c r="D169" s="193" t="s">
        <v>195</v>
      </c>
      <c r="E169" s="194" t="s">
        <v>2857</v>
      </c>
      <c r="F169" s="195" t="s">
        <v>2858</v>
      </c>
      <c r="G169" s="196" t="s">
        <v>367</v>
      </c>
      <c r="H169" s="197">
        <v>1</v>
      </c>
      <c r="I169" s="198"/>
      <c r="J169" s="199">
        <f t="shared" si="0"/>
        <v>0</v>
      </c>
      <c r="K169" s="200"/>
      <c r="L169" s="40"/>
      <c r="M169" s="201" t="s">
        <v>1</v>
      </c>
      <c r="N169" s="202" t="s">
        <v>45</v>
      </c>
      <c r="O169" s="72"/>
      <c r="P169" s="203">
        <f t="shared" si="1"/>
        <v>0</v>
      </c>
      <c r="Q169" s="203">
        <v>0</v>
      </c>
      <c r="R169" s="203">
        <f t="shared" si="2"/>
        <v>0</v>
      </c>
      <c r="S169" s="203">
        <v>0</v>
      </c>
      <c r="T169" s="20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5" t="s">
        <v>199</v>
      </c>
      <c r="AT169" s="205" t="s">
        <v>195</v>
      </c>
      <c r="AU169" s="205" t="s">
        <v>87</v>
      </c>
      <c r="AY169" s="18" t="s">
        <v>193</v>
      </c>
      <c r="BE169" s="206">
        <f t="shared" si="4"/>
        <v>0</v>
      </c>
      <c r="BF169" s="206">
        <f t="shared" si="5"/>
        <v>0</v>
      </c>
      <c r="BG169" s="206">
        <f t="shared" si="6"/>
        <v>0</v>
      </c>
      <c r="BH169" s="206">
        <f t="shared" si="7"/>
        <v>0</v>
      </c>
      <c r="BI169" s="206">
        <f t="shared" si="8"/>
        <v>0</v>
      </c>
      <c r="BJ169" s="18" t="s">
        <v>87</v>
      </c>
      <c r="BK169" s="206">
        <f t="shared" si="9"/>
        <v>0</v>
      </c>
      <c r="BL169" s="18" t="s">
        <v>199</v>
      </c>
      <c r="BM169" s="205" t="s">
        <v>523</v>
      </c>
    </row>
    <row r="170" spans="1:65" s="2" customFormat="1" ht="21.75" customHeight="1">
      <c r="A170" s="35"/>
      <c r="B170" s="36"/>
      <c r="C170" s="193" t="s">
        <v>7</v>
      </c>
      <c r="D170" s="193" t="s">
        <v>195</v>
      </c>
      <c r="E170" s="194" t="s">
        <v>2859</v>
      </c>
      <c r="F170" s="195" t="s">
        <v>2860</v>
      </c>
      <c r="G170" s="196" t="s">
        <v>367</v>
      </c>
      <c r="H170" s="197">
        <v>1</v>
      </c>
      <c r="I170" s="198"/>
      <c r="J170" s="199">
        <f t="shared" si="0"/>
        <v>0</v>
      </c>
      <c r="K170" s="200"/>
      <c r="L170" s="40"/>
      <c r="M170" s="201" t="s">
        <v>1</v>
      </c>
      <c r="N170" s="202" t="s">
        <v>45</v>
      </c>
      <c r="O170" s="72"/>
      <c r="P170" s="203">
        <f t="shared" si="1"/>
        <v>0</v>
      </c>
      <c r="Q170" s="203">
        <v>0</v>
      </c>
      <c r="R170" s="203">
        <f t="shared" si="2"/>
        <v>0</v>
      </c>
      <c r="S170" s="203">
        <v>0</v>
      </c>
      <c r="T170" s="20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5" t="s">
        <v>199</v>
      </c>
      <c r="AT170" s="205" t="s">
        <v>195</v>
      </c>
      <c r="AU170" s="205" t="s">
        <v>87</v>
      </c>
      <c r="AY170" s="18" t="s">
        <v>193</v>
      </c>
      <c r="BE170" s="206">
        <f t="shared" si="4"/>
        <v>0</v>
      </c>
      <c r="BF170" s="206">
        <f t="shared" si="5"/>
        <v>0</v>
      </c>
      <c r="BG170" s="206">
        <f t="shared" si="6"/>
        <v>0</v>
      </c>
      <c r="BH170" s="206">
        <f t="shared" si="7"/>
        <v>0</v>
      </c>
      <c r="BI170" s="206">
        <f t="shared" si="8"/>
        <v>0</v>
      </c>
      <c r="BJ170" s="18" t="s">
        <v>87</v>
      </c>
      <c r="BK170" s="206">
        <f t="shared" si="9"/>
        <v>0</v>
      </c>
      <c r="BL170" s="18" t="s">
        <v>199</v>
      </c>
      <c r="BM170" s="205" t="s">
        <v>544</v>
      </c>
    </row>
    <row r="171" spans="1:65" s="2" customFormat="1" ht="21.75" customHeight="1">
      <c r="A171" s="35"/>
      <c r="B171" s="36"/>
      <c r="C171" s="193" t="s">
        <v>389</v>
      </c>
      <c r="D171" s="193" t="s">
        <v>195</v>
      </c>
      <c r="E171" s="194" t="s">
        <v>2861</v>
      </c>
      <c r="F171" s="195" t="s">
        <v>2862</v>
      </c>
      <c r="G171" s="196" t="s">
        <v>367</v>
      </c>
      <c r="H171" s="197">
        <v>1</v>
      </c>
      <c r="I171" s="198"/>
      <c r="J171" s="199">
        <f t="shared" si="0"/>
        <v>0</v>
      </c>
      <c r="K171" s="200"/>
      <c r="L171" s="40"/>
      <c r="M171" s="201" t="s">
        <v>1</v>
      </c>
      <c r="N171" s="202" t="s">
        <v>45</v>
      </c>
      <c r="O171" s="72"/>
      <c r="P171" s="203">
        <f t="shared" si="1"/>
        <v>0</v>
      </c>
      <c r="Q171" s="203">
        <v>0</v>
      </c>
      <c r="R171" s="203">
        <f t="shared" si="2"/>
        <v>0</v>
      </c>
      <c r="S171" s="203">
        <v>0</v>
      </c>
      <c r="T171" s="20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5" t="s">
        <v>199</v>
      </c>
      <c r="AT171" s="205" t="s">
        <v>195</v>
      </c>
      <c r="AU171" s="205" t="s">
        <v>87</v>
      </c>
      <c r="AY171" s="18" t="s">
        <v>193</v>
      </c>
      <c r="BE171" s="206">
        <f t="shared" si="4"/>
        <v>0</v>
      </c>
      <c r="BF171" s="206">
        <f t="shared" si="5"/>
        <v>0</v>
      </c>
      <c r="BG171" s="206">
        <f t="shared" si="6"/>
        <v>0</v>
      </c>
      <c r="BH171" s="206">
        <f t="shared" si="7"/>
        <v>0</v>
      </c>
      <c r="BI171" s="206">
        <f t="shared" si="8"/>
        <v>0</v>
      </c>
      <c r="BJ171" s="18" t="s">
        <v>87</v>
      </c>
      <c r="BK171" s="206">
        <f t="shared" si="9"/>
        <v>0</v>
      </c>
      <c r="BL171" s="18" t="s">
        <v>199</v>
      </c>
      <c r="BM171" s="205" t="s">
        <v>552</v>
      </c>
    </row>
    <row r="172" spans="1:65" s="2" customFormat="1" ht="21.75" customHeight="1">
      <c r="A172" s="35"/>
      <c r="B172" s="36"/>
      <c r="C172" s="193" t="s">
        <v>394</v>
      </c>
      <c r="D172" s="193" t="s">
        <v>195</v>
      </c>
      <c r="E172" s="194" t="s">
        <v>2863</v>
      </c>
      <c r="F172" s="195" t="s">
        <v>2864</v>
      </c>
      <c r="G172" s="196" t="s">
        <v>367</v>
      </c>
      <c r="H172" s="197">
        <v>1</v>
      </c>
      <c r="I172" s="198"/>
      <c r="J172" s="199">
        <f t="shared" si="0"/>
        <v>0</v>
      </c>
      <c r="K172" s="200"/>
      <c r="L172" s="40"/>
      <c r="M172" s="201" t="s">
        <v>1</v>
      </c>
      <c r="N172" s="202" t="s">
        <v>45</v>
      </c>
      <c r="O172" s="72"/>
      <c r="P172" s="203">
        <f t="shared" si="1"/>
        <v>0</v>
      </c>
      <c r="Q172" s="203">
        <v>0</v>
      </c>
      <c r="R172" s="203">
        <f t="shared" si="2"/>
        <v>0</v>
      </c>
      <c r="S172" s="203">
        <v>0</v>
      </c>
      <c r="T172" s="20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5" t="s">
        <v>199</v>
      </c>
      <c r="AT172" s="205" t="s">
        <v>195</v>
      </c>
      <c r="AU172" s="205" t="s">
        <v>87</v>
      </c>
      <c r="AY172" s="18" t="s">
        <v>193</v>
      </c>
      <c r="BE172" s="206">
        <f t="shared" si="4"/>
        <v>0</v>
      </c>
      <c r="BF172" s="206">
        <f t="shared" si="5"/>
        <v>0</v>
      </c>
      <c r="BG172" s="206">
        <f t="shared" si="6"/>
        <v>0</v>
      </c>
      <c r="BH172" s="206">
        <f t="shared" si="7"/>
        <v>0</v>
      </c>
      <c r="BI172" s="206">
        <f t="shared" si="8"/>
        <v>0</v>
      </c>
      <c r="BJ172" s="18" t="s">
        <v>87</v>
      </c>
      <c r="BK172" s="206">
        <f t="shared" si="9"/>
        <v>0</v>
      </c>
      <c r="BL172" s="18" t="s">
        <v>199</v>
      </c>
      <c r="BM172" s="205" t="s">
        <v>561</v>
      </c>
    </row>
    <row r="173" spans="1:65" s="2" customFormat="1" ht="21.75" customHeight="1">
      <c r="A173" s="35"/>
      <c r="B173" s="36"/>
      <c r="C173" s="193" t="s">
        <v>399</v>
      </c>
      <c r="D173" s="193" t="s">
        <v>195</v>
      </c>
      <c r="E173" s="194" t="s">
        <v>2865</v>
      </c>
      <c r="F173" s="195" t="s">
        <v>2866</v>
      </c>
      <c r="G173" s="196" t="s">
        <v>367</v>
      </c>
      <c r="H173" s="197">
        <v>1</v>
      </c>
      <c r="I173" s="198"/>
      <c r="J173" s="199">
        <f t="shared" si="0"/>
        <v>0</v>
      </c>
      <c r="K173" s="200"/>
      <c r="L173" s="40"/>
      <c r="M173" s="201" t="s">
        <v>1</v>
      </c>
      <c r="N173" s="202" t="s">
        <v>45</v>
      </c>
      <c r="O173" s="72"/>
      <c r="P173" s="203">
        <f t="shared" si="1"/>
        <v>0</v>
      </c>
      <c r="Q173" s="203">
        <v>0</v>
      </c>
      <c r="R173" s="203">
        <f t="shared" si="2"/>
        <v>0</v>
      </c>
      <c r="S173" s="203">
        <v>0</v>
      </c>
      <c r="T173" s="20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5" t="s">
        <v>199</v>
      </c>
      <c r="AT173" s="205" t="s">
        <v>195</v>
      </c>
      <c r="AU173" s="205" t="s">
        <v>87</v>
      </c>
      <c r="AY173" s="18" t="s">
        <v>193</v>
      </c>
      <c r="BE173" s="206">
        <f t="shared" si="4"/>
        <v>0</v>
      </c>
      <c r="BF173" s="206">
        <f t="shared" si="5"/>
        <v>0</v>
      </c>
      <c r="BG173" s="206">
        <f t="shared" si="6"/>
        <v>0</v>
      </c>
      <c r="BH173" s="206">
        <f t="shared" si="7"/>
        <v>0</v>
      </c>
      <c r="BI173" s="206">
        <f t="shared" si="8"/>
        <v>0</v>
      </c>
      <c r="BJ173" s="18" t="s">
        <v>87</v>
      </c>
      <c r="BK173" s="206">
        <f t="shared" si="9"/>
        <v>0</v>
      </c>
      <c r="BL173" s="18" t="s">
        <v>199</v>
      </c>
      <c r="BM173" s="205" t="s">
        <v>570</v>
      </c>
    </row>
    <row r="174" spans="1:65" s="2" customFormat="1" ht="21.75" customHeight="1">
      <c r="A174" s="35"/>
      <c r="B174" s="36"/>
      <c r="C174" s="193" t="s">
        <v>403</v>
      </c>
      <c r="D174" s="193" t="s">
        <v>195</v>
      </c>
      <c r="E174" s="194" t="s">
        <v>2867</v>
      </c>
      <c r="F174" s="195" t="s">
        <v>2868</v>
      </c>
      <c r="G174" s="196" t="s">
        <v>367</v>
      </c>
      <c r="H174" s="197">
        <v>4</v>
      </c>
      <c r="I174" s="198"/>
      <c r="J174" s="199">
        <f t="shared" si="0"/>
        <v>0</v>
      </c>
      <c r="K174" s="200"/>
      <c r="L174" s="40"/>
      <c r="M174" s="201" t="s">
        <v>1</v>
      </c>
      <c r="N174" s="202" t="s">
        <v>45</v>
      </c>
      <c r="O174" s="72"/>
      <c r="P174" s="203">
        <f t="shared" si="1"/>
        <v>0</v>
      </c>
      <c r="Q174" s="203">
        <v>0</v>
      </c>
      <c r="R174" s="203">
        <f t="shared" si="2"/>
        <v>0</v>
      </c>
      <c r="S174" s="203">
        <v>0</v>
      </c>
      <c r="T174" s="204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5" t="s">
        <v>199</v>
      </c>
      <c r="AT174" s="205" t="s">
        <v>195</v>
      </c>
      <c r="AU174" s="205" t="s">
        <v>87</v>
      </c>
      <c r="AY174" s="18" t="s">
        <v>193</v>
      </c>
      <c r="BE174" s="206">
        <f t="shared" si="4"/>
        <v>0</v>
      </c>
      <c r="BF174" s="206">
        <f t="shared" si="5"/>
        <v>0</v>
      </c>
      <c r="BG174" s="206">
        <f t="shared" si="6"/>
        <v>0</v>
      </c>
      <c r="BH174" s="206">
        <f t="shared" si="7"/>
        <v>0</v>
      </c>
      <c r="BI174" s="206">
        <f t="shared" si="8"/>
        <v>0</v>
      </c>
      <c r="BJ174" s="18" t="s">
        <v>87</v>
      </c>
      <c r="BK174" s="206">
        <f t="shared" si="9"/>
        <v>0</v>
      </c>
      <c r="BL174" s="18" t="s">
        <v>199</v>
      </c>
      <c r="BM174" s="205" t="s">
        <v>584</v>
      </c>
    </row>
    <row r="175" spans="1:65" s="2" customFormat="1" ht="21.75" customHeight="1">
      <c r="A175" s="35"/>
      <c r="B175" s="36"/>
      <c r="C175" s="193" t="s">
        <v>408</v>
      </c>
      <c r="D175" s="193" t="s">
        <v>195</v>
      </c>
      <c r="E175" s="194" t="s">
        <v>2869</v>
      </c>
      <c r="F175" s="195" t="s">
        <v>2870</v>
      </c>
      <c r="G175" s="196" t="s">
        <v>367</v>
      </c>
      <c r="H175" s="197">
        <v>2</v>
      </c>
      <c r="I175" s="198"/>
      <c r="J175" s="199">
        <f t="shared" si="0"/>
        <v>0</v>
      </c>
      <c r="K175" s="200"/>
      <c r="L175" s="40"/>
      <c r="M175" s="201" t="s">
        <v>1</v>
      </c>
      <c r="N175" s="202" t="s">
        <v>45</v>
      </c>
      <c r="O175" s="72"/>
      <c r="P175" s="203">
        <f t="shared" si="1"/>
        <v>0</v>
      </c>
      <c r="Q175" s="203">
        <v>0</v>
      </c>
      <c r="R175" s="203">
        <f t="shared" si="2"/>
        <v>0</v>
      </c>
      <c r="S175" s="203">
        <v>0</v>
      </c>
      <c r="T175" s="204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5" t="s">
        <v>199</v>
      </c>
      <c r="AT175" s="205" t="s">
        <v>195</v>
      </c>
      <c r="AU175" s="205" t="s">
        <v>87</v>
      </c>
      <c r="AY175" s="18" t="s">
        <v>193</v>
      </c>
      <c r="BE175" s="206">
        <f t="shared" si="4"/>
        <v>0</v>
      </c>
      <c r="BF175" s="206">
        <f t="shared" si="5"/>
        <v>0</v>
      </c>
      <c r="BG175" s="206">
        <f t="shared" si="6"/>
        <v>0</v>
      </c>
      <c r="BH175" s="206">
        <f t="shared" si="7"/>
        <v>0</v>
      </c>
      <c r="BI175" s="206">
        <f t="shared" si="8"/>
        <v>0</v>
      </c>
      <c r="BJ175" s="18" t="s">
        <v>87</v>
      </c>
      <c r="BK175" s="206">
        <f t="shared" si="9"/>
        <v>0</v>
      </c>
      <c r="BL175" s="18" t="s">
        <v>199</v>
      </c>
      <c r="BM175" s="205" t="s">
        <v>594</v>
      </c>
    </row>
    <row r="176" spans="1:65" s="2" customFormat="1" ht="24.2" customHeight="1">
      <c r="A176" s="35"/>
      <c r="B176" s="36"/>
      <c r="C176" s="193" t="s">
        <v>413</v>
      </c>
      <c r="D176" s="193" t="s">
        <v>195</v>
      </c>
      <c r="E176" s="194" t="s">
        <v>2871</v>
      </c>
      <c r="F176" s="195" t="s">
        <v>2872</v>
      </c>
      <c r="G176" s="196" t="s">
        <v>1348</v>
      </c>
      <c r="H176" s="197">
        <v>1</v>
      </c>
      <c r="I176" s="198"/>
      <c r="J176" s="199">
        <f t="shared" si="0"/>
        <v>0</v>
      </c>
      <c r="K176" s="200"/>
      <c r="L176" s="40"/>
      <c r="M176" s="201" t="s">
        <v>1</v>
      </c>
      <c r="N176" s="202" t="s">
        <v>45</v>
      </c>
      <c r="O176" s="72"/>
      <c r="P176" s="203">
        <f t="shared" si="1"/>
        <v>0</v>
      </c>
      <c r="Q176" s="203">
        <v>0.01</v>
      </c>
      <c r="R176" s="203">
        <f t="shared" si="2"/>
        <v>0.01</v>
      </c>
      <c r="S176" s="203">
        <v>0</v>
      </c>
      <c r="T176" s="204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5" t="s">
        <v>199</v>
      </c>
      <c r="AT176" s="205" t="s">
        <v>195</v>
      </c>
      <c r="AU176" s="205" t="s">
        <v>87</v>
      </c>
      <c r="AY176" s="18" t="s">
        <v>193</v>
      </c>
      <c r="BE176" s="206">
        <f t="shared" si="4"/>
        <v>0</v>
      </c>
      <c r="BF176" s="206">
        <f t="shared" si="5"/>
        <v>0</v>
      </c>
      <c r="BG176" s="206">
        <f t="shared" si="6"/>
        <v>0</v>
      </c>
      <c r="BH176" s="206">
        <f t="shared" si="7"/>
        <v>0</v>
      </c>
      <c r="BI176" s="206">
        <f t="shared" si="8"/>
        <v>0</v>
      </c>
      <c r="BJ176" s="18" t="s">
        <v>87</v>
      </c>
      <c r="BK176" s="206">
        <f t="shared" si="9"/>
        <v>0</v>
      </c>
      <c r="BL176" s="18" t="s">
        <v>199</v>
      </c>
      <c r="BM176" s="205" t="s">
        <v>604</v>
      </c>
    </row>
    <row r="177" spans="1:65" s="2" customFormat="1" ht="16.5" customHeight="1">
      <c r="A177" s="35"/>
      <c r="B177" s="36"/>
      <c r="C177" s="193" t="s">
        <v>417</v>
      </c>
      <c r="D177" s="193" t="s">
        <v>195</v>
      </c>
      <c r="E177" s="194" t="s">
        <v>2873</v>
      </c>
      <c r="F177" s="195" t="s">
        <v>2874</v>
      </c>
      <c r="G177" s="196" t="s">
        <v>367</v>
      </c>
      <c r="H177" s="197">
        <v>1</v>
      </c>
      <c r="I177" s="198"/>
      <c r="J177" s="199">
        <f t="shared" si="0"/>
        <v>0</v>
      </c>
      <c r="K177" s="200"/>
      <c r="L177" s="40"/>
      <c r="M177" s="201" t="s">
        <v>1</v>
      </c>
      <c r="N177" s="202" t="s">
        <v>45</v>
      </c>
      <c r="O177" s="72"/>
      <c r="P177" s="203">
        <f t="shared" si="1"/>
        <v>0</v>
      </c>
      <c r="Q177" s="203">
        <v>0</v>
      </c>
      <c r="R177" s="203">
        <f t="shared" si="2"/>
        <v>0</v>
      </c>
      <c r="S177" s="203">
        <v>0</v>
      </c>
      <c r="T177" s="204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5" t="s">
        <v>199</v>
      </c>
      <c r="AT177" s="205" t="s">
        <v>195</v>
      </c>
      <c r="AU177" s="205" t="s">
        <v>87</v>
      </c>
      <c r="AY177" s="18" t="s">
        <v>193</v>
      </c>
      <c r="BE177" s="206">
        <f t="shared" si="4"/>
        <v>0</v>
      </c>
      <c r="BF177" s="206">
        <f t="shared" si="5"/>
        <v>0</v>
      </c>
      <c r="BG177" s="206">
        <f t="shared" si="6"/>
        <v>0</v>
      </c>
      <c r="BH177" s="206">
        <f t="shared" si="7"/>
        <v>0</v>
      </c>
      <c r="BI177" s="206">
        <f t="shared" si="8"/>
        <v>0</v>
      </c>
      <c r="BJ177" s="18" t="s">
        <v>87</v>
      </c>
      <c r="BK177" s="206">
        <f t="shared" si="9"/>
        <v>0</v>
      </c>
      <c r="BL177" s="18" t="s">
        <v>199</v>
      </c>
      <c r="BM177" s="205" t="s">
        <v>618</v>
      </c>
    </row>
    <row r="178" spans="1:65" s="2" customFormat="1" ht="24.2" customHeight="1">
      <c r="A178" s="35"/>
      <c r="B178" s="36"/>
      <c r="C178" s="193" t="s">
        <v>421</v>
      </c>
      <c r="D178" s="193" t="s">
        <v>195</v>
      </c>
      <c r="E178" s="194" t="s">
        <v>2875</v>
      </c>
      <c r="F178" s="195" t="s">
        <v>2876</v>
      </c>
      <c r="G178" s="196" t="s">
        <v>1348</v>
      </c>
      <c r="H178" s="197">
        <v>2</v>
      </c>
      <c r="I178" s="198"/>
      <c r="J178" s="199">
        <f t="shared" si="0"/>
        <v>0</v>
      </c>
      <c r="K178" s="200"/>
      <c r="L178" s="40"/>
      <c r="M178" s="201" t="s">
        <v>1</v>
      </c>
      <c r="N178" s="202" t="s">
        <v>45</v>
      </c>
      <c r="O178" s="72"/>
      <c r="P178" s="203">
        <f t="shared" si="1"/>
        <v>0</v>
      </c>
      <c r="Q178" s="203">
        <v>0.005</v>
      </c>
      <c r="R178" s="203">
        <f t="shared" si="2"/>
        <v>0.01</v>
      </c>
      <c r="S178" s="203">
        <v>0</v>
      </c>
      <c r="T178" s="204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5" t="s">
        <v>199</v>
      </c>
      <c r="AT178" s="205" t="s">
        <v>195</v>
      </c>
      <c r="AU178" s="205" t="s">
        <v>87</v>
      </c>
      <c r="AY178" s="18" t="s">
        <v>193</v>
      </c>
      <c r="BE178" s="206">
        <f t="shared" si="4"/>
        <v>0</v>
      </c>
      <c r="BF178" s="206">
        <f t="shared" si="5"/>
        <v>0</v>
      </c>
      <c r="BG178" s="206">
        <f t="shared" si="6"/>
        <v>0</v>
      </c>
      <c r="BH178" s="206">
        <f t="shared" si="7"/>
        <v>0</v>
      </c>
      <c r="BI178" s="206">
        <f t="shared" si="8"/>
        <v>0</v>
      </c>
      <c r="BJ178" s="18" t="s">
        <v>87</v>
      </c>
      <c r="BK178" s="206">
        <f t="shared" si="9"/>
        <v>0</v>
      </c>
      <c r="BL178" s="18" t="s">
        <v>199</v>
      </c>
      <c r="BM178" s="205" t="s">
        <v>629</v>
      </c>
    </row>
    <row r="179" spans="1:65" s="2" customFormat="1" ht="16.5" customHeight="1">
      <c r="A179" s="35"/>
      <c r="B179" s="36"/>
      <c r="C179" s="193" t="s">
        <v>425</v>
      </c>
      <c r="D179" s="193" t="s">
        <v>195</v>
      </c>
      <c r="E179" s="194" t="s">
        <v>2877</v>
      </c>
      <c r="F179" s="195" t="s">
        <v>2878</v>
      </c>
      <c r="G179" s="196" t="s">
        <v>367</v>
      </c>
      <c r="H179" s="197">
        <v>2</v>
      </c>
      <c r="I179" s="198"/>
      <c r="J179" s="199">
        <f t="shared" si="0"/>
        <v>0</v>
      </c>
      <c r="K179" s="200"/>
      <c r="L179" s="40"/>
      <c r="M179" s="201" t="s">
        <v>1</v>
      </c>
      <c r="N179" s="202" t="s">
        <v>45</v>
      </c>
      <c r="O179" s="72"/>
      <c r="P179" s="203">
        <f t="shared" si="1"/>
        <v>0</v>
      </c>
      <c r="Q179" s="203">
        <v>0</v>
      </c>
      <c r="R179" s="203">
        <f t="shared" si="2"/>
        <v>0</v>
      </c>
      <c r="S179" s="203">
        <v>0</v>
      </c>
      <c r="T179" s="204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5" t="s">
        <v>199</v>
      </c>
      <c r="AT179" s="205" t="s">
        <v>195</v>
      </c>
      <c r="AU179" s="205" t="s">
        <v>87</v>
      </c>
      <c r="AY179" s="18" t="s">
        <v>193</v>
      </c>
      <c r="BE179" s="206">
        <f t="shared" si="4"/>
        <v>0</v>
      </c>
      <c r="BF179" s="206">
        <f t="shared" si="5"/>
        <v>0</v>
      </c>
      <c r="BG179" s="206">
        <f t="shared" si="6"/>
        <v>0</v>
      </c>
      <c r="BH179" s="206">
        <f t="shared" si="7"/>
        <v>0</v>
      </c>
      <c r="BI179" s="206">
        <f t="shared" si="8"/>
        <v>0</v>
      </c>
      <c r="BJ179" s="18" t="s">
        <v>87</v>
      </c>
      <c r="BK179" s="206">
        <f t="shared" si="9"/>
        <v>0</v>
      </c>
      <c r="BL179" s="18" t="s">
        <v>199</v>
      </c>
      <c r="BM179" s="205" t="s">
        <v>640</v>
      </c>
    </row>
    <row r="180" spans="1:65" s="2" customFormat="1" ht="33" customHeight="1">
      <c r="A180" s="35"/>
      <c r="B180" s="36"/>
      <c r="C180" s="193" t="s">
        <v>442</v>
      </c>
      <c r="D180" s="193" t="s">
        <v>195</v>
      </c>
      <c r="E180" s="194" t="s">
        <v>2879</v>
      </c>
      <c r="F180" s="195" t="s">
        <v>2880</v>
      </c>
      <c r="G180" s="196" t="s">
        <v>1366</v>
      </c>
      <c r="H180" s="197">
        <v>1</v>
      </c>
      <c r="I180" s="198"/>
      <c r="J180" s="199">
        <f t="shared" si="0"/>
        <v>0</v>
      </c>
      <c r="K180" s="200"/>
      <c r="L180" s="40"/>
      <c r="M180" s="201" t="s">
        <v>1</v>
      </c>
      <c r="N180" s="202" t="s">
        <v>45</v>
      </c>
      <c r="O180" s="72"/>
      <c r="P180" s="203">
        <f t="shared" si="1"/>
        <v>0</v>
      </c>
      <c r="Q180" s="203">
        <v>0.002</v>
      </c>
      <c r="R180" s="203">
        <f t="shared" si="2"/>
        <v>0.002</v>
      </c>
      <c r="S180" s="203">
        <v>0</v>
      </c>
      <c r="T180" s="204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5" t="s">
        <v>199</v>
      </c>
      <c r="AT180" s="205" t="s">
        <v>195</v>
      </c>
      <c r="AU180" s="205" t="s">
        <v>87</v>
      </c>
      <c r="AY180" s="18" t="s">
        <v>193</v>
      </c>
      <c r="BE180" s="206">
        <f t="shared" si="4"/>
        <v>0</v>
      </c>
      <c r="BF180" s="206">
        <f t="shared" si="5"/>
        <v>0</v>
      </c>
      <c r="BG180" s="206">
        <f t="shared" si="6"/>
        <v>0</v>
      </c>
      <c r="BH180" s="206">
        <f t="shared" si="7"/>
        <v>0</v>
      </c>
      <c r="BI180" s="206">
        <f t="shared" si="8"/>
        <v>0</v>
      </c>
      <c r="BJ180" s="18" t="s">
        <v>87</v>
      </c>
      <c r="BK180" s="206">
        <f t="shared" si="9"/>
        <v>0</v>
      </c>
      <c r="BL180" s="18" t="s">
        <v>199</v>
      </c>
      <c r="BM180" s="205" t="s">
        <v>651</v>
      </c>
    </row>
    <row r="181" spans="1:65" s="2" customFormat="1" ht="33" customHeight="1">
      <c r="A181" s="35"/>
      <c r="B181" s="36"/>
      <c r="C181" s="193" t="s">
        <v>457</v>
      </c>
      <c r="D181" s="193" t="s">
        <v>195</v>
      </c>
      <c r="E181" s="194" t="s">
        <v>2881</v>
      </c>
      <c r="F181" s="195" t="s">
        <v>2882</v>
      </c>
      <c r="G181" s="196" t="s">
        <v>1366</v>
      </c>
      <c r="H181" s="197">
        <v>2</v>
      </c>
      <c r="I181" s="198"/>
      <c r="J181" s="199">
        <f t="shared" si="0"/>
        <v>0</v>
      </c>
      <c r="K181" s="200"/>
      <c r="L181" s="40"/>
      <c r="M181" s="201" t="s">
        <v>1</v>
      </c>
      <c r="N181" s="202" t="s">
        <v>45</v>
      </c>
      <c r="O181" s="72"/>
      <c r="P181" s="203">
        <f t="shared" si="1"/>
        <v>0</v>
      </c>
      <c r="Q181" s="203">
        <v>0.002</v>
      </c>
      <c r="R181" s="203">
        <f t="shared" si="2"/>
        <v>0.004</v>
      </c>
      <c r="S181" s="203">
        <v>0</v>
      </c>
      <c r="T181" s="204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5" t="s">
        <v>199</v>
      </c>
      <c r="AT181" s="205" t="s">
        <v>195</v>
      </c>
      <c r="AU181" s="205" t="s">
        <v>87</v>
      </c>
      <c r="AY181" s="18" t="s">
        <v>193</v>
      </c>
      <c r="BE181" s="206">
        <f t="shared" si="4"/>
        <v>0</v>
      </c>
      <c r="BF181" s="206">
        <f t="shared" si="5"/>
        <v>0</v>
      </c>
      <c r="BG181" s="206">
        <f t="shared" si="6"/>
        <v>0</v>
      </c>
      <c r="BH181" s="206">
        <f t="shared" si="7"/>
        <v>0</v>
      </c>
      <c r="BI181" s="206">
        <f t="shared" si="8"/>
        <v>0</v>
      </c>
      <c r="BJ181" s="18" t="s">
        <v>87</v>
      </c>
      <c r="BK181" s="206">
        <f t="shared" si="9"/>
        <v>0</v>
      </c>
      <c r="BL181" s="18" t="s">
        <v>199</v>
      </c>
      <c r="BM181" s="205" t="s">
        <v>661</v>
      </c>
    </row>
    <row r="182" spans="1:65" s="2" customFormat="1" ht="16.5" customHeight="1">
      <c r="A182" s="35"/>
      <c r="B182" s="36"/>
      <c r="C182" s="193" t="s">
        <v>467</v>
      </c>
      <c r="D182" s="193" t="s">
        <v>195</v>
      </c>
      <c r="E182" s="194" t="s">
        <v>2883</v>
      </c>
      <c r="F182" s="195" t="s">
        <v>2884</v>
      </c>
      <c r="G182" s="196" t="s">
        <v>1370</v>
      </c>
      <c r="H182" s="197">
        <v>1.5</v>
      </c>
      <c r="I182" s="198"/>
      <c r="J182" s="199">
        <f t="shared" si="0"/>
        <v>0</v>
      </c>
      <c r="K182" s="200"/>
      <c r="L182" s="40"/>
      <c r="M182" s="201" t="s">
        <v>1</v>
      </c>
      <c r="N182" s="202" t="s">
        <v>45</v>
      </c>
      <c r="O182" s="72"/>
      <c r="P182" s="203">
        <f t="shared" si="1"/>
        <v>0</v>
      </c>
      <c r="Q182" s="203">
        <v>0</v>
      </c>
      <c r="R182" s="203">
        <f t="shared" si="2"/>
        <v>0</v>
      </c>
      <c r="S182" s="203">
        <v>0</v>
      </c>
      <c r="T182" s="204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5" t="s">
        <v>199</v>
      </c>
      <c r="AT182" s="205" t="s">
        <v>195</v>
      </c>
      <c r="AU182" s="205" t="s">
        <v>87</v>
      </c>
      <c r="AY182" s="18" t="s">
        <v>193</v>
      </c>
      <c r="BE182" s="206">
        <f t="shared" si="4"/>
        <v>0</v>
      </c>
      <c r="BF182" s="206">
        <f t="shared" si="5"/>
        <v>0</v>
      </c>
      <c r="BG182" s="206">
        <f t="shared" si="6"/>
        <v>0</v>
      </c>
      <c r="BH182" s="206">
        <f t="shared" si="7"/>
        <v>0</v>
      </c>
      <c r="BI182" s="206">
        <f t="shared" si="8"/>
        <v>0</v>
      </c>
      <c r="BJ182" s="18" t="s">
        <v>87</v>
      </c>
      <c r="BK182" s="206">
        <f t="shared" si="9"/>
        <v>0</v>
      </c>
      <c r="BL182" s="18" t="s">
        <v>199</v>
      </c>
      <c r="BM182" s="205" t="s">
        <v>671</v>
      </c>
    </row>
    <row r="183" spans="1:65" s="2" customFormat="1" ht="24.2" customHeight="1">
      <c r="A183" s="35"/>
      <c r="B183" s="36"/>
      <c r="C183" s="193" t="s">
        <v>478</v>
      </c>
      <c r="D183" s="193" t="s">
        <v>195</v>
      </c>
      <c r="E183" s="194" t="s">
        <v>2885</v>
      </c>
      <c r="F183" s="195" t="s">
        <v>2886</v>
      </c>
      <c r="G183" s="196" t="s">
        <v>367</v>
      </c>
      <c r="H183" s="197">
        <v>10</v>
      </c>
      <c r="I183" s="198"/>
      <c r="J183" s="199">
        <f t="shared" si="0"/>
        <v>0</v>
      </c>
      <c r="K183" s="200"/>
      <c r="L183" s="40"/>
      <c r="M183" s="201" t="s">
        <v>1</v>
      </c>
      <c r="N183" s="202" t="s">
        <v>45</v>
      </c>
      <c r="O183" s="72"/>
      <c r="P183" s="203">
        <f t="shared" si="1"/>
        <v>0</v>
      </c>
      <c r="Q183" s="203">
        <v>0.0002</v>
      </c>
      <c r="R183" s="203">
        <f t="shared" si="2"/>
        <v>0.002</v>
      </c>
      <c r="S183" s="203">
        <v>0</v>
      </c>
      <c r="T183" s="204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5" t="s">
        <v>199</v>
      </c>
      <c r="AT183" s="205" t="s">
        <v>195</v>
      </c>
      <c r="AU183" s="205" t="s">
        <v>87</v>
      </c>
      <c r="AY183" s="18" t="s">
        <v>193</v>
      </c>
      <c r="BE183" s="206">
        <f t="shared" si="4"/>
        <v>0</v>
      </c>
      <c r="BF183" s="206">
        <f t="shared" si="5"/>
        <v>0</v>
      </c>
      <c r="BG183" s="206">
        <f t="shared" si="6"/>
        <v>0</v>
      </c>
      <c r="BH183" s="206">
        <f t="shared" si="7"/>
        <v>0</v>
      </c>
      <c r="BI183" s="206">
        <f t="shared" si="8"/>
        <v>0</v>
      </c>
      <c r="BJ183" s="18" t="s">
        <v>87</v>
      </c>
      <c r="BK183" s="206">
        <f t="shared" si="9"/>
        <v>0</v>
      </c>
      <c r="BL183" s="18" t="s">
        <v>199</v>
      </c>
      <c r="BM183" s="205" t="s">
        <v>680</v>
      </c>
    </row>
    <row r="184" spans="1:65" s="2" customFormat="1" ht="24.2" customHeight="1">
      <c r="A184" s="35"/>
      <c r="B184" s="36"/>
      <c r="C184" s="193" t="s">
        <v>483</v>
      </c>
      <c r="D184" s="193" t="s">
        <v>195</v>
      </c>
      <c r="E184" s="194" t="s">
        <v>2887</v>
      </c>
      <c r="F184" s="195" t="s">
        <v>2888</v>
      </c>
      <c r="G184" s="196" t="s">
        <v>367</v>
      </c>
      <c r="H184" s="197">
        <v>2</v>
      </c>
      <c r="I184" s="198"/>
      <c r="J184" s="199">
        <f t="shared" si="0"/>
        <v>0</v>
      </c>
      <c r="K184" s="200"/>
      <c r="L184" s="40"/>
      <c r="M184" s="201" t="s">
        <v>1</v>
      </c>
      <c r="N184" s="202" t="s">
        <v>45</v>
      </c>
      <c r="O184" s="72"/>
      <c r="P184" s="203">
        <f t="shared" si="1"/>
        <v>0</v>
      </c>
      <c r="Q184" s="203">
        <v>0.00074</v>
      </c>
      <c r="R184" s="203">
        <f t="shared" si="2"/>
        <v>0.00148</v>
      </c>
      <c r="S184" s="203">
        <v>0</v>
      </c>
      <c r="T184" s="204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5" t="s">
        <v>199</v>
      </c>
      <c r="AT184" s="205" t="s">
        <v>195</v>
      </c>
      <c r="AU184" s="205" t="s">
        <v>87</v>
      </c>
      <c r="AY184" s="18" t="s">
        <v>193</v>
      </c>
      <c r="BE184" s="206">
        <f t="shared" si="4"/>
        <v>0</v>
      </c>
      <c r="BF184" s="206">
        <f t="shared" si="5"/>
        <v>0</v>
      </c>
      <c r="BG184" s="206">
        <f t="shared" si="6"/>
        <v>0</v>
      </c>
      <c r="BH184" s="206">
        <f t="shared" si="7"/>
        <v>0</v>
      </c>
      <c r="BI184" s="206">
        <f t="shared" si="8"/>
        <v>0</v>
      </c>
      <c r="BJ184" s="18" t="s">
        <v>87</v>
      </c>
      <c r="BK184" s="206">
        <f t="shared" si="9"/>
        <v>0</v>
      </c>
      <c r="BL184" s="18" t="s">
        <v>199</v>
      </c>
      <c r="BM184" s="205" t="s">
        <v>688</v>
      </c>
    </row>
    <row r="185" spans="1:65" s="2" customFormat="1" ht="16.5" customHeight="1">
      <c r="A185" s="35"/>
      <c r="B185" s="36"/>
      <c r="C185" s="193" t="s">
        <v>493</v>
      </c>
      <c r="D185" s="193" t="s">
        <v>195</v>
      </c>
      <c r="E185" s="194" t="s">
        <v>2889</v>
      </c>
      <c r="F185" s="195" t="s">
        <v>2890</v>
      </c>
      <c r="G185" s="196" t="s">
        <v>367</v>
      </c>
      <c r="H185" s="197">
        <v>10</v>
      </c>
      <c r="I185" s="198"/>
      <c r="J185" s="199">
        <f t="shared" si="0"/>
        <v>0</v>
      </c>
      <c r="K185" s="200"/>
      <c r="L185" s="40"/>
      <c r="M185" s="201" t="s">
        <v>1</v>
      </c>
      <c r="N185" s="202" t="s">
        <v>45</v>
      </c>
      <c r="O185" s="72"/>
      <c r="P185" s="203">
        <f t="shared" si="1"/>
        <v>0</v>
      </c>
      <c r="Q185" s="203">
        <v>0</v>
      </c>
      <c r="R185" s="203">
        <f t="shared" si="2"/>
        <v>0</v>
      </c>
      <c r="S185" s="203">
        <v>0</v>
      </c>
      <c r="T185" s="204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5" t="s">
        <v>199</v>
      </c>
      <c r="AT185" s="205" t="s">
        <v>195</v>
      </c>
      <c r="AU185" s="205" t="s">
        <v>87</v>
      </c>
      <c r="AY185" s="18" t="s">
        <v>193</v>
      </c>
      <c r="BE185" s="206">
        <f t="shared" si="4"/>
        <v>0</v>
      </c>
      <c r="BF185" s="206">
        <f t="shared" si="5"/>
        <v>0</v>
      </c>
      <c r="BG185" s="206">
        <f t="shared" si="6"/>
        <v>0</v>
      </c>
      <c r="BH185" s="206">
        <f t="shared" si="7"/>
        <v>0</v>
      </c>
      <c r="BI185" s="206">
        <f t="shared" si="8"/>
        <v>0</v>
      </c>
      <c r="BJ185" s="18" t="s">
        <v>87</v>
      </c>
      <c r="BK185" s="206">
        <f t="shared" si="9"/>
        <v>0</v>
      </c>
      <c r="BL185" s="18" t="s">
        <v>199</v>
      </c>
      <c r="BM185" s="205" t="s">
        <v>698</v>
      </c>
    </row>
    <row r="186" spans="1:65" s="2" customFormat="1" ht="16.5" customHeight="1">
      <c r="A186" s="35"/>
      <c r="B186" s="36"/>
      <c r="C186" s="193" t="s">
        <v>499</v>
      </c>
      <c r="D186" s="193" t="s">
        <v>195</v>
      </c>
      <c r="E186" s="194" t="s">
        <v>2891</v>
      </c>
      <c r="F186" s="195" t="s">
        <v>2892</v>
      </c>
      <c r="G186" s="196" t="s">
        <v>367</v>
      </c>
      <c r="H186" s="197">
        <v>2</v>
      </c>
      <c r="I186" s="198"/>
      <c r="J186" s="199">
        <f t="shared" si="0"/>
        <v>0</v>
      </c>
      <c r="K186" s="200"/>
      <c r="L186" s="40"/>
      <c r="M186" s="201" t="s">
        <v>1</v>
      </c>
      <c r="N186" s="202" t="s">
        <v>45</v>
      </c>
      <c r="O186" s="72"/>
      <c r="P186" s="203">
        <f t="shared" si="1"/>
        <v>0</v>
      </c>
      <c r="Q186" s="203">
        <v>0</v>
      </c>
      <c r="R186" s="203">
        <f t="shared" si="2"/>
        <v>0</v>
      </c>
      <c r="S186" s="203">
        <v>0</v>
      </c>
      <c r="T186" s="204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5" t="s">
        <v>199</v>
      </c>
      <c r="AT186" s="205" t="s">
        <v>195</v>
      </c>
      <c r="AU186" s="205" t="s">
        <v>87</v>
      </c>
      <c r="AY186" s="18" t="s">
        <v>193</v>
      </c>
      <c r="BE186" s="206">
        <f t="shared" si="4"/>
        <v>0</v>
      </c>
      <c r="BF186" s="206">
        <f t="shared" si="5"/>
        <v>0</v>
      </c>
      <c r="BG186" s="206">
        <f t="shared" si="6"/>
        <v>0</v>
      </c>
      <c r="BH186" s="206">
        <f t="shared" si="7"/>
        <v>0</v>
      </c>
      <c r="BI186" s="206">
        <f t="shared" si="8"/>
        <v>0</v>
      </c>
      <c r="BJ186" s="18" t="s">
        <v>87</v>
      </c>
      <c r="BK186" s="206">
        <f t="shared" si="9"/>
        <v>0</v>
      </c>
      <c r="BL186" s="18" t="s">
        <v>199</v>
      </c>
      <c r="BM186" s="205" t="s">
        <v>708</v>
      </c>
    </row>
    <row r="187" spans="1:65" s="2" customFormat="1" ht="21.75" customHeight="1">
      <c r="A187" s="35"/>
      <c r="B187" s="36"/>
      <c r="C187" s="193" t="s">
        <v>511</v>
      </c>
      <c r="D187" s="193" t="s">
        <v>195</v>
      </c>
      <c r="E187" s="194" t="s">
        <v>2893</v>
      </c>
      <c r="F187" s="195" t="s">
        <v>2894</v>
      </c>
      <c r="G187" s="196" t="s">
        <v>231</v>
      </c>
      <c r="H187" s="197">
        <v>2.544</v>
      </c>
      <c r="I187" s="198"/>
      <c r="J187" s="199">
        <f t="shared" si="0"/>
        <v>0</v>
      </c>
      <c r="K187" s="200"/>
      <c r="L187" s="40"/>
      <c r="M187" s="201" t="s">
        <v>1</v>
      </c>
      <c r="N187" s="202" t="s">
        <v>45</v>
      </c>
      <c r="O187" s="72"/>
      <c r="P187" s="203">
        <f t="shared" si="1"/>
        <v>0</v>
      </c>
      <c r="Q187" s="203">
        <v>0.003</v>
      </c>
      <c r="R187" s="203">
        <f t="shared" si="2"/>
        <v>0.007632</v>
      </c>
      <c r="S187" s="203">
        <v>0</v>
      </c>
      <c r="T187" s="204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5" t="s">
        <v>199</v>
      </c>
      <c r="AT187" s="205" t="s">
        <v>195</v>
      </c>
      <c r="AU187" s="205" t="s">
        <v>87</v>
      </c>
      <c r="AY187" s="18" t="s">
        <v>193</v>
      </c>
      <c r="BE187" s="206">
        <f t="shared" si="4"/>
        <v>0</v>
      </c>
      <c r="BF187" s="206">
        <f t="shared" si="5"/>
        <v>0</v>
      </c>
      <c r="BG187" s="206">
        <f t="shared" si="6"/>
        <v>0</v>
      </c>
      <c r="BH187" s="206">
        <f t="shared" si="7"/>
        <v>0</v>
      </c>
      <c r="BI187" s="206">
        <f t="shared" si="8"/>
        <v>0</v>
      </c>
      <c r="BJ187" s="18" t="s">
        <v>87</v>
      </c>
      <c r="BK187" s="206">
        <f t="shared" si="9"/>
        <v>0</v>
      </c>
      <c r="BL187" s="18" t="s">
        <v>199</v>
      </c>
      <c r="BM187" s="205" t="s">
        <v>721</v>
      </c>
    </row>
    <row r="188" spans="2:51" s="13" customFormat="1" ht="12">
      <c r="B188" s="207"/>
      <c r="C188" s="208"/>
      <c r="D188" s="209" t="s">
        <v>201</v>
      </c>
      <c r="E188" s="210" t="s">
        <v>1</v>
      </c>
      <c r="F188" s="211" t="s">
        <v>2895</v>
      </c>
      <c r="G188" s="208"/>
      <c r="H188" s="212">
        <v>1.944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201</v>
      </c>
      <c r="AU188" s="218" t="s">
        <v>87</v>
      </c>
      <c r="AV188" s="13" t="s">
        <v>89</v>
      </c>
      <c r="AW188" s="13" t="s">
        <v>36</v>
      </c>
      <c r="AX188" s="13" t="s">
        <v>80</v>
      </c>
      <c r="AY188" s="218" t="s">
        <v>193</v>
      </c>
    </row>
    <row r="189" spans="2:51" s="13" customFormat="1" ht="12">
      <c r="B189" s="207"/>
      <c r="C189" s="208"/>
      <c r="D189" s="209" t="s">
        <v>201</v>
      </c>
      <c r="E189" s="210" t="s">
        <v>1</v>
      </c>
      <c r="F189" s="211" t="s">
        <v>2896</v>
      </c>
      <c r="G189" s="208"/>
      <c r="H189" s="212">
        <v>0.222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201</v>
      </c>
      <c r="AU189" s="218" t="s">
        <v>87</v>
      </c>
      <c r="AV189" s="13" t="s">
        <v>89</v>
      </c>
      <c r="AW189" s="13" t="s">
        <v>36</v>
      </c>
      <c r="AX189" s="13" t="s">
        <v>80</v>
      </c>
      <c r="AY189" s="218" t="s">
        <v>193</v>
      </c>
    </row>
    <row r="190" spans="2:51" s="13" customFormat="1" ht="12">
      <c r="B190" s="207"/>
      <c r="C190" s="208"/>
      <c r="D190" s="209" t="s">
        <v>201</v>
      </c>
      <c r="E190" s="210" t="s">
        <v>1</v>
      </c>
      <c r="F190" s="211" t="s">
        <v>2897</v>
      </c>
      <c r="G190" s="208"/>
      <c r="H190" s="212">
        <v>0.378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201</v>
      </c>
      <c r="AU190" s="218" t="s">
        <v>87</v>
      </c>
      <c r="AV190" s="13" t="s">
        <v>89</v>
      </c>
      <c r="AW190" s="13" t="s">
        <v>36</v>
      </c>
      <c r="AX190" s="13" t="s">
        <v>80</v>
      </c>
      <c r="AY190" s="218" t="s">
        <v>193</v>
      </c>
    </row>
    <row r="191" spans="2:51" s="14" customFormat="1" ht="12">
      <c r="B191" s="219"/>
      <c r="C191" s="220"/>
      <c r="D191" s="209" t="s">
        <v>201</v>
      </c>
      <c r="E191" s="221" t="s">
        <v>1</v>
      </c>
      <c r="F191" s="222" t="s">
        <v>203</v>
      </c>
      <c r="G191" s="220"/>
      <c r="H191" s="223">
        <v>2.544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201</v>
      </c>
      <c r="AU191" s="229" t="s">
        <v>87</v>
      </c>
      <c r="AV191" s="14" t="s">
        <v>199</v>
      </c>
      <c r="AW191" s="14" t="s">
        <v>36</v>
      </c>
      <c r="AX191" s="14" t="s">
        <v>87</v>
      </c>
      <c r="AY191" s="229" t="s">
        <v>193</v>
      </c>
    </row>
    <row r="192" spans="1:65" s="2" customFormat="1" ht="21.75" customHeight="1">
      <c r="A192" s="35"/>
      <c r="B192" s="36"/>
      <c r="C192" s="193" t="s">
        <v>515</v>
      </c>
      <c r="D192" s="193" t="s">
        <v>195</v>
      </c>
      <c r="E192" s="194" t="s">
        <v>2898</v>
      </c>
      <c r="F192" s="195" t="s">
        <v>2899</v>
      </c>
      <c r="G192" s="196" t="s">
        <v>231</v>
      </c>
      <c r="H192" s="197">
        <v>2.544</v>
      </c>
      <c r="I192" s="198"/>
      <c r="J192" s="199">
        <f>ROUND(I192*H192,2)</f>
        <v>0</v>
      </c>
      <c r="K192" s="200"/>
      <c r="L192" s="40"/>
      <c r="M192" s="201" t="s">
        <v>1</v>
      </c>
      <c r="N192" s="202" t="s">
        <v>45</v>
      </c>
      <c r="O192" s="72"/>
      <c r="P192" s="203">
        <f>O192*H192</f>
        <v>0</v>
      </c>
      <c r="Q192" s="203">
        <v>0.00051</v>
      </c>
      <c r="R192" s="203">
        <f>Q192*H192</f>
        <v>0.0012974400000000002</v>
      </c>
      <c r="S192" s="203">
        <v>0</v>
      </c>
      <c r="T192" s="20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5" t="s">
        <v>199</v>
      </c>
      <c r="AT192" s="205" t="s">
        <v>195</v>
      </c>
      <c r="AU192" s="205" t="s">
        <v>87</v>
      </c>
      <c r="AY192" s="18" t="s">
        <v>193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8" t="s">
        <v>87</v>
      </c>
      <c r="BK192" s="206">
        <f>ROUND(I192*H192,2)</f>
        <v>0</v>
      </c>
      <c r="BL192" s="18" t="s">
        <v>199</v>
      </c>
      <c r="BM192" s="205" t="s">
        <v>738</v>
      </c>
    </row>
    <row r="193" spans="1:65" s="2" customFormat="1" ht="21.75" customHeight="1">
      <c r="A193" s="35"/>
      <c r="B193" s="36"/>
      <c r="C193" s="193" t="s">
        <v>523</v>
      </c>
      <c r="D193" s="193" t="s">
        <v>195</v>
      </c>
      <c r="E193" s="194" t="s">
        <v>2900</v>
      </c>
      <c r="F193" s="195" t="s">
        <v>2901</v>
      </c>
      <c r="G193" s="196" t="s">
        <v>231</v>
      </c>
      <c r="H193" s="197">
        <v>8.33</v>
      </c>
      <c r="I193" s="198"/>
      <c r="J193" s="199">
        <f>ROUND(I193*H193,2)</f>
        <v>0</v>
      </c>
      <c r="K193" s="200"/>
      <c r="L193" s="40"/>
      <c r="M193" s="201" t="s">
        <v>1</v>
      </c>
      <c r="N193" s="202" t="s">
        <v>45</v>
      </c>
      <c r="O193" s="72"/>
      <c r="P193" s="203">
        <f>O193*H193</f>
        <v>0</v>
      </c>
      <c r="Q193" s="203">
        <v>0.0005</v>
      </c>
      <c r="R193" s="203">
        <f>Q193*H193</f>
        <v>0.004165</v>
      </c>
      <c r="S193" s="203">
        <v>0</v>
      </c>
      <c r="T193" s="20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5" t="s">
        <v>199</v>
      </c>
      <c r="AT193" s="205" t="s">
        <v>195</v>
      </c>
      <c r="AU193" s="205" t="s">
        <v>87</v>
      </c>
      <c r="AY193" s="18" t="s">
        <v>193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8" t="s">
        <v>87</v>
      </c>
      <c r="BK193" s="206">
        <f>ROUND(I193*H193,2)</f>
        <v>0</v>
      </c>
      <c r="BL193" s="18" t="s">
        <v>199</v>
      </c>
      <c r="BM193" s="205" t="s">
        <v>754</v>
      </c>
    </row>
    <row r="194" spans="2:51" s="13" customFormat="1" ht="12">
      <c r="B194" s="207"/>
      <c r="C194" s="208"/>
      <c r="D194" s="209" t="s">
        <v>201</v>
      </c>
      <c r="E194" s="210" t="s">
        <v>1</v>
      </c>
      <c r="F194" s="211" t="s">
        <v>2902</v>
      </c>
      <c r="G194" s="208"/>
      <c r="H194" s="212">
        <v>8.33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201</v>
      </c>
      <c r="AU194" s="218" t="s">
        <v>87</v>
      </c>
      <c r="AV194" s="13" t="s">
        <v>89</v>
      </c>
      <c r="AW194" s="13" t="s">
        <v>36</v>
      </c>
      <c r="AX194" s="13" t="s">
        <v>80</v>
      </c>
      <c r="AY194" s="218" t="s">
        <v>193</v>
      </c>
    </row>
    <row r="195" spans="2:51" s="14" customFormat="1" ht="12">
      <c r="B195" s="219"/>
      <c r="C195" s="220"/>
      <c r="D195" s="209" t="s">
        <v>201</v>
      </c>
      <c r="E195" s="221" t="s">
        <v>1</v>
      </c>
      <c r="F195" s="222" t="s">
        <v>203</v>
      </c>
      <c r="G195" s="220"/>
      <c r="H195" s="223">
        <v>8.33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201</v>
      </c>
      <c r="AU195" s="229" t="s">
        <v>87</v>
      </c>
      <c r="AV195" s="14" t="s">
        <v>199</v>
      </c>
      <c r="AW195" s="14" t="s">
        <v>36</v>
      </c>
      <c r="AX195" s="14" t="s">
        <v>87</v>
      </c>
      <c r="AY195" s="229" t="s">
        <v>193</v>
      </c>
    </row>
    <row r="196" spans="1:65" s="2" customFormat="1" ht="16.5" customHeight="1">
      <c r="A196" s="35"/>
      <c r="B196" s="36"/>
      <c r="C196" s="193" t="s">
        <v>529</v>
      </c>
      <c r="D196" s="193" t="s">
        <v>195</v>
      </c>
      <c r="E196" s="194" t="s">
        <v>2903</v>
      </c>
      <c r="F196" s="195" t="s">
        <v>2904</v>
      </c>
      <c r="G196" s="196" t="s">
        <v>231</v>
      </c>
      <c r="H196" s="197">
        <v>8.33</v>
      </c>
      <c r="I196" s="198"/>
      <c r="J196" s="199">
        <f>ROUND(I196*H196,2)</f>
        <v>0</v>
      </c>
      <c r="K196" s="200"/>
      <c r="L196" s="40"/>
      <c r="M196" s="201" t="s">
        <v>1</v>
      </c>
      <c r="N196" s="202" t="s">
        <v>45</v>
      </c>
      <c r="O196" s="72"/>
      <c r="P196" s="203">
        <f>O196*H196</f>
        <v>0</v>
      </c>
      <c r="Q196" s="203">
        <v>0.00213</v>
      </c>
      <c r="R196" s="203">
        <f>Q196*H196</f>
        <v>0.0177429</v>
      </c>
      <c r="S196" s="203">
        <v>0</v>
      </c>
      <c r="T196" s="20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5" t="s">
        <v>199</v>
      </c>
      <c r="AT196" s="205" t="s">
        <v>195</v>
      </c>
      <c r="AU196" s="205" t="s">
        <v>87</v>
      </c>
      <c r="AY196" s="18" t="s">
        <v>193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8" t="s">
        <v>87</v>
      </c>
      <c r="BK196" s="206">
        <f>ROUND(I196*H196,2)</f>
        <v>0</v>
      </c>
      <c r="BL196" s="18" t="s">
        <v>199</v>
      </c>
      <c r="BM196" s="205" t="s">
        <v>763</v>
      </c>
    </row>
    <row r="197" spans="1:65" s="2" customFormat="1" ht="16.5" customHeight="1">
      <c r="A197" s="35"/>
      <c r="B197" s="36"/>
      <c r="C197" s="193" t="s">
        <v>544</v>
      </c>
      <c r="D197" s="193" t="s">
        <v>195</v>
      </c>
      <c r="E197" s="194" t="s">
        <v>2905</v>
      </c>
      <c r="F197" s="195" t="s">
        <v>2906</v>
      </c>
      <c r="G197" s="196" t="s">
        <v>231</v>
      </c>
      <c r="H197" s="197">
        <v>17.1</v>
      </c>
      <c r="I197" s="198"/>
      <c r="J197" s="199">
        <f>ROUND(I197*H197,2)</f>
        <v>0</v>
      </c>
      <c r="K197" s="200"/>
      <c r="L197" s="40"/>
      <c r="M197" s="201" t="s">
        <v>1</v>
      </c>
      <c r="N197" s="202" t="s">
        <v>45</v>
      </c>
      <c r="O197" s="72"/>
      <c r="P197" s="203">
        <f>O197*H197</f>
        <v>0</v>
      </c>
      <c r="Q197" s="203">
        <v>0.00474</v>
      </c>
      <c r="R197" s="203">
        <f>Q197*H197</f>
        <v>0.08105400000000001</v>
      </c>
      <c r="S197" s="203">
        <v>0</v>
      </c>
      <c r="T197" s="20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5" t="s">
        <v>199</v>
      </c>
      <c r="AT197" s="205" t="s">
        <v>195</v>
      </c>
      <c r="AU197" s="205" t="s">
        <v>87</v>
      </c>
      <c r="AY197" s="18" t="s">
        <v>193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87</v>
      </c>
      <c r="BK197" s="206">
        <f>ROUND(I197*H197,2)</f>
        <v>0</v>
      </c>
      <c r="BL197" s="18" t="s">
        <v>199</v>
      </c>
      <c r="BM197" s="205" t="s">
        <v>783</v>
      </c>
    </row>
    <row r="198" spans="2:51" s="13" customFormat="1" ht="12">
      <c r="B198" s="207"/>
      <c r="C198" s="208"/>
      <c r="D198" s="209" t="s">
        <v>201</v>
      </c>
      <c r="E198" s="210" t="s">
        <v>1</v>
      </c>
      <c r="F198" s="211" t="s">
        <v>2907</v>
      </c>
      <c r="G198" s="208"/>
      <c r="H198" s="212">
        <v>17.1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201</v>
      </c>
      <c r="AU198" s="218" t="s">
        <v>87</v>
      </c>
      <c r="AV198" s="13" t="s">
        <v>89</v>
      </c>
      <c r="AW198" s="13" t="s">
        <v>36</v>
      </c>
      <c r="AX198" s="13" t="s">
        <v>80</v>
      </c>
      <c r="AY198" s="218" t="s">
        <v>193</v>
      </c>
    </row>
    <row r="199" spans="2:51" s="14" customFormat="1" ht="12">
      <c r="B199" s="219"/>
      <c r="C199" s="220"/>
      <c r="D199" s="209" t="s">
        <v>201</v>
      </c>
      <c r="E199" s="221" t="s">
        <v>1</v>
      </c>
      <c r="F199" s="222" t="s">
        <v>203</v>
      </c>
      <c r="G199" s="220"/>
      <c r="H199" s="223">
        <v>17.1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201</v>
      </c>
      <c r="AU199" s="229" t="s">
        <v>87</v>
      </c>
      <c r="AV199" s="14" t="s">
        <v>199</v>
      </c>
      <c r="AW199" s="14" t="s">
        <v>36</v>
      </c>
      <c r="AX199" s="14" t="s">
        <v>87</v>
      </c>
      <c r="AY199" s="229" t="s">
        <v>193</v>
      </c>
    </row>
    <row r="200" spans="1:65" s="2" customFormat="1" ht="24.2" customHeight="1">
      <c r="A200" s="35"/>
      <c r="B200" s="36"/>
      <c r="C200" s="193" t="s">
        <v>548</v>
      </c>
      <c r="D200" s="193" t="s">
        <v>195</v>
      </c>
      <c r="E200" s="194" t="s">
        <v>2908</v>
      </c>
      <c r="F200" s="195" t="s">
        <v>2909</v>
      </c>
      <c r="G200" s="196" t="s">
        <v>231</v>
      </c>
      <c r="H200" s="197">
        <v>17.1</v>
      </c>
      <c r="I200" s="198"/>
      <c r="J200" s="199">
        <f>ROUND(I200*H200,2)</f>
        <v>0</v>
      </c>
      <c r="K200" s="200"/>
      <c r="L200" s="40"/>
      <c r="M200" s="201" t="s">
        <v>1</v>
      </c>
      <c r="N200" s="202" t="s">
        <v>45</v>
      </c>
      <c r="O200" s="72"/>
      <c r="P200" s="203">
        <f>O200*H200</f>
        <v>0</v>
      </c>
      <c r="Q200" s="203">
        <v>0.00011</v>
      </c>
      <c r="R200" s="203">
        <f>Q200*H200</f>
        <v>0.0018810000000000003</v>
      </c>
      <c r="S200" s="203">
        <v>0</v>
      </c>
      <c r="T200" s="20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5" t="s">
        <v>199</v>
      </c>
      <c r="AT200" s="205" t="s">
        <v>195</v>
      </c>
      <c r="AU200" s="205" t="s">
        <v>87</v>
      </c>
      <c r="AY200" s="18" t="s">
        <v>193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8" t="s">
        <v>87</v>
      </c>
      <c r="BK200" s="206">
        <f>ROUND(I200*H200,2)</f>
        <v>0</v>
      </c>
      <c r="BL200" s="18" t="s">
        <v>199</v>
      </c>
      <c r="BM200" s="205" t="s">
        <v>801</v>
      </c>
    </row>
    <row r="201" spans="1:65" s="2" customFormat="1" ht="24.2" customHeight="1">
      <c r="A201" s="35"/>
      <c r="B201" s="36"/>
      <c r="C201" s="193" t="s">
        <v>552</v>
      </c>
      <c r="D201" s="193" t="s">
        <v>195</v>
      </c>
      <c r="E201" s="194" t="s">
        <v>2910</v>
      </c>
      <c r="F201" s="195" t="s">
        <v>2911</v>
      </c>
      <c r="G201" s="196" t="s">
        <v>1370</v>
      </c>
      <c r="H201" s="197">
        <v>16</v>
      </c>
      <c r="I201" s="198"/>
      <c r="J201" s="199">
        <f>ROUND(I201*H201,2)</f>
        <v>0</v>
      </c>
      <c r="K201" s="200"/>
      <c r="L201" s="40"/>
      <c r="M201" s="201" t="s">
        <v>1</v>
      </c>
      <c r="N201" s="202" t="s">
        <v>45</v>
      </c>
      <c r="O201" s="72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5" t="s">
        <v>199</v>
      </c>
      <c r="AT201" s="205" t="s">
        <v>195</v>
      </c>
      <c r="AU201" s="205" t="s">
        <v>87</v>
      </c>
      <c r="AY201" s="18" t="s">
        <v>193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87</v>
      </c>
      <c r="BK201" s="206">
        <f>ROUND(I201*H201,2)</f>
        <v>0</v>
      </c>
      <c r="BL201" s="18" t="s">
        <v>199</v>
      </c>
      <c r="BM201" s="205" t="s">
        <v>816</v>
      </c>
    </row>
    <row r="202" spans="1:65" s="2" customFormat="1" ht="24.2" customHeight="1">
      <c r="A202" s="35"/>
      <c r="B202" s="36"/>
      <c r="C202" s="193" t="s">
        <v>557</v>
      </c>
      <c r="D202" s="193" t="s">
        <v>195</v>
      </c>
      <c r="E202" s="194" t="s">
        <v>2912</v>
      </c>
      <c r="F202" s="195" t="s">
        <v>2913</v>
      </c>
      <c r="G202" s="196" t="s">
        <v>1366</v>
      </c>
      <c r="H202" s="197">
        <v>1</v>
      </c>
      <c r="I202" s="198"/>
      <c r="J202" s="199">
        <f>ROUND(I202*H202,2)</f>
        <v>0</v>
      </c>
      <c r="K202" s="200"/>
      <c r="L202" s="40"/>
      <c r="M202" s="201" t="s">
        <v>1</v>
      </c>
      <c r="N202" s="202" t="s">
        <v>45</v>
      </c>
      <c r="O202" s="72"/>
      <c r="P202" s="203">
        <f>O202*H202</f>
        <v>0</v>
      </c>
      <c r="Q202" s="203">
        <v>0.321</v>
      </c>
      <c r="R202" s="203">
        <f>Q202*H202</f>
        <v>0.321</v>
      </c>
      <c r="S202" s="203">
        <v>0</v>
      </c>
      <c r="T202" s="20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5" t="s">
        <v>199</v>
      </c>
      <c r="AT202" s="205" t="s">
        <v>195</v>
      </c>
      <c r="AU202" s="205" t="s">
        <v>87</v>
      </c>
      <c r="AY202" s="18" t="s">
        <v>193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87</v>
      </c>
      <c r="BK202" s="206">
        <f>ROUND(I202*H202,2)</f>
        <v>0</v>
      </c>
      <c r="BL202" s="18" t="s">
        <v>199</v>
      </c>
      <c r="BM202" s="205" t="s">
        <v>830</v>
      </c>
    </row>
    <row r="203" spans="1:65" s="2" customFormat="1" ht="24.2" customHeight="1">
      <c r="A203" s="35"/>
      <c r="B203" s="36"/>
      <c r="C203" s="193" t="s">
        <v>561</v>
      </c>
      <c r="D203" s="193" t="s">
        <v>195</v>
      </c>
      <c r="E203" s="194" t="s">
        <v>2914</v>
      </c>
      <c r="F203" s="195" t="s">
        <v>2915</v>
      </c>
      <c r="G203" s="196" t="s">
        <v>1366</v>
      </c>
      <c r="H203" s="197">
        <v>1</v>
      </c>
      <c r="I203" s="198"/>
      <c r="J203" s="199">
        <f>ROUND(I203*H203,2)</f>
        <v>0</v>
      </c>
      <c r="K203" s="200"/>
      <c r="L203" s="40"/>
      <c r="M203" s="201" t="s">
        <v>1</v>
      </c>
      <c r="N203" s="202" t="s">
        <v>45</v>
      </c>
      <c r="O203" s="72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5" t="s">
        <v>199</v>
      </c>
      <c r="AT203" s="205" t="s">
        <v>195</v>
      </c>
      <c r="AU203" s="205" t="s">
        <v>87</v>
      </c>
      <c r="AY203" s="18" t="s">
        <v>193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87</v>
      </c>
      <c r="BK203" s="206">
        <f>ROUND(I203*H203,2)</f>
        <v>0</v>
      </c>
      <c r="BL203" s="18" t="s">
        <v>199</v>
      </c>
      <c r="BM203" s="205" t="s">
        <v>861</v>
      </c>
    </row>
    <row r="204" spans="1:65" s="2" customFormat="1" ht="21.75" customHeight="1">
      <c r="A204" s="35"/>
      <c r="B204" s="36"/>
      <c r="C204" s="193" t="s">
        <v>566</v>
      </c>
      <c r="D204" s="193" t="s">
        <v>195</v>
      </c>
      <c r="E204" s="194" t="s">
        <v>2916</v>
      </c>
      <c r="F204" s="195" t="s">
        <v>2917</v>
      </c>
      <c r="G204" s="196" t="s">
        <v>231</v>
      </c>
      <c r="H204" s="197">
        <v>1.08</v>
      </c>
      <c r="I204" s="198"/>
      <c r="J204" s="199">
        <f>ROUND(I204*H204,2)</f>
        <v>0</v>
      </c>
      <c r="K204" s="200"/>
      <c r="L204" s="40"/>
      <c r="M204" s="201" t="s">
        <v>1</v>
      </c>
      <c r="N204" s="202" t="s">
        <v>45</v>
      </c>
      <c r="O204" s="72"/>
      <c r="P204" s="203">
        <f>O204*H204</f>
        <v>0</v>
      </c>
      <c r="Q204" s="203">
        <v>0.173</v>
      </c>
      <c r="R204" s="203">
        <f>Q204*H204</f>
        <v>0.18684</v>
      </c>
      <c r="S204" s="203">
        <v>0</v>
      </c>
      <c r="T204" s="20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5" t="s">
        <v>199</v>
      </c>
      <c r="AT204" s="205" t="s">
        <v>195</v>
      </c>
      <c r="AU204" s="205" t="s">
        <v>87</v>
      </c>
      <c r="AY204" s="18" t="s">
        <v>193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18" t="s">
        <v>87</v>
      </c>
      <c r="BK204" s="206">
        <f>ROUND(I204*H204,2)</f>
        <v>0</v>
      </c>
      <c r="BL204" s="18" t="s">
        <v>199</v>
      </c>
      <c r="BM204" s="205" t="s">
        <v>873</v>
      </c>
    </row>
    <row r="205" spans="2:51" s="13" customFormat="1" ht="12">
      <c r="B205" s="207"/>
      <c r="C205" s="208"/>
      <c r="D205" s="209" t="s">
        <v>201</v>
      </c>
      <c r="E205" s="210" t="s">
        <v>1</v>
      </c>
      <c r="F205" s="211" t="s">
        <v>2918</v>
      </c>
      <c r="G205" s="208"/>
      <c r="H205" s="212">
        <v>1.08</v>
      </c>
      <c r="I205" s="213"/>
      <c r="J205" s="208"/>
      <c r="K205" s="208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201</v>
      </c>
      <c r="AU205" s="218" t="s">
        <v>87</v>
      </c>
      <c r="AV205" s="13" t="s">
        <v>89</v>
      </c>
      <c r="AW205" s="13" t="s">
        <v>36</v>
      </c>
      <c r="AX205" s="13" t="s">
        <v>80</v>
      </c>
      <c r="AY205" s="218" t="s">
        <v>193</v>
      </c>
    </row>
    <row r="206" spans="2:51" s="14" customFormat="1" ht="12">
      <c r="B206" s="219"/>
      <c r="C206" s="220"/>
      <c r="D206" s="209" t="s">
        <v>201</v>
      </c>
      <c r="E206" s="221" t="s">
        <v>1</v>
      </c>
      <c r="F206" s="222" t="s">
        <v>203</v>
      </c>
      <c r="G206" s="220"/>
      <c r="H206" s="223">
        <v>1.08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201</v>
      </c>
      <c r="AU206" s="229" t="s">
        <v>87</v>
      </c>
      <c r="AV206" s="14" t="s">
        <v>199</v>
      </c>
      <c r="AW206" s="14" t="s">
        <v>36</v>
      </c>
      <c r="AX206" s="14" t="s">
        <v>87</v>
      </c>
      <c r="AY206" s="229" t="s">
        <v>193</v>
      </c>
    </row>
    <row r="207" spans="1:65" s="2" customFormat="1" ht="21.75" customHeight="1">
      <c r="A207" s="35"/>
      <c r="B207" s="36"/>
      <c r="C207" s="193" t="s">
        <v>570</v>
      </c>
      <c r="D207" s="193" t="s">
        <v>195</v>
      </c>
      <c r="E207" s="194" t="s">
        <v>2919</v>
      </c>
      <c r="F207" s="195" t="s">
        <v>2920</v>
      </c>
      <c r="G207" s="196" t="s">
        <v>216</v>
      </c>
      <c r="H207" s="197">
        <v>0.975</v>
      </c>
      <c r="I207" s="198"/>
      <c r="J207" s="199">
        <f>ROUND(I207*H207,2)</f>
        <v>0</v>
      </c>
      <c r="K207" s="200"/>
      <c r="L207" s="40"/>
      <c r="M207" s="201" t="s">
        <v>1</v>
      </c>
      <c r="N207" s="202" t="s">
        <v>45</v>
      </c>
      <c r="O207" s="72"/>
      <c r="P207" s="203">
        <f>O207*H207</f>
        <v>0</v>
      </c>
      <c r="Q207" s="203">
        <v>0</v>
      </c>
      <c r="R207" s="203">
        <f>Q207*H207</f>
        <v>0</v>
      </c>
      <c r="S207" s="203">
        <v>0</v>
      </c>
      <c r="T207" s="20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5" t="s">
        <v>199</v>
      </c>
      <c r="AT207" s="205" t="s">
        <v>195</v>
      </c>
      <c r="AU207" s="205" t="s">
        <v>87</v>
      </c>
      <c r="AY207" s="18" t="s">
        <v>193</v>
      </c>
      <c r="BE207" s="206">
        <f>IF(N207="základní",J207,0)</f>
        <v>0</v>
      </c>
      <c r="BF207" s="206">
        <f>IF(N207="snížená",J207,0)</f>
        <v>0</v>
      </c>
      <c r="BG207" s="206">
        <f>IF(N207="zákl. přenesená",J207,0)</f>
        <v>0</v>
      </c>
      <c r="BH207" s="206">
        <f>IF(N207="sníž. přenesená",J207,0)</f>
        <v>0</v>
      </c>
      <c r="BI207" s="206">
        <f>IF(N207="nulová",J207,0)</f>
        <v>0</v>
      </c>
      <c r="BJ207" s="18" t="s">
        <v>87</v>
      </c>
      <c r="BK207" s="206">
        <f>ROUND(I207*H207,2)</f>
        <v>0</v>
      </c>
      <c r="BL207" s="18" t="s">
        <v>199</v>
      </c>
      <c r="BM207" s="205" t="s">
        <v>883</v>
      </c>
    </row>
    <row r="208" spans="2:63" s="12" customFormat="1" ht="25.9" customHeight="1">
      <c r="B208" s="177"/>
      <c r="C208" s="178"/>
      <c r="D208" s="179" t="s">
        <v>79</v>
      </c>
      <c r="E208" s="180" t="s">
        <v>1362</v>
      </c>
      <c r="F208" s="180" t="s">
        <v>1363</v>
      </c>
      <c r="G208" s="178"/>
      <c r="H208" s="178"/>
      <c r="I208" s="181"/>
      <c r="J208" s="182">
        <f>BK208</f>
        <v>0</v>
      </c>
      <c r="K208" s="178"/>
      <c r="L208" s="183"/>
      <c r="M208" s="184"/>
      <c r="N208" s="185"/>
      <c r="O208" s="185"/>
      <c r="P208" s="186">
        <f>SUM(P209:P212)</f>
        <v>0</v>
      </c>
      <c r="Q208" s="185"/>
      <c r="R208" s="186">
        <f>SUM(R209:R212)</f>
        <v>0</v>
      </c>
      <c r="S208" s="185"/>
      <c r="T208" s="187">
        <f>SUM(T209:T212)</f>
        <v>0</v>
      </c>
      <c r="AR208" s="188" t="s">
        <v>87</v>
      </c>
      <c r="AT208" s="189" t="s">
        <v>79</v>
      </c>
      <c r="AU208" s="189" t="s">
        <v>80</v>
      </c>
      <c r="AY208" s="188" t="s">
        <v>193</v>
      </c>
      <c r="BK208" s="190">
        <f>SUM(BK209:BK212)</f>
        <v>0</v>
      </c>
    </row>
    <row r="209" spans="1:65" s="2" customFormat="1" ht="16.5" customHeight="1">
      <c r="A209" s="35"/>
      <c r="B209" s="36"/>
      <c r="C209" s="193" t="s">
        <v>576</v>
      </c>
      <c r="D209" s="193" t="s">
        <v>195</v>
      </c>
      <c r="E209" s="194" t="s">
        <v>1364</v>
      </c>
      <c r="F209" s="195" t="s">
        <v>1365</v>
      </c>
      <c r="G209" s="196" t="s">
        <v>1366</v>
      </c>
      <c r="H209" s="197">
        <v>1</v>
      </c>
      <c r="I209" s="198"/>
      <c r="J209" s="199">
        <f>ROUND(I209*H209,2)</f>
        <v>0</v>
      </c>
      <c r="K209" s="200"/>
      <c r="L209" s="40"/>
      <c r="M209" s="201" t="s">
        <v>1</v>
      </c>
      <c r="N209" s="202" t="s">
        <v>45</v>
      </c>
      <c r="O209" s="72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5" t="s">
        <v>199</v>
      </c>
      <c r="AT209" s="205" t="s">
        <v>195</v>
      </c>
      <c r="AU209" s="205" t="s">
        <v>87</v>
      </c>
      <c r="AY209" s="18" t="s">
        <v>193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18" t="s">
        <v>87</v>
      </c>
      <c r="BK209" s="206">
        <f>ROUND(I209*H209,2)</f>
        <v>0</v>
      </c>
      <c r="BL209" s="18" t="s">
        <v>199</v>
      </c>
      <c r="BM209" s="205" t="s">
        <v>893</v>
      </c>
    </row>
    <row r="210" spans="1:65" s="2" customFormat="1" ht="16.5" customHeight="1">
      <c r="A210" s="35"/>
      <c r="B210" s="36"/>
      <c r="C210" s="193" t="s">
        <v>584</v>
      </c>
      <c r="D210" s="193" t="s">
        <v>195</v>
      </c>
      <c r="E210" s="194" t="s">
        <v>1372</v>
      </c>
      <c r="F210" s="195" t="s">
        <v>1373</v>
      </c>
      <c r="G210" s="196" t="s">
        <v>1370</v>
      </c>
      <c r="H210" s="197">
        <v>1</v>
      </c>
      <c r="I210" s="198"/>
      <c r="J210" s="199">
        <f>ROUND(I210*H210,2)</f>
        <v>0</v>
      </c>
      <c r="K210" s="200"/>
      <c r="L210" s="40"/>
      <c r="M210" s="201" t="s">
        <v>1</v>
      </c>
      <c r="N210" s="202" t="s">
        <v>45</v>
      </c>
      <c r="O210" s="72"/>
      <c r="P210" s="203">
        <f>O210*H210</f>
        <v>0</v>
      </c>
      <c r="Q210" s="203">
        <v>0</v>
      </c>
      <c r="R210" s="203">
        <f>Q210*H210</f>
        <v>0</v>
      </c>
      <c r="S210" s="203">
        <v>0</v>
      </c>
      <c r="T210" s="20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5" t="s">
        <v>199</v>
      </c>
      <c r="AT210" s="205" t="s">
        <v>195</v>
      </c>
      <c r="AU210" s="205" t="s">
        <v>87</v>
      </c>
      <c r="AY210" s="18" t="s">
        <v>193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8" t="s">
        <v>87</v>
      </c>
      <c r="BK210" s="206">
        <f>ROUND(I210*H210,2)</f>
        <v>0</v>
      </c>
      <c r="BL210" s="18" t="s">
        <v>199</v>
      </c>
      <c r="BM210" s="205" t="s">
        <v>901</v>
      </c>
    </row>
    <row r="211" spans="1:65" s="2" customFormat="1" ht="24.2" customHeight="1">
      <c r="A211" s="35"/>
      <c r="B211" s="36"/>
      <c r="C211" s="193" t="s">
        <v>588</v>
      </c>
      <c r="D211" s="193" t="s">
        <v>195</v>
      </c>
      <c r="E211" s="194" t="s">
        <v>1375</v>
      </c>
      <c r="F211" s="195" t="s">
        <v>1376</v>
      </c>
      <c r="G211" s="196" t="s">
        <v>1377</v>
      </c>
      <c r="H211" s="197">
        <v>1</v>
      </c>
      <c r="I211" s="198"/>
      <c r="J211" s="199">
        <f>ROUND(I211*H211,2)</f>
        <v>0</v>
      </c>
      <c r="K211" s="200"/>
      <c r="L211" s="40"/>
      <c r="M211" s="201" t="s">
        <v>1</v>
      </c>
      <c r="N211" s="202" t="s">
        <v>45</v>
      </c>
      <c r="O211" s="72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5" t="s">
        <v>199</v>
      </c>
      <c r="AT211" s="205" t="s">
        <v>195</v>
      </c>
      <c r="AU211" s="205" t="s">
        <v>87</v>
      </c>
      <c r="AY211" s="18" t="s">
        <v>193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8" t="s">
        <v>87</v>
      </c>
      <c r="BK211" s="206">
        <f>ROUND(I211*H211,2)</f>
        <v>0</v>
      </c>
      <c r="BL211" s="18" t="s">
        <v>199</v>
      </c>
      <c r="BM211" s="205" t="s">
        <v>909</v>
      </c>
    </row>
    <row r="212" spans="1:65" s="2" customFormat="1" ht="16.5" customHeight="1">
      <c r="A212" s="35"/>
      <c r="B212" s="36"/>
      <c r="C212" s="193" t="s">
        <v>594</v>
      </c>
      <c r="D212" s="193" t="s">
        <v>195</v>
      </c>
      <c r="E212" s="194" t="s">
        <v>1379</v>
      </c>
      <c r="F212" s="195" t="s">
        <v>1380</v>
      </c>
      <c r="G212" s="196" t="s">
        <v>1366</v>
      </c>
      <c r="H212" s="197">
        <v>1</v>
      </c>
      <c r="I212" s="198"/>
      <c r="J212" s="199">
        <f>ROUND(I212*H212,2)</f>
        <v>0</v>
      </c>
      <c r="K212" s="200"/>
      <c r="L212" s="40"/>
      <c r="M212" s="267" t="s">
        <v>1</v>
      </c>
      <c r="N212" s="268" t="s">
        <v>45</v>
      </c>
      <c r="O212" s="269"/>
      <c r="P212" s="270">
        <f>O212*H212</f>
        <v>0</v>
      </c>
      <c r="Q212" s="270">
        <v>0</v>
      </c>
      <c r="R212" s="270">
        <f>Q212*H212</f>
        <v>0</v>
      </c>
      <c r="S212" s="270">
        <v>0</v>
      </c>
      <c r="T212" s="27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5" t="s">
        <v>199</v>
      </c>
      <c r="AT212" s="205" t="s">
        <v>195</v>
      </c>
      <c r="AU212" s="205" t="s">
        <v>87</v>
      </c>
      <c r="AY212" s="18" t="s">
        <v>193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8" t="s">
        <v>87</v>
      </c>
      <c r="BK212" s="206">
        <f>ROUND(I212*H212,2)</f>
        <v>0</v>
      </c>
      <c r="BL212" s="18" t="s">
        <v>199</v>
      </c>
      <c r="BM212" s="205" t="s">
        <v>917</v>
      </c>
    </row>
    <row r="213" spans="1:31" s="2" customFormat="1" ht="6.95" customHeight="1">
      <c r="A213" s="35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40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algorithmName="SHA-512" hashValue="Sp5PfVjTVq0eHLe3eYFHxA0EGllbaXVWgkYjBQAKfej+eWtiyKLM+rxT4a0I1A8yvSKY1fQWAIifmAI5heKYjA==" saltValue="IKpJP+hrCvG/WN80GMedRn+ZndRMMFrVixsjUFzZITtBdBCadOM5DHSR8tN7TPyJls6oGFwKwbD1vOtEqqh9iw==" spinCount="100000" sheet="1" objects="1" scenarios="1" formatColumns="0" formatRows="0" autoFilter="0"/>
  <autoFilter ref="C125:K212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Rinn</dc:creator>
  <cp:keywords/>
  <dc:description/>
  <cp:lastModifiedBy>Martin Hlaváček</cp:lastModifiedBy>
  <dcterms:created xsi:type="dcterms:W3CDTF">2022-07-09T21:25:21Z</dcterms:created>
  <dcterms:modified xsi:type="dcterms:W3CDTF">2022-08-17T14:06:16Z</dcterms:modified>
  <cp:category/>
  <cp:version/>
  <cp:contentType/>
  <cp:contentStatus/>
</cp:coreProperties>
</file>