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acovní dokumenty\VEŘEJNÉ ZAKÁZKY\OŘ - Městská knihovna č.p. 452\VZ - demolice\"/>
    </mc:Choice>
  </mc:AlternateContent>
  <xr:revisionPtr revIDLastSave="0" documentId="8_{9B337CBB-0E6E-48D2-9B1A-88F2A2FD268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.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01.2 Pol'!$A$1:$X$196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3" i="12" l="1"/>
  <c r="G18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AF186" i="12" s="1"/>
  <c r="I13" i="12"/>
  <c r="K13" i="12"/>
  <c r="O13" i="12"/>
  <c r="Q13" i="12"/>
  <c r="V13" i="12"/>
  <c r="G15" i="12"/>
  <c r="I15" i="12"/>
  <c r="K15" i="12"/>
  <c r="K12" i="12" s="1"/>
  <c r="O15" i="12"/>
  <c r="Q15" i="12"/>
  <c r="V15" i="12"/>
  <c r="V12" i="12" s="1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5" i="12"/>
  <c r="M35" i="12" s="1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6" i="12"/>
  <c r="M86" i="12" s="1"/>
  <c r="I86" i="12"/>
  <c r="K86" i="12"/>
  <c r="O86" i="12"/>
  <c r="Q86" i="12"/>
  <c r="V86" i="12"/>
  <c r="G88" i="12"/>
  <c r="G87" i="12" s="1"/>
  <c r="I53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M89" i="12" s="1"/>
  <c r="I90" i="12"/>
  <c r="I89" i="12" s="1"/>
  <c r="K90" i="12"/>
  <c r="K89" i="12" s="1"/>
  <c r="O90" i="12"/>
  <c r="O89" i="12" s="1"/>
  <c r="Q90" i="12"/>
  <c r="Q89" i="12" s="1"/>
  <c r="V90" i="12"/>
  <c r="V89" i="12" s="1"/>
  <c r="G95" i="12"/>
  <c r="G94" i="12" s="1"/>
  <c r="I55" i="1" s="1"/>
  <c r="I95" i="12"/>
  <c r="I94" i="12" s="1"/>
  <c r="K95" i="12"/>
  <c r="K94" i="12" s="1"/>
  <c r="O95" i="12"/>
  <c r="O94" i="12" s="1"/>
  <c r="Q95" i="12"/>
  <c r="Q94" i="12" s="1"/>
  <c r="V95" i="12"/>
  <c r="V94" i="12" s="1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3" i="12"/>
  <c r="I113" i="12"/>
  <c r="K113" i="12"/>
  <c r="K112" i="12" s="1"/>
  <c r="M113" i="12"/>
  <c r="O113" i="12"/>
  <c r="Q113" i="12"/>
  <c r="V113" i="12"/>
  <c r="V112" i="12" s="1"/>
  <c r="G115" i="12"/>
  <c r="M115" i="12" s="1"/>
  <c r="I115" i="12"/>
  <c r="I112" i="12" s="1"/>
  <c r="K115" i="12"/>
  <c r="O115" i="12"/>
  <c r="Q115" i="12"/>
  <c r="Q112" i="12" s="1"/>
  <c r="V115" i="12"/>
  <c r="G120" i="12"/>
  <c r="I120" i="12"/>
  <c r="K120" i="12"/>
  <c r="M120" i="12"/>
  <c r="O120" i="12"/>
  <c r="Q120" i="12"/>
  <c r="V120" i="12"/>
  <c r="G123" i="12"/>
  <c r="I123" i="12"/>
  <c r="K123" i="12"/>
  <c r="M123" i="12"/>
  <c r="O123" i="12"/>
  <c r="Q123" i="12"/>
  <c r="V123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8" i="12"/>
  <c r="I138" i="12"/>
  <c r="K138" i="12"/>
  <c r="M138" i="12"/>
  <c r="O138" i="12"/>
  <c r="Q138" i="12"/>
  <c r="V138" i="12"/>
  <c r="G142" i="12"/>
  <c r="M142" i="12" s="1"/>
  <c r="I142" i="12"/>
  <c r="I141" i="12" s="1"/>
  <c r="K142" i="12"/>
  <c r="O142" i="12"/>
  <c r="O141" i="12" s="1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Q147" i="12" s="1"/>
  <c r="V148" i="12"/>
  <c r="V147" i="12" s="1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G155" i="12" s="1"/>
  <c r="I61" i="1" s="1"/>
  <c r="I156" i="12"/>
  <c r="I155" i="12" s="1"/>
  <c r="K156" i="12"/>
  <c r="K155" i="12" s="1"/>
  <c r="O156" i="12"/>
  <c r="O155" i="12" s="1"/>
  <c r="Q156" i="12"/>
  <c r="Q155" i="12" s="1"/>
  <c r="V156" i="12"/>
  <c r="V155" i="12" s="1"/>
  <c r="G159" i="12"/>
  <c r="M159" i="12" s="1"/>
  <c r="I159" i="12"/>
  <c r="K159" i="12"/>
  <c r="O159" i="12"/>
  <c r="O158" i="12" s="1"/>
  <c r="Q159" i="12"/>
  <c r="V159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8" i="12"/>
  <c r="I168" i="12"/>
  <c r="K168" i="12"/>
  <c r="M168" i="12"/>
  <c r="O168" i="12"/>
  <c r="Q168" i="12"/>
  <c r="V168" i="12"/>
  <c r="G171" i="12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I183" i="12"/>
  <c r="G184" i="12"/>
  <c r="M184" i="12" s="1"/>
  <c r="M183" i="12" s="1"/>
  <c r="I184" i="12"/>
  <c r="K184" i="12"/>
  <c r="K183" i="12" s="1"/>
  <c r="O184" i="12"/>
  <c r="O183" i="12" s="1"/>
  <c r="Q184" i="12"/>
  <c r="Q183" i="12" s="1"/>
  <c r="V184" i="12"/>
  <c r="V183" i="12" s="1"/>
  <c r="AE186" i="12"/>
  <c r="F41" i="1" s="1"/>
  <c r="I20" i="1"/>
  <c r="I18" i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0" i="1"/>
  <c r="G39" i="1"/>
  <c r="G42" i="1" s="1"/>
  <c r="G25" i="1" s="1"/>
  <c r="A25" i="1" s="1"/>
  <c r="A26" i="1" s="1"/>
  <c r="G26" i="1" s="1"/>
  <c r="K119" i="12"/>
  <c r="Q17" i="12"/>
  <c r="O17" i="12"/>
  <c r="I49" i="1"/>
  <c r="O167" i="12"/>
  <c r="K158" i="12"/>
  <c r="I119" i="12"/>
  <c r="I63" i="12"/>
  <c r="K17" i="12"/>
  <c r="G12" i="12"/>
  <c r="I50" i="1" s="1"/>
  <c r="V167" i="12"/>
  <c r="I167" i="12"/>
  <c r="I158" i="12"/>
  <c r="O119" i="12"/>
  <c r="V99" i="12"/>
  <c r="F39" i="1"/>
  <c r="V141" i="12"/>
  <c r="G141" i="12"/>
  <c r="I59" i="1" s="1"/>
  <c r="O112" i="12"/>
  <c r="Q99" i="12"/>
  <c r="V63" i="12"/>
  <c r="Q12" i="12"/>
  <c r="G167" i="12"/>
  <c r="I63" i="1" s="1"/>
  <c r="K147" i="12"/>
  <c r="I147" i="12"/>
  <c r="Q141" i="12"/>
  <c r="V119" i="12"/>
  <c r="O99" i="12"/>
  <c r="I17" i="12"/>
  <c r="F40" i="1"/>
  <c r="K167" i="12"/>
  <c r="Q119" i="12"/>
  <c r="K99" i="12"/>
  <c r="Q63" i="12"/>
  <c r="O63" i="12"/>
  <c r="M13" i="12"/>
  <c r="Q167" i="12"/>
  <c r="V158" i="12"/>
  <c r="O147" i="12"/>
  <c r="I99" i="12"/>
  <c r="K63" i="12"/>
  <c r="V17" i="12"/>
  <c r="O12" i="12"/>
  <c r="Q158" i="12"/>
  <c r="K141" i="12"/>
  <c r="G112" i="12"/>
  <c r="I57" i="1" s="1"/>
  <c r="I12" i="12"/>
  <c r="M147" i="12"/>
  <c r="M141" i="12"/>
  <c r="M158" i="12"/>
  <c r="M119" i="12"/>
  <c r="M99" i="12"/>
  <c r="M17" i="12"/>
  <c r="M112" i="12"/>
  <c r="M63" i="12"/>
  <c r="I64" i="1"/>
  <c r="I19" i="1" s="1"/>
  <c r="G158" i="12"/>
  <c r="I62" i="1" s="1"/>
  <c r="M156" i="12"/>
  <c r="M155" i="12" s="1"/>
  <c r="G99" i="12"/>
  <c r="I56" i="1" s="1"/>
  <c r="M95" i="12"/>
  <c r="M94" i="12" s="1"/>
  <c r="G89" i="12"/>
  <c r="I54" i="1" s="1"/>
  <c r="M88" i="12"/>
  <c r="M87" i="12" s="1"/>
  <c r="G63" i="12"/>
  <c r="I52" i="1" s="1"/>
  <c r="G17" i="12"/>
  <c r="I51" i="1" s="1"/>
  <c r="M15" i="12"/>
  <c r="M12" i="12" s="1"/>
  <c r="G147" i="12"/>
  <c r="I60" i="1" s="1"/>
  <c r="G119" i="12"/>
  <c r="I58" i="1" s="1"/>
  <c r="M171" i="12"/>
  <c r="M167" i="12" s="1"/>
  <c r="H40" i="1" l="1"/>
  <c r="I40" i="1" s="1"/>
  <c r="I17" i="1"/>
  <c r="F42" i="1"/>
  <c r="H39" i="1"/>
  <c r="G186" i="12"/>
  <c r="I16" i="1"/>
  <c r="I21" i="1" s="1"/>
  <c r="I65" i="1"/>
  <c r="J64" i="1" l="1"/>
  <c r="J60" i="1"/>
  <c r="J61" i="1"/>
  <c r="J50" i="1"/>
  <c r="J58" i="1"/>
  <c r="J62" i="1"/>
  <c r="J63" i="1"/>
  <c r="J49" i="1"/>
  <c r="J51" i="1"/>
  <c r="J55" i="1"/>
  <c r="J54" i="1"/>
  <c r="J56" i="1"/>
  <c r="J52" i="1"/>
  <c r="J59" i="1"/>
  <c r="J53" i="1"/>
  <c r="J57" i="1"/>
  <c r="I39" i="1"/>
  <c r="I42" i="1" s="1"/>
  <c r="H42" i="1"/>
  <c r="G28" i="1"/>
  <c r="G23" i="1"/>
  <c r="A23" i="1" s="1"/>
  <c r="A24" i="1" s="1"/>
  <c r="G24" i="1" s="1"/>
  <c r="A27" i="1" s="1"/>
  <c r="A29" i="1" s="1"/>
  <c r="G29" i="1" s="1"/>
  <c r="G27" i="1" s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Bubeníček</author>
  </authors>
  <commentList>
    <comment ref="S6" authorId="0" shapeId="0" xr:uid="{0C22F8E1-B756-43FA-A99B-368C30A9C0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CF79A4-34B5-4532-9528-AD4413A0F9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<sst xmlns="http://schemas.openxmlformats.org/spreadsheetml/2006/main" count="914" uniqueCount="367">
  <si>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</si>
  <si>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</si>
  <si>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</si>
  <si>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</si>
  <si>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</si>
  <si>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</si>
  <si>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</si>
  <si>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</si>
  <si>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</si>
  <si>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</si>
  <si>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</si>
  <si>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</si>
  <si>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</si>
  <si>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</si>
  <si>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</si>
  <si>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</si>
  <si>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</si>
  <si>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</si>
  <si>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</si>
  <si>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</si>
  <si>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</si>
  <si>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</si>
  <si>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</si>
  <si>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</si>
  <si>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</si>
  <si>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</si>
  <si>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</si>
  <si>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</si>
  <si>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</si>
  <si>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</si>
  <si>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</si>
  <si>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</si>
  <si>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</si>
  <si>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</si>
  <si>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</si>
  <si>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</si>
  <si>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</si>
  <si>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</si>
  <si>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</si>
  <si>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</si>
  <si>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</si>
  <si>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</si>
  <si>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</si>
  <si>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01.2</t>
  </si>
  <si>
    <t>01.2 - CÚ 22/ I</t>
  </si>
  <si>
    <t>01</t>
  </si>
  <si>
    <t>Demolice</t>
  </si>
  <si>
    <t>Objekt:</t>
  </si>
  <si>
    <t>Rozpočet:</t>
  </si>
  <si>
    <t>15/12/029</t>
  </si>
  <si>
    <t>Č. TŘEBOVÁ - demolice části objektu č.p. 452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</si>
  <si>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</si>
  <si>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</si>
  <si>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</si>
  <si>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</si>
  <si>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</si>
  <si>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</si>
  <si>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</si>
  <si>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</si>
  <si>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</si>
  <si>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96</t>
  </si>
  <si>
    <t>Bourání konstrukcí</t>
  </si>
  <si>
    <t>98</t>
  </si>
  <si>
    <t>99</t>
  </si>
  <si>
    <t>Staveništní přesun hmot</t>
  </si>
  <si>
    <t>712</t>
  </si>
  <si>
    <t>Živičné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</si>
  <si>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</si>
  <si>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</si>
  <si>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</si>
  <si>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</si>
  <si>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</si>
  <si>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</si>
  <si>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</si>
  <si>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</si>
  <si>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</si>
  <si>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</si>
  <si>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</si>
  <si>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</si>
  <si>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</si>
  <si>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</si>
  <si>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</si>
  <si>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</si>
  <si>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</si>
  <si>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</si>
  <si>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</si>
  <si>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</si>
  <si>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</si>
  <si>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</si>
  <si>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</si>
  <si>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</si>
  <si>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</si>
  <si>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</si>
  <si>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</si>
  <si>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</si>
  <si>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</si>
  <si>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</si>
  <si>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</si>
  <si>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</si>
  <si>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</si>
  <si>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</si>
  <si>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</si>
  <si>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</si>
  <si>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</si>
  <si>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</si>
  <si>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</si>
  <si>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</si>
  <si>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</si>
  <si>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</si>
  <si>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</si>
  <si>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</si>
  <si>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</si>
  <si>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</si>
  <si>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</si>
  <si>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</si>
  <si>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174101101R00</t>
  </si>
  <si>
    <t>Zásyp jam, rýh, šachet se zhutněním</t>
  </si>
  <si>
    <t>m3</t>
  </si>
  <si>
    <t>RTS 22/ I</t>
  </si>
  <si>
    <t>Práce</t>
  </si>
  <si>
    <t>POL1_</t>
  </si>
  <si>
    <t>zásyp rýh po vybouraných základech : 59,2895+(2,0*1,2)*0,5</t>
  </si>
  <si>
    <t>VV</t>
  </si>
  <si>
    <t>zásyp kotelny : 7,5</t>
  </si>
  <si>
    <t>310239211RT2</t>
  </si>
  <si>
    <t>Zazdívka otvorů plochy do 4 m2 cihlami na MVC s použitím suché maltové směsi</t>
  </si>
  <si>
    <t>zazdívka 4 otvorů po dveřích : 4*((1,0*2,0)*0,375)</t>
  </si>
  <si>
    <t>900100001RA0</t>
  </si>
  <si>
    <t>Zřízení dočasného oplocení z drátěného pletiva, ocelové sloupky</t>
  </si>
  <si>
    <t>100 m</t>
  </si>
  <si>
    <t>Agregovaná položka</t>
  </si>
  <si>
    <t>POL2_</t>
  </si>
  <si>
    <t>(2,42+43,8+18,0+6,8+5,2+17,6+4,5)*0,01</t>
  </si>
  <si>
    <t>962081131R00</t>
  </si>
  <si>
    <t>Bourání příček ze skleněných tvárnic tl. 10 cm</t>
  </si>
  <si>
    <t>m2</t>
  </si>
  <si>
    <t>1. np - venkovní okna : 2,64*2,1-(0,8*0,5)+1,3*2,1-(0,8*0,5)+4*(0,9*0,8)+3*(1,0*1,2)+1*(1,0*1,0)</t>
  </si>
  <si>
    <t xml:space="preserve">         - vnitřní stěny : (0,6*2,6+1,0*0,8)+(0,8*2,6+0,8*2,6+1,0*0,8)+(2,0*0,8)</t>
  </si>
  <si>
    <t>965082941R00</t>
  </si>
  <si>
    <t>Odstranění násypu tl. nad 20 cm jakékoliv plochy</t>
  </si>
  <si>
    <t>podsyp pod podlahou - použito k zásypu rýh po vybouraných základech - prům. 35 cm : 320,0*0,35</t>
  </si>
  <si>
    <t>968061112R00</t>
  </si>
  <si>
    <t>Vyvěšení dřevěných okenních křídel pl. do 1,5 m2</t>
  </si>
  <si>
    <t>kus</t>
  </si>
  <si>
    <t>1. np : 10+7</t>
  </si>
  <si>
    <t>2. np : 6*2</t>
  </si>
  <si>
    <t>968061113R00</t>
  </si>
  <si>
    <t>Vyvěšení dřevěných okenních křídel pl. nad 1,5 m2</t>
  </si>
  <si>
    <t>1. np : 9</t>
  </si>
  <si>
    <t>2. np : 2</t>
  </si>
  <si>
    <t>968061125R00</t>
  </si>
  <si>
    <t>Vyvěšení dřevěných dveřních křídel pl. do 2 m2</t>
  </si>
  <si>
    <t>1. np : 28</t>
  </si>
  <si>
    <t>2. np : 5</t>
  </si>
  <si>
    <t>968062245R00</t>
  </si>
  <si>
    <t>Vybourání dřevěných rámů oken jednoduch. pl. 2 m2</t>
  </si>
  <si>
    <t>1. np : 0,9*1,5+3*(0,8*0,6)+4*(0,9*0,5)</t>
  </si>
  <si>
    <t>vnitřní výdejní okénka : 2*(1,25*1,25)</t>
  </si>
  <si>
    <t>968062246R00</t>
  </si>
  <si>
    <t>Vybourání dřevěných rámů oken jednoduch. pl. 4 m2</t>
  </si>
  <si>
    <t>1. np : 8*(1,2*2,1)+1*(1,5*2,1)</t>
  </si>
  <si>
    <t>2. np : 6*(1,5*1,5)+1*(1,25*2,1)</t>
  </si>
  <si>
    <t>968062455R00</t>
  </si>
  <si>
    <t>Vybourání dřevěných dveřních zárubní pl. do 2 m2</t>
  </si>
  <si>
    <t>1. np : 2*(0,8*2,0)</t>
  </si>
  <si>
    <t>968071125R00</t>
  </si>
  <si>
    <t>Vyvěšení, zavěšení kovových křídel dveří pl. 2 m2</t>
  </si>
  <si>
    <t>sklad, trafostanice : 2+2</t>
  </si>
  <si>
    <t>968071136R00</t>
  </si>
  <si>
    <t>Vyvěšení, zavěšení kovových křídel vrat do 4 m2</t>
  </si>
  <si>
    <t>garáž : 2</t>
  </si>
  <si>
    <t>968071137R00</t>
  </si>
  <si>
    <t>Vyvěšení, zavěšení kovových křídel vrat nad 4 m2</t>
  </si>
  <si>
    <t>brána do dvora : 2</t>
  </si>
  <si>
    <t>968072246R00</t>
  </si>
  <si>
    <t>Vybourání kovových rámů oken jednod. pl. 4 m2</t>
  </si>
  <si>
    <t>2. np - žaluzie? půda : 2*(1,65*1,5)</t>
  </si>
  <si>
    <t>968072247R00</t>
  </si>
  <si>
    <t>Vybourání kovových rámů oken jednod. nad 4 m2</t>
  </si>
  <si>
    <t>1. np dílna : 4*(2,64*2,1)</t>
  </si>
  <si>
    <t>968072455R00</t>
  </si>
  <si>
    <t>Vybourání kovových dveřních zárubní pl. do 2 m2</t>
  </si>
  <si>
    <t>1. np : 11*(0,8*2,0)+7*(0,6*2,0)+1*(0,8*2,0)</t>
  </si>
  <si>
    <t>2. np : 5*(0,8*2,0)</t>
  </si>
  <si>
    <t>968072456R00</t>
  </si>
  <si>
    <t>Vybourání kovových dveřních zárubní pl. nad 2 m2</t>
  </si>
  <si>
    <t>1. np : 4*(1,4*2,0)</t>
  </si>
  <si>
    <t>968072558R00</t>
  </si>
  <si>
    <t>Vybourání kovových vrat plochy do 5 m2</t>
  </si>
  <si>
    <t>sklad, trafostanice : (1,55*2,4)+(1,44*2,5)</t>
  </si>
  <si>
    <t>968072559R00</t>
  </si>
  <si>
    <t>Vybourání kovových vrat plochy nad 5 m2</t>
  </si>
  <si>
    <t>garáž : 2,4*2,4</t>
  </si>
  <si>
    <t>968072641R00</t>
  </si>
  <si>
    <t>Vybourání kovových stěn, kromě výkladních</t>
  </si>
  <si>
    <t>1. np zádveří : 2*(2,64*3,0)</t>
  </si>
  <si>
    <t>973031825R00</t>
  </si>
  <si>
    <t>Vysekání kapes pro zavázání zdí tl. 45 cm</t>
  </si>
  <si>
    <t>m</t>
  </si>
  <si>
    <t>zazdívka 4 otvorů po dveřích : 4*(2*2,0)</t>
  </si>
  <si>
    <t>961044111R00</t>
  </si>
  <si>
    <t>Bourání základů z betonu prostého</t>
  </si>
  <si>
    <t>základy cca 50 cm pod úroveň terénu - dle TZ : ((1,8+43,8+17,4+6,2+5,2+17,55)*0,6)*0,5</t>
  </si>
  <si>
    <t>((7,89+23,5+11,5+17,5)*0,6)*0,5+((6,95+4*7,5+1,3+0,5+3,5+2*3,3+5,5)*0,5)*0,5</t>
  </si>
  <si>
    <t>betonový blok v hale : (2,0*1,2)*1,0</t>
  </si>
  <si>
    <t>962042321R00</t>
  </si>
  <si>
    <t>Bourání zdiva nadzákladového z betonu prostého</t>
  </si>
  <si>
    <t>betonový blok v hale : (2,0*1,2)*0,7</t>
  </si>
  <si>
    <t>962052314R00</t>
  </si>
  <si>
    <t>Bourání pilířů železobetonových</t>
  </si>
  <si>
    <t>portál nad vjezdovou bránou do dvora - sloup při zdi nedemolované části budovy : 4,7*(0,45*0,3)</t>
  </si>
  <si>
    <t>963012520R00</t>
  </si>
  <si>
    <t>Bourání stropů z panelů žb. š.30 cm, tl. nad 14 cm</t>
  </si>
  <si>
    <t>ruční bourání panel. stropu (nad 1. np vč. podlahy) - v části objektu ve styku s nedemolovanou částí objektu : (((7,8+2,2)/2)*22,0)*0,3</t>
  </si>
  <si>
    <t>(((7,8+2,2)/2)*22,0)*0,2</t>
  </si>
  <si>
    <t>964052111R00</t>
  </si>
  <si>
    <t>Bourání samostatných trámů ŽB průřezu do 0,16 m2</t>
  </si>
  <si>
    <t>portál nad vjezdovou bránou do dvora : 4,55*(0,45*0,3)</t>
  </si>
  <si>
    <t>974031154R00</t>
  </si>
  <si>
    <t>Vysekání rýh ve zdi cihelné 10 x 15 cm</t>
  </si>
  <si>
    <t>odsekání nosných zdí zavázaných do nedemolované části odjektu : 1*6,8</t>
  </si>
  <si>
    <t>974031157R00</t>
  </si>
  <si>
    <t>Vysekání rýh ve zdi cihelné 10 x 30 cm</t>
  </si>
  <si>
    <t>odsekání nosných zdí zavázaných do nedemolované části odjektu : 2*6,8+1*3,5</t>
  </si>
  <si>
    <t>981011314R00</t>
  </si>
  <si>
    <t>Demolice budov, zdivo, podíl konstr. do 25 %, MVC</t>
  </si>
  <si>
    <t>1. np : (18,0*23,5+((23,5+19,5)/2)*5,15+(10,0*2,8)/2)*4,75+(((6,95+5,86)/2)*16,5)*0,3+(((7,9+2,45)/2)*20,6)*4,05</t>
  </si>
  <si>
    <t>2. np : (((7,9+2,45)/2)*20,6)*2,75</t>
  </si>
  <si>
    <t>základy po úroveň terénu : ((43,8+16,8+6,8+5,2+17,5+8,5+5,86+10,86+2,4+7,89+23,5+11,5+17,5)*0,6)*0,46</t>
  </si>
  <si>
    <t>((6,95+4*7,5+1,3+0,5+3,5+2*3,3+5,5)*0,5)*0,46</t>
  </si>
  <si>
    <t>R09802.05</t>
  </si>
  <si>
    <t>Příplatek - kropení zdiva (suti) pro omezení prašnosti</t>
  </si>
  <si>
    <t>kpl</t>
  </si>
  <si>
    <t>Vlastní</t>
  </si>
  <si>
    <t>Indiv</t>
  </si>
  <si>
    <t>998981123R00</t>
  </si>
  <si>
    <t>Přesun hmot demolice postup. rozebíráním v. do 21m</t>
  </si>
  <si>
    <t>t</t>
  </si>
  <si>
    <t>Přesun hmot</t>
  </si>
  <si>
    <t>POL7_</t>
  </si>
  <si>
    <t>712300832R00</t>
  </si>
  <si>
    <t>Odstranění živičné krytiny střech do 10° 2vrstvé</t>
  </si>
  <si>
    <t>1. np : 18,0*23,5+((23,5+19,5)/2)*5,15+(10,0*2,8)/2-((6,95+5,86)/2)*16,5</t>
  </si>
  <si>
    <t>2. np : ((7,9+2,45)/2)*20,6</t>
  </si>
  <si>
    <t>svisle kolem atik a na lemech zdí : (116,85+97,15)*0,2</t>
  </si>
  <si>
    <t>713101122R00</t>
  </si>
  <si>
    <t>Odstr.tep.izol. stropů,volně,minerál tl.100-200 mm</t>
  </si>
  <si>
    <t>1. np : 18,0*23,5+((23,5+19,5)/2)*5,15+(10,0*2,8)/2</t>
  </si>
  <si>
    <t>-30,0</t>
  </si>
  <si>
    <t>725110811R00</t>
  </si>
  <si>
    <t>Demontáž klozetů splachovacích</t>
  </si>
  <si>
    <t>soubor</t>
  </si>
  <si>
    <t>1. np : 4</t>
  </si>
  <si>
    <t>725210821R00</t>
  </si>
  <si>
    <t>Demontáž umyvadel bez výtokových armatur</t>
  </si>
  <si>
    <t>1. np : 7</t>
  </si>
  <si>
    <t>2. np : 1</t>
  </si>
  <si>
    <t>725220841R00</t>
  </si>
  <si>
    <t>Demontáž ocelové vany</t>
  </si>
  <si>
    <t>1. np : 1</t>
  </si>
  <si>
    <t>725310823R00</t>
  </si>
  <si>
    <t>Demontáž dřezů 1dílných v kuchyňské sestavě</t>
  </si>
  <si>
    <t>725820801R00</t>
  </si>
  <si>
    <t>Demontáž baterie nástěnné do G 3/4</t>
  </si>
  <si>
    <t>1. np : 8</t>
  </si>
  <si>
    <t>762342812R00</t>
  </si>
  <si>
    <t>Demontáž laťování střech</t>
  </si>
  <si>
    <t>vyšší loď v 1. np : 2*(17,0*4,1)-6*(3,0*1,0)</t>
  </si>
  <si>
    <t>762900030RAB</t>
  </si>
  <si>
    <t>Demontáž dřevěného krovu s bedněním</t>
  </si>
  <si>
    <t>764323820R00</t>
  </si>
  <si>
    <t>Demont. oplech. okapů, živičná krytina, rš 250 mm</t>
  </si>
  <si>
    <t>1. np : 7,6</t>
  </si>
  <si>
    <t>2. np : 8,25</t>
  </si>
  <si>
    <t>764334850R00</t>
  </si>
  <si>
    <t>Demontáž lemování zdí plochých střech,rš 500 mm</t>
  </si>
  <si>
    <t>1. np : 16,5+17,6+6,9+(2*4,6+4,95)+22,0</t>
  </si>
  <si>
    <t>2. np : 13,8+6,2</t>
  </si>
  <si>
    <t>764352800R00</t>
  </si>
  <si>
    <t>Demontáž žlabů půlkruh. rovných, rš 250 mm, do 30°</t>
  </si>
  <si>
    <t>764391820R00</t>
  </si>
  <si>
    <t>Demontáž závětrné lišty, rš 250 a 330 mm, do 30°</t>
  </si>
  <si>
    <t>1. np : 2*4,1</t>
  </si>
  <si>
    <t>2. np : 7,9</t>
  </si>
  <si>
    <t>764410850R00</t>
  </si>
  <si>
    <t>Demontáž oplechování parapetů,rš od 100 do 330 mm</t>
  </si>
  <si>
    <t>1. np : 1*1,3+5*2,64+3*2,4+2*1,2+1*1,5+1*0,9+3*1,0+4*0,9</t>
  </si>
  <si>
    <t>2. np : 6*1,5+2*1,65</t>
  </si>
  <si>
    <t>764430840R00</t>
  </si>
  <si>
    <t>Demontáž oplechování zdí,rš od 330 do 500 mm</t>
  </si>
  <si>
    <t>oplechování atik - 1. np : 7,8+16,0+18,0+12,4+17,6+8,6</t>
  </si>
  <si>
    <t xml:space="preserve">                           - 2. np : 20,5+6,0+2,5+4,95+2,5</t>
  </si>
  <si>
    <t>764454802R00</t>
  </si>
  <si>
    <t>Demontáž odpadních trub kruhových,D 120 mm</t>
  </si>
  <si>
    <t>1. np : 4*4,0</t>
  </si>
  <si>
    <t>2. np : 1*7,0</t>
  </si>
  <si>
    <t>766421811R00</t>
  </si>
  <si>
    <t>Demontáž obložení podhledů panely do 1,5 m2</t>
  </si>
  <si>
    <t>2. np : 16,0+21,0+18,0+7,8</t>
  </si>
  <si>
    <t>766421812R00</t>
  </si>
  <si>
    <t>Demontáž obložení podhledů panely nad 1,5 m2</t>
  </si>
  <si>
    <t>1. np : ((6,9+5,86)/2)*16,5-6*(3,0*1,0)</t>
  </si>
  <si>
    <t>766812840R00</t>
  </si>
  <si>
    <t>Demontáž kuchyňských linek do 2,1 m</t>
  </si>
  <si>
    <t>767311810R00</t>
  </si>
  <si>
    <t>Demontáž světlíků všech typů včetně zasklení</t>
  </si>
  <si>
    <t>6*(3,0*1,0)+1*(4,9*1,85)</t>
  </si>
  <si>
    <t>767392802R00</t>
  </si>
  <si>
    <t>Demontáž krytin střech z plechů, šroubovaných</t>
  </si>
  <si>
    <t>R76705.05</t>
  </si>
  <si>
    <t>Demontáž ocel. příhradových vazníků</t>
  </si>
  <si>
    <t xml:space="preserve">m2    </t>
  </si>
  <si>
    <t>1. np : ((6,9+5,86)/2)*16,5</t>
  </si>
  <si>
    <t>R76706.05</t>
  </si>
  <si>
    <t>Demontáž žebříku</t>
  </si>
  <si>
    <t xml:space="preserve">ks    </t>
  </si>
  <si>
    <t>776511820R00</t>
  </si>
  <si>
    <t>Odstranění PVC a koberců lepených s podložkou</t>
  </si>
  <si>
    <t>914992001R00</t>
  </si>
  <si>
    <t>Nájem dopravní značky včetně stojanu - den (6 ks x 15 dnů)</t>
  </si>
  <si>
    <t>6 ks x 15 dnů : 6*15</t>
  </si>
  <si>
    <t>R79905.01</t>
  </si>
  <si>
    <t>Demontáž bleskosvodů</t>
  </si>
  <si>
    <t>R79905.03</t>
  </si>
  <si>
    <t>Demontáž vnitřní elektroinstalace (svítidla, rozvody ...... )</t>
  </si>
  <si>
    <t>R79906.01</t>
  </si>
  <si>
    <t>Odpojení plynu, demontáž skříně HUP</t>
  </si>
  <si>
    <t>R79907.01</t>
  </si>
  <si>
    <t>Odpojení vodovodu</t>
  </si>
  <si>
    <t>R79920.01</t>
  </si>
  <si>
    <t>Poplatek za zábor veřejných ploch</t>
  </si>
  <si>
    <t>2,- Kč / m2 / den : (50,0*2,0)*15</t>
  </si>
  <si>
    <t>979083115R00</t>
  </si>
  <si>
    <t>Vodorovné přemístění suti na skládku do 4000 m</t>
  </si>
  <si>
    <t>celkové množství suti : 1825,8135</t>
  </si>
  <si>
    <t>štěrkopísek odebraný pod podlahou - přebývající po zásypech rýh : 51,5*2,0</t>
  </si>
  <si>
    <t>979990109R00</t>
  </si>
  <si>
    <t>Poplatek za skládku suti - skleněné tvárnice</t>
  </si>
  <si>
    <t>979990121R00</t>
  </si>
  <si>
    <t>Poplatek za skládku suti - asfaltové pásy</t>
  </si>
  <si>
    <t>979990144R00</t>
  </si>
  <si>
    <t>Poplatek za skládku suti - minerální vata</t>
  </si>
  <si>
    <t>979990161R00</t>
  </si>
  <si>
    <t>Poplatek za skládku suti - dřevo</t>
  </si>
  <si>
    <t>dřevěná kce zastřešení - větraná mezera střech : 28,1314</t>
  </si>
  <si>
    <t>laťování - pod plechovou krytinou : 0,607</t>
  </si>
  <si>
    <t>979990162R00</t>
  </si>
  <si>
    <t>Poplatek za skládku suti - okna</t>
  </si>
  <si>
    <t>okna - dřevo x sklo, ocel x sklo : 0,2392+1,0648+0,2816+0,1683+0,754</t>
  </si>
  <si>
    <t>979990181R00</t>
  </si>
  <si>
    <t>Poplatek za skládku suti - PVC podlahová krytina</t>
  </si>
  <si>
    <t>979990001R1X</t>
  </si>
  <si>
    <t>Poplatek za skládku stavební suti (beton, cihly) - recyklační skládka</t>
  </si>
  <si>
    <t>RTS 20/ I</t>
  </si>
  <si>
    <t>celkové množství suti : 1928,8135</t>
  </si>
  <si>
    <t>odpočty - sklo, dřevo, PVC, asf. pásy ... : -(1,3131+5,9145+3,746+28,7384+0,0628+2,5079)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</si>
  <si>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</si>
  <si>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</si>
  <si>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</si>
  <si>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</si>
  <si>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</si>
  <si>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</si>
  <si>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</si>
  <si>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</si>
  <si>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</si>
  <si>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005122 R</t>
  </si>
  <si>
    <t>Pasport okolních objektů - č.p. 517, 396, 1318, 1319, 612 a 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</si>
</sst>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222222"/>
      <name val="Arial"/>
      <family val="2"/>
    </font>
    <font>
      <sz val="8"/>
      <color theme="4" tint="0.399975585192419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horizontal="center" vertical="top"/>
    </xf>
    <xf numFmtId="0" fontId="18" fillId="0" borderId="0" xfId="0" applyFont="1"/>
    <xf numFmtId="165" fontId="16" fillId="0" borderId="39" xfId="0" applyNumberFormat="1" applyFont="1" applyBorder="1" applyAlignment="1">
      <alignment vertical="top"/>
    </xf>
    <xf numFmtId="2" fontId="16" fillId="0" borderId="39" xfId="0" applyNumberFormat="1" applyFont="1" applyBorder="1" applyAlignment="1">
      <alignment vertical="top"/>
    </xf>
    <xf numFmtId="0" fontId="19" fillId="6" borderId="39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ColWidth="8.85546875"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42578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2"/>
      <c r="B2" s="77" t="s">
        <v>24</v>
      </c>
      <c r="C2" s="78"/>
      <c r="D2" s="79" t="s">
        <v>49</v>
      </c>
      <c r="E2" s="211" t="s">
        <v>50</v>
      </c>
      <c r="F2" s="212"/>
      <c r="G2" s="212"/>
      <c r="H2" s="212"/>
      <c r="I2" s="212"/>
      <c r="J2" s="21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6">
        <v>2398</v>
      </c>
      <c r="B4" s="82" t="s">
        <v>48</v>
      </c>
      <c r="C4" s="83"/>
      <c r="D4" s="84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23</v>
      </c>
      <c r="D5" s="229"/>
      <c r="E5" s="230"/>
      <c r="F5" s="230"/>
      <c r="G5" s="23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8"/>
      <c r="E11" s="218"/>
      <c r="F11" s="218"/>
      <c r="G11" s="218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SUMIF(F49:F64,A16,I49:I64)+SUMIF(F49:F64,"PSU",I49:I64)</f>
        <v>0</v>
      </c>
      <c r="J16" s="21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SUMIF(F49:F64,A17,I49:I64)</f>
        <v>0</v>
      </c>
      <c r="J17" s="21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SUMIF(F49:F64,A18,I49:I64)</f>
        <v>0</v>
      </c>
      <c r="J18" s="210"/>
    </row>
    <row r="19" spans="1:10" ht="23.25" customHeight="1" x14ac:dyDescent="0.2">
      <c r="A19" s="139" t="s">
        <v>86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SUMIF(F49:F64,A19,I49:I64)</f>
        <v>0</v>
      </c>
      <c r="J19" s="210"/>
    </row>
    <row r="20" spans="1:10" ht="23.25" customHeight="1" x14ac:dyDescent="0.2">
      <c r="A20" s="139" t="s">
        <v>87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SUMIF(F49:F64,A20,I49:I64)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21"/>
      <c r="F21" s="222"/>
      <c r="G21" s="221"/>
      <c r="H21" s="222"/>
      <c r="I21" s="221">
        <f>SUM(I16:J20)</f>
        <v>0</v>
      </c>
      <c r="J21" s="24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8">
        <f>ZakladDPHSniVypocet</f>
        <v>0</v>
      </c>
      <c r="H23" s="239"/>
      <c r="I23" s="23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6">
        <f>IF(A24&gt;50, ROUNDUP(A23, 0), ROUNDDOWN(A23, 0))</f>
        <v>0</v>
      </c>
      <c r="H24" s="237"/>
      <c r="I24" s="23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8">
        <f>ZakladDPHZaklVypocet</f>
        <v>0</v>
      </c>
      <c r="H25" s="239"/>
      <c r="I25" s="23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5">
        <f>IF(A26&gt;50, ROUNDUP(A25, 0), ROUNDDOWN(A25, 0))</f>
        <v>0</v>
      </c>
      <c r="H26" s="206"/>
      <c r="I26" s="20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7">
        <f>CenaCelkem-(ZakladDPHSni+DPHSni+ZakladDPHZakl+DPHZakl)</f>
        <v>0</v>
      </c>
      <c r="H27" s="207"/>
      <c r="I27" s="20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41">
        <f>IF(A29&gt;50, ROUNDUP(A27, 0), ROUNDDOWN(A27, 0))</f>
        <v>0</v>
      </c>
      <c r="H29" s="241"/>
      <c r="I29" s="241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3"/>
      <c r="E34" s="244"/>
      <c r="G34" s="245"/>
      <c r="H34" s="246"/>
      <c r="I34" s="246"/>
      <c r="J34" s="25"/>
    </row>
    <row r="35" spans="1:10" ht="12.75" customHeight="1" x14ac:dyDescent="0.2">
      <c r="A35" s="2"/>
      <c r="B35" s="2"/>
      <c r="D35" s="235" t="s">
        <v>2</v>
      </c>
      <c r="E35" s="23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47"/>
      <c r="D39" s="247"/>
      <c r="E39" s="247"/>
      <c r="F39" s="100">
        <f>'01 01.2 Pol'!AE186</f>
        <v>0</v>
      </c>
      <c r="G39" s="101">
        <f>'01 01.2 Pol'!AF186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48" t="s">
        <v>46</v>
      </c>
      <c r="D40" s="248"/>
      <c r="E40" s="248"/>
      <c r="F40" s="105">
        <f>'01 01.2 Pol'!AE186</f>
        <v>0</v>
      </c>
      <c r="G40" s="106">
        <f>'01 01.2 Pol'!AF186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47" t="s">
        <v>44</v>
      </c>
      <c r="D41" s="247"/>
      <c r="E41" s="247"/>
      <c r="F41" s="109">
        <f>'01 01.2 Pol'!AE186</f>
        <v>0</v>
      </c>
      <c r="G41" s="102">
        <f>'01 01.2 Pol'!AF186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49" t="s">
        <v>52</v>
      </c>
      <c r="C42" s="250"/>
      <c r="D42" s="250"/>
      <c r="E42" s="251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252" t="s">
        <v>57</v>
      </c>
      <c r="D49" s="253"/>
      <c r="E49" s="253"/>
      <c r="F49" s="135" t="s">
        <v>26</v>
      </c>
      <c r="G49" s="136"/>
      <c r="H49" s="136"/>
      <c r="I49" s="136">
        <f>'01 01.2 Pol'!G8</f>
        <v>0</v>
      </c>
      <c r="J49" s="133" t="str">
        <f>IF(I65=0,"",I49/I65*100)</f>
        <v/>
      </c>
    </row>
    <row r="50" spans="1:10" ht="36.75" customHeight="1" x14ac:dyDescent="0.2">
      <c r="A50" s="124"/>
      <c r="B50" s="129" t="s">
        <v>58</v>
      </c>
      <c r="C50" s="252" t="s">
        <v>59</v>
      </c>
      <c r="D50" s="253"/>
      <c r="E50" s="253"/>
      <c r="F50" s="135" t="s">
        <v>26</v>
      </c>
      <c r="G50" s="136"/>
      <c r="H50" s="136"/>
      <c r="I50" s="136">
        <f>'01 01.2 Pol'!G12</f>
        <v>0</v>
      </c>
      <c r="J50" s="133" t="str">
        <f>IF(I65=0,"",I50/I65*100)</f>
        <v/>
      </c>
    </row>
    <row r="51" spans="1:10" ht="36.75" customHeight="1" x14ac:dyDescent="0.2">
      <c r="A51" s="124"/>
      <c r="B51" s="129" t="s">
        <v>60</v>
      </c>
      <c r="C51" s="252" t="s">
        <v>61</v>
      </c>
      <c r="D51" s="253"/>
      <c r="E51" s="253"/>
      <c r="F51" s="135" t="s">
        <v>26</v>
      </c>
      <c r="G51" s="136"/>
      <c r="H51" s="136"/>
      <c r="I51" s="136">
        <f>'01 01.2 Pol'!G17</f>
        <v>0</v>
      </c>
      <c r="J51" s="133" t="str">
        <f>IF(I65=0,"",I51/I65*100)</f>
        <v/>
      </c>
    </row>
    <row r="52" spans="1:10" ht="36.75" customHeight="1" x14ac:dyDescent="0.2">
      <c r="A52" s="124"/>
      <c r="B52" s="129" t="s">
        <v>62</v>
      </c>
      <c r="C52" s="252" t="s">
        <v>46</v>
      </c>
      <c r="D52" s="253"/>
      <c r="E52" s="253"/>
      <c r="F52" s="135" t="s">
        <v>26</v>
      </c>
      <c r="G52" s="136"/>
      <c r="H52" s="136"/>
      <c r="I52" s="136">
        <f>'01 01.2 Pol'!G63</f>
        <v>0</v>
      </c>
      <c r="J52" s="133" t="str">
        <f>IF(I65=0,"",I52/I65*100)</f>
        <v/>
      </c>
    </row>
    <row r="53" spans="1:10" ht="36.75" customHeight="1" x14ac:dyDescent="0.2">
      <c r="A53" s="124"/>
      <c r="B53" s="129" t="s">
        <v>63</v>
      </c>
      <c r="C53" s="252" t="s">
        <v>64</v>
      </c>
      <c r="D53" s="253"/>
      <c r="E53" s="253"/>
      <c r="F53" s="135" t="s">
        <v>26</v>
      </c>
      <c r="G53" s="136"/>
      <c r="H53" s="136"/>
      <c r="I53" s="136">
        <f>'01 01.2 Pol'!G87</f>
        <v>0</v>
      </c>
      <c r="J53" s="133" t="str">
        <f>IF(I65=0,"",I53/I65*100)</f>
        <v/>
      </c>
    </row>
    <row r="54" spans="1:10" ht="36.75" customHeight="1" x14ac:dyDescent="0.2">
      <c r="A54" s="124"/>
      <c r="B54" s="129" t="s">
        <v>65</v>
      </c>
      <c r="C54" s="252" t="s">
        <v>66</v>
      </c>
      <c r="D54" s="253"/>
      <c r="E54" s="253"/>
      <c r="F54" s="135" t="s">
        <v>27</v>
      </c>
      <c r="G54" s="136"/>
      <c r="H54" s="136"/>
      <c r="I54" s="136">
        <f>'01 01.2 Pol'!G89</f>
        <v>0</v>
      </c>
      <c r="J54" s="133" t="str">
        <f>IF(I65=0,"",I54/I65*100)</f>
        <v/>
      </c>
    </row>
    <row r="55" spans="1:10" ht="36.75" customHeight="1" x14ac:dyDescent="0.2">
      <c r="A55" s="124"/>
      <c r="B55" s="129" t="s">
        <v>67</v>
      </c>
      <c r="C55" s="252" t="s">
        <v>68</v>
      </c>
      <c r="D55" s="253"/>
      <c r="E55" s="253"/>
      <c r="F55" s="135" t="s">
        <v>27</v>
      </c>
      <c r="G55" s="136"/>
      <c r="H55" s="136"/>
      <c r="I55" s="136">
        <f>'01 01.2 Pol'!G94</f>
        <v>0</v>
      </c>
      <c r="J55" s="133" t="str">
        <f>IF(I65=0,"",I55/I65*100)</f>
        <v/>
      </c>
    </row>
    <row r="56" spans="1:10" ht="36.75" customHeight="1" x14ac:dyDescent="0.2">
      <c r="A56" s="124"/>
      <c r="B56" s="129" t="s">
        <v>69</v>
      </c>
      <c r="C56" s="252" t="s">
        <v>70</v>
      </c>
      <c r="D56" s="253"/>
      <c r="E56" s="253"/>
      <c r="F56" s="135" t="s">
        <v>27</v>
      </c>
      <c r="G56" s="136"/>
      <c r="H56" s="136"/>
      <c r="I56" s="136">
        <f>'01 01.2 Pol'!G99</f>
        <v>0</v>
      </c>
      <c r="J56" s="133" t="str">
        <f>IF(I65=0,"",I56/I65*100)</f>
        <v/>
      </c>
    </row>
    <row r="57" spans="1:10" ht="36.75" customHeight="1" x14ac:dyDescent="0.2">
      <c r="A57" s="124"/>
      <c r="B57" s="129" t="s">
        <v>71</v>
      </c>
      <c r="C57" s="252" t="s">
        <v>72</v>
      </c>
      <c r="D57" s="253"/>
      <c r="E57" s="253"/>
      <c r="F57" s="135" t="s">
        <v>27</v>
      </c>
      <c r="G57" s="136"/>
      <c r="H57" s="136"/>
      <c r="I57" s="136">
        <f>'01 01.2 Pol'!G112</f>
        <v>0</v>
      </c>
      <c r="J57" s="133" t="str">
        <f>IF(I65=0,"",I57/I65*100)</f>
        <v/>
      </c>
    </row>
    <row r="58" spans="1:10" ht="36.75" customHeight="1" x14ac:dyDescent="0.2">
      <c r="A58" s="124"/>
      <c r="B58" s="129" t="s">
        <v>73</v>
      </c>
      <c r="C58" s="252" t="s">
        <v>74</v>
      </c>
      <c r="D58" s="253"/>
      <c r="E58" s="253"/>
      <c r="F58" s="135" t="s">
        <v>27</v>
      </c>
      <c r="G58" s="136"/>
      <c r="H58" s="136"/>
      <c r="I58" s="136">
        <f>'01 01.2 Pol'!G119</f>
        <v>0</v>
      </c>
      <c r="J58" s="133" t="str">
        <f>IF(I65=0,"",I58/I65*100)</f>
        <v/>
      </c>
    </row>
    <row r="59" spans="1:10" ht="36.75" customHeight="1" x14ac:dyDescent="0.2">
      <c r="A59" s="124"/>
      <c r="B59" s="129" t="s">
        <v>75</v>
      </c>
      <c r="C59" s="252" t="s">
        <v>76</v>
      </c>
      <c r="D59" s="253"/>
      <c r="E59" s="253"/>
      <c r="F59" s="135" t="s">
        <v>27</v>
      </c>
      <c r="G59" s="136"/>
      <c r="H59" s="136"/>
      <c r="I59" s="136">
        <f>'01 01.2 Pol'!G141</f>
        <v>0</v>
      </c>
      <c r="J59" s="133" t="str">
        <f>IF(I65=0,"",I59/I65*100)</f>
        <v/>
      </c>
    </row>
    <row r="60" spans="1:10" ht="36.75" customHeight="1" x14ac:dyDescent="0.2">
      <c r="A60" s="124"/>
      <c r="B60" s="129" t="s">
        <v>77</v>
      </c>
      <c r="C60" s="252" t="s">
        <v>78</v>
      </c>
      <c r="D60" s="253"/>
      <c r="E60" s="253"/>
      <c r="F60" s="135" t="s">
        <v>27</v>
      </c>
      <c r="G60" s="136"/>
      <c r="H60" s="136"/>
      <c r="I60" s="136">
        <f>'01 01.2 Pol'!G147</f>
        <v>0</v>
      </c>
      <c r="J60" s="133" t="str">
        <f>IF(I65=0,"",I60/I65*100)</f>
        <v/>
      </c>
    </row>
    <row r="61" spans="1:10" ht="36.75" customHeight="1" x14ac:dyDescent="0.2">
      <c r="A61" s="124"/>
      <c r="B61" s="129" t="s">
        <v>79</v>
      </c>
      <c r="C61" s="252" t="s">
        <v>80</v>
      </c>
      <c r="D61" s="253"/>
      <c r="E61" s="253"/>
      <c r="F61" s="135" t="s">
        <v>27</v>
      </c>
      <c r="G61" s="136"/>
      <c r="H61" s="136"/>
      <c r="I61" s="136">
        <f>'01 01.2 Pol'!G155</f>
        <v>0</v>
      </c>
      <c r="J61" s="133" t="str">
        <f>IF(I65=0,"",I61/I65*100)</f>
        <v/>
      </c>
    </row>
    <row r="62" spans="1:10" ht="36.75" customHeight="1" x14ac:dyDescent="0.2">
      <c r="A62" s="124"/>
      <c r="B62" s="129" t="s">
        <v>81</v>
      </c>
      <c r="C62" s="252" t="s">
        <v>82</v>
      </c>
      <c r="D62" s="253"/>
      <c r="E62" s="253"/>
      <c r="F62" s="135" t="s">
        <v>27</v>
      </c>
      <c r="G62" s="136"/>
      <c r="H62" s="136"/>
      <c r="I62" s="136">
        <f>'01 01.2 Pol'!G158</f>
        <v>0</v>
      </c>
      <c r="J62" s="133" t="str">
        <f>IF(I65=0,"",I62/I65*100)</f>
        <v/>
      </c>
    </row>
    <row r="63" spans="1:10" ht="36.75" customHeight="1" x14ac:dyDescent="0.2">
      <c r="A63" s="124"/>
      <c r="B63" s="129" t="s">
        <v>83</v>
      </c>
      <c r="C63" s="252" t="s">
        <v>84</v>
      </c>
      <c r="D63" s="253"/>
      <c r="E63" s="253"/>
      <c r="F63" s="135" t="s">
        <v>85</v>
      </c>
      <c r="G63" s="136"/>
      <c r="H63" s="136"/>
      <c r="I63" s="136">
        <f>'01 01.2 Pol'!G167</f>
        <v>0</v>
      </c>
      <c r="J63" s="133" t="str">
        <f>IF(I65=0,"",I63/I65*100)</f>
        <v/>
      </c>
    </row>
    <row r="64" spans="1:10" ht="36.75" customHeight="1" x14ac:dyDescent="0.2">
      <c r="A64" s="124"/>
      <c r="B64" s="129" t="s">
        <v>86</v>
      </c>
      <c r="C64" s="252" t="s">
        <v>29</v>
      </c>
      <c r="D64" s="253"/>
      <c r="E64" s="253"/>
      <c r="F64" s="135" t="s">
        <v>86</v>
      </c>
      <c r="G64" s="136"/>
      <c r="H64" s="136"/>
      <c r="I64" s="136">
        <f>'01 01.2 Pol'!G183</f>
        <v>0</v>
      </c>
      <c r="J64" s="133" t="str">
        <f>IF(I65=0,"",I64/I65*100)</f>
        <v/>
      </c>
    </row>
    <row r="65" spans="1:10" ht="25.5" customHeight="1" x14ac:dyDescent="0.2">
      <c r="A65" s="125"/>
      <c r="B65" s="130" t="s">
        <v>1</v>
      </c>
      <c r="C65" s="131"/>
      <c r="D65" s="132"/>
      <c r="E65" s="132"/>
      <c r="F65" s="137"/>
      <c r="G65" s="138"/>
      <c r="H65" s="138"/>
      <c r="I65" s="138">
        <f>SUM(I49:I64)</f>
        <v>0</v>
      </c>
      <c r="J65" s="134">
        <f>SUM(J49:J64)</f>
        <v>0</v>
      </c>
    </row>
    <row r="66" spans="1:10" x14ac:dyDescent="0.2">
      <c r="F66" s="87"/>
      <c r="G66" s="87"/>
      <c r="H66" s="87"/>
      <c r="I66" s="87"/>
      <c r="J66" s="88"/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42578125" style="3" customWidth="1"/>
    <col min="5" max="5" width="10.42578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7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8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9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10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8DF3-3319-419E-BD2A-7B842A9EA48E}">
  <sheetPr>
    <outlinePr summaryBelow="0"/>
  </sheetPr>
  <dimension ref="A1:BH5000"/>
  <sheetViews>
    <sheetView tabSelected="1" zoomScale="130" zoomScaleNormal="130" workbookViewId="0">
      <pane ySplit="7" topLeftCell="A173" activePane="bottomLeft" state="frozen"/>
      <selection pane="bottomLeft" activeCell="AA178" sqref="AA178"/>
    </sheetView>
  </sheetViews>
  <sheetFormatPr defaultColWidth="8.85546875" defaultRowHeight="12.75" outlineLevelRow="1" x14ac:dyDescent="0.2"/>
  <cols>
    <col min="1" max="1" width="3.42578125" customWidth="1"/>
    <col min="2" max="2" width="12.7109375" style="122" customWidth="1"/>
    <col min="3" max="3" width="40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0" t="s">
        <v>7</v>
      </c>
      <c r="B1" s="270"/>
      <c r="C1" s="270"/>
      <c r="D1" s="270"/>
      <c r="E1" s="270"/>
      <c r="F1" s="270"/>
      <c r="G1" s="270"/>
      <c r="AG1" t="s">
        <v>88</v>
      </c>
    </row>
    <row r="2" spans="1:60" ht="24.95" customHeight="1" x14ac:dyDescent="0.2">
      <c r="A2" s="50" t="s">
        <v>8</v>
      </c>
      <c r="B2" s="49" t="s">
        <v>49</v>
      </c>
      <c r="C2" s="271" t="s">
        <v>50</v>
      </c>
      <c r="D2" s="272"/>
      <c r="E2" s="272"/>
      <c r="F2" s="272"/>
      <c r="G2" s="273"/>
      <c r="AG2" t="s">
        <v>89</v>
      </c>
    </row>
    <row r="3" spans="1:60" ht="24.95" customHeight="1" x14ac:dyDescent="0.2">
      <c r="A3" s="50" t="s">
        <v>9</v>
      </c>
      <c r="B3" s="49" t="s">
        <v>45</v>
      </c>
      <c r="C3" s="271" t="s">
        <v>46</v>
      </c>
      <c r="D3" s="272"/>
      <c r="E3" s="272"/>
      <c r="F3" s="272"/>
      <c r="G3" s="273"/>
      <c r="AC3" s="122" t="s">
        <v>89</v>
      </c>
      <c r="AG3" t="s">
        <v>90</v>
      </c>
    </row>
    <row r="4" spans="1:60" ht="24.95" customHeight="1" x14ac:dyDescent="0.2">
      <c r="A4" s="140" t="s">
        <v>10</v>
      </c>
      <c r="B4" s="141" t="s">
        <v>43</v>
      </c>
      <c r="C4" s="274" t="s">
        <v>44</v>
      </c>
      <c r="D4" s="275"/>
      <c r="E4" s="275"/>
      <c r="F4" s="275"/>
      <c r="G4" s="276"/>
      <c r="AG4" t="s">
        <v>91</v>
      </c>
    </row>
    <row r="5" spans="1:60" x14ac:dyDescent="0.2">
      <c r="D5" s="10"/>
    </row>
    <row r="6" spans="1:60" ht="38.25" x14ac:dyDescent="0.2">
      <c r="A6" s="143" t="s">
        <v>92</v>
      </c>
      <c r="B6" s="145" t="s">
        <v>93</v>
      </c>
      <c r="C6" s="145" t="s">
        <v>94</v>
      </c>
      <c r="D6" s="144" t="s">
        <v>95</v>
      </c>
      <c r="E6" s="143" t="s">
        <v>96</v>
      </c>
      <c r="F6" s="142" t="s">
        <v>97</v>
      </c>
      <c r="G6" s="143" t="s">
        <v>31</v>
      </c>
      <c r="H6" s="146" t="s">
        <v>32</v>
      </c>
      <c r="I6" s="146" t="s">
        <v>98</v>
      </c>
      <c r="J6" s="146" t="s">
        <v>33</v>
      </c>
      <c r="K6" s="146" t="s">
        <v>99</v>
      </c>
      <c r="L6" s="146" t="s">
        <v>100</v>
      </c>
      <c r="M6" s="146" t="s">
        <v>101</v>
      </c>
      <c r="N6" s="146" t="s">
        <v>102</v>
      </c>
      <c r="O6" s="146" t="s">
        <v>103</v>
      </c>
      <c r="P6" s="146" t="s">
        <v>104</v>
      </c>
      <c r="Q6" s="146" t="s">
        <v>105</v>
      </c>
      <c r="R6" s="146" t="s">
        <v>106</v>
      </c>
      <c r="S6" s="146" t="s">
        <v>107</v>
      </c>
      <c r="T6" s="146" t="s">
        <v>108</v>
      </c>
      <c r="U6" s="146" t="s">
        <v>109</v>
      </c>
      <c r="V6" s="146" t="s">
        <v>110</v>
      </c>
      <c r="W6" s="146" t="s">
        <v>111</v>
      </c>
      <c r="X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113</v>
      </c>
      <c r="B8" s="164" t="s">
        <v>56</v>
      </c>
      <c r="C8" s="182" t="s">
        <v>57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1"/>
      <c r="O8" s="161">
        <f>SUM(O9:O11)</f>
        <v>0</v>
      </c>
      <c r="P8" s="161"/>
      <c r="Q8" s="161">
        <f>SUM(Q9:Q11)</f>
        <v>0</v>
      </c>
      <c r="R8" s="162"/>
      <c r="S8" s="162"/>
      <c r="T8" s="162"/>
      <c r="U8" s="162"/>
      <c r="V8" s="162">
        <f>SUM(V9:V11)</f>
        <v>13.73</v>
      </c>
      <c r="W8" s="162"/>
      <c r="X8" s="162"/>
      <c r="AG8" t="s">
        <v>114</v>
      </c>
    </row>
    <row r="9" spans="1:60" outlineLevel="1" x14ac:dyDescent="0.2">
      <c r="A9" s="170">
        <v>1</v>
      </c>
      <c r="B9" s="171" t="s">
        <v>115</v>
      </c>
      <c r="C9" s="183" t="s">
        <v>116</v>
      </c>
      <c r="D9" s="172" t="s">
        <v>117</v>
      </c>
      <c r="E9" s="173">
        <v>67.989500000000007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118</v>
      </c>
      <c r="U9" s="157">
        <v>0.20200000000000001</v>
      </c>
      <c r="V9" s="157">
        <f>ROUND(E9*U9,2)</f>
        <v>13.73</v>
      </c>
      <c r="W9" s="157"/>
      <c r="X9" s="157" t="s">
        <v>119</v>
      </c>
      <c r="Y9" s="147"/>
      <c r="Z9" s="147"/>
      <c r="AA9" s="147"/>
      <c r="AB9" s="147"/>
      <c r="AC9" s="147"/>
      <c r="AD9" s="147"/>
      <c r="AE9" s="147"/>
      <c r="AF9" s="147"/>
      <c r="AG9" s="147" t="s">
        <v>120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184" t="s">
        <v>121</v>
      </c>
      <c r="D10" s="159"/>
      <c r="E10" s="160">
        <v>60.4895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4" t="s">
        <v>123</v>
      </c>
      <c r="D11" s="159"/>
      <c r="E11" s="160">
        <v>7.5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122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3" t="s">
        <v>113</v>
      </c>
      <c r="B12" s="164" t="s">
        <v>58</v>
      </c>
      <c r="C12" s="182" t="s">
        <v>59</v>
      </c>
      <c r="D12" s="165"/>
      <c r="E12" s="166"/>
      <c r="F12" s="167"/>
      <c r="G12" s="168">
        <f>SUMIF(AG13:AG16,"&lt;&gt;NOR",G13:G16)</f>
        <v>0</v>
      </c>
      <c r="H12" s="162"/>
      <c r="I12" s="162">
        <f>SUM(I13:I16)</f>
        <v>0</v>
      </c>
      <c r="J12" s="162"/>
      <c r="K12" s="162">
        <f>SUM(K13:K16)</f>
        <v>0</v>
      </c>
      <c r="L12" s="162"/>
      <c r="M12" s="162">
        <f>SUM(M13:M16)</f>
        <v>0</v>
      </c>
      <c r="N12" s="161"/>
      <c r="O12" s="161">
        <f>SUM(O13:O16)</f>
        <v>10.39</v>
      </c>
      <c r="P12" s="161"/>
      <c r="Q12" s="161">
        <f>SUM(Q13:Q16)</f>
        <v>0</v>
      </c>
      <c r="R12" s="162"/>
      <c r="S12" s="162"/>
      <c r="T12" s="162"/>
      <c r="U12" s="162"/>
      <c r="V12" s="162">
        <f>SUM(V13:V16)</f>
        <v>11.81</v>
      </c>
      <c r="W12" s="162"/>
      <c r="X12" s="162"/>
      <c r="AG12" t="s">
        <v>114</v>
      </c>
    </row>
    <row r="13" spans="1:60" ht="22.5" outlineLevel="1" x14ac:dyDescent="0.2">
      <c r="A13" s="170">
        <v>2</v>
      </c>
      <c r="B13" s="171" t="s">
        <v>124</v>
      </c>
      <c r="C13" s="183" t="s">
        <v>125</v>
      </c>
      <c r="D13" s="172" t="s">
        <v>117</v>
      </c>
      <c r="E13" s="173">
        <v>3</v>
      </c>
      <c r="F13" s="174"/>
      <c r="G13" s="17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1.73916</v>
      </c>
      <c r="O13" s="156">
        <f>ROUND(E13*N13,2)</f>
        <v>5.22</v>
      </c>
      <c r="P13" s="156">
        <v>0</v>
      </c>
      <c r="Q13" s="156">
        <f>ROUND(E13*P13,2)</f>
        <v>0</v>
      </c>
      <c r="R13" s="157"/>
      <c r="S13" s="157" t="s">
        <v>118</v>
      </c>
      <c r="T13" s="157" t="s">
        <v>118</v>
      </c>
      <c r="U13" s="157">
        <v>3.9380000000000002</v>
      </c>
      <c r="V13" s="157">
        <f>ROUND(E13*U13,2)</f>
        <v>11.81</v>
      </c>
      <c r="W13" s="157"/>
      <c r="X13" s="157" t="s">
        <v>119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4" t="s">
        <v>126</v>
      </c>
      <c r="D14" s="159"/>
      <c r="E14" s="160">
        <v>3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122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0">
        <v>3</v>
      </c>
      <c r="B15" s="171" t="s">
        <v>127</v>
      </c>
      <c r="C15" s="183" t="s">
        <v>128</v>
      </c>
      <c r="D15" s="172" t="s">
        <v>129</v>
      </c>
      <c r="E15" s="173">
        <v>0.98319999999999996</v>
      </c>
      <c r="F15" s="174"/>
      <c r="G15" s="175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5.2591200000000002</v>
      </c>
      <c r="O15" s="156">
        <f>ROUND(E15*N15,2)</f>
        <v>5.17</v>
      </c>
      <c r="P15" s="156">
        <v>0</v>
      </c>
      <c r="Q15" s="156">
        <f>ROUND(E15*P15,2)</f>
        <v>0</v>
      </c>
      <c r="R15" s="157"/>
      <c r="S15" s="157" t="s">
        <v>118</v>
      </c>
      <c r="T15" s="157" t="s">
        <v>118</v>
      </c>
      <c r="U15" s="157">
        <v>0</v>
      </c>
      <c r="V15" s="157">
        <f>ROUND(E15*U15,2)</f>
        <v>0</v>
      </c>
      <c r="W15" s="157"/>
      <c r="X15" s="157" t="s">
        <v>130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4" t="s">
        <v>132</v>
      </c>
      <c r="D16" s="159"/>
      <c r="E16" s="160">
        <v>0.98319999999999996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113</v>
      </c>
      <c r="B17" s="164" t="s">
        <v>60</v>
      </c>
      <c r="C17" s="182" t="s">
        <v>61</v>
      </c>
      <c r="D17" s="165"/>
      <c r="E17" s="166"/>
      <c r="F17" s="167"/>
      <c r="G17" s="168">
        <f>SUMIF(AG18:AG62,"&lt;&gt;NOR",G18:G62)</f>
        <v>0</v>
      </c>
      <c r="H17" s="162"/>
      <c r="I17" s="162">
        <f>SUM(I18:I62)</f>
        <v>0</v>
      </c>
      <c r="J17" s="162"/>
      <c r="K17" s="162">
        <f>SUM(K18:K62)</f>
        <v>0</v>
      </c>
      <c r="L17" s="162"/>
      <c r="M17" s="162">
        <f>SUM(M18:M62)</f>
        <v>0</v>
      </c>
      <c r="N17" s="161"/>
      <c r="O17" s="161">
        <f>SUM(O18:O62)</f>
        <v>0.15000000000000002</v>
      </c>
      <c r="P17" s="161"/>
      <c r="Q17" s="161">
        <f>SUM(Q18:Q62)</f>
        <v>8.6900000000000013</v>
      </c>
      <c r="R17" s="162"/>
      <c r="S17" s="162"/>
      <c r="T17" s="162"/>
      <c r="U17" s="162"/>
      <c r="V17" s="162">
        <f>SUM(V18:V62)</f>
        <v>198.39</v>
      </c>
      <c r="W17" s="162"/>
      <c r="X17" s="162"/>
      <c r="AG17" t="s">
        <v>114</v>
      </c>
    </row>
    <row r="18" spans="1:60" outlineLevel="1" x14ac:dyDescent="0.2">
      <c r="A18" s="170">
        <v>4</v>
      </c>
      <c r="B18" s="171" t="s">
        <v>133</v>
      </c>
      <c r="C18" s="183" t="s">
        <v>134</v>
      </c>
      <c r="D18" s="172" t="s">
        <v>135</v>
      </c>
      <c r="E18" s="173">
        <v>23.873999999999999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6.7000000000000002E-4</v>
      </c>
      <c r="O18" s="156">
        <f>ROUND(E18*N18,2)</f>
        <v>0.02</v>
      </c>
      <c r="P18" s="156">
        <v>5.5E-2</v>
      </c>
      <c r="Q18" s="156">
        <f>ROUND(E18*P18,2)</f>
        <v>1.31</v>
      </c>
      <c r="R18" s="157"/>
      <c r="S18" s="157" t="s">
        <v>118</v>
      </c>
      <c r="T18" s="157" t="s">
        <v>118</v>
      </c>
      <c r="U18" s="157">
        <v>0.38100000000000001</v>
      </c>
      <c r="V18" s="157">
        <f>ROUND(E18*U18,2)</f>
        <v>9.1</v>
      </c>
      <c r="W18" s="157"/>
      <c r="X18" s="157" t="s">
        <v>119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184" t="s">
        <v>136</v>
      </c>
      <c r="D19" s="159"/>
      <c r="E19" s="160">
        <v>14.954000000000001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122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184" t="s">
        <v>137</v>
      </c>
      <c r="D20" s="159"/>
      <c r="E20" s="160">
        <v>8.92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122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5</v>
      </c>
      <c r="B21" s="171" t="s">
        <v>138</v>
      </c>
      <c r="C21" s="183" t="s">
        <v>139</v>
      </c>
      <c r="D21" s="172" t="s">
        <v>117</v>
      </c>
      <c r="E21" s="173">
        <v>112</v>
      </c>
      <c r="F21" s="174"/>
      <c r="G21" s="17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118</v>
      </c>
      <c r="T21" s="157" t="s">
        <v>118</v>
      </c>
      <c r="U21" s="157">
        <v>0.875</v>
      </c>
      <c r="V21" s="157">
        <f>ROUND(E21*U21,2)</f>
        <v>98</v>
      </c>
      <c r="W21" s="157"/>
      <c r="X21" s="157" t="s">
        <v>119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84" t="s">
        <v>140</v>
      </c>
      <c r="D22" s="159"/>
      <c r="E22" s="160">
        <v>112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122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6</v>
      </c>
      <c r="B23" s="171" t="s">
        <v>141</v>
      </c>
      <c r="C23" s="183" t="s">
        <v>142</v>
      </c>
      <c r="D23" s="172" t="s">
        <v>143</v>
      </c>
      <c r="E23" s="173">
        <v>29</v>
      </c>
      <c r="F23" s="174"/>
      <c r="G23" s="175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118</v>
      </c>
      <c r="T23" s="157" t="s">
        <v>118</v>
      </c>
      <c r="U23" s="157">
        <v>0.03</v>
      </c>
      <c r="V23" s="157">
        <f>ROUND(E23*U23,2)</f>
        <v>0.87</v>
      </c>
      <c r="W23" s="157"/>
      <c r="X23" s="157" t="s">
        <v>119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4" t="s">
        <v>144</v>
      </c>
      <c r="D24" s="159"/>
      <c r="E24" s="160">
        <v>17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122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4" t="s">
        <v>145</v>
      </c>
      <c r="D25" s="159"/>
      <c r="E25" s="160">
        <v>12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122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0">
        <v>7</v>
      </c>
      <c r="B26" s="171" t="s">
        <v>146</v>
      </c>
      <c r="C26" s="183" t="s">
        <v>147</v>
      </c>
      <c r="D26" s="172" t="s">
        <v>143</v>
      </c>
      <c r="E26" s="173">
        <v>11</v>
      </c>
      <c r="F26" s="174"/>
      <c r="G26" s="175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118</v>
      </c>
      <c r="T26" s="157" t="s">
        <v>118</v>
      </c>
      <c r="U26" s="157">
        <v>0.06</v>
      </c>
      <c r="V26" s="157">
        <f>ROUND(E26*U26,2)</f>
        <v>0.66</v>
      </c>
      <c r="W26" s="157"/>
      <c r="X26" s="157" t="s">
        <v>119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4" t="s">
        <v>148</v>
      </c>
      <c r="D27" s="159"/>
      <c r="E27" s="160">
        <v>9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122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4" t="s">
        <v>149</v>
      </c>
      <c r="D28" s="159"/>
      <c r="E28" s="160">
        <v>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0">
        <v>8</v>
      </c>
      <c r="B29" s="171" t="s">
        <v>150</v>
      </c>
      <c r="C29" s="183" t="s">
        <v>151</v>
      </c>
      <c r="D29" s="172" t="s">
        <v>143</v>
      </c>
      <c r="E29" s="173">
        <v>33</v>
      </c>
      <c r="F29" s="174"/>
      <c r="G29" s="17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118</v>
      </c>
      <c r="T29" s="157" t="s">
        <v>118</v>
      </c>
      <c r="U29" s="157">
        <v>0.05</v>
      </c>
      <c r="V29" s="157">
        <f>ROUND(E29*U29,2)</f>
        <v>1.65</v>
      </c>
      <c r="W29" s="157"/>
      <c r="X29" s="157" t="s">
        <v>119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4" t="s">
        <v>152</v>
      </c>
      <c r="D30" s="159"/>
      <c r="E30" s="160">
        <v>28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122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4" t="s">
        <v>153</v>
      </c>
      <c r="D31" s="159"/>
      <c r="E31" s="160">
        <v>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122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9</v>
      </c>
      <c r="B32" s="171" t="s">
        <v>154</v>
      </c>
      <c r="C32" s="183" t="s">
        <v>155</v>
      </c>
      <c r="D32" s="172" t="s">
        <v>135</v>
      </c>
      <c r="E32" s="173">
        <v>7.7149999999999999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1E-3</v>
      </c>
      <c r="O32" s="156">
        <f>ROUND(E32*N32,2)</f>
        <v>0.01</v>
      </c>
      <c r="P32" s="156">
        <v>3.1E-2</v>
      </c>
      <c r="Q32" s="156">
        <f>ROUND(E32*P32,2)</f>
        <v>0.24</v>
      </c>
      <c r="R32" s="157"/>
      <c r="S32" s="157" t="s">
        <v>118</v>
      </c>
      <c r="T32" s="157" t="s">
        <v>118</v>
      </c>
      <c r="U32" s="157">
        <v>0.33100000000000002</v>
      </c>
      <c r="V32" s="157">
        <f>ROUND(E32*U32,2)</f>
        <v>2.5499999999999998</v>
      </c>
      <c r="W32" s="157"/>
      <c r="X32" s="157" t="s">
        <v>119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120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4" t="s">
        <v>156</v>
      </c>
      <c r="D33" s="159"/>
      <c r="E33" s="160">
        <v>4.59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4" t="s">
        <v>157</v>
      </c>
      <c r="D34" s="159"/>
      <c r="E34" s="160">
        <v>3.125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122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0">
        <v>10</v>
      </c>
      <c r="B35" s="171" t="s">
        <v>158</v>
      </c>
      <c r="C35" s="183" t="s">
        <v>159</v>
      </c>
      <c r="D35" s="172" t="s">
        <v>135</v>
      </c>
      <c r="E35" s="173">
        <v>39.435000000000002</v>
      </c>
      <c r="F35" s="174"/>
      <c r="G35" s="175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9.2000000000000003E-4</v>
      </c>
      <c r="O35" s="156">
        <f>ROUND(E35*N35,2)</f>
        <v>0.04</v>
      </c>
      <c r="P35" s="156">
        <v>2.7E-2</v>
      </c>
      <c r="Q35" s="156">
        <f>ROUND(E35*P35,2)</f>
        <v>1.06</v>
      </c>
      <c r="R35" s="157"/>
      <c r="S35" s="157" t="s">
        <v>118</v>
      </c>
      <c r="T35" s="157" t="s">
        <v>118</v>
      </c>
      <c r="U35" s="157">
        <v>0.26300000000000001</v>
      </c>
      <c r="V35" s="157">
        <f>ROUND(E35*U35,2)</f>
        <v>10.37</v>
      </c>
      <c r="W35" s="157"/>
      <c r="X35" s="157" t="s">
        <v>119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4" t="s">
        <v>160</v>
      </c>
      <c r="D36" s="159"/>
      <c r="E36" s="160">
        <v>23.31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122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4" t="s">
        <v>161</v>
      </c>
      <c r="D37" s="159"/>
      <c r="E37" s="160">
        <v>16.125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122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11</v>
      </c>
      <c r="B38" s="171" t="s">
        <v>162</v>
      </c>
      <c r="C38" s="183" t="s">
        <v>163</v>
      </c>
      <c r="D38" s="172" t="s">
        <v>135</v>
      </c>
      <c r="E38" s="173">
        <v>3.2</v>
      </c>
      <c r="F38" s="174"/>
      <c r="G38" s="175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1.17E-3</v>
      </c>
      <c r="O38" s="156">
        <f>ROUND(E38*N38,2)</f>
        <v>0</v>
      </c>
      <c r="P38" s="156">
        <v>8.7999999999999995E-2</v>
      </c>
      <c r="Q38" s="156">
        <f>ROUND(E38*P38,2)</f>
        <v>0.28000000000000003</v>
      </c>
      <c r="R38" s="157"/>
      <c r="S38" s="157" t="s">
        <v>118</v>
      </c>
      <c r="T38" s="157" t="s">
        <v>118</v>
      </c>
      <c r="U38" s="157">
        <v>0.55600000000000005</v>
      </c>
      <c r="V38" s="157">
        <f>ROUND(E38*U38,2)</f>
        <v>1.78</v>
      </c>
      <c r="W38" s="157"/>
      <c r="X38" s="157" t="s">
        <v>119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4" t="s">
        <v>164</v>
      </c>
      <c r="D39" s="159"/>
      <c r="E39" s="160">
        <v>3.2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0">
        <v>12</v>
      </c>
      <c r="B40" s="171" t="s">
        <v>165</v>
      </c>
      <c r="C40" s="183" t="s">
        <v>166</v>
      </c>
      <c r="D40" s="172" t="s">
        <v>143</v>
      </c>
      <c r="E40" s="173">
        <v>4</v>
      </c>
      <c r="F40" s="174"/>
      <c r="G40" s="17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118</v>
      </c>
      <c r="T40" s="157" t="s">
        <v>118</v>
      </c>
      <c r="U40" s="157">
        <v>0.08</v>
      </c>
      <c r="V40" s="157">
        <f>ROUND(E40*U40,2)</f>
        <v>0.32</v>
      </c>
      <c r="W40" s="157"/>
      <c r="X40" s="157" t="s">
        <v>119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120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4" t="s">
        <v>167</v>
      </c>
      <c r="D41" s="159"/>
      <c r="E41" s="160">
        <v>4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122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13</v>
      </c>
      <c r="B42" s="171" t="s">
        <v>168</v>
      </c>
      <c r="C42" s="183" t="s">
        <v>169</v>
      </c>
      <c r="D42" s="172" t="s">
        <v>143</v>
      </c>
      <c r="E42" s="173">
        <v>2</v>
      </c>
      <c r="F42" s="174"/>
      <c r="G42" s="175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118</v>
      </c>
      <c r="T42" s="157" t="s">
        <v>118</v>
      </c>
      <c r="U42" s="157">
        <v>0.28000000000000003</v>
      </c>
      <c r="V42" s="157">
        <f>ROUND(E42*U42,2)</f>
        <v>0.56000000000000005</v>
      </c>
      <c r="W42" s="157"/>
      <c r="X42" s="157" t="s">
        <v>119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4" t="s">
        <v>170</v>
      </c>
      <c r="D43" s="159"/>
      <c r="E43" s="160">
        <v>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122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14</v>
      </c>
      <c r="B44" s="171" t="s">
        <v>171</v>
      </c>
      <c r="C44" s="183" t="s">
        <v>172</v>
      </c>
      <c r="D44" s="172" t="s">
        <v>143</v>
      </c>
      <c r="E44" s="173">
        <v>2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118</v>
      </c>
      <c r="T44" s="157" t="s">
        <v>118</v>
      </c>
      <c r="U44" s="157">
        <v>0.41</v>
      </c>
      <c r="V44" s="157">
        <f>ROUND(E44*U44,2)</f>
        <v>0.82</v>
      </c>
      <c r="W44" s="157"/>
      <c r="X44" s="157" t="s">
        <v>119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120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4" t="s">
        <v>173</v>
      </c>
      <c r="D45" s="159"/>
      <c r="E45" s="160">
        <v>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122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0">
        <v>15</v>
      </c>
      <c r="B46" s="171" t="s">
        <v>174</v>
      </c>
      <c r="C46" s="183" t="s">
        <v>175</v>
      </c>
      <c r="D46" s="172" t="s">
        <v>135</v>
      </c>
      <c r="E46" s="173">
        <v>4.95</v>
      </c>
      <c r="F46" s="174"/>
      <c r="G46" s="175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6.8999999999999997E-4</v>
      </c>
      <c r="O46" s="156">
        <f>ROUND(E46*N46,2)</f>
        <v>0</v>
      </c>
      <c r="P46" s="156">
        <v>3.4000000000000002E-2</v>
      </c>
      <c r="Q46" s="156">
        <f>ROUND(E46*P46,2)</f>
        <v>0.17</v>
      </c>
      <c r="R46" s="157"/>
      <c r="S46" s="157" t="s">
        <v>118</v>
      </c>
      <c r="T46" s="157" t="s">
        <v>118</v>
      </c>
      <c r="U46" s="157">
        <v>0.32700000000000001</v>
      </c>
      <c r="V46" s="157">
        <f>ROUND(E46*U46,2)</f>
        <v>1.62</v>
      </c>
      <c r="W46" s="157"/>
      <c r="X46" s="157" t="s">
        <v>119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4" t="s">
        <v>176</v>
      </c>
      <c r="D47" s="159"/>
      <c r="E47" s="160">
        <v>4.95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0">
        <v>16</v>
      </c>
      <c r="B48" s="171" t="s">
        <v>177</v>
      </c>
      <c r="C48" s="183" t="s">
        <v>178</v>
      </c>
      <c r="D48" s="172" t="s">
        <v>135</v>
      </c>
      <c r="E48" s="173">
        <v>22.175999999999998</v>
      </c>
      <c r="F48" s="174"/>
      <c r="G48" s="175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6.0999999999999997E-4</v>
      </c>
      <c r="O48" s="156">
        <f>ROUND(E48*N48,2)</f>
        <v>0.01</v>
      </c>
      <c r="P48" s="156">
        <v>3.4000000000000002E-2</v>
      </c>
      <c r="Q48" s="156">
        <f>ROUND(E48*P48,2)</f>
        <v>0.75</v>
      </c>
      <c r="R48" s="157"/>
      <c r="S48" s="157" t="s">
        <v>118</v>
      </c>
      <c r="T48" s="157" t="s">
        <v>118</v>
      </c>
      <c r="U48" s="157">
        <v>0.27</v>
      </c>
      <c r="V48" s="157">
        <f>ROUND(E48*U48,2)</f>
        <v>5.99</v>
      </c>
      <c r="W48" s="157"/>
      <c r="X48" s="157" t="s">
        <v>119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120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4" t="s">
        <v>179</v>
      </c>
      <c r="D49" s="159"/>
      <c r="E49" s="160">
        <v>22.175999999999998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17</v>
      </c>
      <c r="B50" s="171" t="s">
        <v>180</v>
      </c>
      <c r="C50" s="183" t="s">
        <v>181</v>
      </c>
      <c r="D50" s="172" t="s">
        <v>135</v>
      </c>
      <c r="E50" s="173">
        <v>35.6</v>
      </c>
      <c r="F50" s="174"/>
      <c r="G50" s="17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1.17E-3</v>
      </c>
      <c r="O50" s="156">
        <f>ROUND(E50*N50,2)</f>
        <v>0.04</v>
      </c>
      <c r="P50" s="156">
        <v>7.5999999999999998E-2</v>
      </c>
      <c r="Q50" s="156">
        <f>ROUND(E50*P50,2)</f>
        <v>2.71</v>
      </c>
      <c r="R50" s="157"/>
      <c r="S50" s="157" t="s">
        <v>118</v>
      </c>
      <c r="T50" s="157" t="s">
        <v>118</v>
      </c>
      <c r="U50" s="157">
        <v>0.93899999999999995</v>
      </c>
      <c r="V50" s="157">
        <f>ROUND(E50*U50,2)</f>
        <v>33.43</v>
      </c>
      <c r="W50" s="157"/>
      <c r="X50" s="157" t="s">
        <v>119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120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4" t="s">
        <v>182</v>
      </c>
      <c r="D51" s="159"/>
      <c r="E51" s="160">
        <v>27.6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122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4" t="s">
        <v>183</v>
      </c>
      <c r="D52" s="159"/>
      <c r="E52" s="160">
        <v>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122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0">
        <v>18</v>
      </c>
      <c r="B53" s="171" t="s">
        <v>184</v>
      </c>
      <c r="C53" s="183" t="s">
        <v>185</v>
      </c>
      <c r="D53" s="172" t="s">
        <v>135</v>
      </c>
      <c r="E53" s="173">
        <v>11.2</v>
      </c>
      <c r="F53" s="174"/>
      <c r="G53" s="17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1E-3</v>
      </c>
      <c r="O53" s="156">
        <f>ROUND(E53*N53,2)</f>
        <v>0.01</v>
      </c>
      <c r="P53" s="156">
        <v>6.3E-2</v>
      </c>
      <c r="Q53" s="156">
        <f>ROUND(E53*P53,2)</f>
        <v>0.71</v>
      </c>
      <c r="R53" s="157"/>
      <c r="S53" s="157" t="s">
        <v>118</v>
      </c>
      <c r="T53" s="157" t="s">
        <v>118</v>
      </c>
      <c r="U53" s="157">
        <v>0.71799999999999997</v>
      </c>
      <c r="V53" s="157">
        <f>ROUND(E53*U53,2)</f>
        <v>8.0399999999999991</v>
      </c>
      <c r="W53" s="157"/>
      <c r="X53" s="157" t="s">
        <v>119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120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4" t="s">
        <v>186</v>
      </c>
      <c r="D54" s="159"/>
      <c r="E54" s="160">
        <v>11.2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122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0">
        <v>19</v>
      </c>
      <c r="B55" s="171" t="s">
        <v>187</v>
      </c>
      <c r="C55" s="183" t="s">
        <v>188</v>
      </c>
      <c r="D55" s="172" t="s">
        <v>135</v>
      </c>
      <c r="E55" s="173">
        <v>7.32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8.3000000000000001E-4</v>
      </c>
      <c r="O55" s="156">
        <f>ROUND(E55*N55,2)</f>
        <v>0.01</v>
      </c>
      <c r="P55" s="156">
        <v>0.06</v>
      </c>
      <c r="Q55" s="156">
        <f>ROUND(E55*P55,2)</f>
        <v>0.44</v>
      </c>
      <c r="R55" s="157"/>
      <c r="S55" s="157" t="s">
        <v>118</v>
      </c>
      <c r="T55" s="157" t="s">
        <v>118</v>
      </c>
      <c r="U55" s="157">
        <v>0.55600000000000005</v>
      </c>
      <c r="V55" s="157">
        <f>ROUND(E55*U55,2)</f>
        <v>4.07</v>
      </c>
      <c r="W55" s="157"/>
      <c r="X55" s="157" t="s">
        <v>119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4" t="s">
        <v>189</v>
      </c>
      <c r="D56" s="159"/>
      <c r="E56" s="160">
        <v>7.32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122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0">
        <v>20</v>
      </c>
      <c r="B57" s="171" t="s">
        <v>190</v>
      </c>
      <c r="C57" s="183" t="s">
        <v>191</v>
      </c>
      <c r="D57" s="172" t="s">
        <v>135</v>
      </c>
      <c r="E57" s="173">
        <v>5.76</v>
      </c>
      <c r="F57" s="174"/>
      <c r="G57" s="175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5.5999999999999995E-4</v>
      </c>
      <c r="O57" s="156">
        <f>ROUND(E57*N57,2)</f>
        <v>0</v>
      </c>
      <c r="P57" s="156">
        <v>6.6000000000000003E-2</v>
      </c>
      <c r="Q57" s="156">
        <f>ROUND(E57*P57,2)</f>
        <v>0.38</v>
      </c>
      <c r="R57" s="157"/>
      <c r="S57" s="157" t="s">
        <v>118</v>
      </c>
      <c r="T57" s="157" t="s">
        <v>118</v>
      </c>
      <c r="U57" s="157">
        <v>0.34699999999999998</v>
      </c>
      <c r="V57" s="157">
        <f>ROUND(E57*U57,2)</f>
        <v>2</v>
      </c>
      <c r="W57" s="157"/>
      <c r="X57" s="157" t="s">
        <v>119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4" t="s">
        <v>192</v>
      </c>
      <c r="D58" s="159"/>
      <c r="E58" s="160">
        <v>5.76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122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0">
        <v>21</v>
      </c>
      <c r="B59" s="171" t="s">
        <v>193</v>
      </c>
      <c r="C59" s="183" t="s">
        <v>194</v>
      </c>
      <c r="D59" s="172" t="s">
        <v>135</v>
      </c>
      <c r="E59" s="173">
        <v>15.84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4.2000000000000002E-4</v>
      </c>
      <c r="O59" s="156">
        <f>ROUND(E59*N59,2)</f>
        <v>0.01</v>
      </c>
      <c r="P59" s="156">
        <v>2.5000000000000001E-2</v>
      </c>
      <c r="Q59" s="156">
        <f>ROUND(E59*P59,2)</f>
        <v>0.4</v>
      </c>
      <c r="R59" s="157"/>
      <c r="S59" s="157" t="s">
        <v>118</v>
      </c>
      <c r="T59" s="157" t="s">
        <v>118</v>
      </c>
      <c r="U59" s="157">
        <v>0.33200000000000002</v>
      </c>
      <c r="V59" s="157">
        <f>ROUND(E59*U59,2)</f>
        <v>5.26</v>
      </c>
      <c r="W59" s="157"/>
      <c r="X59" s="157" t="s">
        <v>119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120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4" t="s">
        <v>195</v>
      </c>
      <c r="D60" s="159"/>
      <c r="E60" s="160">
        <v>15.84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122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22</v>
      </c>
      <c r="B61" s="171" t="s">
        <v>196</v>
      </c>
      <c r="C61" s="183" t="s">
        <v>197</v>
      </c>
      <c r="D61" s="172" t="s">
        <v>198</v>
      </c>
      <c r="E61" s="173">
        <v>16</v>
      </c>
      <c r="F61" s="174"/>
      <c r="G61" s="175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1.4999999999999999E-2</v>
      </c>
      <c r="Q61" s="156">
        <f>ROUND(E61*P61,2)</f>
        <v>0.24</v>
      </c>
      <c r="R61" s="157"/>
      <c r="S61" s="157" t="s">
        <v>118</v>
      </c>
      <c r="T61" s="157" t="s">
        <v>118</v>
      </c>
      <c r="U61" s="157">
        <v>0.70599999999999996</v>
      </c>
      <c r="V61" s="157">
        <f>ROUND(E61*U61,2)</f>
        <v>11.3</v>
      </c>
      <c r="W61" s="157"/>
      <c r="X61" s="157" t="s">
        <v>119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120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4" t="s">
        <v>199</v>
      </c>
      <c r="D62" s="159"/>
      <c r="E62" s="160">
        <v>16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122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113</v>
      </c>
      <c r="B63" s="164" t="s">
        <v>62</v>
      </c>
      <c r="C63" s="182" t="s">
        <v>46</v>
      </c>
      <c r="D63" s="165"/>
      <c r="E63" s="166"/>
      <c r="F63" s="167"/>
      <c r="G63" s="168">
        <f>SUMIF(AG64:AG86,"&lt;&gt;NOR",G64:G86)</f>
        <v>0</v>
      </c>
      <c r="H63" s="162"/>
      <c r="I63" s="162">
        <f>SUM(I64:I86)</f>
        <v>0</v>
      </c>
      <c r="J63" s="162"/>
      <c r="K63" s="162">
        <f>SUM(K64:K86)</f>
        <v>0</v>
      </c>
      <c r="L63" s="162"/>
      <c r="M63" s="162">
        <f>SUM(M64:M86)</f>
        <v>0</v>
      </c>
      <c r="N63" s="161"/>
      <c r="O63" s="161">
        <f>SUM(O64:O86)</f>
        <v>3.27</v>
      </c>
      <c r="P63" s="161"/>
      <c r="Q63" s="161">
        <f>SUM(Q64:Q86)</f>
        <v>1758.16</v>
      </c>
      <c r="R63" s="162"/>
      <c r="S63" s="162"/>
      <c r="T63" s="162"/>
      <c r="U63" s="162"/>
      <c r="V63" s="162">
        <f>SUM(V64:V86)</f>
        <v>3399.6800000000003</v>
      </c>
      <c r="W63" s="162"/>
      <c r="X63" s="162"/>
      <c r="AG63" t="s">
        <v>114</v>
      </c>
    </row>
    <row r="64" spans="1:60" outlineLevel="1" x14ac:dyDescent="0.2">
      <c r="A64" s="170">
        <v>23</v>
      </c>
      <c r="B64" s="171" t="s">
        <v>200</v>
      </c>
      <c r="C64" s="183" t="s">
        <v>201</v>
      </c>
      <c r="D64" s="172" t="s">
        <v>117</v>
      </c>
      <c r="E64" s="173">
        <v>61.689500000000002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2</v>
      </c>
      <c r="Q64" s="156">
        <f>ROUND(E64*P64,2)</f>
        <v>123.38</v>
      </c>
      <c r="R64" s="157"/>
      <c r="S64" s="157" t="s">
        <v>118</v>
      </c>
      <c r="T64" s="157" t="s">
        <v>118</v>
      </c>
      <c r="U64" s="157">
        <v>6.4359999999999999</v>
      </c>
      <c r="V64" s="157">
        <f>ROUND(E64*U64,2)</f>
        <v>397.03</v>
      </c>
      <c r="W64" s="157"/>
      <c r="X64" s="157" t="s">
        <v>119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54"/>
      <c r="B65" s="155"/>
      <c r="C65" s="184" t="s">
        <v>202</v>
      </c>
      <c r="D65" s="159"/>
      <c r="E65" s="160">
        <v>27.585000000000001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122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184" t="s">
        <v>203</v>
      </c>
      <c r="D66" s="159"/>
      <c r="E66" s="160">
        <v>31.704499999999999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122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4" t="s">
        <v>204</v>
      </c>
      <c r="D67" s="159"/>
      <c r="E67" s="160">
        <v>2.4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122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24</v>
      </c>
      <c r="B68" s="171" t="s">
        <v>205</v>
      </c>
      <c r="C68" s="183" t="s">
        <v>206</v>
      </c>
      <c r="D68" s="172" t="s">
        <v>117</v>
      </c>
      <c r="E68" s="173">
        <v>1.68</v>
      </c>
      <c r="F68" s="174"/>
      <c r="G68" s="175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1.47E-3</v>
      </c>
      <c r="O68" s="156">
        <f>ROUND(E68*N68,2)</f>
        <v>0</v>
      </c>
      <c r="P68" s="156">
        <v>2.2000000000000002</v>
      </c>
      <c r="Q68" s="156">
        <f>ROUND(E68*P68,2)</f>
        <v>3.7</v>
      </c>
      <c r="R68" s="157"/>
      <c r="S68" s="157" t="s">
        <v>118</v>
      </c>
      <c r="T68" s="157" t="s">
        <v>118</v>
      </c>
      <c r="U68" s="157">
        <v>4.9960000000000004</v>
      </c>
      <c r="V68" s="157">
        <f>ROUND(E68*U68,2)</f>
        <v>8.39</v>
      </c>
      <c r="W68" s="157"/>
      <c r="X68" s="157" t="s">
        <v>119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4" t="s">
        <v>207</v>
      </c>
      <c r="D69" s="159"/>
      <c r="E69" s="160">
        <v>1.68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122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0">
        <v>25</v>
      </c>
      <c r="B70" s="171" t="s">
        <v>208</v>
      </c>
      <c r="C70" s="183" t="s">
        <v>209</v>
      </c>
      <c r="D70" s="172" t="s">
        <v>117</v>
      </c>
      <c r="E70" s="173">
        <v>0.63449999999999995</v>
      </c>
      <c r="F70" s="174"/>
      <c r="G70" s="175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1.2489999999999999E-2</v>
      </c>
      <c r="O70" s="156">
        <f>ROUND(E70*N70,2)</f>
        <v>0.01</v>
      </c>
      <c r="P70" s="156">
        <v>2.4</v>
      </c>
      <c r="Q70" s="156">
        <f>ROUND(E70*P70,2)</f>
        <v>1.52</v>
      </c>
      <c r="R70" s="157"/>
      <c r="S70" s="157" t="s">
        <v>118</v>
      </c>
      <c r="T70" s="157" t="s">
        <v>118</v>
      </c>
      <c r="U70" s="157">
        <v>8.9329999999999998</v>
      </c>
      <c r="V70" s="157">
        <f>ROUND(E70*U70,2)</f>
        <v>5.67</v>
      </c>
      <c r="W70" s="157"/>
      <c r="X70" s="157" t="s">
        <v>119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120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54"/>
      <c r="B71" s="155"/>
      <c r="C71" s="184" t="s">
        <v>210</v>
      </c>
      <c r="D71" s="159"/>
      <c r="E71" s="160">
        <v>0.63449999999999995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122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26</v>
      </c>
      <c r="B72" s="171" t="s">
        <v>211</v>
      </c>
      <c r="C72" s="183" t="s">
        <v>212</v>
      </c>
      <c r="D72" s="172" t="s">
        <v>117</v>
      </c>
      <c r="E72" s="173">
        <v>55</v>
      </c>
      <c r="F72" s="174"/>
      <c r="G72" s="175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3.0999999999999999E-3</v>
      </c>
      <c r="O72" s="156">
        <f>ROUND(E72*N72,2)</f>
        <v>0.17</v>
      </c>
      <c r="P72" s="156">
        <v>1.6</v>
      </c>
      <c r="Q72" s="156">
        <f>ROUND(E72*P72,2)</f>
        <v>88</v>
      </c>
      <c r="R72" s="157"/>
      <c r="S72" s="157" t="s">
        <v>118</v>
      </c>
      <c r="T72" s="157" t="s">
        <v>118</v>
      </c>
      <c r="U72" s="157">
        <v>5.2439999999999998</v>
      </c>
      <c r="V72" s="157">
        <f>ROUND(E72*U72,2)</f>
        <v>288.42</v>
      </c>
      <c r="W72" s="157"/>
      <c r="X72" s="157" t="s">
        <v>119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120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54"/>
      <c r="B73" s="155"/>
      <c r="C73" s="184" t="s">
        <v>213</v>
      </c>
      <c r="D73" s="159"/>
      <c r="E73" s="160">
        <v>33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4" t="s">
        <v>214</v>
      </c>
      <c r="D74" s="159"/>
      <c r="E74" s="160">
        <v>22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122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0">
        <v>27</v>
      </c>
      <c r="B75" s="171" t="s">
        <v>215</v>
      </c>
      <c r="C75" s="183" t="s">
        <v>216</v>
      </c>
      <c r="D75" s="172" t="s">
        <v>117</v>
      </c>
      <c r="E75" s="173">
        <v>0.61424999999999996</v>
      </c>
      <c r="F75" s="174"/>
      <c r="G75" s="175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4.15E-3</v>
      </c>
      <c r="O75" s="156">
        <f>ROUND(E75*N75,2)</f>
        <v>0</v>
      </c>
      <c r="P75" s="156">
        <v>2.4</v>
      </c>
      <c r="Q75" s="156">
        <f>ROUND(E75*P75,2)</f>
        <v>1.47</v>
      </c>
      <c r="R75" s="157"/>
      <c r="S75" s="157" t="s">
        <v>118</v>
      </c>
      <c r="T75" s="157" t="s">
        <v>118</v>
      </c>
      <c r="U75" s="157">
        <v>12.938000000000001</v>
      </c>
      <c r="V75" s="157">
        <f>ROUND(E75*U75,2)</f>
        <v>7.95</v>
      </c>
      <c r="W75" s="157"/>
      <c r="X75" s="157" t="s">
        <v>119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120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4" t="s">
        <v>217</v>
      </c>
      <c r="D76" s="159"/>
      <c r="E76" s="160">
        <v>0.61424999999999996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122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0">
        <v>28</v>
      </c>
      <c r="B77" s="171" t="s">
        <v>218</v>
      </c>
      <c r="C77" s="183" t="s">
        <v>219</v>
      </c>
      <c r="D77" s="172" t="s">
        <v>198</v>
      </c>
      <c r="E77" s="173">
        <v>6.8</v>
      </c>
      <c r="F77" s="174"/>
      <c r="G77" s="175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4.8999999999999998E-4</v>
      </c>
      <c r="O77" s="156">
        <f>ROUND(E77*N77,2)</f>
        <v>0</v>
      </c>
      <c r="P77" s="156">
        <v>2.7E-2</v>
      </c>
      <c r="Q77" s="156">
        <f>ROUND(E77*P77,2)</f>
        <v>0.18</v>
      </c>
      <c r="R77" s="157"/>
      <c r="S77" s="157" t="s">
        <v>118</v>
      </c>
      <c r="T77" s="157" t="s">
        <v>118</v>
      </c>
      <c r="U77" s="157">
        <v>0.42199999999999999</v>
      </c>
      <c r="V77" s="157">
        <f>ROUND(E77*U77,2)</f>
        <v>2.87</v>
      </c>
      <c r="W77" s="157"/>
      <c r="X77" s="157" t="s">
        <v>119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120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184" t="s">
        <v>220</v>
      </c>
      <c r="D78" s="159"/>
      <c r="E78" s="160">
        <v>6.8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122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29</v>
      </c>
      <c r="B79" s="171" t="s">
        <v>221</v>
      </c>
      <c r="C79" s="183" t="s">
        <v>222</v>
      </c>
      <c r="D79" s="172" t="s">
        <v>198</v>
      </c>
      <c r="E79" s="173">
        <v>17.100000000000001</v>
      </c>
      <c r="F79" s="174"/>
      <c r="G79" s="175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4.8999999999999998E-4</v>
      </c>
      <c r="O79" s="156">
        <f>ROUND(E79*N79,2)</f>
        <v>0.01</v>
      </c>
      <c r="P79" s="156">
        <v>5.3999999999999999E-2</v>
      </c>
      <c r="Q79" s="156">
        <f>ROUND(E79*P79,2)</f>
        <v>0.92</v>
      </c>
      <c r="R79" s="157"/>
      <c r="S79" s="157" t="s">
        <v>118</v>
      </c>
      <c r="T79" s="157" t="s">
        <v>118</v>
      </c>
      <c r="U79" s="157">
        <v>0.66800000000000004</v>
      </c>
      <c r="V79" s="157">
        <f>ROUND(E79*U79,2)</f>
        <v>11.42</v>
      </c>
      <c r="W79" s="157"/>
      <c r="X79" s="157" t="s">
        <v>119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54"/>
      <c r="B80" s="155"/>
      <c r="C80" s="184" t="s">
        <v>223</v>
      </c>
      <c r="D80" s="159"/>
      <c r="E80" s="160">
        <v>17.100000000000001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122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30</v>
      </c>
      <c r="B81" s="171" t="s">
        <v>224</v>
      </c>
      <c r="C81" s="183" t="s">
        <v>225</v>
      </c>
      <c r="D81" s="172" t="s">
        <v>117</v>
      </c>
      <c r="E81" s="173">
        <v>3419.97136</v>
      </c>
      <c r="F81" s="174"/>
      <c r="G81" s="17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8.9999999999999998E-4</v>
      </c>
      <c r="O81" s="156">
        <f>ROUND(E81*N81,2)</f>
        <v>3.08</v>
      </c>
      <c r="P81" s="156">
        <v>0.45</v>
      </c>
      <c r="Q81" s="156">
        <f>ROUND(E81*P81,2)</f>
        <v>1538.99</v>
      </c>
      <c r="R81" s="157"/>
      <c r="S81" s="157" t="s">
        <v>118</v>
      </c>
      <c r="T81" s="157" t="s">
        <v>118</v>
      </c>
      <c r="U81" s="157">
        <v>0.78300000000000003</v>
      </c>
      <c r="V81" s="157">
        <f>ROUND(E81*U81,2)</f>
        <v>2677.84</v>
      </c>
      <c r="W81" s="157"/>
      <c r="X81" s="157" t="s">
        <v>119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120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54"/>
      <c r="B82" s="155"/>
      <c r="C82" s="184" t="s">
        <v>226</v>
      </c>
      <c r="D82" s="159"/>
      <c r="E82" s="160">
        <v>3065.1487499999998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122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4" t="s">
        <v>227</v>
      </c>
      <c r="D83" s="159"/>
      <c r="E83" s="160">
        <v>293.16374999999999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122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54"/>
      <c r="B84" s="155"/>
      <c r="C84" s="184" t="s">
        <v>228</v>
      </c>
      <c r="D84" s="159"/>
      <c r="E84" s="160">
        <v>49.158360000000002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122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4" t="s">
        <v>229</v>
      </c>
      <c r="D85" s="159"/>
      <c r="E85" s="160">
        <v>12.500500000000001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122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31</v>
      </c>
      <c r="B86" s="177" t="s">
        <v>230</v>
      </c>
      <c r="C86" s="185" t="s">
        <v>231</v>
      </c>
      <c r="D86" s="178" t="s">
        <v>232</v>
      </c>
      <c r="E86" s="179">
        <v>1</v>
      </c>
      <c r="F86" s="180"/>
      <c r="G86" s="181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2.3E-3</v>
      </c>
      <c r="Q86" s="156">
        <f>ROUND(E86*P86,2)</f>
        <v>0</v>
      </c>
      <c r="R86" s="157"/>
      <c r="S86" s="157" t="s">
        <v>233</v>
      </c>
      <c r="T86" s="157" t="s">
        <v>234</v>
      </c>
      <c r="U86" s="157">
        <v>0.09</v>
      </c>
      <c r="V86" s="157">
        <f>ROUND(E86*U86,2)</f>
        <v>0.09</v>
      </c>
      <c r="W86" s="157"/>
      <c r="X86" s="157" t="s">
        <v>119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120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3" t="s">
        <v>113</v>
      </c>
      <c r="B87" s="164" t="s">
        <v>63</v>
      </c>
      <c r="C87" s="182" t="s">
        <v>64</v>
      </c>
      <c r="D87" s="165"/>
      <c r="E87" s="166"/>
      <c r="F87" s="167"/>
      <c r="G87" s="168">
        <f>SUMIF(AG88:AG88,"&lt;&gt;NOR",G88:G88)</f>
        <v>0</v>
      </c>
      <c r="H87" s="162"/>
      <c r="I87" s="162">
        <f>SUM(I88:I88)</f>
        <v>0</v>
      </c>
      <c r="J87" s="162"/>
      <c r="K87" s="162">
        <f>SUM(K88:K88)</f>
        <v>0</v>
      </c>
      <c r="L87" s="162"/>
      <c r="M87" s="162">
        <f>SUM(M88:M88)</f>
        <v>0</v>
      </c>
      <c r="N87" s="161"/>
      <c r="O87" s="161">
        <f>SUM(O88:O88)</f>
        <v>0</v>
      </c>
      <c r="P87" s="161"/>
      <c r="Q87" s="161">
        <f>SUM(Q88:Q88)</f>
        <v>0</v>
      </c>
      <c r="R87" s="162"/>
      <c r="S87" s="162"/>
      <c r="T87" s="162"/>
      <c r="U87" s="162"/>
      <c r="V87" s="162">
        <f>SUM(V88:V88)</f>
        <v>24.81</v>
      </c>
      <c r="W87" s="162"/>
      <c r="X87" s="162"/>
      <c r="AG87" t="s">
        <v>114</v>
      </c>
    </row>
    <row r="88" spans="1:60" outlineLevel="1" x14ac:dyDescent="0.2">
      <c r="A88" s="176">
        <v>32</v>
      </c>
      <c r="B88" s="177" t="s">
        <v>235</v>
      </c>
      <c r="C88" s="185" t="s">
        <v>236</v>
      </c>
      <c r="D88" s="178" t="s">
        <v>237</v>
      </c>
      <c r="E88" s="179">
        <v>8.6400900000000007</v>
      </c>
      <c r="F88" s="180"/>
      <c r="G88" s="181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118</v>
      </c>
      <c r="T88" s="157" t="s">
        <v>118</v>
      </c>
      <c r="U88" s="157">
        <v>2.8719999999999999</v>
      </c>
      <c r="V88" s="157">
        <f>ROUND(E88*U88,2)</f>
        <v>24.81</v>
      </c>
      <c r="W88" s="157"/>
      <c r="X88" s="157" t="s">
        <v>238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239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3" t="s">
        <v>113</v>
      </c>
      <c r="B89" s="164" t="s">
        <v>65</v>
      </c>
      <c r="C89" s="182" t="s">
        <v>66</v>
      </c>
      <c r="D89" s="165"/>
      <c r="E89" s="166"/>
      <c r="F89" s="167"/>
      <c r="G89" s="168">
        <f>SUMIF(AG90:AG93,"&lt;&gt;NOR",G90:G93)</f>
        <v>0</v>
      </c>
      <c r="H89" s="162"/>
      <c r="I89" s="162">
        <f>SUM(I90:I93)</f>
        <v>0</v>
      </c>
      <c r="J89" s="162"/>
      <c r="K89" s="162">
        <f>SUM(K90:K93)</f>
        <v>0</v>
      </c>
      <c r="L89" s="162"/>
      <c r="M89" s="162">
        <f>SUM(M90:M93)</f>
        <v>0</v>
      </c>
      <c r="N89" s="161"/>
      <c r="O89" s="161">
        <f>SUM(O90:O93)</f>
        <v>0</v>
      </c>
      <c r="P89" s="161"/>
      <c r="Q89" s="161">
        <f>SUM(Q90:Q93)</f>
        <v>5.91</v>
      </c>
      <c r="R89" s="162"/>
      <c r="S89" s="162"/>
      <c r="T89" s="162"/>
      <c r="U89" s="162"/>
      <c r="V89" s="162">
        <f>SUM(V90:V93)</f>
        <v>35.49</v>
      </c>
      <c r="W89" s="162"/>
      <c r="X89" s="162"/>
      <c r="AG89" t="s">
        <v>114</v>
      </c>
    </row>
    <row r="90" spans="1:60" outlineLevel="1" x14ac:dyDescent="0.2">
      <c r="A90" s="170">
        <v>33</v>
      </c>
      <c r="B90" s="171" t="s">
        <v>240</v>
      </c>
      <c r="C90" s="183" t="s">
        <v>241</v>
      </c>
      <c r="D90" s="172" t="s">
        <v>135</v>
      </c>
      <c r="E90" s="173">
        <v>591.44749999999999</v>
      </c>
      <c r="F90" s="174"/>
      <c r="G90" s="175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0.01</v>
      </c>
      <c r="Q90" s="156">
        <f>ROUND(E90*P90,2)</f>
        <v>5.91</v>
      </c>
      <c r="R90" s="157"/>
      <c r="S90" s="157" t="s">
        <v>118</v>
      </c>
      <c r="T90" s="157" t="s">
        <v>118</v>
      </c>
      <c r="U90" s="157">
        <v>0.06</v>
      </c>
      <c r="V90" s="157">
        <f>ROUND(E90*U90,2)</f>
        <v>35.49</v>
      </c>
      <c r="W90" s="157"/>
      <c r="X90" s="157" t="s">
        <v>119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120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54"/>
      <c r="B91" s="155"/>
      <c r="C91" s="184" t="s">
        <v>242</v>
      </c>
      <c r="D91" s="159"/>
      <c r="E91" s="160">
        <v>442.04250000000002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122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4" t="s">
        <v>243</v>
      </c>
      <c r="D92" s="159"/>
      <c r="E92" s="160">
        <v>106.605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122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4" t="s">
        <v>244</v>
      </c>
      <c r="D93" s="159"/>
      <c r="E93" s="160">
        <v>42.8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122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3" t="s">
        <v>113</v>
      </c>
      <c r="B94" s="164" t="s">
        <v>67</v>
      </c>
      <c r="C94" s="182" t="s">
        <v>68</v>
      </c>
      <c r="D94" s="165"/>
      <c r="E94" s="166"/>
      <c r="F94" s="167"/>
      <c r="G94" s="168">
        <f>SUMIF(AG95:AG98,"&lt;&gt;NOR",G95:G98)</f>
        <v>0</v>
      </c>
      <c r="H94" s="162"/>
      <c r="I94" s="162">
        <f>SUM(I95:I98)</f>
        <v>0</v>
      </c>
      <c r="J94" s="162"/>
      <c r="K94" s="162">
        <f>SUM(K95:K98)</f>
        <v>0</v>
      </c>
      <c r="L94" s="162"/>
      <c r="M94" s="162">
        <f>SUM(M95:M98)</f>
        <v>0</v>
      </c>
      <c r="N94" s="161"/>
      <c r="O94" s="161">
        <f>SUM(O95:O98)</f>
        <v>0</v>
      </c>
      <c r="P94" s="161"/>
      <c r="Q94" s="161">
        <f>SUM(Q95:Q98)</f>
        <v>4.99</v>
      </c>
      <c r="R94" s="162"/>
      <c r="S94" s="162"/>
      <c r="T94" s="162"/>
      <c r="U94" s="162"/>
      <c r="V94" s="162">
        <f>SUM(V95:V98)</f>
        <v>31.22</v>
      </c>
      <c r="W94" s="162"/>
      <c r="X94" s="162"/>
      <c r="AG94" t="s">
        <v>114</v>
      </c>
    </row>
    <row r="95" spans="1:60" outlineLevel="1" x14ac:dyDescent="0.2">
      <c r="A95" s="170">
        <v>34</v>
      </c>
      <c r="B95" s="171" t="s">
        <v>245</v>
      </c>
      <c r="C95" s="183" t="s">
        <v>246</v>
      </c>
      <c r="D95" s="172" t="s">
        <v>135</v>
      </c>
      <c r="E95" s="173">
        <v>624.33000000000004</v>
      </c>
      <c r="F95" s="174"/>
      <c r="G95" s="175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8.0000000000000002E-3</v>
      </c>
      <c r="Q95" s="156">
        <f>ROUND(E95*P95,2)</f>
        <v>4.99</v>
      </c>
      <c r="R95" s="157"/>
      <c r="S95" s="157" t="s">
        <v>118</v>
      </c>
      <c r="T95" s="157" t="s">
        <v>118</v>
      </c>
      <c r="U95" s="157">
        <v>0.05</v>
      </c>
      <c r="V95" s="157">
        <f>ROUND(E95*U95,2)</f>
        <v>31.22</v>
      </c>
      <c r="W95" s="157"/>
      <c r="X95" s="157" t="s">
        <v>119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120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4" t="s">
        <v>247</v>
      </c>
      <c r="D96" s="159"/>
      <c r="E96" s="160">
        <v>547.72500000000002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4" t="s">
        <v>243</v>
      </c>
      <c r="D97" s="159"/>
      <c r="E97" s="160">
        <v>106.605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122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4" t="s">
        <v>248</v>
      </c>
      <c r="D98" s="159"/>
      <c r="E98" s="160">
        <v>-30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122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3" t="s">
        <v>113</v>
      </c>
      <c r="B99" s="164" t="s">
        <v>69</v>
      </c>
      <c r="C99" s="182" t="s">
        <v>70</v>
      </c>
      <c r="D99" s="165"/>
      <c r="E99" s="166"/>
      <c r="F99" s="167"/>
      <c r="G99" s="168">
        <f>SUMIF(AG100:AG111,"&lt;&gt;NOR",G100:G111)</f>
        <v>0</v>
      </c>
      <c r="H99" s="162"/>
      <c r="I99" s="162">
        <f>SUM(I100:I111)</f>
        <v>0</v>
      </c>
      <c r="J99" s="162"/>
      <c r="K99" s="162">
        <f>SUM(K100:K111)</f>
        <v>0</v>
      </c>
      <c r="L99" s="162"/>
      <c r="M99" s="162">
        <f>SUM(M100:M111)</f>
        <v>0</v>
      </c>
      <c r="N99" s="161"/>
      <c r="O99" s="161">
        <f>SUM(O100:O111)</f>
        <v>0</v>
      </c>
      <c r="P99" s="161"/>
      <c r="Q99" s="161">
        <f>SUM(Q100:Q111)</f>
        <v>0.29000000000000004</v>
      </c>
      <c r="R99" s="162"/>
      <c r="S99" s="162"/>
      <c r="T99" s="162"/>
      <c r="U99" s="162"/>
      <c r="V99" s="162">
        <f>SUM(V100:V111)</f>
        <v>8.27</v>
      </c>
      <c r="W99" s="162"/>
      <c r="X99" s="162"/>
      <c r="AG99" t="s">
        <v>114</v>
      </c>
    </row>
    <row r="100" spans="1:60" outlineLevel="1" x14ac:dyDescent="0.2">
      <c r="A100" s="170">
        <v>35</v>
      </c>
      <c r="B100" s="171" t="s">
        <v>249</v>
      </c>
      <c r="C100" s="183" t="s">
        <v>250</v>
      </c>
      <c r="D100" s="172" t="s">
        <v>251</v>
      </c>
      <c r="E100" s="173">
        <v>4</v>
      </c>
      <c r="F100" s="174"/>
      <c r="G100" s="175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1.933E-2</v>
      </c>
      <c r="Q100" s="156">
        <f>ROUND(E100*P100,2)</f>
        <v>0.08</v>
      </c>
      <c r="R100" s="157"/>
      <c r="S100" s="157" t="s">
        <v>118</v>
      </c>
      <c r="T100" s="157" t="s">
        <v>118</v>
      </c>
      <c r="U100" s="157">
        <v>0.59</v>
      </c>
      <c r="V100" s="157">
        <f>ROUND(E100*U100,2)</f>
        <v>2.36</v>
      </c>
      <c r="W100" s="157"/>
      <c r="X100" s="157" t="s">
        <v>119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120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4" t="s">
        <v>252</v>
      </c>
      <c r="D101" s="159"/>
      <c r="E101" s="160">
        <v>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0">
        <v>36</v>
      </c>
      <c r="B102" s="171" t="s">
        <v>253</v>
      </c>
      <c r="C102" s="183" t="s">
        <v>254</v>
      </c>
      <c r="D102" s="172" t="s">
        <v>251</v>
      </c>
      <c r="E102" s="173">
        <v>8</v>
      </c>
      <c r="F102" s="174"/>
      <c r="G102" s="175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1.9460000000000002E-2</v>
      </c>
      <c r="Q102" s="156">
        <f>ROUND(E102*P102,2)</f>
        <v>0.16</v>
      </c>
      <c r="R102" s="157"/>
      <c r="S102" s="157" t="s">
        <v>118</v>
      </c>
      <c r="T102" s="157" t="s">
        <v>118</v>
      </c>
      <c r="U102" s="157">
        <v>0.38200000000000001</v>
      </c>
      <c r="V102" s="157">
        <f>ROUND(E102*U102,2)</f>
        <v>3.06</v>
      </c>
      <c r="W102" s="157"/>
      <c r="X102" s="157" t="s">
        <v>119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120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4" t="s">
        <v>255</v>
      </c>
      <c r="D103" s="159"/>
      <c r="E103" s="160">
        <v>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4" t="s">
        <v>256</v>
      </c>
      <c r="D104" s="159"/>
      <c r="E104" s="160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0">
        <v>37</v>
      </c>
      <c r="B105" s="171" t="s">
        <v>257</v>
      </c>
      <c r="C105" s="183" t="s">
        <v>258</v>
      </c>
      <c r="D105" s="172" t="s">
        <v>251</v>
      </c>
      <c r="E105" s="173">
        <v>1</v>
      </c>
      <c r="F105" s="174"/>
      <c r="G105" s="175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3.2899999999999999E-2</v>
      </c>
      <c r="Q105" s="156">
        <f>ROUND(E105*P105,2)</f>
        <v>0.03</v>
      </c>
      <c r="R105" s="157"/>
      <c r="S105" s="157" t="s">
        <v>118</v>
      </c>
      <c r="T105" s="157" t="s">
        <v>118</v>
      </c>
      <c r="U105" s="157">
        <v>0.432</v>
      </c>
      <c r="V105" s="157">
        <f>ROUND(E105*U105,2)</f>
        <v>0.43</v>
      </c>
      <c r="W105" s="157"/>
      <c r="X105" s="157" t="s">
        <v>119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120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4" t="s">
        <v>259</v>
      </c>
      <c r="D106" s="159"/>
      <c r="E106" s="160">
        <v>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38</v>
      </c>
      <c r="B107" s="171" t="s">
        <v>260</v>
      </c>
      <c r="C107" s="183" t="s">
        <v>261</v>
      </c>
      <c r="D107" s="172" t="s">
        <v>251</v>
      </c>
      <c r="E107" s="173">
        <v>1</v>
      </c>
      <c r="F107" s="174"/>
      <c r="G107" s="17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9.1999999999999998E-3</v>
      </c>
      <c r="Q107" s="156">
        <f>ROUND(E107*P107,2)</f>
        <v>0.01</v>
      </c>
      <c r="R107" s="157"/>
      <c r="S107" s="157" t="s">
        <v>118</v>
      </c>
      <c r="T107" s="157" t="s">
        <v>118</v>
      </c>
      <c r="U107" s="157">
        <v>0.46500000000000002</v>
      </c>
      <c r="V107" s="157">
        <f>ROUND(E107*U107,2)</f>
        <v>0.47</v>
      </c>
      <c r="W107" s="157"/>
      <c r="X107" s="157" t="s">
        <v>119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120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4" t="s">
        <v>259</v>
      </c>
      <c r="D108" s="159"/>
      <c r="E108" s="160">
        <v>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39</v>
      </c>
      <c r="B109" s="171" t="s">
        <v>262</v>
      </c>
      <c r="C109" s="183" t="s">
        <v>263</v>
      </c>
      <c r="D109" s="172" t="s">
        <v>251</v>
      </c>
      <c r="E109" s="173">
        <v>9</v>
      </c>
      <c r="F109" s="174"/>
      <c r="G109" s="175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1.56E-3</v>
      </c>
      <c r="Q109" s="156">
        <f>ROUND(E109*P109,2)</f>
        <v>0.01</v>
      </c>
      <c r="R109" s="157"/>
      <c r="S109" s="157" t="s">
        <v>118</v>
      </c>
      <c r="T109" s="157" t="s">
        <v>118</v>
      </c>
      <c r="U109" s="157">
        <v>0.217</v>
      </c>
      <c r="V109" s="157">
        <f>ROUND(E109*U109,2)</f>
        <v>1.95</v>
      </c>
      <c r="W109" s="157"/>
      <c r="X109" s="157" t="s">
        <v>119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120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4" t="s">
        <v>264</v>
      </c>
      <c r="D110" s="159"/>
      <c r="E110" s="160">
        <v>8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4" t="s">
        <v>256</v>
      </c>
      <c r="D111" s="159"/>
      <c r="E111" s="160">
        <v>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3" t="s">
        <v>113</v>
      </c>
      <c r="B112" s="164" t="s">
        <v>71</v>
      </c>
      <c r="C112" s="182" t="s">
        <v>72</v>
      </c>
      <c r="D112" s="165"/>
      <c r="E112" s="166"/>
      <c r="F112" s="167"/>
      <c r="G112" s="168">
        <f>SUMIF(AG113:AG118,"&lt;&gt;NOR",G113:G118)</f>
        <v>0</v>
      </c>
      <c r="H112" s="162"/>
      <c r="I112" s="162">
        <f>SUM(I113:I118)</f>
        <v>0</v>
      </c>
      <c r="J112" s="162"/>
      <c r="K112" s="162">
        <f>SUM(K113:K118)</f>
        <v>0</v>
      </c>
      <c r="L112" s="162"/>
      <c r="M112" s="162">
        <f>SUM(M113:M118)</f>
        <v>0</v>
      </c>
      <c r="N112" s="161"/>
      <c r="O112" s="161">
        <f>SUM(O113:O118)</f>
        <v>0</v>
      </c>
      <c r="P112" s="161"/>
      <c r="Q112" s="161">
        <f>SUM(Q113:Q118)</f>
        <v>28.74</v>
      </c>
      <c r="R112" s="162"/>
      <c r="S112" s="162"/>
      <c r="T112" s="162"/>
      <c r="U112" s="162"/>
      <c r="V112" s="162">
        <f>SUM(V113:V118)</f>
        <v>333.09999999999997</v>
      </c>
      <c r="W112" s="162"/>
      <c r="X112" s="162"/>
      <c r="AG112" t="s">
        <v>114</v>
      </c>
    </row>
    <row r="113" spans="1:60" outlineLevel="1" x14ac:dyDescent="0.2">
      <c r="A113" s="170">
        <v>40</v>
      </c>
      <c r="B113" s="171" t="s">
        <v>265</v>
      </c>
      <c r="C113" s="183" t="s">
        <v>266</v>
      </c>
      <c r="D113" s="172" t="s">
        <v>135</v>
      </c>
      <c r="E113" s="173">
        <v>121.4</v>
      </c>
      <c r="F113" s="174"/>
      <c r="G113" s="175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5.0000000000000001E-3</v>
      </c>
      <c r="Q113" s="156">
        <f>ROUND(E113*P113,2)</f>
        <v>0.61</v>
      </c>
      <c r="R113" s="157"/>
      <c r="S113" s="157" t="s">
        <v>118</v>
      </c>
      <c r="T113" s="157" t="s">
        <v>118</v>
      </c>
      <c r="U113" s="157">
        <v>0.05</v>
      </c>
      <c r="V113" s="157">
        <f>ROUND(E113*U113,2)</f>
        <v>6.07</v>
      </c>
      <c r="W113" s="157"/>
      <c r="X113" s="157" t="s">
        <v>119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120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4" t="s">
        <v>267</v>
      </c>
      <c r="D114" s="159"/>
      <c r="E114" s="160">
        <v>121.4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0">
        <v>41</v>
      </c>
      <c r="B115" s="171" t="s">
        <v>268</v>
      </c>
      <c r="C115" s="183" t="s">
        <v>269</v>
      </c>
      <c r="D115" s="172" t="s">
        <v>135</v>
      </c>
      <c r="E115" s="173">
        <v>518.64750000000004</v>
      </c>
      <c r="F115" s="174"/>
      <c r="G115" s="175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0</v>
      </c>
      <c r="O115" s="156">
        <f>ROUND(E115*N115,2)</f>
        <v>0</v>
      </c>
      <c r="P115" s="156">
        <v>5.4239999999999997E-2</v>
      </c>
      <c r="Q115" s="156">
        <f>ROUND(E115*P115,2)</f>
        <v>28.13</v>
      </c>
      <c r="R115" s="157"/>
      <c r="S115" s="157" t="s">
        <v>233</v>
      </c>
      <c r="T115" s="157" t="s">
        <v>234</v>
      </c>
      <c r="U115" s="157">
        <v>0.63053999999999999</v>
      </c>
      <c r="V115" s="157">
        <f>ROUND(E115*U115,2)</f>
        <v>327.02999999999997</v>
      </c>
      <c r="W115" s="157"/>
      <c r="X115" s="157" t="s">
        <v>119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120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184" t="s">
        <v>242</v>
      </c>
      <c r="D116" s="159"/>
      <c r="E116" s="160">
        <v>442.04250000000002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4" t="s">
        <v>243</v>
      </c>
      <c r="D117" s="159"/>
      <c r="E117" s="160">
        <v>106.605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4" t="s">
        <v>248</v>
      </c>
      <c r="D118" s="159"/>
      <c r="E118" s="160">
        <v>-30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3" t="s">
        <v>113</v>
      </c>
      <c r="B119" s="164" t="s">
        <v>73</v>
      </c>
      <c r="C119" s="182" t="s">
        <v>74</v>
      </c>
      <c r="D119" s="165"/>
      <c r="E119" s="166"/>
      <c r="F119" s="167"/>
      <c r="G119" s="168">
        <f>SUMIF(AG120:AG140,"&lt;&gt;NOR",G120:G140)</f>
        <v>0</v>
      </c>
      <c r="H119" s="162"/>
      <c r="I119" s="162">
        <f>SUM(I120:I140)</f>
        <v>0</v>
      </c>
      <c r="J119" s="162"/>
      <c r="K119" s="162">
        <f>SUM(K120:K140)</f>
        <v>0</v>
      </c>
      <c r="L119" s="162"/>
      <c r="M119" s="162">
        <f>SUM(M120:M140)</f>
        <v>0</v>
      </c>
      <c r="N119" s="161"/>
      <c r="O119" s="161">
        <f>SUM(O120:O140)</f>
        <v>0</v>
      </c>
      <c r="P119" s="161"/>
      <c r="Q119" s="161">
        <f>SUM(Q120:Q140)</f>
        <v>0.83000000000000007</v>
      </c>
      <c r="R119" s="162"/>
      <c r="S119" s="162"/>
      <c r="T119" s="162"/>
      <c r="U119" s="162"/>
      <c r="V119" s="162">
        <f>SUM(V120:V140)</f>
        <v>27.49</v>
      </c>
      <c r="W119" s="162"/>
      <c r="X119" s="162"/>
      <c r="AG119" t="s">
        <v>114</v>
      </c>
    </row>
    <row r="120" spans="1:60" outlineLevel="1" x14ac:dyDescent="0.2">
      <c r="A120" s="170">
        <v>42</v>
      </c>
      <c r="B120" s="171" t="s">
        <v>270</v>
      </c>
      <c r="C120" s="183" t="s">
        <v>271</v>
      </c>
      <c r="D120" s="172" t="s">
        <v>198</v>
      </c>
      <c r="E120" s="173">
        <v>15.85</v>
      </c>
      <c r="F120" s="174"/>
      <c r="G120" s="17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2.6900000000000001E-3</v>
      </c>
      <c r="Q120" s="156">
        <f>ROUND(E120*P120,2)</f>
        <v>0.04</v>
      </c>
      <c r="R120" s="157"/>
      <c r="S120" s="157" t="s">
        <v>118</v>
      </c>
      <c r="T120" s="157" t="s">
        <v>118</v>
      </c>
      <c r="U120" s="157">
        <v>6.9000000000000006E-2</v>
      </c>
      <c r="V120" s="157">
        <f>ROUND(E120*U120,2)</f>
        <v>1.0900000000000001</v>
      </c>
      <c r="W120" s="157"/>
      <c r="X120" s="157" t="s">
        <v>119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120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4" t="s">
        <v>272</v>
      </c>
      <c r="D121" s="159"/>
      <c r="E121" s="160">
        <v>7.6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4" t="s">
        <v>273</v>
      </c>
      <c r="D122" s="159"/>
      <c r="E122" s="160">
        <v>8.25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0">
        <v>43</v>
      </c>
      <c r="B123" s="171" t="s">
        <v>274</v>
      </c>
      <c r="C123" s="183" t="s">
        <v>275</v>
      </c>
      <c r="D123" s="172" t="s">
        <v>198</v>
      </c>
      <c r="E123" s="173">
        <v>97.15</v>
      </c>
      <c r="F123" s="174"/>
      <c r="G123" s="17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3.2399999999999998E-3</v>
      </c>
      <c r="Q123" s="156">
        <f>ROUND(E123*P123,2)</f>
        <v>0.31</v>
      </c>
      <c r="R123" s="157"/>
      <c r="S123" s="157" t="s">
        <v>118</v>
      </c>
      <c r="T123" s="157" t="s">
        <v>118</v>
      </c>
      <c r="U123" s="157">
        <v>6.9000000000000006E-2</v>
      </c>
      <c r="V123" s="157">
        <f>ROUND(E123*U123,2)</f>
        <v>6.7</v>
      </c>
      <c r="W123" s="157"/>
      <c r="X123" s="157" t="s">
        <v>119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120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4" t="s">
        <v>276</v>
      </c>
      <c r="D124" s="159"/>
      <c r="E124" s="160">
        <v>77.150000000000006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4" t="s">
        <v>277</v>
      </c>
      <c r="D125" s="159"/>
      <c r="E125" s="160">
        <v>20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0">
        <v>44</v>
      </c>
      <c r="B126" s="171" t="s">
        <v>278</v>
      </c>
      <c r="C126" s="183" t="s">
        <v>279</v>
      </c>
      <c r="D126" s="172" t="s">
        <v>198</v>
      </c>
      <c r="E126" s="173">
        <v>15.85</v>
      </c>
      <c r="F126" s="174"/>
      <c r="G126" s="175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2.8600000000000001E-3</v>
      </c>
      <c r="Q126" s="156">
        <f>ROUND(E126*P126,2)</f>
        <v>0.05</v>
      </c>
      <c r="R126" s="157"/>
      <c r="S126" s="157" t="s">
        <v>118</v>
      </c>
      <c r="T126" s="157" t="s">
        <v>118</v>
      </c>
      <c r="U126" s="157">
        <v>5.7500000000000002E-2</v>
      </c>
      <c r="V126" s="157">
        <f>ROUND(E126*U126,2)</f>
        <v>0.91</v>
      </c>
      <c r="W126" s="157"/>
      <c r="X126" s="157" t="s">
        <v>119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120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4" t="s">
        <v>272</v>
      </c>
      <c r="D127" s="159"/>
      <c r="E127" s="160">
        <v>7.6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4" t="s">
        <v>273</v>
      </c>
      <c r="D128" s="159"/>
      <c r="E128" s="160">
        <v>8.25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0">
        <v>45</v>
      </c>
      <c r="B129" s="171" t="s">
        <v>280</v>
      </c>
      <c r="C129" s="183" t="s">
        <v>281</v>
      </c>
      <c r="D129" s="172" t="s">
        <v>198</v>
      </c>
      <c r="E129" s="173">
        <v>16.100000000000001</v>
      </c>
      <c r="F129" s="174"/>
      <c r="G129" s="175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</v>
      </c>
      <c r="O129" s="156">
        <f>ROUND(E129*N129,2)</f>
        <v>0</v>
      </c>
      <c r="P129" s="156">
        <v>1.92E-3</v>
      </c>
      <c r="Q129" s="156">
        <f>ROUND(E129*P129,2)</f>
        <v>0.03</v>
      </c>
      <c r="R129" s="157"/>
      <c r="S129" s="157" t="s">
        <v>118</v>
      </c>
      <c r="T129" s="157" t="s">
        <v>118</v>
      </c>
      <c r="U129" s="157">
        <v>5.7500000000000002E-2</v>
      </c>
      <c r="V129" s="157">
        <f>ROUND(E129*U129,2)</f>
        <v>0.93</v>
      </c>
      <c r="W129" s="157"/>
      <c r="X129" s="157" t="s">
        <v>119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120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4" t="s">
        <v>282</v>
      </c>
      <c r="D130" s="159"/>
      <c r="E130" s="160">
        <v>8.1999999999999993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4" t="s">
        <v>283</v>
      </c>
      <c r="D131" s="159"/>
      <c r="E131" s="160">
        <v>7.9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0">
        <v>46</v>
      </c>
      <c r="B132" s="171" t="s">
        <v>284</v>
      </c>
      <c r="C132" s="183" t="s">
        <v>285</v>
      </c>
      <c r="D132" s="172" t="s">
        <v>198</v>
      </c>
      <c r="E132" s="173">
        <v>45.4</v>
      </c>
      <c r="F132" s="174"/>
      <c r="G132" s="175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1.3500000000000001E-3</v>
      </c>
      <c r="Q132" s="156">
        <f>ROUND(E132*P132,2)</f>
        <v>0.06</v>
      </c>
      <c r="R132" s="157"/>
      <c r="S132" s="157" t="s">
        <v>118</v>
      </c>
      <c r="T132" s="157" t="s">
        <v>118</v>
      </c>
      <c r="U132" s="157">
        <v>9.1999999999999998E-2</v>
      </c>
      <c r="V132" s="157">
        <f>ROUND(E132*U132,2)</f>
        <v>4.18</v>
      </c>
      <c r="W132" s="157"/>
      <c r="X132" s="157" t="s">
        <v>119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120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54"/>
      <c r="B133" s="155"/>
      <c r="C133" s="184" t="s">
        <v>286</v>
      </c>
      <c r="D133" s="159"/>
      <c r="E133" s="160">
        <v>33.1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4" t="s">
        <v>287</v>
      </c>
      <c r="D134" s="159"/>
      <c r="E134" s="160">
        <v>12.3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0">
        <v>47</v>
      </c>
      <c r="B135" s="171" t="s">
        <v>288</v>
      </c>
      <c r="C135" s="183" t="s">
        <v>289</v>
      </c>
      <c r="D135" s="172" t="s">
        <v>198</v>
      </c>
      <c r="E135" s="173">
        <v>116.85</v>
      </c>
      <c r="F135" s="174"/>
      <c r="G135" s="17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2.3E-3</v>
      </c>
      <c r="Q135" s="156">
        <f>ROUND(E135*P135,2)</f>
        <v>0.27</v>
      </c>
      <c r="R135" s="157"/>
      <c r="S135" s="157" t="s">
        <v>118</v>
      </c>
      <c r="T135" s="157" t="s">
        <v>118</v>
      </c>
      <c r="U135" s="157">
        <v>0.10349999999999999</v>
      </c>
      <c r="V135" s="157">
        <f>ROUND(E135*U135,2)</f>
        <v>12.09</v>
      </c>
      <c r="W135" s="157"/>
      <c r="X135" s="157" t="s">
        <v>119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120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4" t="s">
        <v>290</v>
      </c>
      <c r="D136" s="159"/>
      <c r="E136" s="160">
        <v>80.400000000000006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4" t="s">
        <v>291</v>
      </c>
      <c r="D137" s="159"/>
      <c r="E137" s="160">
        <v>36.450000000000003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0">
        <v>48</v>
      </c>
      <c r="B138" s="171" t="s">
        <v>292</v>
      </c>
      <c r="C138" s="183" t="s">
        <v>293</v>
      </c>
      <c r="D138" s="172" t="s">
        <v>198</v>
      </c>
      <c r="E138" s="173">
        <v>23</v>
      </c>
      <c r="F138" s="174"/>
      <c r="G138" s="175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2.8500000000000001E-3</v>
      </c>
      <c r="Q138" s="156">
        <f>ROUND(E138*P138,2)</f>
        <v>7.0000000000000007E-2</v>
      </c>
      <c r="R138" s="157"/>
      <c r="S138" s="157" t="s">
        <v>118</v>
      </c>
      <c r="T138" s="157" t="s">
        <v>118</v>
      </c>
      <c r="U138" s="157">
        <v>6.9000000000000006E-2</v>
      </c>
      <c r="V138" s="157">
        <f>ROUND(E138*U138,2)</f>
        <v>1.59</v>
      </c>
      <c r="W138" s="157"/>
      <c r="X138" s="157" t="s">
        <v>119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120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4" t="s">
        <v>294</v>
      </c>
      <c r="D139" s="159"/>
      <c r="E139" s="160">
        <v>16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4" t="s">
        <v>295</v>
      </c>
      <c r="D140" s="159"/>
      <c r="E140" s="160">
        <v>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3" t="s">
        <v>113</v>
      </c>
      <c r="B141" s="164" t="s">
        <v>75</v>
      </c>
      <c r="C141" s="182" t="s">
        <v>76</v>
      </c>
      <c r="D141" s="165"/>
      <c r="E141" s="166"/>
      <c r="F141" s="167"/>
      <c r="G141" s="168">
        <f>SUMIF(AG142:AG146,"&lt;&gt;NOR",G142:G146)</f>
        <v>0</v>
      </c>
      <c r="H141" s="162"/>
      <c r="I141" s="162">
        <f>SUM(I142:I146)</f>
        <v>0</v>
      </c>
      <c r="J141" s="162"/>
      <c r="K141" s="162">
        <f>SUM(K142:K146)</f>
        <v>0</v>
      </c>
      <c r="L141" s="162"/>
      <c r="M141" s="162">
        <f>SUM(M142:M146)</f>
        <v>0</v>
      </c>
      <c r="N141" s="161"/>
      <c r="O141" s="161">
        <f>SUM(O142:O146)</f>
        <v>0</v>
      </c>
      <c r="P141" s="161"/>
      <c r="Q141" s="161">
        <f>SUM(Q142:Q146)</f>
        <v>3.87</v>
      </c>
      <c r="R141" s="162"/>
      <c r="S141" s="162"/>
      <c r="T141" s="162"/>
      <c r="U141" s="162"/>
      <c r="V141" s="162">
        <f>SUM(V142:V146)</f>
        <v>41.61</v>
      </c>
      <c r="W141" s="162"/>
      <c r="X141" s="162"/>
      <c r="AG141" t="s">
        <v>114</v>
      </c>
    </row>
    <row r="142" spans="1:60" outlineLevel="1" x14ac:dyDescent="0.2">
      <c r="A142" s="170">
        <v>49</v>
      </c>
      <c r="B142" s="171" t="s">
        <v>296</v>
      </c>
      <c r="C142" s="183" t="s">
        <v>297</v>
      </c>
      <c r="D142" s="172" t="s">
        <v>135</v>
      </c>
      <c r="E142" s="173">
        <v>62.8</v>
      </c>
      <c r="F142" s="174"/>
      <c r="G142" s="175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0</v>
      </c>
      <c r="O142" s="156">
        <f>ROUND(E142*N142,2)</f>
        <v>0</v>
      </c>
      <c r="P142" s="156">
        <v>2.4649999999999998E-2</v>
      </c>
      <c r="Q142" s="156">
        <f>ROUND(E142*P142,2)</f>
        <v>1.55</v>
      </c>
      <c r="R142" s="157"/>
      <c r="S142" s="157" t="s">
        <v>118</v>
      </c>
      <c r="T142" s="157" t="s">
        <v>118</v>
      </c>
      <c r="U142" s="157">
        <v>0.3</v>
      </c>
      <c r="V142" s="157">
        <f>ROUND(E142*U142,2)</f>
        <v>18.84</v>
      </c>
      <c r="W142" s="157"/>
      <c r="X142" s="157" t="s">
        <v>119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120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4" t="s">
        <v>298</v>
      </c>
      <c r="D143" s="159"/>
      <c r="E143" s="160">
        <v>62.8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0">
        <v>50</v>
      </c>
      <c r="B144" s="171" t="s">
        <v>299</v>
      </c>
      <c r="C144" s="183" t="s">
        <v>300</v>
      </c>
      <c r="D144" s="172" t="s">
        <v>135</v>
      </c>
      <c r="E144" s="173">
        <v>87.27</v>
      </c>
      <c r="F144" s="174"/>
      <c r="G144" s="17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2.4649999999999998E-2</v>
      </c>
      <c r="Q144" s="156">
        <f>ROUND(E144*P144,2)</f>
        <v>2.15</v>
      </c>
      <c r="R144" s="157"/>
      <c r="S144" s="157" t="s">
        <v>118</v>
      </c>
      <c r="T144" s="157" t="s">
        <v>118</v>
      </c>
      <c r="U144" s="157">
        <v>0.25</v>
      </c>
      <c r="V144" s="157">
        <f>ROUND(E144*U144,2)</f>
        <v>21.82</v>
      </c>
      <c r="W144" s="157"/>
      <c r="X144" s="157" t="s">
        <v>119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120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4" t="s">
        <v>301</v>
      </c>
      <c r="D145" s="159"/>
      <c r="E145" s="160">
        <v>87.27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51</v>
      </c>
      <c r="B146" s="177" t="s">
        <v>302</v>
      </c>
      <c r="C146" s="185" t="s">
        <v>303</v>
      </c>
      <c r="D146" s="178" t="s">
        <v>143</v>
      </c>
      <c r="E146" s="179">
        <v>1</v>
      </c>
      <c r="F146" s="180"/>
      <c r="G146" s="181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0</v>
      </c>
      <c r="O146" s="156">
        <f>ROUND(E146*N146,2)</f>
        <v>0</v>
      </c>
      <c r="P146" s="156">
        <v>0.17399999999999999</v>
      </c>
      <c r="Q146" s="156">
        <f>ROUND(E146*P146,2)</f>
        <v>0.17</v>
      </c>
      <c r="R146" s="157"/>
      <c r="S146" s="157" t="s">
        <v>118</v>
      </c>
      <c r="T146" s="157" t="s">
        <v>118</v>
      </c>
      <c r="U146" s="157">
        <v>0.95</v>
      </c>
      <c r="V146" s="157">
        <f>ROUND(E146*U146,2)</f>
        <v>0.95</v>
      </c>
      <c r="W146" s="157"/>
      <c r="X146" s="157" t="s">
        <v>119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120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163" t="s">
        <v>113</v>
      </c>
      <c r="B147" s="164" t="s">
        <v>77</v>
      </c>
      <c r="C147" s="182" t="s">
        <v>78</v>
      </c>
      <c r="D147" s="165"/>
      <c r="E147" s="166"/>
      <c r="F147" s="167"/>
      <c r="G147" s="168">
        <f>SUMIF(AG148:AG154,"&lt;&gt;NOR",G148:G154)</f>
        <v>0</v>
      </c>
      <c r="H147" s="162"/>
      <c r="I147" s="162">
        <f>SUM(I148:I154)</f>
        <v>0</v>
      </c>
      <c r="J147" s="162"/>
      <c r="K147" s="162">
        <f>SUM(K148:K154)</f>
        <v>0</v>
      </c>
      <c r="L147" s="162"/>
      <c r="M147" s="162">
        <f>SUM(M148:M154)</f>
        <v>0</v>
      </c>
      <c r="N147" s="161"/>
      <c r="O147" s="161">
        <f>SUM(O148:O154)</f>
        <v>0</v>
      </c>
      <c r="P147" s="161"/>
      <c r="Q147" s="161">
        <f>SUM(Q148:Q154)</f>
        <v>12.049999999999999</v>
      </c>
      <c r="R147" s="162"/>
      <c r="S147" s="162"/>
      <c r="T147" s="162"/>
      <c r="U147" s="162"/>
      <c r="V147" s="162">
        <f>SUM(V148:V154)</f>
        <v>41.07</v>
      </c>
      <c r="W147" s="162"/>
      <c r="X147" s="162"/>
      <c r="AG147" t="s">
        <v>114</v>
      </c>
    </row>
    <row r="148" spans="1:60" outlineLevel="1" x14ac:dyDescent="0.2">
      <c r="A148" s="170">
        <v>52</v>
      </c>
      <c r="B148" s="171" t="s">
        <v>304</v>
      </c>
      <c r="C148" s="183" t="s">
        <v>305</v>
      </c>
      <c r="D148" s="172" t="s">
        <v>135</v>
      </c>
      <c r="E148" s="173">
        <v>27.065000000000001</v>
      </c>
      <c r="F148" s="174"/>
      <c r="G148" s="175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0</v>
      </c>
      <c r="O148" s="156">
        <f>ROUND(E148*N148,2)</f>
        <v>0</v>
      </c>
      <c r="P148" s="156">
        <v>2.1000000000000001E-2</v>
      </c>
      <c r="Q148" s="156">
        <f>ROUND(E148*P148,2)</f>
        <v>0.56999999999999995</v>
      </c>
      <c r="R148" s="157"/>
      <c r="S148" s="157" t="s">
        <v>118</v>
      </c>
      <c r="T148" s="157" t="s">
        <v>118</v>
      </c>
      <c r="U148" s="157">
        <v>0.45</v>
      </c>
      <c r="V148" s="157">
        <f>ROUND(E148*U148,2)</f>
        <v>12.18</v>
      </c>
      <c r="W148" s="157"/>
      <c r="X148" s="157" t="s">
        <v>119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120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4" t="s">
        <v>306</v>
      </c>
      <c r="D149" s="159"/>
      <c r="E149" s="160">
        <v>27.065000000000001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0">
        <v>53</v>
      </c>
      <c r="B150" s="171" t="s">
        <v>307</v>
      </c>
      <c r="C150" s="183" t="s">
        <v>308</v>
      </c>
      <c r="D150" s="172" t="s">
        <v>135</v>
      </c>
      <c r="E150" s="173">
        <v>121.4</v>
      </c>
      <c r="F150" s="174"/>
      <c r="G150" s="175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0</v>
      </c>
      <c r="O150" s="156">
        <f>ROUND(E150*N150,2)</f>
        <v>0</v>
      </c>
      <c r="P150" s="156">
        <v>7.0000000000000001E-3</v>
      </c>
      <c r="Q150" s="156">
        <f>ROUND(E150*P150,2)</f>
        <v>0.85</v>
      </c>
      <c r="R150" s="157"/>
      <c r="S150" s="157" t="s">
        <v>118</v>
      </c>
      <c r="T150" s="157" t="s">
        <v>118</v>
      </c>
      <c r="U150" s="157">
        <v>0.23799999999999999</v>
      </c>
      <c r="V150" s="157">
        <f>ROUND(E150*U150,2)</f>
        <v>28.89</v>
      </c>
      <c r="W150" s="157"/>
      <c r="X150" s="157" t="s">
        <v>119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120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4" t="s">
        <v>267</v>
      </c>
      <c r="D151" s="159"/>
      <c r="E151" s="160">
        <v>121.4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0">
        <v>54</v>
      </c>
      <c r="B152" s="171" t="s">
        <v>309</v>
      </c>
      <c r="C152" s="183" t="s">
        <v>310</v>
      </c>
      <c r="D152" s="172" t="s">
        <v>311</v>
      </c>
      <c r="E152" s="173">
        <v>105.27</v>
      </c>
      <c r="F152" s="174"/>
      <c r="G152" s="175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0</v>
      </c>
      <c r="O152" s="156">
        <f>ROUND(E152*N152,2)</f>
        <v>0</v>
      </c>
      <c r="P152" s="156">
        <v>0.1</v>
      </c>
      <c r="Q152" s="156">
        <f>ROUND(E152*P152,2)</f>
        <v>10.53</v>
      </c>
      <c r="R152" s="157"/>
      <c r="S152" s="157" t="s">
        <v>233</v>
      </c>
      <c r="T152" s="157" t="s">
        <v>234</v>
      </c>
      <c r="U152" s="157">
        <v>0</v>
      </c>
      <c r="V152" s="157">
        <f>ROUND(E152*U152,2)</f>
        <v>0</v>
      </c>
      <c r="W152" s="157"/>
      <c r="X152" s="157" t="s">
        <v>119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120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4" t="s">
        <v>312</v>
      </c>
      <c r="D153" s="159"/>
      <c r="E153" s="160">
        <v>105.27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6">
        <v>55</v>
      </c>
      <c r="B154" s="177" t="s">
        <v>313</v>
      </c>
      <c r="C154" s="185" t="s">
        <v>314</v>
      </c>
      <c r="D154" s="178" t="s">
        <v>315</v>
      </c>
      <c r="E154" s="179">
        <v>1</v>
      </c>
      <c r="F154" s="180"/>
      <c r="G154" s="181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0</v>
      </c>
      <c r="O154" s="156">
        <f>ROUND(E154*N154,2)</f>
        <v>0</v>
      </c>
      <c r="P154" s="156">
        <v>0.1</v>
      </c>
      <c r="Q154" s="156">
        <f>ROUND(E154*P154,2)</f>
        <v>0.1</v>
      </c>
      <c r="R154" s="157"/>
      <c r="S154" s="157" t="s">
        <v>233</v>
      </c>
      <c r="T154" s="157" t="s">
        <v>234</v>
      </c>
      <c r="U154" s="157">
        <v>0</v>
      </c>
      <c r="V154" s="157">
        <f>ROUND(E154*U154,2)</f>
        <v>0</v>
      </c>
      <c r="W154" s="157"/>
      <c r="X154" s="157" t="s">
        <v>119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120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3" t="s">
        <v>113</v>
      </c>
      <c r="B155" s="164" t="s">
        <v>79</v>
      </c>
      <c r="C155" s="182" t="s">
        <v>80</v>
      </c>
      <c r="D155" s="165"/>
      <c r="E155" s="166"/>
      <c r="F155" s="167"/>
      <c r="G155" s="168">
        <f>SUMIF(AG156:AG157,"&lt;&gt;NOR",G156:G157)</f>
        <v>0</v>
      </c>
      <c r="H155" s="162"/>
      <c r="I155" s="162">
        <f>SUM(I156:I157)</f>
        <v>0</v>
      </c>
      <c r="J155" s="162"/>
      <c r="K155" s="162">
        <f>SUM(K156:K157)</f>
        <v>0</v>
      </c>
      <c r="L155" s="162"/>
      <c r="M155" s="162">
        <f>SUM(M156:M157)</f>
        <v>0</v>
      </c>
      <c r="N155" s="161"/>
      <c r="O155" s="161">
        <f>SUM(O156:O157)</f>
        <v>0</v>
      </c>
      <c r="P155" s="161"/>
      <c r="Q155" s="161">
        <f>SUM(Q156:Q157)</f>
        <v>0.06</v>
      </c>
      <c r="R155" s="162"/>
      <c r="S155" s="162"/>
      <c r="T155" s="162"/>
      <c r="U155" s="162"/>
      <c r="V155" s="162">
        <f>SUM(V156:V157)</f>
        <v>16.010000000000002</v>
      </c>
      <c r="W155" s="162"/>
      <c r="X155" s="162"/>
      <c r="AG155" t="s">
        <v>114</v>
      </c>
    </row>
    <row r="156" spans="1:60" outlineLevel="1" x14ac:dyDescent="0.2">
      <c r="A156" s="170">
        <v>56</v>
      </c>
      <c r="B156" s="171" t="s">
        <v>316</v>
      </c>
      <c r="C156" s="183" t="s">
        <v>317</v>
      </c>
      <c r="D156" s="172" t="s">
        <v>135</v>
      </c>
      <c r="E156" s="173">
        <v>62.8</v>
      </c>
      <c r="F156" s="174"/>
      <c r="G156" s="175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0</v>
      </c>
      <c r="O156" s="156">
        <f>ROUND(E156*N156,2)</f>
        <v>0</v>
      </c>
      <c r="P156" s="156">
        <v>1E-3</v>
      </c>
      <c r="Q156" s="156">
        <f>ROUND(E156*P156,2)</f>
        <v>0.06</v>
      </c>
      <c r="R156" s="157"/>
      <c r="S156" s="157" t="s">
        <v>118</v>
      </c>
      <c r="T156" s="157" t="s">
        <v>118</v>
      </c>
      <c r="U156" s="157">
        <v>0.255</v>
      </c>
      <c r="V156" s="157">
        <f>ROUND(E156*U156,2)</f>
        <v>16.010000000000002</v>
      </c>
      <c r="W156" s="157"/>
      <c r="X156" s="157" t="s">
        <v>119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120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4" t="s">
        <v>298</v>
      </c>
      <c r="D157" s="159"/>
      <c r="E157" s="160">
        <v>62.8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3" t="s">
        <v>113</v>
      </c>
      <c r="B158" s="164" t="s">
        <v>81</v>
      </c>
      <c r="C158" s="182" t="s">
        <v>82</v>
      </c>
      <c r="D158" s="165"/>
      <c r="E158" s="166"/>
      <c r="F158" s="167"/>
      <c r="G158" s="168">
        <f>SUMIF(AG159:AG166,"&lt;&gt;NOR",G159:G166)</f>
        <v>0</v>
      </c>
      <c r="H158" s="162"/>
      <c r="I158" s="162">
        <f>SUM(I159:I166)</f>
        <v>0</v>
      </c>
      <c r="J158" s="162"/>
      <c r="K158" s="162">
        <f>SUM(K159:K166)</f>
        <v>0</v>
      </c>
      <c r="L158" s="162"/>
      <c r="M158" s="162">
        <f>SUM(M159:M166)</f>
        <v>0</v>
      </c>
      <c r="N158" s="161"/>
      <c r="O158" s="161">
        <f>SUM(O159:O166)</f>
        <v>0</v>
      </c>
      <c r="P158" s="161"/>
      <c r="Q158" s="161">
        <f>SUM(Q159:Q166)</f>
        <v>3.45</v>
      </c>
      <c r="R158" s="162"/>
      <c r="S158" s="162"/>
      <c r="T158" s="162"/>
      <c r="U158" s="162"/>
      <c r="V158" s="162">
        <f>SUM(V159:V166)</f>
        <v>135.36000000000001</v>
      </c>
      <c r="W158" s="162"/>
      <c r="X158" s="162"/>
      <c r="AG158" t="s">
        <v>114</v>
      </c>
    </row>
    <row r="159" spans="1:60" ht="22.5" outlineLevel="1" x14ac:dyDescent="0.2">
      <c r="A159" s="170">
        <v>57</v>
      </c>
      <c r="B159" s="171" t="s">
        <v>318</v>
      </c>
      <c r="C159" s="183" t="s">
        <v>319</v>
      </c>
      <c r="D159" s="172" t="s">
        <v>143</v>
      </c>
      <c r="E159" s="173">
        <v>90</v>
      </c>
      <c r="F159" s="174"/>
      <c r="G159" s="175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0</v>
      </c>
      <c r="O159" s="156">
        <f>ROUND(E159*N159,2)</f>
        <v>0</v>
      </c>
      <c r="P159" s="156">
        <v>0</v>
      </c>
      <c r="Q159" s="156">
        <f>ROUND(E159*P159,2)</f>
        <v>0</v>
      </c>
      <c r="R159" s="157"/>
      <c r="S159" s="157" t="s">
        <v>118</v>
      </c>
      <c r="T159" s="157" t="s">
        <v>118</v>
      </c>
      <c r="U159" s="157">
        <v>0</v>
      </c>
      <c r="V159" s="157">
        <f>ROUND(E159*U159,2)</f>
        <v>0</v>
      </c>
      <c r="W159" s="157"/>
      <c r="X159" s="157" t="s">
        <v>119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120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4" t="s">
        <v>320</v>
      </c>
      <c r="D160" s="159"/>
      <c r="E160" s="160">
        <v>90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58</v>
      </c>
      <c r="B161" s="177" t="s">
        <v>321</v>
      </c>
      <c r="C161" s="185" t="s">
        <v>322</v>
      </c>
      <c r="D161" s="178" t="s">
        <v>232</v>
      </c>
      <c r="E161" s="179">
        <v>1</v>
      </c>
      <c r="F161" s="180"/>
      <c r="G161" s="181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</v>
      </c>
      <c r="O161" s="156">
        <f>ROUND(E161*N161,2)</f>
        <v>0</v>
      </c>
      <c r="P161" s="156">
        <v>2.3E-3</v>
      </c>
      <c r="Q161" s="156">
        <f>ROUND(E161*P161,2)</f>
        <v>0</v>
      </c>
      <c r="R161" s="157"/>
      <c r="S161" s="157" t="s">
        <v>233</v>
      </c>
      <c r="T161" s="157" t="s">
        <v>234</v>
      </c>
      <c r="U161" s="157">
        <v>0.09</v>
      </c>
      <c r="V161" s="157">
        <f>ROUND(E161*U161,2)</f>
        <v>0.09</v>
      </c>
      <c r="W161" s="157"/>
      <c r="X161" s="157" t="s">
        <v>119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120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6">
        <v>59</v>
      </c>
      <c r="B162" s="177" t="s">
        <v>323</v>
      </c>
      <c r="C162" s="185" t="s">
        <v>324</v>
      </c>
      <c r="D162" s="178" t="s">
        <v>232</v>
      </c>
      <c r="E162" s="179">
        <v>1</v>
      </c>
      <c r="F162" s="180"/>
      <c r="G162" s="181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2.3E-3</v>
      </c>
      <c r="Q162" s="156">
        <f>ROUND(E162*P162,2)</f>
        <v>0</v>
      </c>
      <c r="R162" s="157"/>
      <c r="S162" s="157" t="s">
        <v>233</v>
      </c>
      <c r="T162" s="157" t="s">
        <v>234</v>
      </c>
      <c r="U162" s="157">
        <v>0.09</v>
      </c>
      <c r="V162" s="157">
        <f>ROUND(E162*U162,2)</f>
        <v>0.09</v>
      </c>
      <c r="W162" s="157"/>
      <c r="X162" s="157" t="s">
        <v>119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120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60</v>
      </c>
      <c r="B163" s="177" t="s">
        <v>325</v>
      </c>
      <c r="C163" s="185" t="s">
        <v>326</v>
      </c>
      <c r="D163" s="178" t="s">
        <v>232</v>
      </c>
      <c r="E163" s="179">
        <v>1</v>
      </c>
      <c r="F163" s="180"/>
      <c r="G163" s="181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</v>
      </c>
      <c r="O163" s="156">
        <f>ROUND(E163*N163,2)</f>
        <v>0</v>
      </c>
      <c r="P163" s="156">
        <v>2.3E-3</v>
      </c>
      <c r="Q163" s="156">
        <f>ROUND(E163*P163,2)</f>
        <v>0</v>
      </c>
      <c r="R163" s="157"/>
      <c r="S163" s="157" t="s">
        <v>233</v>
      </c>
      <c r="T163" s="157" t="s">
        <v>234</v>
      </c>
      <c r="U163" s="157">
        <v>0.09</v>
      </c>
      <c r="V163" s="157">
        <f>ROUND(E163*U163,2)</f>
        <v>0.09</v>
      </c>
      <c r="W163" s="157"/>
      <c r="X163" s="157" t="s">
        <v>119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120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6">
        <v>61</v>
      </c>
      <c r="B164" s="177" t="s">
        <v>327</v>
      </c>
      <c r="C164" s="185" t="s">
        <v>328</v>
      </c>
      <c r="D164" s="178" t="s">
        <v>232</v>
      </c>
      <c r="E164" s="179">
        <v>1</v>
      </c>
      <c r="F164" s="180"/>
      <c r="G164" s="181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2.3E-3</v>
      </c>
      <c r="Q164" s="156">
        <f>ROUND(E164*P164,2)</f>
        <v>0</v>
      </c>
      <c r="R164" s="157"/>
      <c r="S164" s="157" t="s">
        <v>233</v>
      </c>
      <c r="T164" s="157" t="s">
        <v>234</v>
      </c>
      <c r="U164" s="157">
        <v>0.09</v>
      </c>
      <c r="V164" s="157">
        <f>ROUND(E164*U164,2)</f>
        <v>0.09</v>
      </c>
      <c r="W164" s="157"/>
      <c r="X164" s="157" t="s">
        <v>119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120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0">
        <v>62</v>
      </c>
      <c r="B165" s="171" t="s">
        <v>329</v>
      </c>
      <c r="C165" s="183" t="s">
        <v>330</v>
      </c>
      <c r="D165" s="172" t="s">
        <v>311</v>
      </c>
      <c r="E165" s="173">
        <v>1500</v>
      </c>
      <c r="F165" s="174"/>
      <c r="G165" s="175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2.3E-3</v>
      </c>
      <c r="Q165" s="156">
        <f>ROUND(E165*P165,2)</f>
        <v>3.45</v>
      </c>
      <c r="R165" s="157"/>
      <c r="S165" s="157" t="s">
        <v>233</v>
      </c>
      <c r="T165" s="157" t="s">
        <v>234</v>
      </c>
      <c r="U165" s="157">
        <v>0.09</v>
      </c>
      <c r="V165" s="157">
        <f>ROUND(E165*U165,2)</f>
        <v>135</v>
      </c>
      <c r="W165" s="157"/>
      <c r="X165" s="157" t="s">
        <v>119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120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4" t="s">
        <v>331</v>
      </c>
      <c r="D166" s="159"/>
      <c r="E166" s="160">
        <v>1500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3" t="s">
        <v>113</v>
      </c>
      <c r="B167" s="164" t="s">
        <v>83</v>
      </c>
      <c r="C167" s="182" t="s">
        <v>84</v>
      </c>
      <c r="D167" s="165"/>
      <c r="E167" s="166"/>
      <c r="F167" s="167"/>
      <c r="G167" s="168">
        <f>SUMIF(AG168:AG182,"&lt;&gt;NOR",G168:G182)</f>
        <v>0</v>
      </c>
      <c r="H167" s="162"/>
      <c r="I167" s="162">
        <f>SUM(I168:I182)</f>
        <v>0</v>
      </c>
      <c r="J167" s="162"/>
      <c r="K167" s="162">
        <f>SUM(K168:K182)</f>
        <v>0</v>
      </c>
      <c r="L167" s="162"/>
      <c r="M167" s="162">
        <f>SUM(M168:M182)</f>
        <v>0</v>
      </c>
      <c r="N167" s="161"/>
      <c r="O167" s="161">
        <f>SUM(O168:O182)</f>
        <v>0</v>
      </c>
      <c r="P167" s="161"/>
      <c r="Q167" s="161">
        <f>SUM(Q168:Q182)</f>
        <v>0</v>
      </c>
      <c r="R167" s="162"/>
      <c r="S167" s="162"/>
      <c r="T167" s="162"/>
      <c r="U167" s="162"/>
      <c r="V167" s="162">
        <f>SUM(V168:V182)</f>
        <v>81.010000000000005</v>
      </c>
      <c r="W167" s="162"/>
      <c r="X167" s="162"/>
      <c r="AG167" t="s">
        <v>114</v>
      </c>
    </row>
    <row r="168" spans="1:60" outlineLevel="1" x14ac:dyDescent="0.2">
      <c r="A168" s="170">
        <v>63</v>
      </c>
      <c r="B168" s="171" t="s">
        <v>332</v>
      </c>
      <c r="C168" s="183" t="s">
        <v>333</v>
      </c>
      <c r="D168" s="172" t="s">
        <v>237</v>
      </c>
      <c r="E168" s="173">
        <v>1928.8135</v>
      </c>
      <c r="F168" s="174"/>
      <c r="G168" s="175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118</v>
      </c>
      <c r="T168" s="157" t="s">
        <v>118</v>
      </c>
      <c r="U168" s="157">
        <v>4.2000000000000003E-2</v>
      </c>
      <c r="V168" s="157">
        <f>ROUND(E168*U168,2)</f>
        <v>81.010000000000005</v>
      </c>
      <c r="W168" s="157"/>
      <c r="X168" s="157" t="s">
        <v>119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120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4" t="s">
        <v>334</v>
      </c>
      <c r="D169" s="159"/>
      <c r="E169" s="160">
        <v>1825.8135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54"/>
      <c r="B170" s="155"/>
      <c r="C170" s="184" t="s">
        <v>335</v>
      </c>
      <c r="D170" s="159"/>
      <c r="E170" s="160">
        <v>103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6">
        <v>64</v>
      </c>
      <c r="B171" s="177" t="s">
        <v>336</v>
      </c>
      <c r="C171" s="185" t="s">
        <v>337</v>
      </c>
      <c r="D171" s="178" t="s">
        <v>237</v>
      </c>
      <c r="E171" s="179">
        <v>1.3130999999999999</v>
      </c>
      <c r="F171" s="180"/>
      <c r="G171" s="181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</v>
      </c>
      <c r="O171" s="156">
        <f>ROUND(E171*N171,2)</f>
        <v>0</v>
      </c>
      <c r="P171" s="156">
        <v>0</v>
      </c>
      <c r="Q171" s="156">
        <f>ROUND(E171*P171,2)</f>
        <v>0</v>
      </c>
      <c r="R171" s="157"/>
      <c r="S171" s="157" t="s">
        <v>118</v>
      </c>
      <c r="T171" s="157" t="s">
        <v>118</v>
      </c>
      <c r="U171" s="157">
        <v>0</v>
      </c>
      <c r="V171" s="157">
        <f>ROUND(E171*U171,2)</f>
        <v>0</v>
      </c>
      <c r="W171" s="157"/>
      <c r="X171" s="157" t="s">
        <v>119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120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6">
        <v>65</v>
      </c>
      <c r="B172" s="177" t="s">
        <v>338</v>
      </c>
      <c r="C172" s="185" t="s">
        <v>339</v>
      </c>
      <c r="D172" s="178" t="s">
        <v>237</v>
      </c>
      <c r="E172" s="179">
        <v>5.9145000000000003</v>
      </c>
      <c r="F172" s="180"/>
      <c r="G172" s="181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6">
        <v>0</v>
      </c>
      <c r="O172" s="156">
        <f>ROUND(E172*N172,2)</f>
        <v>0</v>
      </c>
      <c r="P172" s="156">
        <v>0</v>
      </c>
      <c r="Q172" s="156">
        <f>ROUND(E172*P172,2)</f>
        <v>0</v>
      </c>
      <c r="R172" s="157"/>
      <c r="S172" s="157" t="s">
        <v>118</v>
      </c>
      <c r="T172" s="157" t="s">
        <v>118</v>
      </c>
      <c r="U172" s="157">
        <v>0</v>
      </c>
      <c r="V172" s="157">
        <f>ROUND(E172*U172,2)</f>
        <v>0</v>
      </c>
      <c r="W172" s="157"/>
      <c r="X172" s="157" t="s">
        <v>119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120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6">
        <v>66</v>
      </c>
      <c r="B173" s="177" t="s">
        <v>340</v>
      </c>
      <c r="C173" s="185" t="s">
        <v>341</v>
      </c>
      <c r="D173" s="178" t="s">
        <v>237</v>
      </c>
      <c r="E173" s="179">
        <v>3.746</v>
      </c>
      <c r="F173" s="180"/>
      <c r="G173" s="181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0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118</v>
      </c>
      <c r="T173" s="157" t="s">
        <v>118</v>
      </c>
      <c r="U173" s="157">
        <v>0</v>
      </c>
      <c r="V173" s="157">
        <f>ROUND(E173*U173,2)</f>
        <v>0</v>
      </c>
      <c r="W173" s="157"/>
      <c r="X173" s="157" t="s">
        <v>119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120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0">
        <v>67</v>
      </c>
      <c r="B174" s="171" t="s">
        <v>342</v>
      </c>
      <c r="C174" s="183" t="s">
        <v>343</v>
      </c>
      <c r="D174" s="172" t="s">
        <v>237</v>
      </c>
      <c r="E174" s="173">
        <v>28.738399999999999</v>
      </c>
      <c r="F174" s="174"/>
      <c r="G174" s="175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0</v>
      </c>
      <c r="O174" s="156">
        <f>ROUND(E174*N174,2)</f>
        <v>0</v>
      </c>
      <c r="P174" s="156">
        <v>0</v>
      </c>
      <c r="Q174" s="156">
        <f>ROUND(E174*P174,2)</f>
        <v>0</v>
      </c>
      <c r="R174" s="157"/>
      <c r="S174" s="157" t="s">
        <v>118</v>
      </c>
      <c r="T174" s="157" t="s">
        <v>118</v>
      </c>
      <c r="U174" s="157">
        <v>0</v>
      </c>
      <c r="V174" s="157">
        <f>ROUND(E174*U174,2)</f>
        <v>0</v>
      </c>
      <c r="W174" s="157"/>
      <c r="X174" s="157" t="s">
        <v>119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120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54"/>
      <c r="B175" s="155"/>
      <c r="C175" s="184" t="s">
        <v>344</v>
      </c>
      <c r="D175" s="159"/>
      <c r="E175" s="160">
        <v>28.131399999999999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4" t="s">
        <v>345</v>
      </c>
      <c r="D176" s="159"/>
      <c r="E176" s="160">
        <v>0.60699999999999998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0">
        <v>68</v>
      </c>
      <c r="B177" s="171" t="s">
        <v>346</v>
      </c>
      <c r="C177" s="183" t="s">
        <v>347</v>
      </c>
      <c r="D177" s="172" t="s">
        <v>237</v>
      </c>
      <c r="E177" s="173">
        <v>2.5078999999999998</v>
      </c>
      <c r="F177" s="174"/>
      <c r="G177" s="175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118</v>
      </c>
      <c r="T177" s="157" t="s">
        <v>118</v>
      </c>
      <c r="U177" s="157">
        <v>0</v>
      </c>
      <c r="V177" s="157">
        <f>ROUND(E177*U177,2)</f>
        <v>0</v>
      </c>
      <c r="W177" s="157"/>
      <c r="X177" s="157" t="s">
        <v>119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120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54"/>
      <c r="B178" s="155"/>
      <c r="C178" s="184" t="s">
        <v>348</v>
      </c>
      <c r="D178" s="159"/>
      <c r="E178" s="160">
        <v>2.5078999999999998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6">
        <v>69</v>
      </c>
      <c r="B179" s="177" t="s">
        <v>349</v>
      </c>
      <c r="C179" s="185" t="s">
        <v>350</v>
      </c>
      <c r="D179" s="178" t="s">
        <v>237</v>
      </c>
      <c r="E179" s="179">
        <v>6.2799999999999995E-2</v>
      </c>
      <c r="F179" s="180"/>
      <c r="G179" s="181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118</v>
      </c>
      <c r="T179" s="157" t="s">
        <v>118</v>
      </c>
      <c r="U179" s="157">
        <v>0</v>
      </c>
      <c r="V179" s="157">
        <f>ROUND(E179*U179,2)</f>
        <v>0</v>
      </c>
      <c r="W179" s="157"/>
      <c r="X179" s="157" t="s">
        <v>119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120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0">
        <v>70</v>
      </c>
      <c r="B180" s="171" t="s">
        <v>351</v>
      </c>
      <c r="C180" s="183" t="s">
        <v>352</v>
      </c>
      <c r="D180" s="172" t="s">
        <v>237</v>
      </c>
      <c r="E180" s="173">
        <v>1886.5308</v>
      </c>
      <c r="F180" s="174"/>
      <c r="G180" s="175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233</v>
      </c>
      <c r="T180" s="157" t="s">
        <v>353</v>
      </c>
      <c r="U180" s="157">
        <v>0</v>
      </c>
      <c r="V180" s="157">
        <f>ROUND(E180*U180,2)</f>
        <v>0</v>
      </c>
      <c r="W180" s="157"/>
      <c r="X180" s="157" t="s">
        <v>119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120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4" t="s">
        <v>354</v>
      </c>
      <c r="D181" s="159"/>
      <c r="E181" s="160">
        <v>1928.8135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54"/>
      <c r="B182" s="155"/>
      <c r="C182" s="184" t="s">
        <v>355</v>
      </c>
      <c r="D182" s="159"/>
      <c r="E182" s="160">
        <v>-42.282699999999998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3" t="s">
        <v>113</v>
      </c>
      <c r="B183" s="164" t="s">
        <v>86</v>
      </c>
      <c r="C183" s="182" t="s">
        <v>29</v>
      </c>
      <c r="D183" s="165"/>
      <c r="E183" s="166"/>
      <c r="F183" s="167"/>
      <c r="G183" s="168">
        <f>SUMIF(AG184:AG185,"&lt;&gt;NOR",G184:G185)</f>
        <v>0</v>
      </c>
      <c r="H183" s="162"/>
      <c r="I183" s="162">
        <f>SUM(I184:I184)</f>
        <v>0</v>
      </c>
      <c r="J183" s="162"/>
      <c r="K183" s="162">
        <f>SUM(K184:K184)</f>
        <v>0</v>
      </c>
      <c r="L183" s="162"/>
      <c r="M183" s="162">
        <f>SUM(M184:M184)</f>
        <v>0</v>
      </c>
      <c r="N183" s="161"/>
      <c r="O183" s="161">
        <f>SUM(O184:O184)</f>
        <v>0</v>
      </c>
      <c r="P183" s="161"/>
      <c r="Q183" s="161">
        <f>SUM(Q184:Q184)</f>
        <v>0</v>
      </c>
      <c r="R183" s="162"/>
      <c r="S183" s="162"/>
      <c r="T183" s="162"/>
      <c r="U183" s="162"/>
      <c r="V183" s="162">
        <f>SUM(V184:V184)</f>
        <v>0</v>
      </c>
      <c r="W183" s="162"/>
      <c r="X183" s="162"/>
      <c r="AG183" t="s">
        <v>114</v>
      </c>
    </row>
    <row r="184" spans="1:60" outlineLevel="1" x14ac:dyDescent="0.2">
      <c r="A184" s="189">
        <v>71</v>
      </c>
      <c r="B184" s="190" t="s">
        <v>356</v>
      </c>
      <c r="C184" s="191" t="s">
        <v>357</v>
      </c>
      <c r="D184" s="192" t="s">
        <v>358</v>
      </c>
      <c r="E184" s="193">
        <v>1</v>
      </c>
      <c r="F184" s="194"/>
      <c r="G184" s="195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0</v>
      </c>
      <c r="O184" s="156">
        <f>ROUND(E184*N184,2)</f>
        <v>0</v>
      </c>
      <c r="P184" s="156">
        <v>0</v>
      </c>
      <c r="Q184" s="156">
        <f>ROUND(E184*P184,2)</f>
        <v>0</v>
      </c>
      <c r="R184" s="157"/>
      <c r="S184" s="157" t="s">
        <v>118</v>
      </c>
      <c r="T184" s="157" t="s">
        <v>234</v>
      </c>
      <c r="U184" s="157">
        <v>0</v>
      </c>
      <c r="V184" s="157">
        <f>ROUND(E184*U184,2)</f>
        <v>0</v>
      </c>
      <c r="W184" s="157"/>
      <c r="X184" s="157" t="s">
        <v>359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360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s="147" customFormat="1" ht="11.25" x14ac:dyDescent="0.2">
      <c r="A185" s="189">
        <v>72</v>
      </c>
      <c r="B185" s="190" t="s">
        <v>365</v>
      </c>
      <c r="C185" s="197" t="s">
        <v>366</v>
      </c>
      <c r="D185" s="196" t="s">
        <v>358</v>
      </c>
      <c r="E185" s="198">
        <v>1</v>
      </c>
      <c r="F185" s="200"/>
      <c r="G185" s="199">
        <f>SUM(E185*F185)</f>
        <v>0</v>
      </c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AE185" s="147">
        <v>15</v>
      </c>
      <c r="AF185" s="147">
        <v>21</v>
      </c>
      <c r="AG185" s="147" t="s">
        <v>100</v>
      </c>
    </row>
    <row r="186" spans="1:60" x14ac:dyDescent="0.2">
      <c r="A186" s="150"/>
      <c r="B186" s="151" t="s">
        <v>31</v>
      </c>
      <c r="C186" s="187"/>
      <c r="D186" s="152"/>
      <c r="E186" s="153"/>
      <c r="F186" s="153"/>
      <c r="G186" s="169">
        <f>G8+G12+G17+G63+G87+G89+G94+G99+G112+G119+G141+G147+G155+G158+G167+G183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f>SUMIF(L7:L184,AE185,G7:G184)</f>
        <v>0</v>
      </c>
      <c r="AF186">
        <f>SUMIF(L7:L184,AF185,G7:G184)</f>
        <v>0</v>
      </c>
      <c r="AG186" t="s">
        <v>361</v>
      </c>
    </row>
    <row r="187" spans="1:60" x14ac:dyDescent="0.2">
      <c r="A187" s="3"/>
      <c r="B187" s="4"/>
      <c r="C187" s="186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 x14ac:dyDescent="0.2">
      <c r="A188" s="3"/>
      <c r="B188" s="4"/>
      <c r="C188" s="186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277" t="s">
        <v>362</v>
      </c>
      <c r="B189" s="277"/>
      <c r="C189" s="278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A190" s="258"/>
      <c r="B190" s="259"/>
      <c r="C190" s="260"/>
      <c r="D190" s="259"/>
      <c r="E190" s="259"/>
      <c r="F190" s="259"/>
      <c r="G190" s="26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AG190" t="s">
        <v>363</v>
      </c>
    </row>
    <row r="191" spans="1:60" x14ac:dyDescent="0.2">
      <c r="A191" s="262"/>
      <c r="B191" s="263"/>
      <c r="C191" s="264"/>
      <c r="D191" s="263"/>
      <c r="E191" s="263"/>
      <c r="F191" s="263"/>
      <c r="G191" s="26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">
      <c r="A192" s="262"/>
      <c r="B192" s="263"/>
      <c r="C192" s="264"/>
      <c r="D192" s="263"/>
      <c r="E192" s="263"/>
      <c r="F192" s="263"/>
      <c r="G192" s="26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3" x14ac:dyDescent="0.2">
      <c r="A193" s="262"/>
      <c r="B193" s="263"/>
      <c r="C193" s="264"/>
      <c r="D193" s="263"/>
      <c r="E193" s="263"/>
      <c r="F193" s="263"/>
      <c r="G193" s="26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33" x14ac:dyDescent="0.2">
      <c r="A194" s="266"/>
      <c r="B194" s="267"/>
      <c r="C194" s="268"/>
      <c r="D194" s="267"/>
      <c r="E194" s="267"/>
      <c r="F194" s="267"/>
      <c r="G194" s="269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 x14ac:dyDescent="0.2">
      <c r="A195" s="3"/>
      <c r="B195" s="4"/>
      <c r="C195" s="186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 x14ac:dyDescent="0.2">
      <c r="C196" s="188"/>
      <c r="D196" s="10"/>
      <c r="AG196" t="s">
        <v>364</v>
      </c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0:G194"/>
    <mergeCell ref="A1:G1"/>
    <mergeCell ref="C2:G2"/>
    <mergeCell ref="C3:G3"/>
    <mergeCell ref="C4:G4"/>
    <mergeCell ref="A189:C1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01.2 Pol'!Názvy_tisku</vt:lpstr>
      <vt:lpstr>oadresa</vt:lpstr>
      <vt:lpstr>Stavba!Objednatel</vt:lpstr>
      <vt:lpstr>Stavba!Objekt</vt:lpstr>
      <vt:lpstr>'01 01.2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Bubeníček</dc:creator>
  <cp:lastModifiedBy>Ing. Alena Glaserová</cp:lastModifiedBy>
  <cp:lastPrinted>2019-03-19T12:27:02Z</cp:lastPrinted>
  <dcterms:created xsi:type="dcterms:W3CDTF">2009-04-08T07:15:50Z</dcterms:created>
  <dcterms:modified xsi:type="dcterms:W3CDTF">2023-06-08T08:03:06Z</dcterms:modified>
</cp:coreProperties>
</file>