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1"/>
  </bookViews>
  <sheets>
    <sheet name="Rekapitulace stavby" sheetId="1" r:id="rId1"/>
    <sheet name="SO 01 - Stavební část" sheetId="2" r:id="rId2"/>
    <sheet name="SO 02 - VRN" sheetId="3" r:id="rId3"/>
    <sheet name="Pokyny pro vyplnění" sheetId="4" r:id="rId4"/>
  </sheets>
  <definedNames>
    <definedName name="_xlnm._FilterDatabase" localSheetId="1" hidden="1">'SO 01 - Stavební část'!$C$94:$K$526</definedName>
    <definedName name="_xlnm._FilterDatabase" localSheetId="2" hidden="1">'SO 02 - VRN'!$C$80:$K$84</definedName>
    <definedName name="_xlnm.Print_Area" localSheetId="3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stavby'!$C$42:$AQ$57</definedName>
    <definedName name="_xlnm.Print_Area" localSheetId="1">'SO 01 - Stavební část'!$C$4:$J$39,'SO 01 - Stavební část'!$C$45:$J$76,'SO 01 - Stavební část'!$C$82:$K$526</definedName>
    <definedName name="_xlnm.Print_Area" localSheetId="2">'SO 02 - VRN'!$C$4:$J$39,'SO 02 - VRN'!$C$45:$J$62,'SO 02 - VRN'!$C$68:$K$84</definedName>
    <definedName name="_xlnm.Print_Titles" localSheetId="0">'Rekapitulace stavby'!$52:$52</definedName>
    <definedName name="_xlnm.Print_Titles" localSheetId="1">'SO 01 - Stavební část'!$94:$94</definedName>
    <definedName name="_xlnm.Print_Titles" localSheetId="2">'SO 02 - VRN'!$80:$80</definedName>
  </definedNames>
  <calcPr calcId="191029"/>
</workbook>
</file>

<file path=xl/sharedStrings.xml><?xml version="1.0" encoding="utf-8"?>
<sst xmlns="http://schemas.openxmlformats.org/spreadsheetml/2006/main" count="4951" uniqueCount="935">
  <si>
    <t>Export Komplet</t>
  </si>
  <si>
    <t>VZ</t>
  </si>
  <si>
    <t>2.0</t>
  </si>
  <si>
    <t>ZAMOK</t>
  </si>
  <si>
    <t>False</t>
  </si>
  <si>
    <t>{c3fa3e40-ad29-4770-8359-f0f68e4e01dc}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</si>
  <si>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</si>
  <si>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</si>
  <si>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</si>
  <si>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</si>
  <si>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</si>
  <si>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</si>
  <si>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</si>
  <si>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</si>
  <si>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02020222_2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</si>
  <si>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</si>
  <si>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</si>
  <si>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balkonu, domov pro seniory Česká Třebová - balkony A, stěna jižní</t>
  </si>
  <si>
    <t>KSO:</t>
  </si>
  <si>
    <t/>
  </si>
  <si>
    <t>CC-CZ:</t>
  </si>
  <si>
    <t>Místo:</t>
  </si>
  <si>
    <t>Česká Třebová</t>
  </si>
  <si>
    <t>Datum:</t>
  </si>
  <si>
    <t>20. 12. 2022</t>
  </si>
  <si>
    <t>Zadavatel:</t>
  </si>
  <si>
    <t>IČ:</t>
  </si>
  <si>
    <t>Město Česká Třebová</t>
  </si>
  <si>
    <t>DIČ:</t>
  </si>
  <si>
    <t>Uchazeč:</t>
  </si>
  <si>
    <t>Vyplň údaj</t>
  </si>
  <si>
    <t>Projektant:</t>
  </si>
  <si>
    <t>Fplan projekty a stavby s. r. 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</si>
  <si>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</si>
  <si>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</si>
  <si>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</si>
  <si>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</si>
  <si>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</si>
  <si>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</si>
  <si>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</si>
  <si>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</si>
  <si>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</si>
  <si>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</si>
  <si>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</si>
  <si>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</si>
  <si>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</si>
  <si>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</si>
  <si>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</si>
  <si>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</si>
  <si>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</si>
  <si>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</si>
  <si>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</si>
  <si>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</si>
  <si>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</si>
  <si>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</si>
  <si>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</si>
  <si>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</si>
  <si>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</si>
  <si>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</si>
  <si>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</si>
  <si>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</si>
  <si>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</si>
  <si>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</si>
  <si>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</si>
  <si>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</si>
  <si>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</si>
  <si>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</si>
  <si>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</si>
  <si>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</si>
  <si>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</si>
  <si>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</si>
  <si>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</si>
  <si>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</si>
  <si>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</si>
  <si>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</si>
  <si>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</si>
  <si>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</si>
  <si>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</si>
  <si>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</si>
  <si>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</si>
  <si>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</si>
  <si>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{1bb43e5b-de68-4f23-a65b-a39fac0ad700}</t>
  </si>
  <si>
    <t>SO 02</t>
  </si>
  <si>
    <t>VRN</t>
  </si>
  <si>
    <t>VON</t>
  </si>
  <si>
    <t>{3e52308b-3d81-4087-8ff2-00826da32f4c}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</si>
  <si>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</si>
  <si>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</si>
  <si>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</si>
  <si>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</si>
  <si>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</si>
  <si>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</si>
  <si>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</si>
  <si>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</si>
  <si>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</si>
  <si>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</si>
  <si>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</si>
  <si>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</si>
  <si>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</si>
  <si>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</si>
  <si>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</si>
  <si>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</si>
  <si>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</si>
  <si>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</si>
  <si>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</si>
  <si>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</si>
  <si>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</si>
  <si>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</si>
  <si>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</si>
  <si>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</si>
  <si>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</si>
  <si>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</si>
  <si>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</si>
  <si>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</si>
  <si>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</si>
  <si>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</si>
  <si>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</si>
  <si>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</si>
  <si>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</si>
  <si>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</si>
  <si>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</si>
  <si>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</si>
  <si>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</si>
  <si>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</si>
  <si>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</si>
  <si>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</si>
  <si>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</si>
  <si>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</si>
  <si>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</si>
  <si>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</si>
  <si>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02</t>
  </si>
  <si>
    <t>4</t>
  </si>
  <si>
    <t>2</t>
  </si>
  <si>
    <t>517819629</t>
  </si>
  <si>
    <t>Online PSC</t>
  </si>
  <si>
    <t>https://podminky.urs.cz/item/CS_URS_2022_02/113106123</t>
  </si>
  <si>
    <t>VV</t>
  </si>
  <si>
    <t>přeložení lapačů balkony sekce A stěna vedle sekce B</t>
  </si>
  <si>
    <t>2*0,5*1</t>
  </si>
  <si>
    <t>132112131</t>
  </si>
  <si>
    <t>Hloubení nezapažených rýh šířky do 800 mm ručně s urovnáním dna do předepsaného profilu a spádu v hornině třídy těžitelnosti I skupiny 1 a 2 soudržných</t>
  </si>
  <si>
    <t>m3</t>
  </si>
  <si>
    <t>-625719992</t>
  </si>
  <si>
    <t>https://podminky.urs.cz/item/CS_URS_2022_02/132112131</t>
  </si>
  <si>
    <t>2*0,5*0,8*1</t>
  </si>
  <si>
    <t>3</t>
  </si>
  <si>
    <t>174111101</t>
  </si>
  <si>
    <t>Zásyp sypaninou z jakékoliv horniny ručně s uložením výkopku ve vrstvách se zhutněním jam, šachet, rýh nebo kolem objektů v těchto vykopávkách</t>
  </si>
  <si>
    <t>1628321099</t>
  </si>
  <si>
    <t>https://podminky.urs.cz/item/CS_URS_2022_02/174111101</t>
  </si>
  <si>
    <t>zpětný zásyp</t>
  </si>
  <si>
    <t>0,8</t>
  </si>
  <si>
    <t>5</t>
  </si>
  <si>
    <t>Komunikace pozemní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</si>
  <si>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</si>
  <si>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</si>
  <si>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-2058224048</t>
  </si>
  <si>
    <t>https://podminky.urs.cz/item/CS_URS_2022_02/596211110</t>
  </si>
  <si>
    <t>6</t>
  </si>
  <si>
    <t>Úpravy povrchů, podlahy a osazování výplní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</si>
  <si>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</si>
  <si>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</si>
  <si>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-567201475</t>
  </si>
  <si>
    <t>https://podminky.urs.cz/item/CS_URS_2022_02/411388531</t>
  </si>
  <si>
    <t>zabetonování průchodů v desce po svodu balkony sekce A, stěna vedle sekce B</t>
  </si>
  <si>
    <t>"2np"(3,14*0,1*0,1*0,25)*2</t>
  </si>
  <si>
    <t>"3np"(3,14*0,1*0,1*0,25)*2</t>
  </si>
  <si>
    <t>"4np"(3,14*0,1*0,1*0,25)*2</t>
  </si>
  <si>
    <t>Součet</t>
  </si>
  <si>
    <t>621131121</t>
  </si>
  <si>
    <t>Podkladní a spojovací vrstva vnějších omítaných ploch penetrace nanášená ručně podhledů</t>
  </si>
  <si>
    <t>-1050593014</t>
  </si>
  <si>
    <t>https://podminky.urs.cz/item/CS_URS_2022_02/621131121</t>
  </si>
  <si>
    <t>balkony sekce A stěna vedle sekce B</t>
  </si>
  <si>
    <t>"2np"(6,76*2+6,87*2)</t>
  </si>
  <si>
    <t>"3np"(6,76*2+6,87*2)</t>
  </si>
  <si>
    <t>"4np"(6,76*2+6,87*2)</t>
  </si>
  <si>
    <t>"podhled pod střechou"30</t>
  </si>
  <si>
    <t>7</t>
  </si>
  <si>
    <t>-986491025</t>
  </si>
  <si>
    <t>druhá vrstva</t>
  </si>
  <si>
    <t>111,78</t>
  </si>
  <si>
    <t>8</t>
  </si>
  <si>
    <t>621142001</t>
  </si>
  <si>
    <t>Potažení vnějších ploch pletivem v ploše nebo pruzích, na plném podkladu sklovláknitým vtlačením do tmelu podhledů</t>
  </si>
  <si>
    <t>-758581098</t>
  </si>
  <si>
    <t>https://podminky.urs.cz/item/CS_URS_2022_02/621142001</t>
  </si>
  <si>
    <t>9</t>
  </si>
  <si>
    <t>621211001</t>
  </si>
  <si>
    <t>Montáž kontaktního zateplení lepením a mechanickým kotvením z polystyrenových desek na vnější podhledy, na podklad betonový nebo z lehčeného betonu, z tvárnic keramických nebo vápenopískových, tloušťky desek do 40 mm</t>
  </si>
  <si>
    <t>1786402666</t>
  </si>
  <si>
    <t>https://podminky.urs.cz/item/CS_URS_2022_02/621211001</t>
  </si>
  <si>
    <t>10</t>
  </si>
  <si>
    <t>M</t>
  </si>
  <si>
    <t>28375931</t>
  </si>
  <si>
    <t>deska EPS 70 fasádní λ=0,039 tl 30mm</t>
  </si>
  <si>
    <t>214825644</t>
  </si>
  <si>
    <t>111,78*1,05 'Přepočtené koeficientem množství</t>
  </si>
  <si>
    <t>11</t>
  </si>
  <si>
    <t>621531012</t>
  </si>
  <si>
    <t>Omítka tenkovrstvá silikonová vnějších ploch probarvená bez penetrace zatíraná (škrábaná), zrnitost 1,5 mm podhledů</t>
  </si>
  <si>
    <t>-421717943</t>
  </si>
  <si>
    <t>https://podminky.urs.cz/item/CS_URS_2022_02/621531012</t>
  </si>
  <si>
    <t>622131121</t>
  </si>
  <si>
    <t>Podkladní a spojovací vrstva vnějších omítaných ploch penetrace nanášená ručně stěn</t>
  </si>
  <si>
    <t>-1467846811</t>
  </si>
  <si>
    <t>https://podminky.urs.cz/item/CS_URS_2022_02/622131121</t>
  </si>
  <si>
    <t>13</t>
  </si>
  <si>
    <t>622135002</t>
  </si>
  <si>
    <t>Vyrovnání nerovností podkladu vnějších omítaných ploch maltou, tloušťky do 10 mm cementovou stěn</t>
  </si>
  <si>
    <t>-2544781</t>
  </si>
  <si>
    <t>https://podminky.urs.cz/item/CS_URS_2022_02/622135002</t>
  </si>
  <si>
    <t>pod sokl</t>
  </si>
  <si>
    <t>"2np"(1,5*2+0,8*2+1,8*3)*0,15</t>
  </si>
  <si>
    <t>"3np"(1,5*2+0,8*2+1,8*3)*0,15</t>
  </si>
  <si>
    <t>"4np"(1,5*2+0,8*2+1,8*3)*0,15</t>
  </si>
  <si>
    <t>14</t>
  </si>
  <si>
    <t>622142001</t>
  </si>
  <si>
    <t>Potažení vnějších ploch pletivem v ploše nebo pruzích, na plném podkladu sklovláknitým vtlačením do tmelu stěn</t>
  </si>
  <si>
    <t>-1656578435</t>
  </si>
  <si>
    <t>https://podminky.urs.cz/item/CS_URS_2022_02/622142001</t>
  </si>
  <si>
    <t>"2np čelo"17,85*0,3</t>
  </si>
  <si>
    <t>"3np čelo"17,85*0,3</t>
  </si>
  <si>
    <t>"4np čelo"17,85*0,3</t>
  </si>
  <si>
    <t>"plocha 2,3,4 np"(17,85*2,8*3+1,5*2,8*6)</t>
  </si>
  <si>
    <t>"otvory"-(23,6*3)</t>
  </si>
  <si>
    <t>15</t>
  </si>
  <si>
    <t>622252002</t>
  </si>
  <si>
    <t>Montáž profilů kontaktního zateplení ostatních stěnových, dilatačních apod. lepených do tmelu</t>
  </si>
  <si>
    <t>m</t>
  </si>
  <si>
    <t>-1678467112</t>
  </si>
  <si>
    <t>https://podminky.urs.cz/item/CS_URS_2022_02/622252002</t>
  </si>
  <si>
    <t>"plocha"(17,85*4+2,8*3)</t>
  </si>
  <si>
    <t>"otvory"10*12</t>
  </si>
  <si>
    <t>16</t>
  </si>
  <si>
    <t>59051486</t>
  </si>
  <si>
    <t>profil rohový PVC 15x15mm s výztužnou tkaninou š 100mm pro ETICS</t>
  </si>
  <si>
    <t>-434379321</t>
  </si>
  <si>
    <t>199,8*1,05 'Přepočtené koeficientem množství</t>
  </si>
  <si>
    <t>17</t>
  </si>
  <si>
    <t>622531012</t>
  </si>
  <si>
    <t>Omítka tenkovrstvá silikonová vnějších ploch probarvená bez penetrace zatíraná (škrábaná), zrnitost 1,5 mm stěn</t>
  </si>
  <si>
    <t>-421319320</t>
  </si>
  <si>
    <t>https://podminky.urs.cz/item/CS_URS_2022_02/622531012</t>
  </si>
  <si>
    <t>18</t>
  </si>
  <si>
    <t>629991011</t>
  </si>
  <si>
    <t>Zakrytí vnějších ploch před znečištěním včetně pozdějšího odkrytí výplní otvorů a svislých ploch fólií přilepenou lepící páskou</t>
  </si>
  <si>
    <t>1017997496</t>
  </si>
  <si>
    <t>https://podminky.urs.cz/item/CS_URS_2022_02/629991011</t>
  </si>
  <si>
    <t>"1np"(2,2*5+4,6)</t>
  </si>
  <si>
    <t>"2np"(5,9*4)</t>
  </si>
  <si>
    <t>"3np"(5,9*4)</t>
  </si>
  <si>
    <t>"4np"(5,9*4)</t>
  </si>
  <si>
    <t>19</t>
  </si>
  <si>
    <t>631319222</t>
  </si>
  <si>
    <t>Příplatek k cenám betonových mazanin za vyztužení polymerovými makrovlákny objemové vyztužení 3 kg/m3</t>
  </si>
  <si>
    <t>1803639112</t>
  </si>
  <si>
    <t>https://podminky.urs.cz/item/CS_URS_2022_02/631319222</t>
  </si>
  <si>
    <t>"2np"(6,64*2+6,75*2)*0,055</t>
  </si>
  <si>
    <t>"3np"(6,64*2+6,75*2)*0,055</t>
  </si>
  <si>
    <t>"4np"(6,64*2+6,75*2)*0,055</t>
  </si>
  <si>
    <t>20</t>
  </si>
  <si>
    <t>632452519</t>
  </si>
  <si>
    <t>Potěr rychletuhnoucí ze suchých směsí na bázi hydraulických pojiv, tloušťky přes 40 do 50 mm</t>
  </si>
  <si>
    <t>-1261529745</t>
  </si>
  <si>
    <t>https://podminky.urs.cz/item/CS_URS_2022_02/632452519</t>
  </si>
  <si>
    <t>632452591</t>
  </si>
  <si>
    <t>Potěr rychletuhnoucí ze suchých směsí Příplatek k ceně -2119 za každých dalších i započatých 5 mm tloušťky přes 50 mm</t>
  </si>
  <si>
    <t>329695438</t>
  </si>
  <si>
    <t>https://podminky.urs.cz/item/CS_URS_2022_02/632452591</t>
  </si>
  <si>
    <t>81,78</t>
  </si>
  <si>
    <t>22</t>
  </si>
  <si>
    <t>632481213</t>
  </si>
  <si>
    <t>Separační vrstva k oddělení podlahových vrstev z polyetylénové fólie</t>
  </si>
  <si>
    <t>1660569388</t>
  </si>
  <si>
    <t>https://podminky.urs.cz/item/CS_URS_2022_02/632481213</t>
  </si>
  <si>
    <t>23</t>
  </si>
  <si>
    <t>634112123</t>
  </si>
  <si>
    <t>Obvodová dilatace mezi stěnou a mazaninou nebo potěrem podlahovým páskem z pěnového PE s fólií tl. do 10 mm, výšky 80 mm</t>
  </si>
  <si>
    <t>605896316</t>
  </si>
  <si>
    <t>https://podminky.urs.cz/item/CS_URS_2022_02/634112123</t>
  </si>
  <si>
    <t>"2np obvod"(17,85+1,5*2)</t>
  </si>
  <si>
    <t>"2np plocha"(17,85/1,5)*1,5</t>
  </si>
  <si>
    <t>"3np obvod"(17,85+1,5*2)</t>
  </si>
  <si>
    <t>"3np plocha"(17,85/1,5)*1,5</t>
  </si>
  <si>
    <t>"4np obvod"(17,85+1,5*2)</t>
  </si>
  <si>
    <t>"4np plocha"(17,85/1,5)*1,5</t>
  </si>
  <si>
    <t>Ostatní konstrukce a práce, bourání</t>
  </si>
  <si>
    <t>24</t>
  </si>
  <si>
    <t>941111121</t>
  </si>
  <si>
    <t>Montáž lešení řadového trubkového lehkého pracovního s podlahami s provozním zatížením tř. 3 do 200 kg/m2 šířky tř. W09 přes 0,9 do 1,2 m, výšky do 10 m</t>
  </si>
  <si>
    <t>CS ÚRS 2020 02</t>
  </si>
  <si>
    <t>-1864570607</t>
  </si>
  <si>
    <t>18*13</t>
  </si>
  <si>
    <t>25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</si>
  <si>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</si>
  <si>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</si>
  <si>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51194707</t>
  </si>
  <si>
    <t>nájem odhad 3 měsíce</t>
  </si>
  <si>
    <t>234*90</t>
  </si>
  <si>
    <t>26</t>
  </si>
  <si>
    <t>941111821</t>
  </si>
  <si>
    <t>Demontáž lešení řadového trubkového lehkého pracovního s podlahami s provozním zatížením tř. 3 do 200 kg/m2 šířky tř. W09 přes 0,9 do 1,2 m, výšky do 10 m</t>
  </si>
  <si>
    <t>1484955167</t>
  </si>
  <si>
    <t>27</t>
  </si>
  <si>
    <t>949101111</t>
  </si>
  <si>
    <t>Lešení pomocné pracovní pro objekty pozemních staveb pro zatížení do 150 kg/m2, o výšce lešeňové podlahy do 1,9 m</t>
  </si>
  <si>
    <t>2055149493</t>
  </si>
  <si>
    <t>https://podminky.urs.cz/item/CS_URS_2022_02/949101111</t>
  </si>
  <si>
    <t>"2np"(6,64*2+6,75*2)</t>
  </si>
  <si>
    <t>"3np"(6,64*2+6,75*2)</t>
  </si>
  <si>
    <t>28</t>
  </si>
  <si>
    <t>952901114</t>
  </si>
  <si>
    <t>Vyčištění budov nebo objektů před předáním do užívání budov bytové nebo občanské výstavby, světlé výšky podlaží přes 4 m</t>
  </si>
  <si>
    <t>-1561453949</t>
  </si>
  <si>
    <t>https://podminky.urs.cz/item/CS_URS_2022_02/952901114</t>
  </si>
  <si>
    <t>29</t>
  </si>
  <si>
    <t>965042141</t>
  </si>
  <si>
    <t>Bourání mazanin betonových nebo z litého asfaltu tl. do 100 mm, plochy přes 4 m2</t>
  </si>
  <si>
    <t>-1136066545</t>
  </si>
  <si>
    <t>https://podminky.urs.cz/item/CS_URS_2022_02/965042141</t>
  </si>
  <si>
    <t>"2np"(6,64*2+6,75*2)*0,15</t>
  </si>
  <si>
    <t>"3np"(6,64*2+6,75*2)*0,15</t>
  </si>
  <si>
    <t>"4np"(6,64*2+6,75*2)*0,15</t>
  </si>
  <si>
    <t>30</t>
  </si>
  <si>
    <t>965049112</t>
  </si>
  <si>
    <t>Bourání mazanin Příplatek k cenám za bourání mazanin betonových se svařovanou sítí, tl. přes 100 mm</t>
  </si>
  <si>
    <t>-1343516619</t>
  </si>
  <si>
    <t>https://podminky.urs.cz/item/CS_URS_2022_02/965049112</t>
  </si>
  <si>
    <t>31</t>
  </si>
  <si>
    <t>965081213</t>
  </si>
  <si>
    <t>Bourání podlah z dlaždic bez podkladního lože nebo mazaniny, s jakoukoliv výplní spár keramických nebo xylolitových tl. do 10 mm, plochy přes 1 m2</t>
  </si>
  <si>
    <t>-119301799</t>
  </si>
  <si>
    <t>https://podminky.urs.cz/item/CS_URS_2022_02/965081213</t>
  </si>
  <si>
    <t>"4np"(6,64*2+6,75*2)</t>
  </si>
  <si>
    <t>32</t>
  </si>
  <si>
    <t>965081611</t>
  </si>
  <si>
    <t>Odsekání soklíků včetně otlučení podkladní omítky až na zdivo rovných</t>
  </si>
  <si>
    <t>-351300270</t>
  </si>
  <si>
    <t>https://podminky.urs.cz/item/CS_URS_2022_02/965081611</t>
  </si>
  <si>
    <t>"2np"(1,5*2+0,8*2+1,8*3)</t>
  </si>
  <si>
    <t>"3np"(1,5*2+0,8*2+1,8*3)</t>
  </si>
  <si>
    <t>"4np"(1,5*2+0,8*2+1,8*3)</t>
  </si>
  <si>
    <t>33</t>
  </si>
  <si>
    <t>978035127</t>
  </si>
  <si>
    <t>Odstranění tenkovrstvých omítek nebo štuku tloušťky přes 2 mm odsekáním, rozsahu přes 50 do 100%</t>
  </si>
  <si>
    <t>-1136708470</t>
  </si>
  <si>
    <t>https://podminky.urs.cz/item/CS_URS_2022_02/978035127</t>
  </si>
  <si>
    <t>"2np podhled"(6,64*2+6,75*2)</t>
  </si>
  <si>
    <t>"2np čelo"17,85*0,25</t>
  </si>
  <si>
    <t>"3np podhled"(6,64*2+6,75*2)</t>
  </si>
  <si>
    <t>"3np čelo"17,85*0,25</t>
  </si>
  <si>
    <t>"4np podhled"(6,64*2+6,75*2)</t>
  </si>
  <si>
    <t>"4np čelo"17,85*0,25</t>
  </si>
  <si>
    <t>34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</si>
  <si>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</si>
  <si>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</si>
  <si>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1322216997</t>
  </si>
  <si>
    <t>https://podminky.urs.cz/item/CS_URS_2022_02/979054451</t>
  </si>
  <si>
    <t>997</t>
  </si>
  <si>
    <t>Přesun sutě</t>
  </si>
  <si>
    <t>35</t>
  </si>
  <si>
    <t>997013114</t>
  </si>
  <si>
    <t>Vnitrostaveništní doprava suti a vybouraných hmot vodorovně do 50 m svisle s použitím mechanizace pro budovy a haly výšky přes 12 do 15 m</t>
  </si>
  <si>
    <t>t</t>
  </si>
  <si>
    <t>-665597691</t>
  </si>
  <si>
    <t>https://podminky.urs.cz/item/CS_URS_2022_02/997013114</t>
  </si>
  <si>
    <t>36</t>
  </si>
  <si>
    <t>997013501</t>
  </si>
  <si>
    <t>Odvoz suti a vybouraných hmot na skládku nebo meziskládku se složením, na vzdálenost do 1 km</t>
  </si>
  <si>
    <t>-940728457</t>
  </si>
  <si>
    <t>https://podminky.urs.cz/item/CS_URS_2022_02/997013501</t>
  </si>
  <si>
    <t>37</t>
  </si>
  <si>
    <t>997013509</t>
  </si>
  <si>
    <t>Odvoz suti a vybouraných hmot na skládku nebo meziskládku se složením, na vzdálenost Příplatek k ceně za každý další i započatý 1 km přes 1 km</t>
  </si>
  <si>
    <t>1490697145</t>
  </si>
  <si>
    <t>https://podminky.urs.cz/item/CS_URS_2022_02/997013509</t>
  </si>
  <si>
    <t>skládka Třebovice cca 9km</t>
  </si>
  <si>
    <t>32,096*8</t>
  </si>
  <si>
    <t>38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</si>
  <si>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</si>
  <si>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</si>
  <si>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-820564560</t>
  </si>
  <si>
    <t>https://podminky.urs.cz/item/CS_URS_2022_02/997013609</t>
  </si>
  <si>
    <t>32,096-1,735</t>
  </si>
  <si>
    <t>39</t>
  </si>
  <si>
    <t>997013631</t>
  </si>
  <si>
    <t>Poplatek za uložení stavebního odpadu na skládce (skládkovné) směsného stavebního a demoličního zatříděného do Katalogu odpadů pod kódem 17 09 04</t>
  </si>
  <si>
    <t>-474328967</t>
  </si>
  <si>
    <t>https://podminky.urs.cz/item/CS_URS_2022_02/997013631</t>
  </si>
  <si>
    <t>1,735</t>
  </si>
  <si>
    <t>998</t>
  </si>
  <si>
    <t>Přesun hmot</t>
  </si>
  <si>
    <t>40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</si>
  <si>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</si>
  <si>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</si>
  <si>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903066786</t>
  </si>
  <si>
    <t>https://podminky.urs.cz/item/CS_URS_2022_02/998011002</t>
  </si>
  <si>
    <t>PSV</t>
  </si>
  <si>
    <t>Práce a dodávky PSV</t>
  </si>
  <si>
    <t>711</t>
  </si>
  <si>
    <t>Izolace proti vodě, vlhkosti a plynům</t>
  </si>
  <si>
    <t>41</t>
  </si>
  <si>
    <t>711111001</t>
  </si>
  <si>
    <t>Provedení izolace proti zemní vlhkosti natěradly a tmely za studena na ploše vodorovné V nátěrem penetračním</t>
  </si>
  <si>
    <t>-2024263660</t>
  </si>
  <si>
    <t>https://podminky.urs.cz/item/CS_URS_2022_02/711111001</t>
  </si>
  <si>
    <t>42</t>
  </si>
  <si>
    <t>58581290</t>
  </si>
  <si>
    <t>penetrace disperzní z akrylátových pryskyřic</t>
  </si>
  <si>
    <t>kg</t>
  </si>
  <si>
    <t>916269954</t>
  </si>
  <si>
    <t>81,78*0,2 'Přepočtené koeficientem množství</t>
  </si>
  <si>
    <t>43</t>
  </si>
  <si>
    <t>711191011</t>
  </si>
  <si>
    <t>Provedení nátěru adhezního můstku na ploše svislé S</t>
  </si>
  <si>
    <t>-169604195</t>
  </si>
  <si>
    <t>https://podminky.urs.cz/item/CS_URS_2022_02/711191011</t>
  </si>
  <si>
    <t>"čela balkonů"16,065</t>
  </si>
  <si>
    <t>44</t>
  </si>
  <si>
    <t>81220</t>
  </si>
  <si>
    <t>Univerzální primer na bázi akrylových pryskyřic ve vodní disperzi a křemičitých plniv s velmi nízkým obsahem organických těkavých látek</t>
  </si>
  <si>
    <t>1145572552</t>
  </si>
  <si>
    <t>16,065*0,3 'Přepočtené koeficientem množství</t>
  </si>
  <si>
    <t>45</t>
  </si>
  <si>
    <t>711131811</t>
  </si>
  <si>
    <t>Odstranění izolace proti zemní vlhkosti na ploše vodorovné V</t>
  </si>
  <si>
    <t>1001206559</t>
  </si>
  <si>
    <t>https://podminky.urs.cz/item/CS_URS_2022_02/711131811</t>
  </si>
  <si>
    <t>46</t>
  </si>
  <si>
    <t>711131821</t>
  </si>
  <si>
    <t>Odstranění izolace proti zemní vlhkosti na ploše svislé S</t>
  </si>
  <si>
    <t>-1817504251</t>
  </si>
  <si>
    <t>https://podminky.urs.cz/item/CS_URS_2022_02/711131821</t>
  </si>
  <si>
    <t>"2np"(1,5*2+0,8*2+1,8*3)*0,07</t>
  </si>
  <si>
    <t>"3np"(1,5*2+0,8*2+1,8*3)*0,07</t>
  </si>
  <si>
    <t>"4np"(1,5*2+0,8*2+1,8*3)*0,07</t>
  </si>
  <si>
    <t>47</t>
  </si>
  <si>
    <t>711191201</t>
  </si>
  <si>
    <t>Provedení izolace proti zemní vlhkosti hydroizolační stěrkou na ploše vodorovné V dvouvrstvá na betonu</t>
  </si>
  <si>
    <t>1241585257</t>
  </si>
  <si>
    <t>https://podminky.urs.cz/item/CS_URS_2022_02/711191201</t>
  </si>
  <si>
    <t>48</t>
  </si>
  <si>
    <t>24551040</t>
  </si>
  <si>
    <t>stěrka hydroizolační dvousložková cemento-polymerová pod dlažbu</t>
  </si>
  <si>
    <t>1209626870</t>
  </si>
  <si>
    <t>81,78*1,7 'Přepočtené koeficientem množství</t>
  </si>
  <si>
    <t>49</t>
  </si>
  <si>
    <t>711199101</t>
  </si>
  <si>
    <t>Provedení izolace proti zemní vlhkosti hydroizolační stěrkou doplňků vodotěsné těsnící pásky pro dilatační a styčné spáry</t>
  </si>
  <si>
    <t>1468571479</t>
  </si>
  <si>
    <t>https://podminky.urs.cz/item/CS_URS_2022_02/711199101</t>
  </si>
  <si>
    <t>50</t>
  </si>
  <si>
    <t>71221</t>
  </si>
  <si>
    <t>páska pružná těsnící hydroizolační páska z netkaných vláken, samolepící, alkalicky odolná, butylová</t>
  </si>
  <si>
    <t>913997850</t>
  </si>
  <si>
    <t>62,55*1,05 'Přepočtené koeficientem množství</t>
  </si>
  <si>
    <t>51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</si>
  <si>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</si>
  <si>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</si>
  <si>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</si>
  <si>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181470301</t>
  </si>
  <si>
    <t>https://podminky.urs.cz/item/CS_URS_2022_02/998711202</t>
  </si>
  <si>
    <t>713</t>
  </si>
  <si>
    <t>Izolace tepelné</t>
  </si>
  <si>
    <t>52</t>
  </si>
  <si>
    <t>713131141</t>
  </si>
  <si>
    <t>Montáž tepelné izolace stěn rohožemi, pásy, deskami, dílci, bloky (izolační materiál ve specifikaci) lepením celoplošně</t>
  </si>
  <si>
    <t>1547051544</t>
  </si>
  <si>
    <t>https://podminky.urs.cz/item/CS_URS_2022_02/713131141</t>
  </si>
  <si>
    <t>53</t>
  </si>
  <si>
    <t>28375930</t>
  </si>
  <si>
    <t>deska EPS 70 fasádní λ=0,039 tl 20mm</t>
  </si>
  <si>
    <t>-207082218</t>
  </si>
  <si>
    <t>16,065*1,05 'Přepočtené koeficientem množství</t>
  </si>
  <si>
    <t>54</t>
  </si>
  <si>
    <t>998713202</t>
  </si>
  <si>
    <t>Přesun hmot pro izolace tepelné stanovený procentní sazbou (%) z ceny vodorovná dopravní vzdálenost do 50 m v objektech výšky přes 6 do 12 m</t>
  </si>
  <si>
    <t>-51911659</t>
  </si>
  <si>
    <t>https://podminky.urs.cz/item/CS_URS_2022_02/998713202</t>
  </si>
  <si>
    <t>721</t>
  </si>
  <si>
    <t>Zdravotechnika - vnitřní kanalizace</t>
  </si>
  <si>
    <t>55</t>
  </si>
  <si>
    <t>72101</t>
  </si>
  <si>
    <t>Přepojení nových lapačů na stávající kanalizaci</t>
  </si>
  <si>
    <t>kpl</t>
  </si>
  <si>
    <t>-791268659</t>
  </si>
  <si>
    <t>56</t>
  </si>
  <si>
    <t>721241102</t>
  </si>
  <si>
    <t>Lapače střešních splavenin litinové DN 125</t>
  </si>
  <si>
    <t>kus</t>
  </si>
  <si>
    <t>-746451567</t>
  </si>
  <si>
    <t>https://podminky.urs.cz/item/CS_URS_2022_02/721241102</t>
  </si>
  <si>
    <t>57</t>
  </si>
  <si>
    <t>721242804</t>
  </si>
  <si>
    <t>Demontáž lapačů střešních splavenin DN 125</t>
  </si>
  <si>
    <t>-872105981</t>
  </si>
  <si>
    <t>https://podminky.urs.cz/item/CS_URS_2022_02/721242804</t>
  </si>
  <si>
    <t>58</t>
  </si>
  <si>
    <t>998721202</t>
  </si>
  <si>
    <t>Přesun hmot pro vnitřní kanalizace stanovený procentní sazbou (%) z ceny vodorovná dopravní vzdálenost do 50 m v objektech výšky přes 6 do 12 m</t>
  </si>
  <si>
    <t>704591541</t>
  </si>
  <si>
    <t>https://podminky.urs.cz/item/CS_URS_2022_02/998721202</t>
  </si>
  <si>
    <t>764</t>
  </si>
  <si>
    <t>Konstrukce klempířské</t>
  </si>
  <si>
    <t>59</t>
  </si>
  <si>
    <t>764004861</t>
  </si>
  <si>
    <t>Demontáž klempířských konstrukcí svodu do suti</t>
  </si>
  <si>
    <t>1475815952</t>
  </si>
  <si>
    <t>https://podminky.urs.cz/item/CS_URS_2022_02/764004861</t>
  </si>
  <si>
    <t>13,5*2</t>
  </si>
  <si>
    <t>60</t>
  </si>
  <si>
    <t>76425644.R</t>
  </si>
  <si>
    <t>Oplechování okapnice z nerezového plechu rovných celoplošně lepené, bez rohů rš 330 mm</t>
  </si>
  <si>
    <t>-1254553198</t>
  </si>
  <si>
    <t>"K1"53,6</t>
  </si>
  <si>
    <t>61</t>
  </si>
  <si>
    <t>764541413.R1</t>
  </si>
  <si>
    <t>Žlab podokapní z titanzinkového předzvětralého plechu včetně kotvení a čel hranatý rš 250 mm</t>
  </si>
  <si>
    <t>-1260578926</t>
  </si>
  <si>
    <t>"K8"3*9</t>
  </si>
  <si>
    <t>"K9"3*9</t>
  </si>
  <si>
    <t>62</t>
  </si>
  <si>
    <t>764548423</t>
  </si>
  <si>
    <t>Svod z titanzinkového předzvětralého plechu včetně objímek, kolen a odskoků kruhový, průměru 100 mm</t>
  </si>
  <si>
    <t>770028845</t>
  </si>
  <si>
    <t>https://podminky.urs.cz/item/CS_URS_2022_02/764548423</t>
  </si>
  <si>
    <t>"K13"13,4</t>
  </si>
  <si>
    <t>"K14A"0,8</t>
  </si>
  <si>
    <t>"K14B"0,8</t>
  </si>
  <si>
    <t>"K14C"12,6</t>
  </si>
  <si>
    <t>63</t>
  </si>
  <si>
    <t>998764202</t>
  </si>
  <si>
    <t>Přesun hmot pro konstrukce klempířské stanovený procentní sazbou (%) z ceny vodorovná dopravní vzdálenost do 50 m v objektech výšky přes 6 do 12 m</t>
  </si>
  <si>
    <t>2135860617</t>
  </si>
  <si>
    <t>https://podminky.urs.cz/item/CS_URS_2022_02/998764202</t>
  </si>
  <si>
    <t>767</t>
  </si>
  <si>
    <t>Konstrukce zámečnické</t>
  </si>
  <si>
    <t>64</t>
  </si>
  <si>
    <t>767001</t>
  </si>
  <si>
    <t>Žárové zinkování máčením</t>
  </si>
  <si>
    <t>1216562757</t>
  </si>
  <si>
    <t>"balkony A stěna jižní"2217,18+420,486+399,123+616,395</t>
  </si>
  <si>
    <t>65</t>
  </si>
  <si>
    <t>767002</t>
  </si>
  <si>
    <t>Montáž, výroba a osazení atypických zámečnických konstrukcí - pomocný kotvící materiál</t>
  </si>
  <si>
    <t>-1557410908</t>
  </si>
  <si>
    <t>66</t>
  </si>
  <si>
    <t>767161813</t>
  </si>
  <si>
    <t>Demontáž zábradlí do suti rovného nerozebíratelný spoj hmotnosti 1 m zábradlí do 20 kg</t>
  </si>
  <si>
    <t>669999159</t>
  </si>
  <si>
    <t>https://podminky.urs.cz/item/CS_URS_2022_02/767161813</t>
  </si>
  <si>
    <t>zábradlí</t>
  </si>
  <si>
    <t>"2np"17,85</t>
  </si>
  <si>
    <t>"3np"17,85</t>
  </si>
  <si>
    <t>"4np"17,85</t>
  </si>
  <si>
    <t>67</t>
  </si>
  <si>
    <t>767161814</t>
  </si>
  <si>
    <t>Demontáž zábradlí do suti rovného nerozebíratelný spoj hmotnosti 1 m zábradlí přes 20 kg</t>
  </si>
  <si>
    <t>-8335433</t>
  </si>
  <si>
    <t>https://podminky.urs.cz/item/CS_URS_2022_02/767161814</t>
  </si>
  <si>
    <t>paravany</t>
  </si>
  <si>
    <t>"2np"3*1,5</t>
  </si>
  <si>
    <t>"3np"3*1,5</t>
  </si>
  <si>
    <t>"4np"3*1,5</t>
  </si>
  <si>
    <t>68</t>
  </si>
  <si>
    <t>767163111</t>
  </si>
  <si>
    <t>Montáž kompletního kovového zábradlí přímého z dílců v rovině (na rovné ploše) kotveného do ocelové konstrukce</t>
  </si>
  <si>
    <t>678426029</t>
  </si>
  <si>
    <t>https://podminky.urs.cz/item/CS_URS_2022_02/767163111</t>
  </si>
  <si>
    <t>Z1 MODUL 1,5M</t>
  </si>
  <si>
    <t>"2np"10*1,5</t>
  </si>
  <si>
    <t>"3np"10*1,5</t>
  </si>
  <si>
    <t>69</t>
  </si>
  <si>
    <t>Z1</t>
  </si>
  <si>
    <t xml:space="preserve">Z1 modul zábradlí 1,5 m </t>
  </si>
  <si>
    <t>1424851171</t>
  </si>
  <si>
    <t>modul</t>
  </si>
  <si>
    <t>"S11 L50/50"1,5*7</t>
  </si>
  <si>
    <t>"S11 L50/50"1,2*2*7</t>
  </si>
  <si>
    <t>"S13 L70/70"1,5*6,4</t>
  </si>
  <si>
    <t>"S14 nerez plech"1,5*0,4*6,4</t>
  </si>
  <si>
    <t>"S15 pásovina"13*1,3*0,05*39,25</t>
  </si>
  <si>
    <t>Mezisoučet</t>
  </si>
  <si>
    <t>73,906*29</t>
  </si>
  <si>
    <t>70</t>
  </si>
  <si>
    <t>1678355065</t>
  </si>
  <si>
    <t>Z2 MODUL 1,35M</t>
  </si>
  <si>
    <t>"2np"2*1,35</t>
  </si>
  <si>
    <t>"3np"2*1,35</t>
  </si>
  <si>
    <t>"4np"2*1,35</t>
  </si>
  <si>
    <t>71</t>
  </si>
  <si>
    <t>Z2</t>
  </si>
  <si>
    <t xml:space="preserve">Z2 modul zábradlí 1,35 m </t>
  </si>
  <si>
    <t>-1928776808</t>
  </si>
  <si>
    <t>"S21 L50/50"1,35*7</t>
  </si>
  <si>
    <t>"S22 L50/50"1,28*2*7</t>
  </si>
  <si>
    <t>"S23 pásovina"12*1,3*0,05*39,25</t>
  </si>
  <si>
    <t>"S24 L70/70"1,35*6,4</t>
  </si>
  <si>
    <t>"S25 nerez plech"1,35*0,4*6,4</t>
  </si>
  <si>
    <t>70,081*5</t>
  </si>
  <si>
    <t>72</t>
  </si>
  <si>
    <t>648620820</t>
  </si>
  <si>
    <t>Z4 MODUL PARAVAN</t>
  </si>
  <si>
    <t>"2np"3*1,63</t>
  </si>
  <si>
    <t>"3np"3*1,63</t>
  </si>
  <si>
    <t>73</t>
  </si>
  <si>
    <t>Z4</t>
  </si>
  <si>
    <t>Z4 modul paravan</t>
  </si>
  <si>
    <t>1912626477</t>
  </si>
  <si>
    <t>"S41 jackl40/40"2*1,6*4,841</t>
  </si>
  <si>
    <t>"S42 jackl40/40"2*0,8*4,841</t>
  </si>
  <si>
    <t>"S43 L50/50"0,05*2*7</t>
  </si>
  <si>
    <t>"S44 pásovina"13*0,8*0,05*39,25</t>
  </si>
  <si>
    <t>44,347*8</t>
  </si>
  <si>
    <t>74</t>
  </si>
  <si>
    <t>767995111</t>
  </si>
  <si>
    <t>Montáž ostatních atypických zámečnických konstrukcí hmotnosti do 5 kg</t>
  </si>
  <si>
    <t>-1184223361</t>
  </si>
  <si>
    <t>https://podminky.urs.cz/item/CS_URS_2022_02/767995111</t>
  </si>
  <si>
    <t>75</t>
  </si>
  <si>
    <t>Z7</t>
  </si>
  <si>
    <t>Z7 modul sloupek</t>
  </si>
  <si>
    <t>-554142416</t>
  </si>
  <si>
    <t>"S71 T80/80"1,35*10,8</t>
  </si>
  <si>
    <t>"S72 jackl50/50"0,13*6,4</t>
  </si>
  <si>
    <t>"S73 ocel plech 100/100"0,1*0,1*39,25</t>
  </si>
  <si>
    <t>15,805*38</t>
  </si>
  <si>
    <t>76</t>
  </si>
  <si>
    <t>767996701.R1</t>
  </si>
  <si>
    <t>Demontáž ostatních zámečnických konstrukcí o hmotnosti jednotlivých dílů řezáním do 50 kg</t>
  </si>
  <si>
    <t>80298937</t>
  </si>
  <si>
    <t>úhelník na okraji terasy</t>
  </si>
  <si>
    <t>77</t>
  </si>
  <si>
    <t>998767202</t>
  </si>
  <si>
    <t>Přesun hmot pro zámečnické konstrukce stanovený procentní sazbou (%) z ceny vodorovná dopravní vzdálenost do 50 m v objektech výšky přes 6 do 12 m</t>
  </si>
  <si>
    <t>-869494174</t>
  </si>
  <si>
    <t>https://podminky.urs.cz/item/CS_URS_2022_02/998767202</t>
  </si>
  <si>
    <t>771</t>
  </si>
  <si>
    <t>Podlahy z dlaždic</t>
  </si>
  <si>
    <t>78</t>
  </si>
  <si>
    <t>771474114</t>
  </si>
  <si>
    <t>Montáž soklů z dlaždic keramických lepených flexibilním lepidlem rovných, výšky přes 120 do 150 mm</t>
  </si>
  <si>
    <t>-2030064650</t>
  </si>
  <si>
    <t>https://podminky.urs.cz/item/CS_URS_2022_02/771474114</t>
  </si>
  <si>
    <t>79</t>
  </si>
  <si>
    <t>59761409</t>
  </si>
  <si>
    <t>dlažba keramická slinutá protiskluzná do interiéru i exteriéru pro vysoké mechanické namáhání 300/150 mm</t>
  </si>
  <si>
    <t>1976038585</t>
  </si>
  <si>
    <t>30*0,15</t>
  </si>
  <si>
    <t>4,5*1,1 'Přepočtené koeficientem množství</t>
  </si>
  <si>
    <t>80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</si>
  <si>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</si>
  <si>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</si>
  <si>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-516534352</t>
  </si>
  <si>
    <t>https://podminky.urs.cz/item/CS_URS_2022_02/771574263</t>
  </si>
  <si>
    <t>81</t>
  </si>
  <si>
    <t>61409</t>
  </si>
  <si>
    <t>dlažba keramická slinutá protiskluzná do exteriéru pro vysoké mechanické namáhání 300/300 mm</t>
  </si>
  <si>
    <t>1572070562</t>
  </si>
  <si>
    <t>81,78*1,1 'Přepočtené koeficientem množství</t>
  </si>
  <si>
    <t>82</t>
  </si>
  <si>
    <t>771577114</t>
  </si>
  <si>
    <t>Montáž podlah z dlaždic keramických lepených flexibilním lepidlem Příplatek k cenám za dvousložkový spárovací tmel</t>
  </si>
  <si>
    <t>-710657813</t>
  </si>
  <si>
    <t>https://podminky.urs.cz/item/CS_URS_2022_02/771577114</t>
  </si>
  <si>
    <t>83</t>
  </si>
  <si>
    <t>771591115</t>
  </si>
  <si>
    <t>Podlahy - dokončovací práce spárování silikonem</t>
  </si>
  <si>
    <t>1549435675</t>
  </si>
  <si>
    <t>https://podminky.urs.cz/item/CS_URS_2022_02/771591115</t>
  </si>
  <si>
    <t>84</t>
  </si>
  <si>
    <t>771592011</t>
  </si>
  <si>
    <t>Čištění vnitřních ploch po položení dlažby podlah nebo schodišť chemickými prostředky</t>
  </si>
  <si>
    <t>-2090584940</t>
  </si>
  <si>
    <t>https://podminky.urs.cz/item/CS_URS_2022_02/771592011</t>
  </si>
  <si>
    <t>85</t>
  </si>
  <si>
    <t>998771202</t>
  </si>
  <si>
    <t>Přesun hmot pro podlahy z dlaždic stanovený procentní sazbou (%) z ceny vodorovná dopravní vzdálenost do 50 m v objektech výšky přes 6 do 12 m</t>
  </si>
  <si>
    <t>383170300</t>
  </si>
  <si>
    <t>https://podminky.urs.cz/item/CS_URS_2022_02/998771202</t>
  </si>
  <si>
    <t>777</t>
  </si>
  <si>
    <t>Podlahy lité</t>
  </si>
  <si>
    <t>86</t>
  </si>
  <si>
    <t>777991921</t>
  </si>
  <si>
    <t>Opravy podlah ostatní vyztužení vložkou ze skelné tkaniny</t>
  </si>
  <si>
    <t>-1295765200</t>
  </si>
  <si>
    <t>https://podminky.urs.cz/item/CS_URS_2022_02/777991921</t>
  </si>
  <si>
    <t>doplnění tkaniny do hydroizolační vrstvy</t>
  </si>
  <si>
    <t>87</t>
  </si>
  <si>
    <t>998777202</t>
  </si>
  <si>
    <t>Přesun hmot pro podlahy lité stanovený procentní sazbou (%) z ceny vodorovná dopravní vzdálenost do 50 m v objektech výšky přes 6 do 12 m</t>
  </si>
  <si>
    <t>773386676</t>
  </si>
  <si>
    <t>https://podminky.urs.cz/item/CS_URS_2022_02/998777202</t>
  </si>
  <si>
    <t>783</t>
  </si>
  <si>
    <t>Dokončovací práce - nátěry</t>
  </si>
  <si>
    <t>88</t>
  </si>
  <si>
    <t>783301303</t>
  </si>
  <si>
    <t>Příprava podkladu zámečnických konstrukcí před provedením nátěru odrezivění odrezovačem bezoplachovým</t>
  </si>
  <si>
    <t>-1081284256</t>
  </si>
  <si>
    <t>https://podminky.urs.cz/item/CS_URS_2022_02/783301303</t>
  </si>
  <si>
    <t>"2np čelo"17,85*0,5</t>
  </si>
  <si>
    <t>"3np čelo"17,85*0,5</t>
  </si>
  <si>
    <t>"4np čelo"17,85*0,5</t>
  </si>
  <si>
    <t>89</t>
  </si>
  <si>
    <t>783306801</t>
  </si>
  <si>
    <t>Odstranění nátěrů ze zámečnických konstrukcí obroušením</t>
  </si>
  <si>
    <t>387766218</t>
  </si>
  <si>
    <t>https://podminky.urs.cz/item/CS_URS_2022_02/783306801</t>
  </si>
  <si>
    <t>90</t>
  </si>
  <si>
    <t>783343101</t>
  </si>
  <si>
    <t>Základní impregnační nátěr zámečnických konstrukcí aktivátorem rzi na zkorodovaný povrch jednonásobný polyuretanový</t>
  </si>
  <si>
    <t>-39806324</t>
  </si>
  <si>
    <t>https://podminky.urs.cz/item/CS_URS_2022_02/783343101</t>
  </si>
  <si>
    <t>91</t>
  </si>
  <si>
    <t>783801501</t>
  </si>
  <si>
    <t>Příprava podkladu omítek před provedením nátěru omytí</t>
  </si>
  <si>
    <t>-2075382848</t>
  </si>
  <si>
    <t>https://podminky.urs.cz/item/CS_URS_2022_02/783801501</t>
  </si>
  <si>
    <t>"1np"(4,5*3,3+60,2)</t>
  </si>
  <si>
    <t>"otvory"-15,6</t>
  </si>
  <si>
    <t>92</t>
  </si>
  <si>
    <t>783823165</t>
  </si>
  <si>
    <t>Penetrační nátěr omítek hladkých omítek hladkých, zrnitých tenkovrstvých nebo štukových stupně členitosti 3 silikonový</t>
  </si>
  <si>
    <t>-880364794</t>
  </si>
  <si>
    <t>https://podminky.urs.cz/item/CS_URS_2022_02/783823165</t>
  </si>
  <si>
    <t>93</t>
  </si>
  <si>
    <t>783827445</t>
  </si>
  <si>
    <t>Krycí (ochranný ) nátěr omítek dvojnásobný hladkých omítek hladkých, zrnitých tenkovrstvých nebo štukových stupně členitosti 3 silikonový</t>
  </si>
  <si>
    <t>406944599</t>
  </si>
  <si>
    <t>https://podminky.urs.cz/item/CS_URS_2022_02/783827445</t>
  </si>
  <si>
    <t>94</t>
  </si>
  <si>
    <t>783906851</t>
  </si>
  <si>
    <t>Odstranění nátěrů z betonových podlah obroušením</t>
  </si>
  <si>
    <t>1411181104</t>
  </si>
  <si>
    <t>https://podminky.urs.cz/item/CS_URS_2022_02/783906851</t>
  </si>
  <si>
    <t>"2np"(5,84*2+6,75*4+6,36*2)+(6,64*2+6,75*2)</t>
  </si>
  <si>
    <t>"3np"(5,84*2+6,75*4+6,36*2)+(6,64*2+6,75*2)+(12,91+13,28*2+13,16)</t>
  </si>
  <si>
    <t>"4np"(5,84*2+6,75*4+6,36*2)+(6,64*2+6,75*2)+(12,91+13,28*2+13,16)</t>
  </si>
  <si>
    <t>SO 02 -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</si>
  <si>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</si>
  <si>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</si>
  <si>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</si>
  <si>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</si>
  <si>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</si>
  <si>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032103R</t>
  </si>
  <si>
    <t>1024</t>
  </si>
  <si>
    <t>-969464840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</si>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</sst>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3" TargetMode="External" /><Relationship Id="rId2" Type="http://schemas.openxmlformats.org/officeDocument/2006/relationships/hyperlink" Target="https://podminky.urs.cz/item/CS_URS_2022_02/132112131" TargetMode="External" /><Relationship Id="rId3" Type="http://schemas.openxmlformats.org/officeDocument/2006/relationships/hyperlink" Target="https://podminky.urs.cz/item/CS_URS_2022_02/174111101" TargetMode="External" /><Relationship Id="rId4" Type="http://schemas.openxmlformats.org/officeDocument/2006/relationships/hyperlink" Target="https://podminky.urs.cz/item/CS_URS_2022_02/596211110" TargetMode="External" /><Relationship Id="rId5" Type="http://schemas.openxmlformats.org/officeDocument/2006/relationships/hyperlink" Target="https://podminky.urs.cz/item/CS_URS_2022_02/411388531" TargetMode="External" /><Relationship Id="rId6" Type="http://schemas.openxmlformats.org/officeDocument/2006/relationships/hyperlink" Target="https://podminky.urs.cz/item/CS_URS_2022_02/621131121" TargetMode="External" /><Relationship Id="rId7" Type="http://schemas.openxmlformats.org/officeDocument/2006/relationships/hyperlink" Target="https://podminky.urs.cz/item/CS_URS_2022_02/621131121" TargetMode="External" /><Relationship Id="rId8" Type="http://schemas.openxmlformats.org/officeDocument/2006/relationships/hyperlink" Target="https://podminky.urs.cz/item/CS_URS_2022_02/621142001" TargetMode="External" /><Relationship Id="rId9" Type="http://schemas.openxmlformats.org/officeDocument/2006/relationships/hyperlink" Target="https://podminky.urs.cz/item/CS_URS_2022_02/621211001" TargetMode="External" /><Relationship Id="rId10" Type="http://schemas.openxmlformats.org/officeDocument/2006/relationships/hyperlink" Target="https://podminky.urs.cz/item/CS_URS_2022_02/621531012" TargetMode="External" /><Relationship Id="rId11" Type="http://schemas.openxmlformats.org/officeDocument/2006/relationships/hyperlink" Target="https://podminky.urs.cz/item/CS_URS_2022_02/622131121" TargetMode="External" /><Relationship Id="rId12" Type="http://schemas.openxmlformats.org/officeDocument/2006/relationships/hyperlink" Target="https://podminky.urs.cz/item/CS_URS_2022_02/622135002" TargetMode="External" /><Relationship Id="rId13" Type="http://schemas.openxmlformats.org/officeDocument/2006/relationships/hyperlink" Target="https://podminky.urs.cz/item/CS_URS_2022_02/622142001" TargetMode="External" /><Relationship Id="rId14" Type="http://schemas.openxmlformats.org/officeDocument/2006/relationships/hyperlink" Target="https://podminky.urs.cz/item/CS_URS_2022_02/622252002" TargetMode="External" /><Relationship Id="rId15" Type="http://schemas.openxmlformats.org/officeDocument/2006/relationships/hyperlink" Target="https://podminky.urs.cz/item/CS_URS_2022_02/622531012" TargetMode="External" /><Relationship Id="rId16" Type="http://schemas.openxmlformats.org/officeDocument/2006/relationships/hyperlink" Target="https://podminky.urs.cz/item/CS_URS_2022_02/629991011" TargetMode="External" /><Relationship Id="rId17" Type="http://schemas.openxmlformats.org/officeDocument/2006/relationships/hyperlink" Target="https://podminky.urs.cz/item/CS_URS_2022_02/631319222" TargetMode="External" /><Relationship Id="rId18" Type="http://schemas.openxmlformats.org/officeDocument/2006/relationships/hyperlink" Target="https://podminky.urs.cz/item/CS_URS_2022_02/632452519" TargetMode="External" /><Relationship Id="rId19" Type="http://schemas.openxmlformats.org/officeDocument/2006/relationships/hyperlink" Target="https://podminky.urs.cz/item/CS_URS_2022_02/632452591" TargetMode="External" /><Relationship Id="rId20" Type="http://schemas.openxmlformats.org/officeDocument/2006/relationships/hyperlink" Target="https://podminky.urs.cz/item/CS_URS_2022_02/632481213" TargetMode="External" /><Relationship Id="rId21" Type="http://schemas.openxmlformats.org/officeDocument/2006/relationships/hyperlink" Target="https://podminky.urs.cz/item/CS_URS_2022_02/634112123" TargetMode="External" /><Relationship Id="rId22" Type="http://schemas.openxmlformats.org/officeDocument/2006/relationships/hyperlink" Target="https://podminky.urs.cz/item/CS_URS_2022_02/949101111" TargetMode="External" /><Relationship Id="rId23" Type="http://schemas.openxmlformats.org/officeDocument/2006/relationships/hyperlink" Target="https://podminky.urs.cz/item/CS_URS_2022_02/952901114" TargetMode="External" /><Relationship Id="rId24" Type="http://schemas.openxmlformats.org/officeDocument/2006/relationships/hyperlink" Target="https://podminky.urs.cz/item/CS_URS_2022_02/965042141" TargetMode="External" /><Relationship Id="rId25" Type="http://schemas.openxmlformats.org/officeDocument/2006/relationships/hyperlink" Target="https://podminky.urs.cz/item/CS_URS_2022_02/965049112" TargetMode="External" /><Relationship Id="rId26" Type="http://schemas.openxmlformats.org/officeDocument/2006/relationships/hyperlink" Target="https://podminky.urs.cz/item/CS_URS_2022_02/965081213" TargetMode="External" /><Relationship Id="rId27" Type="http://schemas.openxmlformats.org/officeDocument/2006/relationships/hyperlink" Target="https://podminky.urs.cz/item/CS_URS_2022_02/965081611" TargetMode="External" /><Relationship Id="rId28" Type="http://schemas.openxmlformats.org/officeDocument/2006/relationships/hyperlink" Target="https://podminky.urs.cz/item/CS_URS_2022_02/978035127" TargetMode="External" /><Relationship Id="rId29" Type="http://schemas.openxmlformats.org/officeDocument/2006/relationships/hyperlink" Target="https://podminky.urs.cz/item/CS_URS_2022_02/979054451" TargetMode="External" /><Relationship Id="rId30" Type="http://schemas.openxmlformats.org/officeDocument/2006/relationships/hyperlink" Target="https://podminky.urs.cz/item/CS_URS_2022_02/997013114" TargetMode="External" /><Relationship Id="rId31" Type="http://schemas.openxmlformats.org/officeDocument/2006/relationships/hyperlink" Target="https://podminky.urs.cz/item/CS_URS_2022_02/997013501" TargetMode="External" /><Relationship Id="rId32" Type="http://schemas.openxmlformats.org/officeDocument/2006/relationships/hyperlink" Target="https://podminky.urs.cz/item/CS_URS_2022_02/997013509" TargetMode="External" /><Relationship Id="rId33" Type="http://schemas.openxmlformats.org/officeDocument/2006/relationships/hyperlink" Target="https://podminky.urs.cz/item/CS_URS_2022_02/997013609" TargetMode="External" /><Relationship Id="rId34" Type="http://schemas.openxmlformats.org/officeDocument/2006/relationships/hyperlink" Target="https://podminky.urs.cz/item/CS_URS_2022_02/997013631" TargetMode="External" /><Relationship Id="rId35" Type="http://schemas.openxmlformats.org/officeDocument/2006/relationships/hyperlink" Target="https://podminky.urs.cz/item/CS_URS_2022_02/998011002" TargetMode="External" /><Relationship Id="rId36" Type="http://schemas.openxmlformats.org/officeDocument/2006/relationships/hyperlink" Target="https://podminky.urs.cz/item/CS_URS_2022_02/711111001" TargetMode="External" /><Relationship Id="rId37" Type="http://schemas.openxmlformats.org/officeDocument/2006/relationships/hyperlink" Target="https://podminky.urs.cz/item/CS_URS_2022_02/711191011" TargetMode="External" /><Relationship Id="rId38" Type="http://schemas.openxmlformats.org/officeDocument/2006/relationships/hyperlink" Target="https://podminky.urs.cz/item/CS_URS_2022_02/711131811" TargetMode="External" /><Relationship Id="rId39" Type="http://schemas.openxmlformats.org/officeDocument/2006/relationships/hyperlink" Target="https://podminky.urs.cz/item/CS_URS_2022_02/711131821" TargetMode="External" /><Relationship Id="rId40" Type="http://schemas.openxmlformats.org/officeDocument/2006/relationships/hyperlink" Target="https://podminky.urs.cz/item/CS_URS_2022_02/711191201" TargetMode="External" /><Relationship Id="rId41" Type="http://schemas.openxmlformats.org/officeDocument/2006/relationships/hyperlink" Target="https://podminky.urs.cz/item/CS_URS_2022_02/711199101" TargetMode="External" /><Relationship Id="rId42" Type="http://schemas.openxmlformats.org/officeDocument/2006/relationships/hyperlink" Target="https://podminky.urs.cz/item/CS_URS_2022_02/998711202" TargetMode="External" /><Relationship Id="rId43" Type="http://schemas.openxmlformats.org/officeDocument/2006/relationships/hyperlink" Target="https://podminky.urs.cz/item/CS_URS_2022_02/713131141" TargetMode="External" /><Relationship Id="rId44" Type="http://schemas.openxmlformats.org/officeDocument/2006/relationships/hyperlink" Target="https://podminky.urs.cz/item/CS_URS_2022_02/998713202" TargetMode="External" /><Relationship Id="rId45" Type="http://schemas.openxmlformats.org/officeDocument/2006/relationships/hyperlink" Target="https://podminky.urs.cz/item/CS_URS_2022_02/721241102" TargetMode="External" /><Relationship Id="rId46" Type="http://schemas.openxmlformats.org/officeDocument/2006/relationships/hyperlink" Target="https://podminky.urs.cz/item/CS_URS_2022_02/721242804" TargetMode="External" /><Relationship Id="rId47" Type="http://schemas.openxmlformats.org/officeDocument/2006/relationships/hyperlink" Target="https://podminky.urs.cz/item/CS_URS_2022_02/998721202" TargetMode="External" /><Relationship Id="rId48" Type="http://schemas.openxmlformats.org/officeDocument/2006/relationships/hyperlink" Target="https://podminky.urs.cz/item/CS_URS_2022_02/764004861" TargetMode="External" /><Relationship Id="rId49" Type="http://schemas.openxmlformats.org/officeDocument/2006/relationships/hyperlink" Target="https://podminky.urs.cz/item/CS_URS_2022_02/764548423" TargetMode="External" /><Relationship Id="rId50" Type="http://schemas.openxmlformats.org/officeDocument/2006/relationships/hyperlink" Target="https://podminky.urs.cz/item/CS_URS_2022_02/998764202" TargetMode="External" /><Relationship Id="rId51" Type="http://schemas.openxmlformats.org/officeDocument/2006/relationships/hyperlink" Target="https://podminky.urs.cz/item/CS_URS_2022_02/767161813" TargetMode="External" /><Relationship Id="rId52" Type="http://schemas.openxmlformats.org/officeDocument/2006/relationships/hyperlink" Target="https://podminky.urs.cz/item/CS_URS_2022_02/767161814" TargetMode="External" /><Relationship Id="rId53" Type="http://schemas.openxmlformats.org/officeDocument/2006/relationships/hyperlink" Target="https://podminky.urs.cz/item/CS_URS_2022_02/767163111" TargetMode="External" /><Relationship Id="rId54" Type="http://schemas.openxmlformats.org/officeDocument/2006/relationships/hyperlink" Target="https://podminky.urs.cz/item/CS_URS_2022_02/767163111" TargetMode="External" /><Relationship Id="rId55" Type="http://schemas.openxmlformats.org/officeDocument/2006/relationships/hyperlink" Target="https://podminky.urs.cz/item/CS_URS_2022_02/767163111" TargetMode="External" /><Relationship Id="rId56" Type="http://schemas.openxmlformats.org/officeDocument/2006/relationships/hyperlink" Target="https://podminky.urs.cz/item/CS_URS_2022_02/767995111" TargetMode="External" /><Relationship Id="rId57" Type="http://schemas.openxmlformats.org/officeDocument/2006/relationships/hyperlink" Target="https://podminky.urs.cz/item/CS_URS_2022_02/998767202" TargetMode="External" /><Relationship Id="rId58" Type="http://schemas.openxmlformats.org/officeDocument/2006/relationships/hyperlink" Target="https://podminky.urs.cz/item/CS_URS_2022_02/771474114" TargetMode="External" /><Relationship Id="rId59" Type="http://schemas.openxmlformats.org/officeDocument/2006/relationships/hyperlink" Target="https://podminky.urs.cz/item/CS_URS_2022_02/771574263" TargetMode="External" /><Relationship Id="rId60" Type="http://schemas.openxmlformats.org/officeDocument/2006/relationships/hyperlink" Target="https://podminky.urs.cz/item/CS_URS_2022_02/771577114" TargetMode="External" /><Relationship Id="rId61" Type="http://schemas.openxmlformats.org/officeDocument/2006/relationships/hyperlink" Target="https://podminky.urs.cz/item/CS_URS_2022_02/771591115" TargetMode="External" /><Relationship Id="rId62" Type="http://schemas.openxmlformats.org/officeDocument/2006/relationships/hyperlink" Target="https://podminky.urs.cz/item/CS_URS_2022_02/771592011" TargetMode="External" /><Relationship Id="rId63" Type="http://schemas.openxmlformats.org/officeDocument/2006/relationships/hyperlink" Target="https://podminky.urs.cz/item/CS_URS_2022_02/998771202" TargetMode="External" /><Relationship Id="rId64" Type="http://schemas.openxmlformats.org/officeDocument/2006/relationships/hyperlink" Target="https://podminky.urs.cz/item/CS_URS_2022_02/777991921" TargetMode="External" /><Relationship Id="rId65" Type="http://schemas.openxmlformats.org/officeDocument/2006/relationships/hyperlink" Target="https://podminky.urs.cz/item/CS_URS_2022_02/998777202" TargetMode="External" /><Relationship Id="rId66" Type="http://schemas.openxmlformats.org/officeDocument/2006/relationships/hyperlink" Target="https://podminky.urs.cz/item/CS_URS_2022_02/783301303" TargetMode="External" /><Relationship Id="rId67" Type="http://schemas.openxmlformats.org/officeDocument/2006/relationships/hyperlink" Target="https://podminky.urs.cz/item/CS_URS_2022_02/783306801" TargetMode="External" /><Relationship Id="rId68" Type="http://schemas.openxmlformats.org/officeDocument/2006/relationships/hyperlink" Target="https://podminky.urs.cz/item/CS_URS_2022_02/783343101" TargetMode="External" /><Relationship Id="rId69" Type="http://schemas.openxmlformats.org/officeDocument/2006/relationships/hyperlink" Target="https://podminky.urs.cz/item/CS_URS_2022_02/783801501" TargetMode="External" /><Relationship Id="rId70" Type="http://schemas.openxmlformats.org/officeDocument/2006/relationships/hyperlink" Target="https://podminky.urs.cz/item/CS_URS_2022_02/783823165" TargetMode="External" /><Relationship Id="rId71" Type="http://schemas.openxmlformats.org/officeDocument/2006/relationships/hyperlink" Target="https://podminky.urs.cz/item/CS_URS_2022_02/783827445" TargetMode="External" /><Relationship Id="rId72" Type="http://schemas.openxmlformats.org/officeDocument/2006/relationships/hyperlink" Target="https://podminky.urs.cz/item/CS_URS_2022_02/783906851" TargetMode="External" /><Relationship Id="rId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6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R5" s="21"/>
      <c r="BE5" s="277" t="s">
        <v>15</v>
      </c>
      <c r="BS5" s="18" t="s">
        <v>6</v>
      </c>
    </row>
    <row r="6" spans="2:71" ht="36.95" customHeight="1">
      <c r="B6" s="21"/>
      <c r="D6" s="27" t="s">
        <v>16</v>
      </c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R6" s="21"/>
      <c r="BE6" s="278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78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8"/>
      <c r="BS8" s="18" t="s">
        <v>6</v>
      </c>
    </row>
    <row r="9" spans="2:71" ht="14.45" customHeight="1">
      <c r="B9" s="21"/>
      <c r="AR9" s="21"/>
      <c r="BE9" s="278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278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19</v>
      </c>
      <c r="AR11" s="21"/>
      <c r="BE11" s="278"/>
      <c r="BS11" s="18" t="s">
        <v>6</v>
      </c>
    </row>
    <row r="12" spans="2:71" ht="6.95" customHeight="1">
      <c r="B12" s="21"/>
      <c r="AR12" s="21"/>
      <c r="BE12" s="278"/>
      <c r="BS12" s="18" t="s">
        <v>6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78"/>
      <c r="BS13" s="18" t="s">
        <v>6</v>
      </c>
    </row>
    <row r="14" spans="2:71" ht="12.75">
      <c r="B14" s="21"/>
      <c r="E14" s="283" t="s">
        <v>30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" t="s">
        <v>28</v>
      </c>
      <c r="AN14" s="30" t="s">
        <v>30</v>
      </c>
      <c r="AR14" s="21"/>
      <c r="BE14" s="278"/>
      <c r="BS14" s="18" t="s">
        <v>6</v>
      </c>
    </row>
    <row r="15" spans="2:71" ht="6.95" customHeight="1">
      <c r="B15" s="21"/>
      <c r="AR15" s="21"/>
      <c r="BE15" s="278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19</v>
      </c>
      <c r="AR16" s="21"/>
      <c r="BE16" s="278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19</v>
      </c>
      <c r="AR17" s="21"/>
      <c r="BE17" s="278"/>
      <c r="BS17" s="18" t="s">
        <v>33</v>
      </c>
    </row>
    <row r="18" spans="2:71" ht="6.95" customHeight="1">
      <c r="B18" s="21"/>
      <c r="AR18" s="21"/>
      <c r="BE18" s="278"/>
      <c r="BS18" s="18" t="s">
        <v>6</v>
      </c>
    </row>
    <row r="19" spans="2:71" ht="12" customHeight="1">
      <c r="B19" s="21"/>
      <c r="D19" s="28" t="s">
        <v>34</v>
      </c>
      <c r="AK19" s="28" t="s">
        <v>26</v>
      </c>
      <c r="AN19" s="26" t="s">
        <v>19</v>
      </c>
      <c r="AR19" s="21"/>
      <c r="BE19" s="278"/>
      <c r="BS19" s="18" t="s">
        <v>6</v>
      </c>
    </row>
    <row r="20" spans="2:71" ht="18.4" customHeight="1">
      <c r="B20" s="21"/>
      <c r="E20" s="26" t="s">
        <v>35</v>
      </c>
      <c r="AK20" s="28" t="s">
        <v>28</v>
      </c>
      <c r="AN20" s="26" t="s">
        <v>19</v>
      </c>
      <c r="AR20" s="21"/>
      <c r="BE20" s="278"/>
      <c r="BS20" s="18" t="s">
        <v>4</v>
      </c>
    </row>
    <row r="21" spans="2:57" ht="6.95" customHeight="1">
      <c r="B21" s="21"/>
      <c r="AR21" s="21"/>
      <c r="BE21" s="278"/>
    </row>
    <row r="22" spans="2:57" ht="12" customHeight="1">
      <c r="B22" s="21"/>
      <c r="D22" s="28" t="s">
        <v>36</v>
      </c>
      <c r="AR22" s="21"/>
      <c r="BE22" s="278"/>
    </row>
    <row r="23" spans="2:57" ht="47.25" customHeight="1">
      <c r="B23" s="21"/>
      <c r="E23" s="285" t="s">
        <v>37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R23" s="21"/>
      <c r="BE23" s="278"/>
    </row>
    <row r="24" spans="2:57" ht="6.95" customHeight="1">
      <c r="B24" s="21"/>
      <c r="AR24" s="21"/>
      <c r="BE24" s="278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8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6">
        <f>ROUND(AG54,2)</f>
        <v>0</v>
      </c>
      <c r="AL26" s="287"/>
      <c r="AM26" s="287"/>
      <c r="AN26" s="287"/>
      <c r="AO26" s="287"/>
      <c r="AR26" s="33"/>
      <c r="BE26" s="278"/>
    </row>
    <row r="27" spans="2:57" s="1" customFormat="1" ht="6.95" customHeight="1">
      <c r="B27" s="33"/>
      <c r="AR27" s="33"/>
      <c r="BE27" s="278"/>
    </row>
    <row r="28" spans="2:57" s="1" customFormat="1" ht="12.75">
      <c r="B28" s="33"/>
      <c r="L28" s="288" t="s">
        <v>39</v>
      </c>
      <c r="M28" s="288"/>
      <c r="N28" s="288"/>
      <c r="O28" s="288"/>
      <c r="P28" s="288"/>
      <c r="W28" s="288" t="s">
        <v>40</v>
      </c>
      <c r="X28" s="288"/>
      <c r="Y28" s="288"/>
      <c r="Z28" s="288"/>
      <c r="AA28" s="288"/>
      <c r="AB28" s="288"/>
      <c r="AC28" s="288"/>
      <c r="AD28" s="288"/>
      <c r="AE28" s="288"/>
      <c r="AK28" s="288" t="s">
        <v>41</v>
      </c>
      <c r="AL28" s="288"/>
      <c r="AM28" s="288"/>
      <c r="AN28" s="288"/>
      <c r="AO28" s="288"/>
      <c r="AR28" s="33"/>
      <c r="BE28" s="278"/>
    </row>
    <row r="29" spans="2:57" s="2" customFormat="1" ht="14.45" customHeight="1">
      <c r="B29" s="37"/>
      <c r="D29" s="28" t="s">
        <v>42</v>
      </c>
      <c r="F29" s="28" t="s">
        <v>43</v>
      </c>
      <c r="L29" s="291">
        <v>0.21</v>
      </c>
      <c r="M29" s="290"/>
      <c r="N29" s="290"/>
      <c r="O29" s="290"/>
      <c r="P29" s="290"/>
      <c r="W29" s="289">
        <f>ROUND(AZ54,2)</f>
        <v>0</v>
      </c>
      <c r="X29" s="290"/>
      <c r="Y29" s="290"/>
      <c r="Z29" s="290"/>
      <c r="AA29" s="290"/>
      <c r="AB29" s="290"/>
      <c r="AC29" s="290"/>
      <c r="AD29" s="290"/>
      <c r="AE29" s="290"/>
      <c r="AK29" s="289">
        <f>ROUND(AV54,2)</f>
        <v>0</v>
      </c>
      <c r="AL29" s="290"/>
      <c r="AM29" s="290"/>
      <c r="AN29" s="290"/>
      <c r="AO29" s="290"/>
      <c r="AR29" s="37"/>
      <c r="BE29" s="279"/>
    </row>
    <row r="30" spans="2:57" s="2" customFormat="1" ht="14.45" customHeight="1">
      <c r="B30" s="37"/>
      <c r="F30" s="28" t="s">
        <v>44</v>
      </c>
      <c r="L30" s="291">
        <v>0.12</v>
      </c>
      <c r="M30" s="290"/>
      <c r="N30" s="290"/>
      <c r="O30" s="290"/>
      <c r="P30" s="290"/>
      <c r="W30" s="289">
        <f>ROUND(BA54,2)</f>
        <v>0</v>
      </c>
      <c r="X30" s="290"/>
      <c r="Y30" s="290"/>
      <c r="Z30" s="290"/>
      <c r="AA30" s="290"/>
      <c r="AB30" s="290"/>
      <c r="AC30" s="290"/>
      <c r="AD30" s="290"/>
      <c r="AE30" s="290"/>
      <c r="AK30" s="289">
        <f>ROUND(AW54,2)</f>
        <v>0</v>
      </c>
      <c r="AL30" s="290"/>
      <c r="AM30" s="290"/>
      <c r="AN30" s="290"/>
      <c r="AO30" s="290"/>
      <c r="AR30" s="37"/>
      <c r="BE30" s="279"/>
    </row>
    <row r="31" spans="2:57" s="2" customFormat="1" ht="14.45" customHeight="1" hidden="1">
      <c r="B31" s="37"/>
      <c r="F31" s="28" t="s">
        <v>45</v>
      </c>
      <c r="L31" s="291">
        <v>0.21</v>
      </c>
      <c r="M31" s="290"/>
      <c r="N31" s="290"/>
      <c r="O31" s="290"/>
      <c r="P31" s="290"/>
      <c r="W31" s="289">
        <f>ROUND(BB54,2)</f>
        <v>0</v>
      </c>
      <c r="X31" s="290"/>
      <c r="Y31" s="290"/>
      <c r="Z31" s="290"/>
      <c r="AA31" s="290"/>
      <c r="AB31" s="290"/>
      <c r="AC31" s="290"/>
      <c r="AD31" s="290"/>
      <c r="AE31" s="290"/>
      <c r="AK31" s="289">
        <v>0</v>
      </c>
      <c r="AL31" s="290"/>
      <c r="AM31" s="290"/>
      <c r="AN31" s="290"/>
      <c r="AO31" s="290"/>
      <c r="AR31" s="37"/>
      <c r="BE31" s="279"/>
    </row>
    <row r="32" spans="2:57" s="2" customFormat="1" ht="14.45" customHeight="1" hidden="1">
      <c r="B32" s="37"/>
      <c r="F32" s="28" t="s">
        <v>46</v>
      </c>
      <c r="L32" s="291">
        <v>0.12</v>
      </c>
      <c r="M32" s="290"/>
      <c r="N32" s="290"/>
      <c r="O32" s="290"/>
      <c r="P32" s="290"/>
      <c r="W32" s="289">
        <f>ROUND(BC54,2)</f>
        <v>0</v>
      </c>
      <c r="X32" s="290"/>
      <c r="Y32" s="290"/>
      <c r="Z32" s="290"/>
      <c r="AA32" s="290"/>
      <c r="AB32" s="290"/>
      <c r="AC32" s="290"/>
      <c r="AD32" s="290"/>
      <c r="AE32" s="290"/>
      <c r="AK32" s="289">
        <v>0</v>
      </c>
      <c r="AL32" s="290"/>
      <c r="AM32" s="290"/>
      <c r="AN32" s="290"/>
      <c r="AO32" s="290"/>
      <c r="AR32" s="37"/>
      <c r="BE32" s="279"/>
    </row>
    <row r="33" spans="2:44" s="2" customFormat="1" ht="14.45" customHeight="1" hidden="1">
      <c r="B33" s="37"/>
      <c r="F33" s="28" t="s">
        <v>47</v>
      </c>
      <c r="L33" s="291">
        <v>0</v>
      </c>
      <c r="M33" s="290"/>
      <c r="N33" s="290"/>
      <c r="O33" s="290"/>
      <c r="P33" s="290"/>
      <c r="W33" s="289">
        <f>ROUND(BD54,2)</f>
        <v>0</v>
      </c>
      <c r="X33" s="290"/>
      <c r="Y33" s="290"/>
      <c r="Z33" s="290"/>
      <c r="AA33" s="290"/>
      <c r="AB33" s="290"/>
      <c r="AC33" s="290"/>
      <c r="AD33" s="290"/>
      <c r="AE33" s="290"/>
      <c r="AK33" s="289">
        <v>0</v>
      </c>
      <c r="AL33" s="290"/>
      <c r="AM33" s="290"/>
      <c r="AN33" s="290"/>
      <c r="AO33" s="290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92" t="s">
        <v>50</v>
      </c>
      <c r="Y35" s="293"/>
      <c r="Z35" s="293"/>
      <c r="AA35" s="293"/>
      <c r="AB35" s="293"/>
      <c r="AC35" s="40"/>
      <c r="AD35" s="40"/>
      <c r="AE35" s="40"/>
      <c r="AF35" s="40"/>
      <c r="AG35" s="40"/>
      <c r="AH35" s="40"/>
      <c r="AI35" s="40"/>
      <c r="AJ35" s="40"/>
      <c r="AK35" s="294">
        <f>SUM(AK26:AK33)</f>
        <v>0</v>
      </c>
      <c r="AL35" s="293"/>
      <c r="AM35" s="293"/>
      <c r="AN35" s="293"/>
      <c r="AO35" s="295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02020222_2</v>
      </c>
      <c r="AR44" s="46"/>
    </row>
    <row r="45" spans="2:44" s="4" customFormat="1" ht="36.95" customHeight="1">
      <c r="B45" s="47"/>
      <c r="C45" s="48" t="s">
        <v>16</v>
      </c>
      <c r="L45" s="296" t="str">
        <f>K6</f>
        <v>Rekonstrukce balkonu, domov pro seniory Česká Třebová - balkony A, stěna jižní</v>
      </c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Česká Třebová</v>
      </c>
      <c r="AI47" s="28" t="s">
        <v>23</v>
      </c>
      <c r="AM47" s="298" t="str">
        <f>IF(AN8="","",AN8)</f>
        <v>20. 12. 2022</v>
      </c>
      <c r="AN47" s="298"/>
      <c r="AR47" s="33"/>
    </row>
    <row r="48" spans="2:44" s="1" customFormat="1" ht="6.95" customHeight="1">
      <c r="B48" s="33"/>
      <c r="AR48" s="33"/>
    </row>
    <row r="49" spans="2:56" s="1" customFormat="1" ht="25.7" customHeight="1">
      <c r="B49" s="33"/>
      <c r="C49" s="28" t="s">
        <v>25</v>
      </c>
      <c r="L49" s="3" t="str">
        <f>IF(E11="","",E11)</f>
        <v>Město Česká Třebová</v>
      </c>
      <c r="AI49" s="28" t="s">
        <v>31</v>
      </c>
      <c r="AM49" s="299" t="str">
        <f>IF(E17="","",E17)</f>
        <v>Fplan projekty a stavby s. r. o.</v>
      </c>
      <c r="AN49" s="300"/>
      <c r="AO49" s="300"/>
      <c r="AP49" s="300"/>
      <c r="AR49" s="33"/>
      <c r="AS49" s="301" t="s">
        <v>52</v>
      </c>
      <c r="AT49" s="302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299" t="str">
        <f>IF(E20="","",E20)</f>
        <v xml:space="preserve"> </v>
      </c>
      <c r="AN50" s="300"/>
      <c r="AO50" s="300"/>
      <c r="AP50" s="300"/>
      <c r="AR50" s="33"/>
      <c r="AS50" s="303"/>
      <c r="AT50" s="304"/>
      <c r="BD50" s="54"/>
    </row>
    <row r="51" spans="2:56" s="1" customFormat="1" ht="10.9" customHeight="1">
      <c r="B51" s="33"/>
      <c r="AR51" s="33"/>
      <c r="AS51" s="303"/>
      <c r="AT51" s="304"/>
      <c r="BD51" s="54"/>
    </row>
    <row r="52" spans="2:56" s="1" customFormat="1" ht="29.25" customHeight="1">
      <c r="B52" s="33"/>
      <c r="C52" s="305" t="s">
        <v>53</v>
      </c>
      <c r="D52" s="306"/>
      <c r="E52" s="306"/>
      <c r="F52" s="306"/>
      <c r="G52" s="306"/>
      <c r="H52" s="55"/>
      <c r="I52" s="307" t="s">
        <v>54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8" t="s">
        <v>55</v>
      </c>
      <c r="AH52" s="306"/>
      <c r="AI52" s="306"/>
      <c r="AJ52" s="306"/>
      <c r="AK52" s="306"/>
      <c r="AL52" s="306"/>
      <c r="AM52" s="306"/>
      <c r="AN52" s="307" t="s">
        <v>56</v>
      </c>
      <c r="AO52" s="306"/>
      <c r="AP52" s="306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12">
        <f>ROUND(SUM(AG55:AG56),2)</f>
        <v>0</v>
      </c>
      <c r="AH54" s="312"/>
      <c r="AI54" s="312"/>
      <c r="AJ54" s="312"/>
      <c r="AK54" s="312"/>
      <c r="AL54" s="312"/>
      <c r="AM54" s="312"/>
      <c r="AN54" s="313">
        <f>SUM(AG54,AT54)</f>
        <v>0</v>
      </c>
      <c r="AO54" s="313"/>
      <c r="AP54" s="313"/>
      <c r="AQ54" s="65" t="s">
        <v>19</v>
      </c>
      <c r="AR54" s="61"/>
      <c r="AS54" s="66">
        <f>ROUND(SUM(AS55:AS56),2)</f>
        <v>0</v>
      </c>
      <c r="AT54" s="67">
        <f>ROUND(SUM(AV54:AW54),2)</f>
        <v>0</v>
      </c>
      <c r="AU54" s="68">
        <f>ROUND(SUM(AU55:AU56),5)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ROUND(SUM(AZ55:AZ56),2)</f>
        <v>0</v>
      </c>
      <c r="BA54" s="67">
        <f>ROUND(SUM(BA55:BA56),2)</f>
        <v>0</v>
      </c>
      <c r="BB54" s="67">
        <f>ROUND(SUM(BB55:BB56),2)</f>
        <v>0</v>
      </c>
      <c r="BC54" s="67">
        <f>ROUND(SUM(BC55:BC56),2)</f>
        <v>0</v>
      </c>
      <c r="BD54" s="69">
        <f>ROUND(SUM(BD55:BD56),2)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19</v>
      </c>
    </row>
    <row r="55" spans="1:91" s="6" customFormat="1" ht="16.5" customHeight="1">
      <c r="A55" s="72" t="s">
        <v>76</v>
      </c>
      <c r="B55" s="73"/>
      <c r="C55" s="74"/>
      <c r="D55" s="311" t="s">
        <v>77</v>
      </c>
      <c r="E55" s="311"/>
      <c r="F55" s="311"/>
      <c r="G55" s="311"/>
      <c r="H55" s="311"/>
      <c r="I55" s="75"/>
      <c r="J55" s="311" t="s">
        <v>78</v>
      </c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09">
        <f>'SO 01 - Stavební část'!J30</f>
        <v>0</v>
      </c>
      <c r="AH55" s="310"/>
      <c r="AI55" s="310"/>
      <c r="AJ55" s="310"/>
      <c r="AK55" s="310"/>
      <c r="AL55" s="310"/>
      <c r="AM55" s="310"/>
      <c r="AN55" s="309">
        <f>SUM(AG55,AT55)</f>
        <v>0</v>
      </c>
      <c r="AO55" s="310"/>
      <c r="AP55" s="310"/>
      <c r="AQ55" s="76" t="s">
        <v>79</v>
      </c>
      <c r="AR55" s="73"/>
      <c r="AS55" s="77">
        <v>0</v>
      </c>
      <c r="AT55" s="78">
        <f>ROUND(SUM(AV55:AW55),2)</f>
        <v>0</v>
      </c>
      <c r="AU55" s="79">
        <f>'SO 01 - Stavební část'!P95</f>
        <v>0</v>
      </c>
      <c r="AV55" s="78">
        <f>'SO 01 - Stavební část'!J33</f>
        <v>0</v>
      </c>
      <c r="AW55" s="78">
        <f>'SO 01 - Stavební část'!J34</f>
        <v>0</v>
      </c>
      <c r="AX55" s="78">
        <f>'SO 01 - Stavební část'!J35</f>
        <v>0</v>
      </c>
      <c r="AY55" s="78">
        <f>'SO 01 - Stavební část'!J36</f>
        <v>0</v>
      </c>
      <c r="AZ55" s="78">
        <f>'SO 01 - Stavební část'!F33</f>
        <v>0</v>
      </c>
      <c r="BA55" s="78">
        <f>'SO 01 - Stavební část'!F34</f>
        <v>0</v>
      </c>
      <c r="BB55" s="78">
        <f>'SO 01 - Stavební část'!F35</f>
        <v>0</v>
      </c>
      <c r="BC55" s="78">
        <f>'SO 01 - Stavební část'!F36</f>
        <v>0</v>
      </c>
      <c r="BD55" s="80">
        <f>'SO 01 - Stavební část'!F37</f>
        <v>0</v>
      </c>
      <c r="BT55" s="81" t="s">
        <v>80</v>
      </c>
      <c r="BV55" s="81" t="s">
        <v>74</v>
      </c>
      <c r="BW55" s="81" t="s">
        <v>81</v>
      </c>
      <c r="BX55" s="81" t="s">
        <v>5</v>
      </c>
      <c r="CL55" s="81" t="s">
        <v>19</v>
      </c>
      <c r="CM55" s="81" t="s">
        <v>80</v>
      </c>
    </row>
    <row r="56" spans="1:91" s="6" customFormat="1" ht="16.5" customHeight="1">
      <c r="A56" s="72" t="s">
        <v>76</v>
      </c>
      <c r="B56" s="73"/>
      <c r="C56" s="74"/>
      <c r="D56" s="311" t="s">
        <v>82</v>
      </c>
      <c r="E56" s="311"/>
      <c r="F56" s="311"/>
      <c r="G56" s="311"/>
      <c r="H56" s="311"/>
      <c r="I56" s="75"/>
      <c r="J56" s="311" t="s">
        <v>83</v>
      </c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09">
        <f>'SO 02 - VRN'!J30</f>
        <v>0</v>
      </c>
      <c r="AH56" s="310"/>
      <c r="AI56" s="310"/>
      <c r="AJ56" s="310"/>
      <c r="AK56" s="310"/>
      <c r="AL56" s="310"/>
      <c r="AM56" s="310"/>
      <c r="AN56" s="309">
        <f>SUM(AG56,AT56)</f>
        <v>0</v>
      </c>
      <c r="AO56" s="310"/>
      <c r="AP56" s="310"/>
      <c r="AQ56" s="76" t="s">
        <v>84</v>
      </c>
      <c r="AR56" s="73"/>
      <c r="AS56" s="82">
        <v>0</v>
      </c>
      <c r="AT56" s="83">
        <f>ROUND(SUM(AV56:AW56),2)</f>
        <v>0</v>
      </c>
      <c r="AU56" s="84">
        <f>'SO 02 - VRN'!P81</f>
        <v>0</v>
      </c>
      <c r="AV56" s="83">
        <f>'SO 02 - VRN'!J33</f>
        <v>0</v>
      </c>
      <c r="AW56" s="83">
        <f>'SO 02 - VRN'!J34</f>
        <v>0</v>
      </c>
      <c r="AX56" s="83">
        <f>'SO 02 - VRN'!J35</f>
        <v>0</v>
      </c>
      <c r="AY56" s="83">
        <f>'SO 02 - VRN'!J36</f>
        <v>0</v>
      </c>
      <c r="AZ56" s="83">
        <f>'SO 02 - VRN'!F33</f>
        <v>0</v>
      </c>
      <c r="BA56" s="83">
        <f>'SO 02 - VRN'!F34</f>
        <v>0</v>
      </c>
      <c r="BB56" s="83">
        <f>'SO 02 - VRN'!F35</f>
        <v>0</v>
      </c>
      <c r="BC56" s="83">
        <f>'SO 02 - VRN'!F36</f>
        <v>0</v>
      </c>
      <c r="BD56" s="85">
        <f>'SO 02 - VRN'!F37</f>
        <v>0</v>
      </c>
      <c r="BT56" s="81" t="s">
        <v>80</v>
      </c>
      <c r="BV56" s="81" t="s">
        <v>74</v>
      </c>
      <c r="BW56" s="81" t="s">
        <v>85</v>
      </c>
      <c r="BX56" s="81" t="s">
        <v>5</v>
      </c>
      <c r="CL56" s="81" t="s">
        <v>19</v>
      </c>
      <c r="CM56" s="81" t="s">
        <v>80</v>
      </c>
    </row>
    <row r="57" spans="2:44" s="1" customFormat="1" ht="30" customHeight="1">
      <c r="B57" s="33"/>
      <c r="AR57" s="33"/>
    </row>
    <row r="58" spans="2:44" s="1" customFormat="1" ht="6.95" customHeight="1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33"/>
    </row>
  </sheetData>
  <sheetProtection algorithmName="SHA-512" hashValue="qIdttcDJJymgILWK17QDMYJ2dwv1lkh8/z/FAKzAiNyL38OlVY8O5S5L6RmhkkL6szZBxCcRyRj9IKLFreHJUg==" saltValue="hNyK0sraAyoF7E3bpuGg9hg2Ad0n134DcfbHTB5Dluy99v9cWHSkmokUlNC3cwgSM1kY/fw1Jdz5bV3QgUJhe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Stavební část'!C2" display="/"/>
    <hyperlink ref="A56" location="'SO 0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27"/>
  <sheetViews>
    <sheetView showGridLines="0" tabSelected="1" workbookViewId="0" topLeftCell="A344">
      <selection activeCell="H375" sqref="H37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86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Rekonstrukce balkonu, domov pro seniory Česká Třebová - balkony A, stěna jižní</v>
      </c>
      <c r="F7" s="315"/>
      <c r="G7" s="315"/>
      <c r="H7" s="315"/>
      <c r="L7" s="21"/>
    </row>
    <row r="8" spans="2:12" s="1" customFormat="1" ht="12" customHeight="1">
      <c r="B8" s="33"/>
      <c r="D8" s="28" t="s">
        <v>87</v>
      </c>
      <c r="L8" s="33"/>
    </row>
    <row r="9" spans="2:12" s="1" customFormat="1" ht="16.5" customHeight="1">
      <c r="B9" s="33"/>
      <c r="E9" s="296" t="s">
        <v>88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20. 12. 2022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80"/>
      <c r="G18" s="280"/>
      <c r="H18" s="280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85" t="s">
        <v>19</v>
      </c>
      <c r="F27" s="285"/>
      <c r="G27" s="285"/>
      <c r="H27" s="285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ROUND((SUM(BE95:BE526)),2)</f>
        <v>0</v>
      </c>
      <c r="I33" s="90">
        <v>0.21</v>
      </c>
      <c r="J33" s="89">
        <f>ROUND(((SUM(BE95:BE526))*I33),2)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ROUND((SUM(BF95:BF526)),2)</f>
        <v>0</v>
      </c>
      <c r="I34" s="90">
        <v>0.12</v>
      </c>
      <c r="J34" s="89">
        <f>ROUND(((SUM(BF95:BF526))*I34),2)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ROUND((SUM(BG95:BG526)),2)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ROUND((SUM(BH95:BH526)),2)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ROUND((SUM(BI95:BI526)),2)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89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Rekonstrukce balkonu, domov pro seniory Česká Třebová - balkony A, stěna jižní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87</v>
      </c>
      <c r="L49" s="33"/>
    </row>
    <row r="50" spans="2:12" s="1" customFormat="1" ht="16.5" customHeight="1">
      <c r="B50" s="33"/>
      <c r="E50" s="296" t="str">
        <f>E9</f>
        <v>SO 01 - Stavební část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Česká Třebová</v>
      </c>
      <c r="I52" s="28" t="s">
        <v>23</v>
      </c>
      <c r="J52" s="50" t="str">
        <f>IF(J12="","",J12)</f>
        <v>20. 12. 2022</v>
      </c>
      <c r="L52" s="33"/>
    </row>
    <row r="53" spans="2:12" s="1" customFormat="1" ht="6.95" customHeight="1">
      <c r="B53" s="33"/>
      <c r="L53" s="33"/>
    </row>
    <row r="54" spans="2:12" s="1" customFormat="1" ht="25.7" customHeight="1">
      <c r="B54" s="33"/>
      <c r="C54" s="28" t="s">
        <v>25</v>
      </c>
      <c r="F54" s="26" t="str">
        <f>E15</f>
        <v>Město Česká Třebová</v>
      </c>
      <c r="I54" s="28" t="s">
        <v>31</v>
      </c>
      <c r="J54" s="31" t="str">
        <f>E21</f>
        <v>Fplan projekty a stavby s. r. 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90</v>
      </c>
      <c r="D57" s="91"/>
      <c r="E57" s="91"/>
      <c r="F57" s="91"/>
      <c r="G57" s="91"/>
      <c r="H57" s="91"/>
      <c r="I57" s="91"/>
      <c r="J57" s="98" t="s">
        <v>91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J95</f>
        <v>0</v>
      </c>
      <c r="L59" s="33"/>
      <c r="AU59" s="18" t="s">
        <v>92</v>
      </c>
    </row>
    <row r="60" spans="2:12" s="8" customFormat="1" ht="24.95" customHeight="1">
      <c r="B60" s="100"/>
      <c r="D60" s="101" t="s">
        <v>93</v>
      </c>
      <c r="E60" s="102"/>
      <c r="F60" s="102"/>
      <c r="G60" s="102"/>
      <c r="H60" s="102"/>
      <c r="I60" s="102"/>
      <c r="J60" s="103">
        <f>J96</f>
        <v>0</v>
      </c>
      <c r="L60" s="100"/>
    </row>
    <row r="61" spans="2:12" s="9" customFormat="1" ht="19.9" customHeight="1">
      <c r="B61" s="104"/>
      <c r="D61" s="105" t="s">
        <v>94</v>
      </c>
      <c r="E61" s="106"/>
      <c r="F61" s="106"/>
      <c r="G61" s="106"/>
      <c r="H61" s="106"/>
      <c r="I61" s="106"/>
      <c r="J61" s="107">
        <f>J97</f>
        <v>0</v>
      </c>
      <c r="L61" s="104"/>
    </row>
    <row r="62" spans="2:12" s="9" customFormat="1" ht="19.9" customHeight="1">
      <c r="B62" s="104"/>
      <c r="D62" s="105" t="s">
        <v>95</v>
      </c>
      <c r="E62" s="106"/>
      <c r="F62" s="106"/>
      <c r="G62" s="106"/>
      <c r="H62" s="106"/>
      <c r="I62" s="106"/>
      <c r="J62" s="107">
        <f>J109</f>
        <v>0</v>
      </c>
      <c r="L62" s="104"/>
    </row>
    <row r="63" spans="2:12" s="9" customFormat="1" ht="19.9" customHeight="1">
      <c r="B63" s="104"/>
      <c r="D63" s="105" t="s">
        <v>96</v>
      </c>
      <c r="E63" s="106"/>
      <c r="F63" s="106"/>
      <c r="G63" s="106"/>
      <c r="H63" s="106"/>
      <c r="I63" s="106"/>
      <c r="J63" s="107">
        <f>J112</f>
        <v>0</v>
      </c>
      <c r="L63" s="104"/>
    </row>
    <row r="64" spans="2:12" s="9" customFormat="1" ht="19.9" customHeight="1">
      <c r="B64" s="104"/>
      <c r="D64" s="105" t="s">
        <v>97</v>
      </c>
      <c r="E64" s="106"/>
      <c r="F64" s="106"/>
      <c r="G64" s="106"/>
      <c r="H64" s="106"/>
      <c r="I64" s="106"/>
      <c r="J64" s="107">
        <f>J212</f>
        <v>0</v>
      </c>
      <c r="L64" s="104"/>
    </row>
    <row r="65" spans="2:12" s="9" customFormat="1" ht="19.9" customHeight="1">
      <c r="B65" s="104"/>
      <c r="D65" s="105" t="s">
        <v>98</v>
      </c>
      <c r="E65" s="106"/>
      <c r="F65" s="106"/>
      <c r="G65" s="106"/>
      <c r="H65" s="106"/>
      <c r="I65" s="106"/>
      <c r="J65" s="107">
        <f>J268</f>
        <v>0</v>
      </c>
      <c r="L65" s="104"/>
    </row>
    <row r="66" spans="2:12" s="9" customFormat="1" ht="19.9" customHeight="1">
      <c r="B66" s="104"/>
      <c r="D66" s="105" t="s">
        <v>99</v>
      </c>
      <c r="E66" s="106"/>
      <c r="F66" s="106"/>
      <c r="G66" s="106"/>
      <c r="H66" s="106"/>
      <c r="I66" s="106"/>
      <c r="J66" s="107">
        <f>J283</f>
        <v>0</v>
      </c>
      <c r="L66" s="104"/>
    </row>
    <row r="67" spans="2:12" s="8" customFormat="1" ht="24.95" customHeight="1">
      <c r="B67" s="100"/>
      <c r="D67" s="101" t="s">
        <v>100</v>
      </c>
      <c r="E67" s="102"/>
      <c r="F67" s="102"/>
      <c r="G67" s="102"/>
      <c r="H67" s="102"/>
      <c r="I67" s="102"/>
      <c r="J67" s="103">
        <f>J286</f>
        <v>0</v>
      </c>
      <c r="L67" s="100"/>
    </row>
    <row r="68" spans="2:12" s="9" customFormat="1" ht="19.9" customHeight="1">
      <c r="B68" s="104"/>
      <c r="D68" s="105" t="s">
        <v>101</v>
      </c>
      <c r="E68" s="106"/>
      <c r="F68" s="106"/>
      <c r="G68" s="106"/>
      <c r="H68" s="106"/>
      <c r="I68" s="106"/>
      <c r="J68" s="107">
        <f>J287</f>
        <v>0</v>
      </c>
      <c r="L68" s="104"/>
    </row>
    <row r="69" spans="2:12" s="9" customFormat="1" ht="19.9" customHeight="1">
      <c r="B69" s="104"/>
      <c r="D69" s="105" t="s">
        <v>102</v>
      </c>
      <c r="E69" s="106"/>
      <c r="F69" s="106"/>
      <c r="G69" s="106"/>
      <c r="H69" s="106"/>
      <c r="I69" s="106"/>
      <c r="J69" s="107">
        <f>J332</f>
        <v>0</v>
      </c>
      <c r="L69" s="104"/>
    </row>
    <row r="70" spans="2:12" s="9" customFormat="1" ht="19.9" customHeight="1">
      <c r="B70" s="104"/>
      <c r="D70" s="105" t="s">
        <v>103</v>
      </c>
      <c r="E70" s="106"/>
      <c r="F70" s="106"/>
      <c r="G70" s="106"/>
      <c r="H70" s="106"/>
      <c r="I70" s="106"/>
      <c r="J70" s="107">
        <f>J344</f>
        <v>0</v>
      </c>
      <c r="L70" s="104"/>
    </row>
    <row r="71" spans="2:12" s="9" customFormat="1" ht="19.9" customHeight="1">
      <c r="B71" s="104"/>
      <c r="D71" s="105" t="s">
        <v>104</v>
      </c>
      <c r="E71" s="106"/>
      <c r="F71" s="106"/>
      <c r="G71" s="106"/>
      <c r="H71" s="106"/>
      <c r="I71" s="106"/>
      <c r="J71" s="107">
        <f>J354</f>
        <v>0</v>
      </c>
      <c r="L71" s="104"/>
    </row>
    <row r="72" spans="2:12" s="9" customFormat="1" ht="19.9" customHeight="1">
      <c r="B72" s="104"/>
      <c r="D72" s="105" t="s">
        <v>105</v>
      </c>
      <c r="E72" s="106"/>
      <c r="F72" s="106"/>
      <c r="G72" s="106"/>
      <c r="H72" s="106"/>
      <c r="I72" s="106"/>
      <c r="J72" s="107">
        <f>J374</f>
        <v>0</v>
      </c>
      <c r="L72" s="104"/>
    </row>
    <row r="73" spans="2:12" s="9" customFormat="1" ht="19.9" customHeight="1">
      <c r="B73" s="104"/>
      <c r="D73" s="105" t="s">
        <v>106</v>
      </c>
      <c r="E73" s="106"/>
      <c r="F73" s="106"/>
      <c r="G73" s="106"/>
      <c r="H73" s="106"/>
      <c r="I73" s="106"/>
      <c r="J73" s="107">
        <f>J464</f>
        <v>0</v>
      </c>
      <c r="L73" s="104"/>
    </row>
    <row r="74" spans="2:12" s="9" customFormat="1" ht="19.9" customHeight="1">
      <c r="B74" s="104"/>
      <c r="D74" s="105" t="s">
        <v>107</v>
      </c>
      <c r="E74" s="106"/>
      <c r="F74" s="106"/>
      <c r="G74" s="106"/>
      <c r="H74" s="106"/>
      <c r="I74" s="106"/>
      <c r="J74" s="107">
        <f>J487</f>
        <v>0</v>
      </c>
      <c r="L74" s="104"/>
    </row>
    <row r="75" spans="2:12" s="9" customFormat="1" ht="19.9" customHeight="1">
      <c r="B75" s="104"/>
      <c r="D75" s="105" t="s">
        <v>108</v>
      </c>
      <c r="E75" s="106"/>
      <c r="F75" s="106"/>
      <c r="G75" s="106"/>
      <c r="H75" s="106"/>
      <c r="I75" s="106"/>
      <c r="J75" s="107">
        <f>J494</f>
        <v>0</v>
      </c>
      <c r="L75" s="104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2" t="s">
        <v>109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14" t="str">
        <f>E7</f>
        <v>Rekonstrukce balkonu, domov pro seniory Česká Třebová - balkony A, stěna jižní</v>
      </c>
      <c r="F85" s="315"/>
      <c r="G85" s="315"/>
      <c r="H85" s="315"/>
      <c r="L85" s="33"/>
    </row>
    <row r="86" spans="2:12" s="1" customFormat="1" ht="12" customHeight="1">
      <c r="B86" s="33"/>
      <c r="C86" s="28" t="s">
        <v>87</v>
      </c>
      <c r="L86" s="33"/>
    </row>
    <row r="87" spans="2:12" s="1" customFormat="1" ht="16.5" customHeight="1">
      <c r="B87" s="33"/>
      <c r="E87" s="296" t="str">
        <f>E9</f>
        <v>SO 01 - Stavební část</v>
      </c>
      <c r="F87" s="316"/>
      <c r="G87" s="316"/>
      <c r="H87" s="316"/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8" t="s">
        <v>21</v>
      </c>
      <c r="F89" s="26" t="str">
        <f>F12</f>
        <v>Česká Třebová</v>
      </c>
      <c r="I89" s="28" t="s">
        <v>23</v>
      </c>
      <c r="J89" s="50" t="str">
        <f>IF(J12="","",J12)</f>
        <v>20. 12. 2022</v>
      </c>
      <c r="L89" s="33"/>
    </row>
    <row r="90" spans="2:12" s="1" customFormat="1" ht="6.95" customHeight="1">
      <c r="B90" s="33"/>
      <c r="L90" s="33"/>
    </row>
    <row r="91" spans="2:12" s="1" customFormat="1" ht="25.7" customHeight="1">
      <c r="B91" s="33"/>
      <c r="C91" s="28" t="s">
        <v>25</v>
      </c>
      <c r="F91" s="26" t="str">
        <f>E15</f>
        <v>Město Česká Třebová</v>
      </c>
      <c r="I91" s="28" t="s">
        <v>31</v>
      </c>
      <c r="J91" s="31" t="str">
        <f>E21</f>
        <v>Fplan projekty a stavby s. r. o.</v>
      </c>
      <c r="L91" s="33"/>
    </row>
    <row r="92" spans="2:12" s="1" customFormat="1" ht="15.2" customHeight="1">
      <c r="B92" s="33"/>
      <c r="C92" s="28" t="s">
        <v>29</v>
      </c>
      <c r="F92" s="26" t="str">
        <f>IF(E18="","",E18)</f>
        <v>Vyplň údaj</v>
      </c>
      <c r="I92" s="28" t="s">
        <v>34</v>
      </c>
      <c r="J92" s="31" t="str">
        <f>E24</f>
        <v xml:space="preserve"> </v>
      </c>
      <c r="L92" s="33"/>
    </row>
    <row r="93" spans="2:12" s="1" customFormat="1" ht="10.35" customHeight="1">
      <c r="B93" s="33"/>
      <c r="L93" s="33"/>
    </row>
    <row r="94" spans="2:20" s="10" customFormat="1" ht="29.25" customHeight="1">
      <c r="B94" s="108"/>
      <c r="C94" s="109" t="s">
        <v>110</v>
      </c>
      <c r="D94" s="110" t="s">
        <v>57</v>
      </c>
      <c r="E94" s="110" t="s">
        <v>53</v>
      </c>
      <c r="F94" s="110" t="s">
        <v>54</v>
      </c>
      <c r="G94" s="110" t="s">
        <v>111</v>
      </c>
      <c r="H94" s="110" t="s">
        <v>112</v>
      </c>
      <c r="I94" s="110" t="s">
        <v>113</v>
      </c>
      <c r="J94" s="110" t="s">
        <v>91</v>
      </c>
      <c r="K94" s="111" t="s">
        <v>114</v>
      </c>
      <c r="L94" s="108"/>
      <c r="M94" s="57" t="s">
        <v>19</v>
      </c>
      <c r="N94" s="58" t="s">
        <v>42</v>
      </c>
      <c r="O94" s="58" t="s">
        <v>115</v>
      </c>
      <c r="P94" s="58" t="s">
        <v>116</v>
      </c>
      <c r="Q94" s="58" t="s">
        <v>117</v>
      </c>
      <c r="R94" s="58" t="s">
        <v>118</v>
      </c>
      <c r="S94" s="58" t="s">
        <v>119</v>
      </c>
      <c r="T94" s="59" t="s">
        <v>120</v>
      </c>
    </row>
    <row r="95" spans="2:63" s="1" customFormat="1" ht="22.9" customHeight="1">
      <c r="B95" s="33"/>
      <c r="C95" s="62" t="s">
        <v>121</v>
      </c>
      <c r="J95" s="112">
        <f>BK95</f>
        <v>0</v>
      </c>
      <c r="L95" s="33"/>
      <c r="M95" s="60"/>
      <c r="N95" s="51"/>
      <c r="O95" s="51"/>
      <c r="P95" s="113">
        <f>P96+P286</f>
        <v>0</v>
      </c>
      <c r="Q95" s="51"/>
      <c r="R95" s="113">
        <f>R96+R286</f>
        <v>15.83631127</v>
      </c>
      <c r="S95" s="51"/>
      <c r="T95" s="114">
        <f>T96+T286</f>
        <v>32.09550462000001</v>
      </c>
      <c r="AT95" s="18" t="s">
        <v>71</v>
      </c>
      <c r="AU95" s="18" t="s">
        <v>92</v>
      </c>
      <c r="BK95" s="115">
        <f>BK96+BK286</f>
        <v>0</v>
      </c>
    </row>
    <row r="96" spans="2:63" s="11" customFormat="1" ht="25.9" customHeight="1">
      <c r="B96" s="116"/>
      <c r="D96" s="117" t="s">
        <v>71</v>
      </c>
      <c r="E96" s="118" t="s">
        <v>122</v>
      </c>
      <c r="F96" s="118" t="s">
        <v>123</v>
      </c>
      <c r="I96" s="119"/>
      <c r="J96" s="120">
        <f>BK96</f>
        <v>0</v>
      </c>
      <c r="L96" s="116"/>
      <c r="M96" s="121"/>
      <c r="P96" s="122">
        <f>P97+P109+P112+P212+P268+P283</f>
        <v>0</v>
      </c>
      <c r="R96" s="122">
        <f>R97+R109+R112+R212+R268+R283</f>
        <v>12.47357455</v>
      </c>
      <c r="T96" s="123">
        <f>T97+T109+T112+T212+T268+T283</f>
        <v>30.360124620000008</v>
      </c>
      <c r="AR96" s="117" t="s">
        <v>80</v>
      </c>
      <c r="AT96" s="124" t="s">
        <v>71</v>
      </c>
      <c r="AU96" s="124" t="s">
        <v>72</v>
      </c>
      <c r="AY96" s="117" t="s">
        <v>124</v>
      </c>
      <c r="BK96" s="125">
        <f>BK97+BK109+BK112+BK212+BK268+BK283</f>
        <v>0</v>
      </c>
    </row>
    <row r="97" spans="2:63" s="11" customFormat="1" ht="22.9" customHeight="1">
      <c r="B97" s="116"/>
      <c r="D97" s="117" t="s">
        <v>71</v>
      </c>
      <c r="E97" s="126" t="s">
        <v>80</v>
      </c>
      <c r="F97" s="126" t="s">
        <v>125</v>
      </c>
      <c r="I97" s="119"/>
      <c r="J97" s="127">
        <f>BK97</f>
        <v>0</v>
      </c>
      <c r="L97" s="116"/>
      <c r="M97" s="121"/>
      <c r="P97" s="122">
        <f>SUM(P98:P108)</f>
        <v>0</v>
      </c>
      <c r="R97" s="122">
        <f>SUM(R98:R108)</f>
        <v>0</v>
      </c>
      <c r="T97" s="123">
        <f>SUM(T98:T108)</f>
        <v>0.26</v>
      </c>
      <c r="AR97" s="117" t="s">
        <v>80</v>
      </c>
      <c r="AT97" s="124" t="s">
        <v>71</v>
      </c>
      <c r="AU97" s="124" t="s">
        <v>80</v>
      </c>
      <c r="AY97" s="117" t="s">
        <v>124</v>
      </c>
      <c r="BK97" s="125">
        <f>SUM(BK98:BK108)</f>
        <v>0</v>
      </c>
    </row>
    <row r="98" spans="2:65" s="1" customFormat="1" ht="37.9" customHeight="1">
      <c r="B98" s="33"/>
      <c r="C98" s="128" t="s">
        <v>80</v>
      </c>
      <c r="D98" s="128" t="s">
        <v>126</v>
      </c>
      <c r="E98" s="129" t="s">
        <v>127</v>
      </c>
      <c r="F98" s="130" t="s">
        <v>128</v>
      </c>
      <c r="G98" s="131" t="s">
        <v>129</v>
      </c>
      <c r="H98" s="132">
        <v>1</v>
      </c>
      <c r="I98" s="133"/>
      <c r="J98" s="134">
        <f>ROUND(I98*H98,2)</f>
        <v>0</v>
      </c>
      <c r="K98" s="130" t="s">
        <v>130</v>
      </c>
      <c r="L98" s="33"/>
      <c r="M98" s="135" t="s">
        <v>19</v>
      </c>
      <c r="N98" s="136" t="s">
        <v>44</v>
      </c>
      <c r="P98" s="137">
        <f>O98*H98</f>
        <v>0</v>
      </c>
      <c r="Q98" s="137">
        <v>0</v>
      </c>
      <c r="R98" s="137">
        <f>Q98*H98</f>
        <v>0</v>
      </c>
      <c r="S98" s="137">
        <v>0.26</v>
      </c>
      <c r="T98" s="138">
        <f>S98*H98</f>
        <v>0.26</v>
      </c>
      <c r="AR98" s="139" t="s">
        <v>131</v>
      </c>
      <c r="AT98" s="139" t="s">
        <v>126</v>
      </c>
      <c r="AU98" s="139" t="s">
        <v>132</v>
      </c>
      <c r="AY98" s="18" t="s">
        <v>124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132</v>
      </c>
      <c r="BK98" s="140">
        <f>ROUND(I98*H98,2)</f>
        <v>0</v>
      </c>
      <c r="BL98" s="18" t="s">
        <v>131</v>
      </c>
      <c r="BM98" s="139" t="s">
        <v>133</v>
      </c>
    </row>
    <row r="99" spans="2:47" s="1" customFormat="1" ht="11.25">
      <c r="B99" s="33"/>
      <c r="D99" s="141" t="s">
        <v>134</v>
      </c>
      <c r="F99" s="142" t="s">
        <v>135</v>
      </c>
      <c r="I99" s="143"/>
      <c r="L99" s="33"/>
      <c r="M99" s="144"/>
      <c r="T99" s="54"/>
      <c r="AT99" s="18" t="s">
        <v>134</v>
      </c>
      <c r="AU99" s="18" t="s">
        <v>132</v>
      </c>
    </row>
    <row r="100" spans="2:51" s="12" customFormat="1" ht="11.25">
      <c r="B100" s="145"/>
      <c r="D100" s="146" t="s">
        <v>136</v>
      </c>
      <c r="E100" s="147" t="s">
        <v>19</v>
      </c>
      <c r="F100" s="148" t="s">
        <v>137</v>
      </c>
      <c r="H100" s="147" t="s">
        <v>19</v>
      </c>
      <c r="I100" s="149"/>
      <c r="L100" s="145"/>
      <c r="M100" s="150"/>
      <c r="T100" s="151"/>
      <c r="AT100" s="147" t="s">
        <v>136</v>
      </c>
      <c r="AU100" s="147" t="s">
        <v>132</v>
      </c>
      <c r="AV100" s="12" t="s">
        <v>80</v>
      </c>
      <c r="AW100" s="12" t="s">
        <v>33</v>
      </c>
      <c r="AX100" s="12" t="s">
        <v>72</v>
      </c>
      <c r="AY100" s="147" t="s">
        <v>124</v>
      </c>
    </row>
    <row r="101" spans="2:51" s="13" customFormat="1" ht="11.25">
      <c r="B101" s="152"/>
      <c r="D101" s="146" t="s">
        <v>136</v>
      </c>
      <c r="E101" s="153" t="s">
        <v>19</v>
      </c>
      <c r="F101" s="154" t="s">
        <v>138</v>
      </c>
      <c r="H101" s="155">
        <v>1</v>
      </c>
      <c r="I101" s="156"/>
      <c r="L101" s="152"/>
      <c r="M101" s="157"/>
      <c r="T101" s="158"/>
      <c r="AT101" s="153" t="s">
        <v>136</v>
      </c>
      <c r="AU101" s="153" t="s">
        <v>132</v>
      </c>
      <c r="AV101" s="13" t="s">
        <v>132</v>
      </c>
      <c r="AW101" s="13" t="s">
        <v>33</v>
      </c>
      <c r="AX101" s="13" t="s">
        <v>80</v>
      </c>
      <c r="AY101" s="153" t="s">
        <v>124</v>
      </c>
    </row>
    <row r="102" spans="2:65" s="1" customFormat="1" ht="24.2" customHeight="1">
      <c r="B102" s="33"/>
      <c r="C102" s="128" t="s">
        <v>132</v>
      </c>
      <c r="D102" s="128" t="s">
        <v>126</v>
      </c>
      <c r="E102" s="129" t="s">
        <v>139</v>
      </c>
      <c r="F102" s="130" t="s">
        <v>140</v>
      </c>
      <c r="G102" s="131" t="s">
        <v>141</v>
      </c>
      <c r="H102" s="132">
        <v>0.8</v>
      </c>
      <c r="I102" s="133"/>
      <c r="J102" s="134">
        <f>ROUND(I102*H102,2)</f>
        <v>0</v>
      </c>
      <c r="K102" s="130" t="s">
        <v>130</v>
      </c>
      <c r="L102" s="33"/>
      <c r="M102" s="135" t="s">
        <v>19</v>
      </c>
      <c r="N102" s="136" t="s">
        <v>44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131</v>
      </c>
      <c r="AT102" s="139" t="s">
        <v>126</v>
      </c>
      <c r="AU102" s="139" t="s">
        <v>132</v>
      </c>
      <c r="AY102" s="18" t="s">
        <v>124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8" t="s">
        <v>132</v>
      </c>
      <c r="BK102" s="140">
        <f>ROUND(I102*H102,2)</f>
        <v>0</v>
      </c>
      <c r="BL102" s="18" t="s">
        <v>131</v>
      </c>
      <c r="BM102" s="139" t="s">
        <v>142</v>
      </c>
    </row>
    <row r="103" spans="2:47" s="1" customFormat="1" ht="11.25">
      <c r="B103" s="33"/>
      <c r="D103" s="141" t="s">
        <v>134</v>
      </c>
      <c r="F103" s="142" t="s">
        <v>143</v>
      </c>
      <c r="I103" s="143"/>
      <c r="L103" s="33"/>
      <c r="M103" s="144"/>
      <c r="T103" s="54"/>
      <c r="AT103" s="18" t="s">
        <v>134</v>
      </c>
      <c r="AU103" s="18" t="s">
        <v>132</v>
      </c>
    </row>
    <row r="104" spans="2:51" s="13" customFormat="1" ht="11.25">
      <c r="B104" s="152"/>
      <c r="D104" s="146" t="s">
        <v>136</v>
      </c>
      <c r="E104" s="153" t="s">
        <v>19</v>
      </c>
      <c r="F104" s="154" t="s">
        <v>144</v>
      </c>
      <c r="H104" s="155">
        <v>0.8</v>
      </c>
      <c r="I104" s="156"/>
      <c r="L104" s="152"/>
      <c r="M104" s="157"/>
      <c r="T104" s="158"/>
      <c r="AT104" s="153" t="s">
        <v>136</v>
      </c>
      <c r="AU104" s="153" t="s">
        <v>132</v>
      </c>
      <c r="AV104" s="13" t="s">
        <v>132</v>
      </c>
      <c r="AW104" s="13" t="s">
        <v>33</v>
      </c>
      <c r="AX104" s="13" t="s">
        <v>80</v>
      </c>
      <c r="AY104" s="153" t="s">
        <v>124</v>
      </c>
    </row>
    <row r="105" spans="2:65" s="1" customFormat="1" ht="24.2" customHeight="1">
      <c r="B105" s="33"/>
      <c r="C105" s="128" t="s">
        <v>145</v>
      </c>
      <c r="D105" s="128" t="s">
        <v>126</v>
      </c>
      <c r="E105" s="129" t="s">
        <v>146</v>
      </c>
      <c r="F105" s="130" t="s">
        <v>147</v>
      </c>
      <c r="G105" s="131" t="s">
        <v>141</v>
      </c>
      <c r="H105" s="132">
        <v>0.8</v>
      </c>
      <c r="I105" s="133"/>
      <c r="J105" s="134">
        <f>ROUND(I105*H105,2)</f>
        <v>0</v>
      </c>
      <c r="K105" s="130" t="s">
        <v>130</v>
      </c>
      <c r="L105" s="33"/>
      <c r="M105" s="135" t="s">
        <v>19</v>
      </c>
      <c r="N105" s="136" t="s">
        <v>44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131</v>
      </c>
      <c r="AT105" s="139" t="s">
        <v>126</v>
      </c>
      <c r="AU105" s="139" t="s">
        <v>132</v>
      </c>
      <c r="AY105" s="18" t="s">
        <v>124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132</v>
      </c>
      <c r="BK105" s="140">
        <f>ROUND(I105*H105,2)</f>
        <v>0</v>
      </c>
      <c r="BL105" s="18" t="s">
        <v>131</v>
      </c>
      <c r="BM105" s="139" t="s">
        <v>148</v>
      </c>
    </row>
    <row r="106" spans="2:47" s="1" customFormat="1" ht="11.25">
      <c r="B106" s="33"/>
      <c r="D106" s="141" t="s">
        <v>134</v>
      </c>
      <c r="F106" s="142" t="s">
        <v>149</v>
      </c>
      <c r="I106" s="143"/>
      <c r="L106" s="33"/>
      <c r="M106" s="144"/>
      <c r="T106" s="54"/>
      <c r="AT106" s="18" t="s">
        <v>134</v>
      </c>
      <c r="AU106" s="18" t="s">
        <v>132</v>
      </c>
    </row>
    <row r="107" spans="2:51" s="12" customFormat="1" ht="11.25">
      <c r="B107" s="145"/>
      <c r="D107" s="146" t="s">
        <v>136</v>
      </c>
      <c r="E107" s="147" t="s">
        <v>19</v>
      </c>
      <c r="F107" s="148" t="s">
        <v>150</v>
      </c>
      <c r="H107" s="147" t="s">
        <v>19</v>
      </c>
      <c r="I107" s="149"/>
      <c r="L107" s="145"/>
      <c r="M107" s="150"/>
      <c r="T107" s="151"/>
      <c r="AT107" s="147" t="s">
        <v>136</v>
      </c>
      <c r="AU107" s="147" t="s">
        <v>132</v>
      </c>
      <c r="AV107" s="12" t="s">
        <v>80</v>
      </c>
      <c r="AW107" s="12" t="s">
        <v>33</v>
      </c>
      <c r="AX107" s="12" t="s">
        <v>72</v>
      </c>
      <c r="AY107" s="147" t="s">
        <v>124</v>
      </c>
    </row>
    <row r="108" spans="2:51" s="13" customFormat="1" ht="11.25">
      <c r="B108" s="152"/>
      <c r="D108" s="146" t="s">
        <v>136</v>
      </c>
      <c r="E108" s="153" t="s">
        <v>19</v>
      </c>
      <c r="F108" s="154" t="s">
        <v>151</v>
      </c>
      <c r="H108" s="155">
        <v>0.8</v>
      </c>
      <c r="I108" s="156"/>
      <c r="L108" s="152"/>
      <c r="M108" s="157"/>
      <c r="T108" s="158"/>
      <c r="AT108" s="153" t="s">
        <v>136</v>
      </c>
      <c r="AU108" s="153" t="s">
        <v>132</v>
      </c>
      <c r="AV108" s="13" t="s">
        <v>132</v>
      </c>
      <c r="AW108" s="13" t="s">
        <v>33</v>
      </c>
      <c r="AX108" s="13" t="s">
        <v>80</v>
      </c>
      <c r="AY108" s="153" t="s">
        <v>124</v>
      </c>
    </row>
    <row r="109" spans="2:63" s="11" customFormat="1" ht="22.9" customHeight="1">
      <c r="B109" s="116"/>
      <c r="D109" s="117" t="s">
        <v>71</v>
      </c>
      <c r="E109" s="126" t="s">
        <v>152</v>
      </c>
      <c r="F109" s="126" t="s">
        <v>153</v>
      </c>
      <c r="I109" s="119"/>
      <c r="J109" s="127">
        <f>BK109</f>
        <v>0</v>
      </c>
      <c r="L109" s="116"/>
      <c r="M109" s="121"/>
      <c r="P109" s="122">
        <f>SUM(P110:P111)</f>
        <v>0</v>
      </c>
      <c r="R109" s="122">
        <f>SUM(R110:R111)</f>
        <v>0.08922</v>
      </c>
      <c r="T109" s="123">
        <f>SUM(T110:T111)</f>
        <v>0</v>
      </c>
      <c r="AR109" s="117" t="s">
        <v>80</v>
      </c>
      <c r="AT109" s="124" t="s">
        <v>71</v>
      </c>
      <c r="AU109" s="124" t="s">
        <v>80</v>
      </c>
      <c r="AY109" s="117" t="s">
        <v>124</v>
      </c>
      <c r="BK109" s="125">
        <f>SUM(BK110:BK111)</f>
        <v>0</v>
      </c>
    </row>
    <row r="110" spans="2:65" s="1" customFormat="1" ht="37.9" customHeight="1">
      <c r="B110" s="33"/>
      <c r="C110" s="128" t="s">
        <v>131</v>
      </c>
      <c r="D110" s="128" t="s">
        <v>126</v>
      </c>
      <c r="E110" s="129" t="s">
        <v>154</v>
      </c>
      <c r="F110" s="130" t="s">
        <v>155</v>
      </c>
      <c r="G110" s="131" t="s">
        <v>129</v>
      </c>
      <c r="H110" s="132">
        <v>1</v>
      </c>
      <c r="I110" s="133"/>
      <c r="J110" s="134">
        <f>ROUND(I110*H110,2)</f>
        <v>0</v>
      </c>
      <c r="K110" s="130" t="s">
        <v>130</v>
      </c>
      <c r="L110" s="33"/>
      <c r="M110" s="135" t="s">
        <v>19</v>
      </c>
      <c r="N110" s="136" t="s">
        <v>44</v>
      </c>
      <c r="P110" s="137">
        <f>O110*H110</f>
        <v>0</v>
      </c>
      <c r="Q110" s="137">
        <v>0.08922</v>
      </c>
      <c r="R110" s="137">
        <f>Q110*H110</f>
        <v>0.08922</v>
      </c>
      <c r="S110" s="137">
        <v>0</v>
      </c>
      <c r="T110" s="138">
        <f>S110*H110</f>
        <v>0</v>
      </c>
      <c r="AR110" s="139" t="s">
        <v>131</v>
      </c>
      <c r="AT110" s="139" t="s">
        <v>126</v>
      </c>
      <c r="AU110" s="139" t="s">
        <v>132</v>
      </c>
      <c r="AY110" s="18" t="s">
        <v>124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132</v>
      </c>
      <c r="BK110" s="140">
        <f>ROUND(I110*H110,2)</f>
        <v>0</v>
      </c>
      <c r="BL110" s="18" t="s">
        <v>131</v>
      </c>
      <c r="BM110" s="139" t="s">
        <v>156</v>
      </c>
    </row>
    <row r="111" spans="2:47" s="1" customFormat="1" ht="11.25">
      <c r="B111" s="33"/>
      <c r="D111" s="141" t="s">
        <v>134</v>
      </c>
      <c r="F111" s="142" t="s">
        <v>157</v>
      </c>
      <c r="I111" s="143"/>
      <c r="L111" s="33"/>
      <c r="M111" s="144"/>
      <c r="T111" s="54"/>
      <c r="AT111" s="18" t="s">
        <v>134</v>
      </c>
      <c r="AU111" s="18" t="s">
        <v>132</v>
      </c>
    </row>
    <row r="112" spans="2:63" s="11" customFormat="1" ht="22.9" customHeight="1">
      <c r="B112" s="116"/>
      <c r="D112" s="117" t="s">
        <v>71</v>
      </c>
      <c r="E112" s="126" t="s">
        <v>158</v>
      </c>
      <c r="F112" s="126" t="s">
        <v>159</v>
      </c>
      <c r="I112" s="119"/>
      <c r="J112" s="127">
        <f>BK112</f>
        <v>0</v>
      </c>
      <c r="L112" s="116"/>
      <c r="M112" s="121"/>
      <c r="P112" s="122">
        <f>SUM(P113:P211)</f>
        <v>0</v>
      </c>
      <c r="R112" s="122">
        <f>SUM(R113:R211)</f>
        <v>12.37412055</v>
      </c>
      <c r="T112" s="123">
        <f>SUM(T113:T211)</f>
        <v>0</v>
      </c>
      <c r="AR112" s="117" t="s">
        <v>80</v>
      </c>
      <c r="AT112" s="124" t="s">
        <v>71</v>
      </c>
      <c r="AU112" s="124" t="s">
        <v>80</v>
      </c>
      <c r="AY112" s="117" t="s">
        <v>124</v>
      </c>
      <c r="BK112" s="125">
        <f>SUM(BK113:BK211)</f>
        <v>0</v>
      </c>
    </row>
    <row r="113" spans="2:65" s="1" customFormat="1" ht="24.2" customHeight="1">
      <c r="B113" s="33"/>
      <c r="C113" s="128" t="s">
        <v>152</v>
      </c>
      <c r="D113" s="128" t="s">
        <v>126</v>
      </c>
      <c r="E113" s="129" t="s">
        <v>160</v>
      </c>
      <c r="F113" s="130" t="s">
        <v>161</v>
      </c>
      <c r="G113" s="131" t="s">
        <v>141</v>
      </c>
      <c r="H113" s="132">
        <v>0.048</v>
      </c>
      <c r="I113" s="133"/>
      <c r="J113" s="134">
        <f>ROUND(I113*H113,2)</f>
        <v>0</v>
      </c>
      <c r="K113" s="130" t="s">
        <v>130</v>
      </c>
      <c r="L113" s="33"/>
      <c r="M113" s="135" t="s">
        <v>19</v>
      </c>
      <c r="N113" s="136" t="s">
        <v>44</v>
      </c>
      <c r="P113" s="137">
        <f>O113*H113</f>
        <v>0</v>
      </c>
      <c r="Q113" s="137">
        <v>2.40978</v>
      </c>
      <c r="R113" s="137">
        <f>Q113*H113</f>
        <v>0.11566944</v>
      </c>
      <c r="S113" s="137">
        <v>0</v>
      </c>
      <c r="T113" s="138">
        <f>S113*H113</f>
        <v>0</v>
      </c>
      <c r="AR113" s="139" t="s">
        <v>131</v>
      </c>
      <c r="AT113" s="139" t="s">
        <v>126</v>
      </c>
      <c r="AU113" s="139" t="s">
        <v>132</v>
      </c>
      <c r="AY113" s="18" t="s">
        <v>124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132</v>
      </c>
      <c r="BK113" s="140">
        <f>ROUND(I113*H113,2)</f>
        <v>0</v>
      </c>
      <c r="BL113" s="18" t="s">
        <v>131</v>
      </c>
      <c r="BM113" s="139" t="s">
        <v>162</v>
      </c>
    </row>
    <row r="114" spans="2:47" s="1" customFormat="1" ht="11.25">
      <c r="B114" s="33"/>
      <c r="D114" s="141" t="s">
        <v>134</v>
      </c>
      <c r="F114" s="142" t="s">
        <v>163</v>
      </c>
      <c r="I114" s="143"/>
      <c r="L114" s="33"/>
      <c r="M114" s="144"/>
      <c r="T114" s="54"/>
      <c r="AT114" s="18" t="s">
        <v>134</v>
      </c>
      <c r="AU114" s="18" t="s">
        <v>132</v>
      </c>
    </row>
    <row r="115" spans="2:51" s="12" customFormat="1" ht="11.25">
      <c r="B115" s="145"/>
      <c r="D115" s="146" t="s">
        <v>136</v>
      </c>
      <c r="E115" s="147" t="s">
        <v>19</v>
      </c>
      <c r="F115" s="148" t="s">
        <v>164</v>
      </c>
      <c r="H115" s="147" t="s">
        <v>19</v>
      </c>
      <c r="I115" s="149"/>
      <c r="L115" s="145"/>
      <c r="M115" s="150"/>
      <c r="T115" s="151"/>
      <c r="AT115" s="147" t="s">
        <v>136</v>
      </c>
      <c r="AU115" s="147" t="s">
        <v>132</v>
      </c>
      <c r="AV115" s="12" t="s">
        <v>80</v>
      </c>
      <c r="AW115" s="12" t="s">
        <v>33</v>
      </c>
      <c r="AX115" s="12" t="s">
        <v>72</v>
      </c>
      <c r="AY115" s="147" t="s">
        <v>124</v>
      </c>
    </row>
    <row r="116" spans="2:51" s="13" customFormat="1" ht="11.25">
      <c r="B116" s="152"/>
      <c r="D116" s="146" t="s">
        <v>136</v>
      </c>
      <c r="E116" s="153" t="s">
        <v>19</v>
      </c>
      <c r="F116" s="154" t="s">
        <v>165</v>
      </c>
      <c r="H116" s="155">
        <v>0.016</v>
      </c>
      <c r="I116" s="156"/>
      <c r="L116" s="152"/>
      <c r="M116" s="157"/>
      <c r="T116" s="158"/>
      <c r="AT116" s="153" t="s">
        <v>136</v>
      </c>
      <c r="AU116" s="153" t="s">
        <v>132</v>
      </c>
      <c r="AV116" s="13" t="s">
        <v>132</v>
      </c>
      <c r="AW116" s="13" t="s">
        <v>33</v>
      </c>
      <c r="AX116" s="13" t="s">
        <v>72</v>
      </c>
      <c r="AY116" s="153" t="s">
        <v>124</v>
      </c>
    </row>
    <row r="117" spans="2:51" s="13" customFormat="1" ht="11.25">
      <c r="B117" s="152"/>
      <c r="D117" s="146" t="s">
        <v>136</v>
      </c>
      <c r="E117" s="153" t="s">
        <v>19</v>
      </c>
      <c r="F117" s="154" t="s">
        <v>166</v>
      </c>
      <c r="H117" s="155">
        <v>0.016</v>
      </c>
      <c r="I117" s="156"/>
      <c r="L117" s="152"/>
      <c r="M117" s="157"/>
      <c r="T117" s="158"/>
      <c r="AT117" s="153" t="s">
        <v>136</v>
      </c>
      <c r="AU117" s="153" t="s">
        <v>132</v>
      </c>
      <c r="AV117" s="13" t="s">
        <v>132</v>
      </c>
      <c r="AW117" s="13" t="s">
        <v>33</v>
      </c>
      <c r="AX117" s="13" t="s">
        <v>72</v>
      </c>
      <c r="AY117" s="153" t="s">
        <v>124</v>
      </c>
    </row>
    <row r="118" spans="2:51" s="13" customFormat="1" ht="11.25">
      <c r="B118" s="152"/>
      <c r="D118" s="146" t="s">
        <v>136</v>
      </c>
      <c r="E118" s="153" t="s">
        <v>19</v>
      </c>
      <c r="F118" s="154" t="s">
        <v>167</v>
      </c>
      <c r="H118" s="155">
        <v>0.016</v>
      </c>
      <c r="I118" s="156"/>
      <c r="L118" s="152"/>
      <c r="M118" s="157"/>
      <c r="T118" s="158"/>
      <c r="AT118" s="153" t="s">
        <v>136</v>
      </c>
      <c r="AU118" s="153" t="s">
        <v>132</v>
      </c>
      <c r="AV118" s="13" t="s">
        <v>132</v>
      </c>
      <c r="AW118" s="13" t="s">
        <v>33</v>
      </c>
      <c r="AX118" s="13" t="s">
        <v>72</v>
      </c>
      <c r="AY118" s="153" t="s">
        <v>124</v>
      </c>
    </row>
    <row r="119" spans="2:51" s="14" customFormat="1" ht="11.25">
      <c r="B119" s="159"/>
      <c r="D119" s="146" t="s">
        <v>136</v>
      </c>
      <c r="E119" s="160" t="s">
        <v>19</v>
      </c>
      <c r="F119" s="161" t="s">
        <v>168</v>
      </c>
      <c r="H119" s="162">
        <v>0.048</v>
      </c>
      <c r="I119" s="163"/>
      <c r="L119" s="159"/>
      <c r="M119" s="164"/>
      <c r="T119" s="165"/>
      <c r="AT119" s="160" t="s">
        <v>136</v>
      </c>
      <c r="AU119" s="160" t="s">
        <v>132</v>
      </c>
      <c r="AV119" s="14" t="s">
        <v>131</v>
      </c>
      <c r="AW119" s="14" t="s">
        <v>33</v>
      </c>
      <c r="AX119" s="14" t="s">
        <v>80</v>
      </c>
      <c r="AY119" s="160" t="s">
        <v>124</v>
      </c>
    </row>
    <row r="120" spans="2:65" s="1" customFormat="1" ht="16.5" customHeight="1">
      <c r="B120" s="33"/>
      <c r="C120" s="128" t="s">
        <v>158</v>
      </c>
      <c r="D120" s="128" t="s">
        <v>126</v>
      </c>
      <c r="E120" s="129" t="s">
        <v>169</v>
      </c>
      <c r="F120" s="130" t="s">
        <v>170</v>
      </c>
      <c r="G120" s="131" t="s">
        <v>129</v>
      </c>
      <c r="H120" s="132">
        <v>111.78</v>
      </c>
      <c r="I120" s="133"/>
      <c r="J120" s="134">
        <f>ROUND(I120*H120,2)</f>
        <v>0</v>
      </c>
      <c r="K120" s="130" t="s">
        <v>130</v>
      </c>
      <c r="L120" s="33"/>
      <c r="M120" s="135" t="s">
        <v>19</v>
      </c>
      <c r="N120" s="136" t="s">
        <v>44</v>
      </c>
      <c r="P120" s="137">
        <f>O120*H120</f>
        <v>0</v>
      </c>
      <c r="Q120" s="137">
        <v>0.00026</v>
      </c>
      <c r="R120" s="137">
        <f>Q120*H120</f>
        <v>0.029062799999999996</v>
      </c>
      <c r="S120" s="137">
        <v>0</v>
      </c>
      <c r="T120" s="138">
        <f>S120*H120</f>
        <v>0</v>
      </c>
      <c r="AR120" s="139" t="s">
        <v>131</v>
      </c>
      <c r="AT120" s="139" t="s">
        <v>126</v>
      </c>
      <c r="AU120" s="139" t="s">
        <v>132</v>
      </c>
      <c r="AY120" s="18" t="s">
        <v>124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132</v>
      </c>
      <c r="BK120" s="140">
        <f>ROUND(I120*H120,2)</f>
        <v>0</v>
      </c>
      <c r="BL120" s="18" t="s">
        <v>131</v>
      </c>
      <c r="BM120" s="139" t="s">
        <v>171</v>
      </c>
    </row>
    <row r="121" spans="2:47" s="1" customFormat="1" ht="11.25">
      <c r="B121" s="33"/>
      <c r="D121" s="141" t="s">
        <v>134</v>
      </c>
      <c r="F121" s="142" t="s">
        <v>172</v>
      </c>
      <c r="I121" s="143"/>
      <c r="L121" s="33"/>
      <c r="M121" s="144"/>
      <c r="T121" s="54"/>
      <c r="AT121" s="18" t="s">
        <v>134</v>
      </c>
      <c r="AU121" s="18" t="s">
        <v>132</v>
      </c>
    </row>
    <row r="122" spans="2:51" s="12" customFormat="1" ht="11.25">
      <c r="B122" s="145"/>
      <c r="D122" s="146" t="s">
        <v>136</v>
      </c>
      <c r="E122" s="147" t="s">
        <v>19</v>
      </c>
      <c r="F122" s="148" t="s">
        <v>173</v>
      </c>
      <c r="H122" s="147" t="s">
        <v>19</v>
      </c>
      <c r="I122" s="149"/>
      <c r="L122" s="145"/>
      <c r="M122" s="150"/>
      <c r="T122" s="151"/>
      <c r="AT122" s="147" t="s">
        <v>136</v>
      </c>
      <c r="AU122" s="147" t="s">
        <v>132</v>
      </c>
      <c r="AV122" s="12" t="s">
        <v>80</v>
      </c>
      <c r="AW122" s="12" t="s">
        <v>33</v>
      </c>
      <c r="AX122" s="12" t="s">
        <v>72</v>
      </c>
      <c r="AY122" s="147" t="s">
        <v>124</v>
      </c>
    </row>
    <row r="123" spans="2:51" s="13" customFormat="1" ht="11.25">
      <c r="B123" s="152"/>
      <c r="D123" s="146" t="s">
        <v>136</v>
      </c>
      <c r="E123" s="153" t="s">
        <v>19</v>
      </c>
      <c r="F123" s="154" t="s">
        <v>174</v>
      </c>
      <c r="H123" s="155">
        <v>27.26</v>
      </c>
      <c r="I123" s="156"/>
      <c r="L123" s="152"/>
      <c r="M123" s="157"/>
      <c r="T123" s="158"/>
      <c r="AT123" s="153" t="s">
        <v>136</v>
      </c>
      <c r="AU123" s="153" t="s">
        <v>132</v>
      </c>
      <c r="AV123" s="13" t="s">
        <v>132</v>
      </c>
      <c r="AW123" s="13" t="s">
        <v>33</v>
      </c>
      <c r="AX123" s="13" t="s">
        <v>72</v>
      </c>
      <c r="AY123" s="153" t="s">
        <v>124</v>
      </c>
    </row>
    <row r="124" spans="2:51" s="13" customFormat="1" ht="11.25">
      <c r="B124" s="152"/>
      <c r="D124" s="146" t="s">
        <v>136</v>
      </c>
      <c r="E124" s="153" t="s">
        <v>19</v>
      </c>
      <c r="F124" s="154" t="s">
        <v>175</v>
      </c>
      <c r="H124" s="155">
        <v>27.26</v>
      </c>
      <c r="I124" s="156"/>
      <c r="L124" s="152"/>
      <c r="M124" s="157"/>
      <c r="T124" s="158"/>
      <c r="AT124" s="153" t="s">
        <v>136</v>
      </c>
      <c r="AU124" s="153" t="s">
        <v>132</v>
      </c>
      <c r="AV124" s="13" t="s">
        <v>132</v>
      </c>
      <c r="AW124" s="13" t="s">
        <v>33</v>
      </c>
      <c r="AX124" s="13" t="s">
        <v>72</v>
      </c>
      <c r="AY124" s="153" t="s">
        <v>124</v>
      </c>
    </row>
    <row r="125" spans="2:51" s="13" customFormat="1" ht="11.25">
      <c r="B125" s="152"/>
      <c r="D125" s="146" t="s">
        <v>136</v>
      </c>
      <c r="E125" s="153" t="s">
        <v>19</v>
      </c>
      <c r="F125" s="154" t="s">
        <v>176</v>
      </c>
      <c r="H125" s="155">
        <v>27.26</v>
      </c>
      <c r="I125" s="156"/>
      <c r="L125" s="152"/>
      <c r="M125" s="157"/>
      <c r="T125" s="158"/>
      <c r="AT125" s="153" t="s">
        <v>136</v>
      </c>
      <c r="AU125" s="153" t="s">
        <v>132</v>
      </c>
      <c r="AV125" s="13" t="s">
        <v>132</v>
      </c>
      <c r="AW125" s="13" t="s">
        <v>33</v>
      </c>
      <c r="AX125" s="13" t="s">
        <v>72</v>
      </c>
      <c r="AY125" s="153" t="s">
        <v>124</v>
      </c>
    </row>
    <row r="126" spans="2:51" s="13" customFormat="1" ht="11.25">
      <c r="B126" s="152"/>
      <c r="D126" s="146" t="s">
        <v>136</v>
      </c>
      <c r="E126" s="153" t="s">
        <v>19</v>
      </c>
      <c r="F126" s="154" t="s">
        <v>177</v>
      </c>
      <c r="H126" s="155">
        <v>30</v>
      </c>
      <c r="I126" s="156"/>
      <c r="L126" s="152"/>
      <c r="M126" s="157"/>
      <c r="T126" s="158"/>
      <c r="AT126" s="153" t="s">
        <v>136</v>
      </c>
      <c r="AU126" s="153" t="s">
        <v>132</v>
      </c>
      <c r="AV126" s="13" t="s">
        <v>132</v>
      </c>
      <c r="AW126" s="13" t="s">
        <v>33</v>
      </c>
      <c r="AX126" s="13" t="s">
        <v>72</v>
      </c>
      <c r="AY126" s="153" t="s">
        <v>124</v>
      </c>
    </row>
    <row r="127" spans="2:51" s="14" customFormat="1" ht="11.25">
      <c r="B127" s="159"/>
      <c r="D127" s="146" t="s">
        <v>136</v>
      </c>
      <c r="E127" s="160" t="s">
        <v>19</v>
      </c>
      <c r="F127" s="161" t="s">
        <v>168</v>
      </c>
      <c r="H127" s="162">
        <v>111.78</v>
      </c>
      <c r="I127" s="163"/>
      <c r="L127" s="159"/>
      <c r="M127" s="164"/>
      <c r="T127" s="165"/>
      <c r="AT127" s="160" t="s">
        <v>136</v>
      </c>
      <c r="AU127" s="160" t="s">
        <v>132</v>
      </c>
      <c r="AV127" s="14" t="s">
        <v>131</v>
      </c>
      <c r="AW127" s="14" t="s">
        <v>33</v>
      </c>
      <c r="AX127" s="14" t="s">
        <v>80</v>
      </c>
      <c r="AY127" s="160" t="s">
        <v>124</v>
      </c>
    </row>
    <row r="128" spans="2:65" s="1" customFormat="1" ht="16.5" customHeight="1">
      <c r="B128" s="33"/>
      <c r="C128" s="128" t="s">
        <v>178</v>
      </c>
      <c r="D128" s="128" t="s">
        <v>126</v>
      </c>
      <c r="E128" s="129" t="s">
        <v>169</v>
      </c>
      <c r="F128" s="130" t="s">
        <v>170</v>
      </c>
      <c r="G128" s="131" t="s">
        <v>129</v>
      </c>
      <c r="H128" s="132">
        <v>111.78</v>
      </c>
      <c r="I128" s="133"/>
      <c r="J128" s="134">
        <f>ROUND(I128*H128,2)</f>
        <v>0</v>
      </c>
      <c r="K128" s="130" t="s">
        <v>130</v>
      </c>
      <c r="L128" s="33"/>
      <c r="M128" s="135" t="s">
        <v>19</v>
      </c>
      <c r="N128" s="136" t="s">
        <v>44</v>
      </c>
      <c r="P128" s="137">
        <f>O128*H128</f>
        <v>0</v>
      </c>
      <c r="Q128" s="137">
        <v>0.00026</v>
      </c>
      <c r="R128" s="137">
        <f>Q128*H128</f>
        <v>0.029062799999999996</v>
      </c>
      <c r="S128" s="137">
        <v>0</v>
      </c>
      <c r="T128" s="138">
        <f>S128*H128</f>
        <v>0</v>
      </c>
      <c r="AR128" s="139" t="s">
        <v>131</v>
      </c>
      <c r="AT128" s="139" t="s">
        <v>126</v>
      </c>
      <c r="AU128" s="139" t="s">
        <v>132</v>
      </c>
      <c r="AY128" s="18" t="s">
        <v>124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132</v>
      </c>
      <c r="BK128" s="140">
        <f>ROUND(I128*H128,2)</f>
        <v>0</v>
      </c>
      <c r="BL128" s="18" t="s">
        <v>131</v>
      </c>
      <c r="BM128" s="139" t="s">
        <v>179</v>
      </c>
    </row>
    <row r="129" spans="2:47" s="1" customFormat="1" ht="11.25">
      <c r="B129" s="33"/>
      <c r="D129" s="141" t="s">
        <v>134</v>
      </c>
      <c r="F129" s="142" t="s">
        <v>172</v>
      </c>
      <c r="I129" s="143"/>
      <c r="L129" s="33"/>
      <c r="M129" s="144"/>
      <c r="T129" s="54"/>
      <c r="AT129" s="18" t="s">
        <v>134</v>
      </c>
      <c r="AU129" s="18" t="s">
        <v>132</v>
      </c>
    </row>
    <row r="130" spans="2:51" s="12" customFormat="1" ht="11.25">
      <c r="B130" s="145"/>
      <c r="D130" s="146" t="s">
        <v>136</v>
      </c>
      <c r="E130" s="147" t="s">
        <v>19</v>
      </c>
      <c r="F130" s="148" t="s">
        <v>180</v>
      </c>
      <c r="H130" s="147" t="s">
        <v>19</v>
      </c>
      <c r="I130" s="149"/>
      <c r="L130" s="145"/>
      <c r="M130" s="150"/>
      <c r="T130" s="151"/>
      <c r="AT130" s="147" t="s">
        <v>136</v>
      </c>
      <c r="AU130" s="147" t="s">
        <v>132</v>
      </c>
      <c r="AV130" s="12" t="s">
        <v>80</v>
      </c>
      <c r="AW130" s="12" t="s">
        <v>33</v>
      </c>
      <c r="AX130" s="12" t="s">
        <v>72</v>
      </c>
      <c r="AY130" s="147" t="s">
        <v>124</v>
      </c>
    </row>
    <row r="131" spans="2:51" s="13" customFormat="1" ht="11.25">
      <c r="B131" s="152"/>
      <c r="D131" s="146" t="s">
        <v>136</v>
      </c>
      <c r="E131" s="153" t="s">
        <v>19</v>
      </c>
      <c r="F131" s="154" t="s">
        <v>181</v>
      </c>
      <c r="H131" s="155">
        <v>111.78</v>
      </c>
      <c r="I131" s="156"/>
      <c r="L131" s="152"/>
      <c r="M131" s="157"/>
      <c r="T131" s="158"/>
      <c r="AT131" s="153" t="s">
        <v>136</v>
      </c>
      <c r="AU131" s="153" t="s">
        <v>132</v>
      </c>
      <c r="AV131" s="13" t="s">
        <v>132</v>
      </c>
      <c r="AW131" s="13" t="s">
        <v>33</v>
      </c>
      <c r="AX131" s="13" t="s">
        <v>80</v>
      </c>
      <c r="AY131" s="153" t="s">
        <v>124</v>
      </c>
    </row>
    <row r="132" spans="2:65" s="1" customFormat="1" ht="24.2" customHeight="1">
      <c r="B132" s="33"/>
      <c r="C132" s="128" t="s">
        <v>182</v>
      </c>
      <c r="D132" s="128" t="s">
        <v>126</v>
      </c>
      <c r="E132" s="129" t="s">
        <v>183</v>
      </c>
      <c r="F132" s="130" t="s">
        <v>184</v>
      </c>
      <c r="G132" s="131" t="s">
        <v>129</v>
      </c>
      <c r="H132" s="132">
        <v>3</v>
      </c>
      <c r="I132" s="133"/>
      <c r="J132" s="134">
        <f>ROUND(I132*H132,2)</f>
        <v>0</v>
      </c>
      <c r="K132" s="130" t="s">
        <v>130</v>
      </c>
      <c r="L132" s="33"/>
      <c r="M132" s="135" t="s">
        <v>19</v>
      </c>
      <c r="N132" s="136" t="s">
        <v>44</v>
      </c>
      <c r="P132" s="137">
        <f>O132*H132</f>
        <v>0</v>
      </c>
      <c r="Q132" s="137">
        <v>0.00438</v>
      </c>
      <c r="R132" s="137">
        <f>Q132*H132</f>
        <v>0.01314</v>
      </c>
      <c r="S132" s="137">
        <v>0</v>
      </c>
      <c r="T132" s="138">
        <f>S132*H132</f>
        <v>0</v>
      </c>
      <c r="AR132" s="139" t="s">
        <v>131</v>
      </c>
      <c r="AT132" s="139" t="s">
        <v>126</v>
      </c>
      <c r="AU132" s="139" t="s">
        <v>132</v>
      </c>
      <c r="AY132" s="18" t="s">
        <v>124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8" t="s">
        <v>132</v>
      </c>
      <c r="BK132" s="140">
        <f>ROUND(I132*H132,2)</f>
        <v>0</v>
      </c>
      <c r="BL132" s="18" t="s">
        <v>131</v>
      </c>
      <c r="BM132" s="139" t="s">
        <v>185</v>
      </c>
    </row>
    <row r="133" spans="2:47" s="1" customFormat="1" ht="11.25">
      <c r="B133" s="33"/>
      <c r="D133" s="141" t="s">
        <v>134</v>
      </c>
      <c r="F133" s="142" t="s">
        <v>186</v>
      </c>
      <c r="I133" s="143"/>
      <c r="L133" s="33"/>
      <c r="M133" s="144"/>
      <c r="T133" s="54"/>
      <c r="AT133" s="18" t="s">
        <v>134</v>
      </c>
      <c r="AU133" s="18" t="s">
        <v>132</v>
      </c>
    </row>
    <row r="134" spans="2:65" s="1" customFormat="1" ht="37.9" customHeight="1">
      <c r="B134" s="33"/>
      <c r="C134" s="128" t="s">
        <v>187</v>
      </c>
      <c r="D134" s="128" t="s">
        <v>126</v>
      </c>
      <c r="E134" s="129" t="s">
        <v>188</v>
      </c>
      <c r="F134" s="130" t="s">
        <v>189</v>
      </c>
      <c r="G134" s="131" t="s">
        <v>129</v>
      </c>
      <c r="H134" s="132">
        <v>111.78</v>
      </c>
      <c r="I134" s="133"/>
      <c r="J134" s="134">
        <f>ROUND(I134*H134,2)</f>
        <v>0</v>
      </c>
      <c r="K134" s="130" t="s">
        <v>130</v>
      </c>
      <c r="L134" s="33"/>
      <c r="M134" s="135" t="s">
        <v>19</v>
      </c>
      <c r="N134" s="136" t="s">
        <v>44</v>
      </c>
      <c r="P134" s="137">
        <f>O134*H134</f>
        <v>0</v>
      </c>
      <c r="Q134" s="137">
        <v>0.00839</v>
      </c>
      <c r="R134" s="137">
        <f>Q134*H134</f>
        <v>0.9378342</v>
      </c>
      <c r="S134" s="137">
        <v>0</v>
      </c>
      <c r="T134" s="138">
        <f>S134*H134</f>
        <v>0</v>
      </c>
      <c r="AR134" s="139" t="s">
        <v>131</v>
      </c>
      <c r="AT134" s="139" t="s">
        <v>126</v>
      </c>
      <c r="AU134" s="139" t="s">
        <v>132</v>
      </c>
      <c r="AY134" s="18" t="s">
        <v>124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132</v>
      </c>
      <c r="BK134" s="140">
        <f>ROUND(I134*H134,2)</f>
        <v>0</v>
      </c>
      <c r="BL134" s="18" t="s">
        <v>131</v>
      </c>
      <c r="BM134" s="139" t="s">
        <v>190</v>
      </c>
    </row>
    <row r="135" spans="2:47" s="1" customFormat="1" ht="11.25">
      <c r="B135" s="33"/>
      <c r="D135" s="141" t="s">
        <v>134</v>
      </c>
      <c r="F135" s="142" t="s">
        <v>191</v>
      </c>
      <c r="I135" s="143"/>
      <c r="L135" s="33"/>
      <c r="M135" s="144"/>
      <c r="T135" s="54"/>
      <c r="AT135" s="18" t="s">
        <v>134</v>
      </c>
      <c r="AU135" s="18" t="s">
        <v>132</v>
      </c>
    </row>
    <row r="136" spans="2:51" s="12" customFormat="1" ht="11.25">
      <c r="B136" s="145"/>
      <c r="D136" s="146" t="s">
        <v>136</v>
      </c>
      <c r="E136" s="147" t="s">
        <v>19</v>
      </c>
      <c r="F136" s="148" t="s">
        <v>173</v>
      </c>
      <c r="H136" s="147" t="s">
        <v>19</v>
      </c>
      <c r="I136" s="149"/>
      <c r="L136" s="145"/>
      <c r="M136" s="150"/>
      <c r="T136" s="151"/>
      <c r="AT136" s="147" t="s">
        <v>136</v>
      </c>
      <c r="AU136" s="147" t="s">
        <v>132</v>
      </c>
      <c r="AV136" s="12" t="s">
        <v>80</v>
      </c>
      <c r="AW136" s="12" t="s">
        <v>33</v>
      </c>
      <c r="AX136" s="12" t="s">
        <v>72</v>
      </c>
      <c r="AY136" s="147" t="s">
        <v>124</v>
      </c>
    </row>
    <row r="137" spans="2:51" s="13" customFormat="1" ht="11.25">
      <c r="B137" s="152"/>
      <c r="D137" s="146" t="s">
        <v>136</v>
      </c>
      <c r="E137" s="153" t="s">
        <v>19</v>
      </c>
      <c r="F137" s="154" t="s">
        <v>174</v>
      </c>
      <c r="H137" s="155">
        <v>27.26</v>
      </c>
      <c r="I137" s="156"/>
      <c r="L137" s="152"/>
      <c r="M137" s="157"/>
      <c r="T137" s="158"/>
      <c r="AT137" s="153" t="s">
        <v>136</v>
      </c>
      <c r="AU137" s="153" t="s">
        <v>132</v>
      </c>
      <c r="AV137" s="13" t="s">
        <v>132</v>
      </c>
      <c r="AW137" s="13" t="s">
        <v>33</v>
      </c>
      <c r="AX137" s="13" t="s">
        <v>72</v>
      </c>
      <c r="AY137" s="153" t="s">
        <v>124</v>
      </c>
    </row>
    <row r="138" spans="2:51" s="13" customFormat="1" ht="11.25">
      <c r="B138" s="152"/>
      <c r="D138" s="146" t="s">
        <v>136</v>
      </c>
      <c r="E138" s="153" t="s">
        <v>19</v>
      </c>
      <c r="F138" s="154" t="s">
        <v>175</v>
      </c>
      <c r="H138" s="155">
        <v>27.26</v>
      </c>
      <c r="I138" s="156"/>
      <c r="L138" s="152"/>
      <c r="M138" s="157"/>
      <c r="T138" s="158"/>
      <c r="AT138" s="153" t="s">
        <v>136</v>
      </c>
      <c r="AU138" s="153" t="s">
        <v>132</v>
      </c>
      <c r="AV138" s="13" t="s">
        <v>132</v>
      </c>
      <c r="AW138" s="13" t="s">
        <v>33</v>
      </c>
      <c r="AX138" s="13" t="s">
        <v>72</v>
      </c>
      <c r="AY138" s="153" t="s">
        <v>124</v>
      </c>
    </row>
    <row r="139" spans="2:51" s="13" customFormat="1" ht="11.25">
      <c r="B139" s="152"/>
      <c r="D139" s="146" t="s">
        <v>136</v>
      </c>
      <c r="E139" s="153" t="s">
        <v>19</v>
      </c>
      <c r="F139" s="154" t="s">
        <v>176</v>
      </c>
      <c r="H139" s="155">
        <v>27.26</v>
      </c>
      <c r="I139" s="156"/>
      <c r="L139" s="152"/>
      <c r="M139" s="157"/>
      <c r="T139" s="158"/>
      <c r="AT139" s="153" t="s">
        <v>136</v>
      </c>
      <c r="AU139" s="153" t="s">
        <v>132</v>
      </c>
      <c r="AV139" s="13" t="s">
        <v>132</v>
      </c>
      <c r="AW139" s="13" t="s">
        <v>33</v>
      </c>
      <c r="AX139" s="13" t="s">
        <v>72</v>
      </c>
      <c r="AY139" s="153" t="s">
        <v>124</v>
      </c>
    </row>
    <row r="140" spans="2:51" s="13" customFormat="1" ht="11.25">
      <c r="B140" s="152"/>
      <c r="D140" s="146" t="s">
        <v>136</v>
      </c>
      <c r="E140" s="153" t="s">
        <v>19</v>
      </c>
      <c r="F140" s="154" t="s">
        <v>177</v>
      </c>
      <c r="H140" s="155">
        <v>30</v>
      </c>
      <c r="I140" s="156"/>
      <c r="L140" s="152"/>
      <c r="M140" s="157"/>
      <c r="T140" s="158"/>
      <c r="AT140" s="153" t="s">
        <v>136</v>
      </c>
      <c r="AU140" s="153" t="s">
        <v>132</v>
      </c>
      <c r="AV140" s="13" t="s">
        <v>132</v>
      </c>
      <c r="AW140" s="13" t="s">
        <v>33</v>
      </c>
      <c r="AX140" s="13" t="s">
        <v>72</v>
      </c>
      <c r="AY140" s="153" t="s">
        <v>124</v>
      </c>
    </row>
    <row r="141" spans="2:51" s="14" customFormat="1" ht="11.25">
      <c r="B141" s="159"/>
      <c r="D141" s="146" t="s">
        <v>136</v>
      </c>
      <c r="E141" s="160" t="s">
        <v>19</v>
      </c>
      <c r="F141" s="161" t="s">
        <v>168</v>
      </c>
      <c r="H141" s="162">
        <v>111.78</v>
      </c>
      <c r="I141" s="163"/>
      <c r="L141" s="159"/>
      <c r="M141" s="164"/>
      <c r="T141" s="165"/>
      <c r="AT141" s="160" t="s">
        <v>136</v>
      </c>
      <c r="AU141" s="160" t="s">
        <v>132</v>
      </c>
      <c r="AV141" s="14" t="s">
        <v>131</v>
      </c>
      <c r="AW141" s="14" t="s">
        <v>33</v>
      </c>
      <c r="AX141" s="14" t="s">
        <v>80</v>
      </c>
      <c r="AY141" s="160" t="s">
        <v>124</v>
      </c>
    </row>
    <row r="142" spans="2:65" s="1" customFormat="1" ht="16.5" customHeight="1">
      <c r="B142" s="33"/>
      <c r="C142" s="166" t="s">
        <v>192</v>
      </c>
      <c r="D142" s="166" t="s">
        <v>193</v>
      </c>
      <c r="E142" s="167" t="s">
        <v>194</v>
      </c>
      <c r="F142" s="168" t="s">
        <v>195</v>
      </c>
      <c r="G142" s="169" t="s">
        <v>129</v>
      </c>
      <c r="H142" s="170">
        <v>117.369</v>
      </c>
      <c r="I142" s="171"/>
      <c r="J142" s="172">
        <f>ROUND(I142*H142,2)</f>
        <v>0</v>
      </c>
      <c r="K142" s="168" t="s">
        <v>130</v>
      </c>
      <c r="L142" s="173"/>
      <c r="M142" s="174" t="s">
        <v>19</v>
      </c>
      <c r="N142" s="175" t="s">
        <v>44</v>
      </c>
      <c r="P142" s="137">
        <f>O142*H142</f>
        <v>0</v>
      </c>
      <c r="Q142" s="137">
        <v>0.00051</v>
      </c>
      <c r="R142" s="137">
        <f>Q142*H142</f>
        <v>0.059858190000000006</v>
      </c>
      <c r="S142" s="137">
        <v>0</v>
      </c>
      <c r="T142" s="138">
        <f>S142*H142</f>
        <v>0</v>
      </c>
      <c r="AR142" s="139" t="s">
        <v>182</v>
      </c>
      <c r="AT142" s="139" t="s">
        <v>193</v>
      </c>
      <c r="AU142" s="139" t="s">
        <v>132</v>
      </c>
      <c r="AY142" s="18" t="s">
        <v>124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8" t="s">
        <v>132</v>
      </c>
      <c r="BK142" s="140">
        <f>ROUND(I142*H142,2)</f>
        <v>0</v>
      </c>
      <c r="BL142" s="18" t="s">
        <v>131</v>
      </c>
      <c r="BM142" s="139" t="s">
        <v>196</v>
      </c>
    </row>
    <row r="143" spans="2:51" s="13" customFormat="1" ht="11.25">
      <c r="B143" s="152"/>
      <c r="D143" s="146" t="s">
        <v>136</v>
      </c>
      <c r="F143" s="154" t="s">
        <v>197</v>
      </c>
      <c r="H143" s="155">
        <v>117.369</v>
      </c>
      <c r="I143" s="156"/>
      <c r="L143" s="152"/>
      <c r="M143" s="157"/>
      <c r="T143" s="158"/>
      <c r="AT143" s="153" t="s">
        <v>136</v>
      </c>
      <c r="AU143" s="153" t="s">
        <v>132</v>
      </c>
      <c r="AV143" s="13" t="s">
        <v>132</v>
      </c>
      <c r="AW143" s="13" t="s">
        <v>4</v>
      </c>
      <c r="AX143" s="13" t="s">
        <v>80</v>
      </c>
      <c r="AY143" s="153" t="s">
        <v>124</v>
      </c>
    </row>
    <row r="144" spans="2:65" s="1" customFormat="1" ht="24.2" customHeight="1">
      <c r="B144" s="33"/>
      <c r="C144" s="128" t="s">
        <v>198</v>
      </c>
      <c r="D144" s="128" t="s">
        <v>126</v>
      </c>
      <c r="E144" s="129" t="s">
        <v>199</v>
      </c>
      <c r="F144" s="130" t="s">
        <v>200</v>
      </c>
      <c r="G144" s="131" t="s">
        <v>129</v>
      </c>
      <c r="H144" s="132">
        <v>111.78</v>
      </c>
      <c r="I144" s="133"/>
      <c r="J144" s="134">
        <f>ROUND(I144*H144,2)</f>
        <v>0</v>
      </c>
      <c r="K144" s="130" t="s">
        <v>130</v>
      </c>
      <c r="L144" s="33"/>
      <c r="M144" s="135" t="s">
        <v>19</v>
      </c>
      <c r="N144" s="136" t="s">
        <v>44</v>
      </c>
      <c r="P144" s="137">
        <f>O144*H144</f>
        <v>0</v>
      </c>
      <c r="Q144" s="137">
        <v>0.00285</v>
      </c>
      <c r="R144" s="137">
        <f>Q144*H144</f>
        <v>0.318573</v>
      </c>
      <c r="S144" s="137">
        <v>0</v>
      </c>
      <c r="T144" s="138">
        <f>S144*H144</f>
        <v>0</v>
      </c>
      <c r="AR144" s="139" t="s">
        <v>131</v>
      </c>
      <c r="AT144" s="139" t="s">
        <v>126</v>
      </c>
      <c r="AU144" s="139" t="s">
        <v>132</v>
      </c>
      <c r="AY144" s="18" t="s">
        <v>124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132</v>
      </c>
      <c r="BK144" s="140">
        <f>ROUND(I144*H144,2)</f>
        <v>0</v>
      </c>
      <c r="BL144" s="18" t="s">
        <v>131</v>
      </c>
      <c r="BM144" s="139" t="s">
        <v>201</v>
      </c>
    </row>
    <row r="145" spans="2:47" s="1" customFormat="1" ht="11.25">
      <c r="B145" s="33"/>
      <c r="D145" s="141" t="s">
        <v>134</v>
      </c>
      <c r="F145" s="142" t="s">
        <v>202</v>
      </c>
      <c r="I145" s="143"/>
      <c r="L145" s="33"/>
      <c r="M145" s="144"/>
      <c r="T145" s="54"/>
      <c r="AT145" s="18" t="s">
        <v>134</v>
      </c>
      <c r="AU145" s="18" t="s">
        <v>132</v>
      </c>
    </row>
    <row r="146" spans="2:65" s="1" customFormat="1" ht="16.5" customHeight="1">
      <c r="B146" s="33"/>
      <c r="C146" s="128" t="s">
        <v>8</v>
      </c>
      <c r="D146" s="128" t="s">
        <v>126</v>
      </c>
      <c r="E146" s="129" t="s">
        <v>203</v>
      </c>
      <c r="F146" s="130" t="s">
        <v>204</v>
      </c>
      <c r="G146" s="131" t="s">
        <v>129</v>
      </c>
      <c r="H146" s="132">
        <v>120.405</v>
      </c>
      <c r="I146" s="133"/>
      <c r="J146" s="134">
        <f>ROUND(I146*H146,2)</f>
        <v>0</v>
      </c>
      <c r="K146" s="130" t="s">
        <v>130</v>
      </c>
      <c r="L146" s="33"/>
      <c r="M146" s="135" t="s">
        <v>19</v>
      </c>
      <c r="N146" s="136" t="s">
        <v>44</v>
      </c>
      <c r="P146" s="137">
        <f>O146*H146</f>
        <v>0</v>
      </c>
      <c r="Q146" s="137">
        <v>0.00026</v>
      </c>
      <c r="R146" s="137">
        <f>Q146*H146</f>
        <v>0.031305299999999994</v>
      </c>
      <c r="S146" s="137">
        <v>0</v>
      </c>
      <c r="T146" s="138">
        <f>S146*H146</f>
        <v>0</v>
      </c>
      <c r="AR146" s="139" t="s">
        <v>131</v>
      </c>
      <c r="AT146" s="139" t="s">
        <v>126</v>
      </c>
      <c r="AU146" s="139" t="s">
        <v>132</v>
      </c>
      <c r="AY146" s="18" t="s">
        <v>124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132</v>
      </c>
      <c r="BK146" s="140">
        <f>ROUND(I146*H146,2)</f>
        <v>0</v>
      </c>
      <c r="BL146" s="18" t="s">
        <v>131</v>
      </c>
      <c r="BM146" s="139" t="s">
        <v>205</v>
      </c>
    </row>
    <row r="147" spans="2:47" s="1" customFormat="1" ht="11.25">
      <c r="B147" s="33"/>
      <c r="D147" s="141" t="s">
        <v>134</v>
      </c>
      <c r="F147" s="142" t="s">
        <v>206</v>
      </c>
      <c r="I147" s="143"/>
      <c r="L147" s="33"/>
      <c r="M147" s="144"/>
      <c r="T147" s="54"/>
      <c r="AT147" s="18" t="s">
        <v>134</v>
      </c>
      <c r="AU147" s="18" t="s">
        <v>132</v>
      </c>
    </row>
    <row r="148" spans="2:65" s="1" customFormat="1" ht="21.75" customHeight="1">
      <c r="B148" s="33"/>
      <c r="C148" s="128" t="s">
        <v>207</v>
      </c>
      <c r="D148" s="128" t="s">
        <v>126</v>
      </c>
      <c r="E148" s="129" t="s">
        <v>208</v>
      </c>
      <c r="F148" s="130" t="s">
        <v>209</v>
      </c>
      <c r="G148" s="131" t="s">
        <v>129</v>
      </c>
      <c r="H148" s="132">
        <v>4.5</v>
      </c>
      <c r="I148" s="133"/>
      <c r="J148" s="134">
        <f>ROUND(I148*H148,2)</f>
        <v>0</v>
      </c>
      <c r="K148" s="130" t="s">
        <v>130</v>
      </c>
      <c r="L148" s="33"/>
      <c r="M148" s="135" t="s">
        <v>19</v>
      </c>
      <c r="N148" s="136" t="s">
        <v>44</v>
      </c>
      <c r="P148" s="137">
        <f>O148*H148</f>
        <v>0</v>
      </c>
      <c r="Q148" s="137">
        <v>0.0273</v>
      </c>
      <c r="R148" s="137">
        <f>Q148*H148</f>
        <v>0.12285</v>
      </c>
      <c r="S148" s="137">
        <v>0</v>
      </c>
      <c r="T148" s="138">
        <f>S148*H148</f>
        <v>0</v>
      </c>
      <c r="AR148" s="139" t="s">
        <v>131</v>
      </c>
      <c r="AT148" s="139" t="s">
        <v>126</v>
      </c>
      <c r="AU148" s="139" t="s">
        <v>132</v>
      </c>
      <c r="AY148" s="18" t="s">
        <v>124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132</v>
      </c>
      <c r="BK148" s="140">
        <f>ROUND(I148*H148,2)</f>
        <v>0</v>
      </c>
      <c r="BL148" s="18" t="s">
        <v>131</v>
      </c>
      <c r="BM148" s="139" t="s">
        <v>210</v>
      </c>
    </row>
    <row r="149" spans="2:47" s="1" customFormat="1" ht="11.25">
      <c r="B149" s="33"/>
      <c r="D149" s="141" t="s">
        <v>134</v>
      </c>
      <c r="F149" s="142" t="s">
        <v>211</v>
      </c>
      <c r="I149" s="143"/>
      <c r="L149" s="33"/>
      <c r="M149" s="144"/>
      <c r="T149" s="54"/>
      <c r="AT149" s="18" t="s">
        <v>134</v>
      </c>
      <c r="AU149" s="18" t="s">
        <v>132</v>
      </c>
    </row>
    <row r="150" spans="2:51" s="12" customFormat="1" ht="11.25">
      <c r="B150" s="145"/>
      <c r="D150" s="146" t="s">
        <v>136</v>
      </c>
      <c r="E150" s="147" t="s">
        <v>19</v>
      </c>
      <c r="F150" s="148" t="s">
        <v>173</v>
      </c>
      <c r="H150" s="147" t="s">
        <v>19</v>
      </c>
      <c r="I150" s="149"/>
      <c r="L150" s="145"/>
      <c r="M150" s="150"/>
      <c r="T150" s="151"/>
      <c r="AT150" s="147" t="s">
        <v>136</v>
      </c>
      <c r="AU150" s="147" t="s">
        <v>132</v>
      </c>
      <c r="AV150" s="12" t="s">
        <v>80</v>
      </c>
      <c r="AW150" s="12" t="s">
        <v>33</v>
      </c>
      <c r="AX150" s="12" t="s">
        <v>72</v>
      </c>
      <c r="AY150" s="147" t="s">
        <v>124</v>
      </c>
    </row>
    <row r="151" spans="2:51" s="12" customFormat="1" ht="11.25">
      <c r="B151" s="145"/>
      <c r="D151" s="146" t="s">
        <v>136</v>
      </c>
      <c r="E151" s="147" t="s">
        <v>19</v>
      </c>
      <c r="F151" s="148" t="s">
        <v>212</v>
      </c>
      <c r="H151" s="147" t="s">
        <v>19</v>
      </c>
      <c r="I151" s="149"/>
      <c r="L151" s="145"/>
      <c r="M151" s="150"/>
      <c r="T151" s="151"/>
      <c r="AT151" s="147" t="s">
        <v>136</v>
      </c>
      <c r="AU151" s="147" t="s">
        <v>132</v>
      </c>
      <c r="AV151" s="12" t="s">
        <v>80</v>
      </c>
      <c r="AW151" s="12" t="s">
        <v>33</v>
      </c>
      <c r="AX151" s="12" t="s">
        <v>72</v>
      </c>
      <c r="AY151" s="147" t="s">
        <v>124</v>
      </c>
    </row>
    <row r="152" spans="2:51" s="13" customFormat="1" ht="11.25">
      <c r="B152" s="152"/>
      <c r="D152" s="146" t="s">
        <v>136</v>
      </c>
      <c r="E152" s="153" t="s">
        <v>19</v>
      </c>
      <c r="F152" s="154" t="s">
        <v>213</v>
      </c>
      <c r="H152" s="155">
        <v>1.5</v>
      </c>
      <c r="I152" s="156"/>
      <c r="L152" s="152"/>
      <c r="M152" s="157"/>
      <c r="T152" s="158"/>
      <c r="AT152" s="153" t="s">
        <v>136</v>
      </c>
      <c r="AU152" s="153" t="s">
        <v>132</v>
      </c>
      <c r="AV152" s="13" t="s">
        <v>132</v>
      </c>
      <c r="AW152" s="13" t="s">
        <v>33</v>
      </c>
      <c r="AX152" s="13" t="s">
        <v>72</v>
      </c>
      <c r="AY152" s="153" t="s">
        <v>124</v>
      </c>
    </row>
    <row r="153" spans="2:51" s="13" customFormat="1" ht="11.25">
      <c r="B153" s="152"/>
      <c r="D153" s="146" t="s">
        <v>136</v>
      </c>
      <c r="E153" s="153" t="s">
        <v>19</v>
      </c>
      <c r="F153" s="154" t="s">
        <v>214</v>
      </c>
      <c r="H153" s="155">
        <v>1.5</v>
      </c>
      <c r="I153" s="156"/>
      <c r="L153" s="152"/>
      <c r="M153" s="157"/>
      <c r="T153" s="158"/>
      <c r="AT153" s="153" t="s">
        <v>136</v>
      </c>
      <c r="AU153" s="153" t="s">
        <v>132</v>
      </c>
      <c r="AV153" s="13" t="s">
        <v>132</v>
      </c>
      <c r="AW153" s="13" t="s">
        <v>33</v>
      </c>
      <c r="AX153" s="13" t="s">
        <v>72</v>
      </c>
      <c r="AY153" s="153" t="s">
        <v>124</v>
      </c>
    </row>
    <row r="154" spans="2:51" s="13" customFormat="1" ht="11.25">
      <c r="B154" s="152"/>
      <c r="D154" s="146" t="s">
        <v>136</v>
      </c>
      <c r="E154" s="153" t="s">
        <v>19</v>
      </c>
      <c r="F154" s="154" t="s">
        <v>215</v>
      </c>
      <c r="H154" s="155">
        <v>1.5</v>
      </c>
      <c r="I154" s="156"/>
      <c r="L154" s="152"/>
      <c r="M154" s="157"/>
      <c r="T154" s="158"/>
      <c r="AT154" s="153" t="s">
        <v>136</v>
      </c>
      <c r="AU154" s="153" t="s">
        <v>132</v>
      </c>
      <c r="AV154" s="13" t="s">
        <v>132</v>
      </c>
      <c r="AW154" s="13" t="s">
        <v>33</v>
      </c>
      <c r="AX154" s="13" t="s">
        <v>72</v>
      </c>
      <c r="AY154" s="153" t="s">
        <v>124</v>
      </c>
    </row>
    <row r="155" spans="2:51" s="14" customFormat="1" ht="11.25">
      <c r="B155" s="159"/>
      <c r="D155" s="146" t="s">
        <v>136</v>
      </c>
      <c r="E155" s="160" t="s">
        <v>19</v>
      </c>
      <c r="F155" s="161" t="s">
        <v>168</v>
      </c>
      <c r="H155" s="162">
        <v>4.5</v>
      </c>
      <c r="I155" s="163"/>
      <c r="L155" s="159"/>
      <c r="M155" s="164"/>
      <c r="T155" s="165"/>
      <c r="AT155" s="160" t="s">
        <v>136</v>
      </c>
      <c r="AU155" s="160" t="s">
        <v>132</v>
      </c>
      <c r="AV155" s="14" t="s">
        <v>131</v>
      </c>
      <c r="AW155" s="14" t="s">
        <v>33</v>
      </c>
      <c r="AX155" s="14" t="s">
        <v>80</v>
      </c>
      <c r="AY155" s="160" t="s">
        <v>124</v>
      </c>
    </row>
    <row r="156" spans="2:65" s="1" customFormat="1" ht="24.2" customHeight="1">
      <c r="B156" s="33"/>
      <c r="C156" s="128" t="s">
        <v>216</v>
      </c>
      <c r="D156" s="128" t="s">
        <v>126</v>
      </c>
      <c r="E156" s="129" t="s">
        <v>217</v>
      </c>
      <c r="F156" s="130" t="s">
        <v>218</v>
      </c>
      <c r="G156" s="131" t="s">
        <v>129</v>
      </c>
      <c r="H156" s="132">
        <v>120.405</v>
      </c>
      <c r="I156" s="133"/>
      <c r="J156" s="134">
        <f>ROUND(I156*H156,2)</f>
        <v>0</v>
      </c>
      <c r="K156" s="130" t="s">
        <v>130</v>
      </c>
      <c r="L156" s="33"/>
      <c r="M156" s="135" t="s">
        <v>19</v>
      </c>
      <c r="N156" s="136" t="s">
        <v>44</v>
      </c>
      <c r="P156" s="137">
        <f>O156*H156</f>
        <v>0</v>
      </c>
      <c r="Q156" s="137">
        <v>0.00438</v>
      </c>
      <c r="R156" s="137">
        <f>Q156*H156</f>
        <v>0.5273739000000001</v>
      </c>
      <c r="S156" s="137">
        <v>0</v>
      </c>
      <c r="T156" s="138">
        <f>S156*H156</f>
        <v>0</v>
      </c>
      <c r="AR156" s="139" t="s">
        <v>131</v>
      </c>
      <c r="AT156" s="139" t="s">
        <v>126</v>
      </c>
      <c r="AU156" s="139" t="s">
        <v>132</v>
      </c>
      <c r="AY156" s="18" t="s">
        <v>124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132</v>
      </c>
      <c r="BK156" s="140">
        <f>ROUND(I156*H156,2)</f>
        <v>0</v>
      </c>
      <c r="BL156" s="18" t="s">
        <v>131</v>
      </c>
      <c r="BM156" s="139" t="s">
        <v>219</v>
      </c>
    </row>
    <row r="157" spans="2:47" s="1" customFormat="1" ht="11.25">
      <c r="B157" s="33"/>
      <c r="D157" s="141" t="s">
        <v>134</v>
      </c>
      <c r="F157" s="142" t="s">
        <v>220</v>
      </c>
      <c r="I157" s="143"/>
      <c r="L157" s="33"/>
      <c r="M157" s="144"/>
      <c r="T157" s="54"/>
      <c r="AT157" s="18" t="s">
        <v>134</v>
      </c>
      <c r="AU157" s="18" t="s">
        <v>132</v>
      </c>
    </row>
    <row r="158" spans="2:51" s="12" customFormat="1" ht="11.25">
      <c r="B158" s="145"/>
      <c r="D158" s="146" t="s">
        <v>136</v>
      </c>
      <c r="E158" s="147" t="s">
        <v>19</v>
      </c>
      <c r="F158" s="148" t="s">
        <v>173</v>
      </c>
      <c r="H158" s="147" t="s">
        <v>19</v>
      </c>
      <c r="I158" s="149"/>
      <c r="L158" s="145"/>
      <c r="M158" s="150"/>
      <c r="T158" s="151"/>
      <c r="AT158" s="147" t="s">
        <v>136</v>
      </c>
      <c r="AU158" s="147" t="s">
        <v>132</v>
      </c>
      <c r="AV158" s="12" t="s">
        <v>80</v>
      </c>
      <c r="AW158" s="12" t="s">
        <v>33</v>
      </c>
      <c r="AX158" s="12" t="s">
        <v>72</v>
      </c>
      <c r="AY158" s="147" t="s">
        <v>124</v>
      </c>
    </row>
    <row r="159" spans="2:51" s="13" customFormat="1" ht="11.25">
      <c r="B159" s="152"/>
      <c r="D159" s="146" t="s">
        <v>136</v>
      </c>
      <c r="E159" s="153" t="s">
        <v>19</v>
      </c>
      <c r="F159" s="154" t="s">
        <v>221</v>
      </c>
      <c r="H159" s="155">
        <v>5.355</v>
      </c>
      <c r="I159" s="156"/>
      <c r="L159" s="152"/>
      <c r="M159" s="157"/>
      <c r="T159" s="158"/>
      <c r="AT159" s="153" t="s">
        <v>136</v>
      </c>
      <c r="AU159" s="153" t="s">
        <v>132</v>
      </c>
      <c r="AV159" s="13" t="s">
        <v>132</v>
      </c>
      <c r="AW159" s="13" t="s">
        <v>33</v>
      </c>
      <c r="AX159" s="13" t="s">
        <v>72</v>
      </c>
      <c r="AY159" s="153" t="s">
        <v>124</v>
      </c>
    </row>
    <row r="160" spans="2:51" s="13" customFormat="1" ht="11.25">
      <c r="B160" s="152"/>
      <c r="D160" s="146" t="s">
        <v>136</v>
      </c>
      <c r="E160" s="153" t="s">
        <v>19</v>
      </c>
      <c r="F160" s="154" t="s">
        <v>222</v>
      </c>
      <c r="H160" s="155">
        <v>5.355</v>
      </c>
      <c r="I160" s="156"/>
      <c r="L160" s="152"/>
      <c r="M160" s="157"/>
      <c r="T160" s="158"/>
      <c r="AT160" s="153" t="s">
        <v>136</v>
      </c>
      <c r="AU160" s="153" t="s">
        <v>132</v>
      </c>
      <c r="AV160" s="13" t="s">
        <v>132</v>
      </c>
      <c r="AW160" s="13" t="s">
        <v>33</v>
      </c>
      <c r="AX160" s="13" t="s">
        <v>72</v>
      </c>
      <c r="AY160" s="153" t="s">
        <v>124</v>
      </c>
    </row>
    <row r="161" spans="2:51" s="13" customFormat="1" ht="11.25">
      <c r="B161" s="152"/>
      <c r="D161" s="146" t="s">
        <v>136</v>
      </c>
      <c r="E161" s="153" t="s">
        <v>19</v>
      </c>
      <c r="F161" s="154" t="s">
        <v>223</v>
      </c>
      <c r="H161" s="155">
        <v>5.355</v>
      </c>
      <c r="I161" s="156"/>
      <c r="L161" s="152"/>
      <c r="M161" s="157"/>
      <c r="T161" s="158"/>
      <c r="AT161" s="153" t="s">
        <v>136</v>
      </c>
      <c r="AU161" s="153" t="s">
        <v>132</v>
      </c>
      <c r="AV161" s="13" t="s">
        <v>132</v>
      </c>
      <c r="AW161" s="13" t="s">
        <v>33</v>
      </c>
      <c r="AX161" s="13" t="s">
        <v>72</v>
      </c>
      <c r="AY161" s="153" t="s">
        <v>124</v>
      </c>
    </row>
    <row r="162" spans="2:51" s="13" customFormat="1" ht="11.25">
      <c r="B162" s="152"/>
      <c r="D162" s="146" t="s">
        <v>136</v>
      </c>
      <c r="E162" s="153" t="s">
        <v>19</v>
      </c>
      <c r="F162" s="154" t="s">
        <v>224</v>
      </c>
      <c r="H162" s="155">
        <v>175.14</v>
      </c>
      <c r="I162" s="156"/>
      <c r="L162" s="152"/>
      <c r="M162" s="157"/>
      <c r="T162" s="158"/>
      <c r="AT162" s="153" t="s">
        <v>136</v>
      </c>
      <c r="AU162" s="153" t="s">
        <v>132</v>
      </c>
      <c r="AV162" s="13" t="s">
        <v>132</v>
      </c>
      <c r="AW162" s="13" t="s">
        <v>33</v>
      </c>
      <c r="AX162" s="13" t="s">
        <v>72</v>
      </c>
      <c r="AY162" s="153" t="s">
        <v>124</v>
      </c>
    </row>
    <row r="163" spans="2:51" s="13" customFormat="1" ht="11.25">
      <c r="B163" s="152"/>
      <c r="D163" s="146" t="s">
        <v>136</v>
      </c>
      <c r="E163" s="153" t="s">
        <v>19</v>
      </c>
      <c r="F163" s="154" t="s">
        <v>225</v>
      </c>
      <c r="H163" s="155">
        <v>-70.8</v>
      </c>
      <c r="I163" s="156"/>
      <c r="L163" s="152"/>
      <c r="M163" s="157"/>
      <c r="T163" s="158"/>
      <c r="AT163" s="153" t="s">
        <v>136</v>
      </c>
      <c r="AU163" s="153" t="s">
        <v>132</v>
      </c>
      <c r="AV163" s="13" t="s">
        <v>132</v>
      </c>
      <c r="AW163" s="13" t="s">
        <v>33</v>
      </c>
      <c r="AX163" s="13" t="s">
        <v>72</v>
      </c>
      <c r="AY163" s="153" t="s">
        <v>124</v>
      </c>
    </row>
    <row r="164" spans="2:51" s="14" customFormat="1" ht="11.25">
      <c r="B164" s="159"/>
      <c r="D164" s="146" t="s">
        <v>136</v>
      </c>
      <c r="E164" s="160" t="s">
        <v>19</v>
      </c>
      <c r="F164" s="161" t="s">
        <v>168</v>
      </c>
      <c r="H164" s="162">
        <v>120.405</v>
      </c>
      <c r="I164" s="163"/>
      <c r="L164" s="159"/>
      <c r="M164" s="164"/>
      <c r="T164" s="165"/>
      <c r="AT164" s="160" t="s">
        <v>136</v>
      </c>
      <c r="AU164" s="160" t="s">
        <v>132</v>
      </c>
      <c r="AV164" s="14" t="s">
        <v>131</v>
      </c>
      <c r="AW164" s="14" t="s">
        <v>33</v>
      </c>
      <c r="AX164" s="14" t="s">
        <v>80</v>
      </c>
      <c r="AY164" s="160" t="s">
        <v>124</v>
      </c>
    </row>
    <row r="165" spans="2:65" s="1" customFormat="1" ht="16.5" customHeight="1">
      <c r="B165" s="33"/>
      <c r="C165" s="128" t="s">
        <v>226</v>
      </c>
      <c r="D165" s="128" t="s">
        <v>126</v>
      </c>
      <c r="E165" s="129" t="s">
        <v>227</v>
      </c>
      <c r="F165" s="130" t="s">
        <v>228</v>
      </c>
      <c r="G165" s="131" t="s">
        <v>229</v>
      </c>
      <c r="H165" s="132">
        <v>199.8</v>
      </c>
      <c r="I165" s="133"/>
      <c r="J165" s="134">
        <f>ROUND(I165*H165,2)</f>
        <v>0</v>
      </c>
      <c r="K165" s="130" t="s">
        <v>130</v>
      </c>
      <c r="L165" s="33"/>
      <c r="M165" s="135" t="s">
        <v>19</v>
      </c>
      <c r="N165" s="136" t="s">
        <v>44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131</v>
      </c>
      <c r="AT165" s="139" t="s">
        <v>126</v>
      </c>
      <c r="AU165" s="139" t="s">
        <v>132</v>
      </c>
      <c r="AY165" s="18" t="s">
        <v>124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8" t="s">
        <v>132</v>
      </c>
      <c r="BK165" s="140">
        <f>ROUND(I165*H165,2)</f>
        <v>0</v>
      </c>
      <c r="BL165" s="18" t="s">
        <v>131</v>
      </c>
      <c r="BM165" s="139" t="s">
        <v>230</v>
      </c>
    </row>
    <row r="166" spans="2:47" s="1" customFormat="1" ht="11.25">
      <c r="B166" s="33"/>
      <c r="D166" s="141" t="s">
        <v>134</v>
      </c>
      <c r="F166" s="142" t="s">
        <v>231</v>
      </c>
      <c r="I166" s="143"/>
      <c r="L166" s="33"/>
      <c r="M166" s="144"/>
      <c r="T166" s="54"/>
      <c r="AT166" s="18" t="s">
        <v>134</v>
      </c>
      <c r="AU166" s="18" t="s">
        <v>132</v>
      </c>
    </row>
    <row r="167" spans="2:51" s="12" customFormat="1" ht="11.25">
      <c r="B167" s="145"/>
      <c r="D167" s="146" t="s">
        <v>136</v>
      </c>
      <c r="E167" s="147" t="s">
        <v>19</v>
      </c>
      <c r="F167" s="148" t="s">
        <v>173</v>
      </c>
      <c r="H167" s="147" t="s">
        <v>19</v>
      </c>
      <c r="I167" s="149"/>
      <c r="L167" s="145"/>
      <c r="M167" s="150"/>
      <c r="T167" s="151"/>
      <c r="AT167" s="147" t="s">
        <v>136</v>
      </c>
      <c r="AU167" s="147" t="s">
        <v>132</v>
      </c>
      <c r="AV167" s="12" t="s">
        <v>80</v>
      </c>
      <c r="AW167" s="12" t="s">
        <v>33</v>
      </c>
      <c r="AX167" s="12" t="s">
        <v>72</v>
      </c>
      <c r="AY167" s="147" t="s">
        <v>124</v>
      </c>
    </row>
    <row r="168" spans="2:51" s="13" customFormat="1" ht="11.25">
      <c r="B168" s="152"/>
      <c r="D168" s="146" t="s">
        <v>136</v>
      </c>
      <c r="E168" s="153" t="s">
        <v>19</v>
      </c>
      <c r="F168" s="154" t="s">
        <v>232</v>
      </c>
      <c r="H168" s="155">
        <v>79.8</v>
      </c>
      <c r="I168" s="156"/>
      <c r="L168" s="152"/>
      <c r="M168" s="157"/>
      <c r="T168" s="158"/>
      <c r="AT168" s="153" t="s">
        <v>136</v>
      </c>
      <c r="AU168" s="153" t="s">
        <v>132</v>
      </c>
      <c r="AV168" s="13" t="s">
        <v>132</v>
      </c>
      <c r="AW168" s="13" t="s">
        <v>33</v>
      </c>
      <c r="AX168" s="13" t="s">
        <v>72</v>
      </c>
      <c r="AY168" s="153" t="s">
        <v>124</v>
      </c>
    </row>
    <row r="169" spans="2:51" s="13" customFormat="1" ht="11.25">
      <c r="B169" s="152"/>
      <c r="D169" s="146" t="s">
        <v>136</v>
      </c>
      <c r="E169" s="153" t="s">
        <v>19</v>
      </c>
      <c r="F169" s="154" t="s">
        <v>233</v>
      </c>
      <c r="H169" s="155">
        <v>120</v>
      </c>
      <c r="I169" s="156"/>
      <c r="L169" s="152"/>
      <c r="M169" s="157"/>
      <c r="T169" s="158"/>
      <c r="AT169" s="153" t="s">
        <v>136</v>
      </c>
      <c r="AU169" s="153" t="s">
        <v>132</v>
      </c>
      <c r="AV169" s="13" t="s">
        <v>132</v>
      </c>
      <c r="AW169" s="13" t="s">
        <v>33</v>
      </c>
      <c r="AX169" s="13" t="s">
        <v>72</v>
      </c>
      <c r="AY169" s="153" t="s">
        <v>124</v>
      </c>
    </row>
    <row r="170" spans="2:51" s="14" customFormat="1" ht="11.25">
      <c r="B170" s="159"/>
      <c r="D170" s="146" t="s">
        <v>136</v>
      </c>
      <c r="E170" s="160" t="s">
        <v>19</v>
      </c>
      <c r="F170" s="161" t="s">
        <v>168</v>
      </c>
      <c r="H170" s="162">
        <v>199.8</v>
      </c>
      <c r="I170" s="163"/>
      <c r="L170" s="159"/>
      <c r="M170" s="164"/>
      <c r="T170" s="165"/>
      <c r="AT170" s="160" t="s">
        <v>136</v>
      </c>
      <c r="AU170" s="160" t="s">
        <v>132</v>
      </c>
      <c r="AV170" s="14" t="s">
        <v>131</v>
      </c>
      <c r="AW170" s="14" t="s">
        <v>33</v>
      </c>
      <c r="AX170" s="14" t="s">
        <v>80</v>
      </c>
      <c r="AY170" s="160" t="s">
        <v>124</v>
      </c>
    </row>
    <row r="171" spans="2:65" s="1" customFormat="1" ht="16.5" customHeight="1">
      <c r="B171" s="33"/>
      <c r="C171" s="166" t="s">
        <v>234</v>
      </c>
      <c r="D171" s="166" t="s">
        <v>193</v>
      </c>
      <c r="E171" s="167" t="s">
        <v>235</v>
      </c>
      <c r="F171" s="168" t="s">
        <v>236</v>
      </c>
      <c r="G171" s="169" t="s">
        <v>229</v>
      </c>
      <c r="H171" s="170">
        <v>209.79</v>
      </c>
      <c r="I171" s="171"/>
      <c r="J171" s="172">
        <f>ROUND(I171*H171,2)</f>
        <v>0</v>
      </c>
      <c r="K171" s="168" t="s">
        <v>130</v>
      </c>
      <c r="L171" s="173"/>
      <c r="M171" s="174" t="s">
        <v>19</v>
      </c>
      <c r="N171" s="175" t="s">
        <v>44</v>
      </c>
      <c r="P171" s="137">
        <f>O171*H171</f>
        <v>0</v>
      </c>
      <c r="Q171" s="137">
        <v>3E-05</v>
      </c>
      <c r="R171" s="137">
        <f>Q171*H171</f>
        <v>0.0062937</v>
      </c>
      <c r="S171" s="137">
        <v>0</v>
      </c>
      <c r="T171" s="138">
        <f>S171*H171</f>
        <v>0</v>
      </c>
      <c r="AR171" s="139" t="s">
        <v>182</v>
      </c>
      <c r="AT171" s="139" t="s">
        <v>193</v>
      </c>
      <c r="AU171" s="139" t="s">
        <v>132</v>
      </c>
      <c r="AY171" s="18" t="s">
        <v>124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132</v>
      </c>
      <c r="BK171" s="140">
        <f>ROUND(I171*H171,2)</f>
        <v>0</v>
      </c>
      <c r="BL171" s="18" t="s">
        <v>131</v>
      </c>
      <c r="BM171" s="139" t="s">
        <v>237</v>
      </c>
    </row>
    <row r="172" spans="2:51" s="13" customFormat="1" ht="11.25">
      <c r="B172" s="152"/>
      <c r="D172" s="146" t="s">
        <v>136</v>
      </c>
      <c r="F172" s="154" t="s">
        <v>238</v>
      </c>
      <c r="H172" s="155">
        <v>209.79</v>
      </c>
      <c r="I172" s="156"/>
      <c r="L172" s="152"/>
      <c r="M172" s="157"/>
      <c r="T172" s="158"/>
      <c r="AT172" s="153" t="s">
        <v>136</v>
      </c>
      <c r="AU172" s="153" t="s">
        <v>132</v>
      </c>
      <c r="AV172" s="13" t="s">
        <v>132</v>
      </c>
      <c r="AW172" s="13" t="s">
        <v>4</v>
      </c>
      <c r="AX172" s="13" t="s">
        <v>80</v>
      </c>
      <c r="AY172" s="153" t="s">
        <v>124</v>
      </c>
    </row>
    <row r="173" spans="2:65" s="1" customFormat="1" ht="24.2" customHeight="1">
      <c r="B173" s="33"/>
      <c r="C173" s="128" t="s">
        <v>239</v>
      </c>
      <c r="D173" s="128" t="s">
        <v>126</v>
      </c>
      <c r="E173" s="129" t="s">
        <v>240</v>
      </c>
      <c r="F173" s="130" t="s">
        <v>241</v>
      </c>
      <c r="G173" s="131" t="s">
        <v>129</v>
      </c>
      <c r="H173" s="132">
        <v>120.405</v>
      </c>
      <c r="I173" s="133"/>
      <c r="J173" s="134">
        <f>ROUND(I173*H173,2)</f>
        <v>0</v>
      </c>
      <c r="K173" s="130" t="s">
        <v>130</v>
      </c>
      <c r="L173" s="33"/>
      <c r="M173" s="135" t="s">
        <v>19</v>
      </c>
      <c r="N173" s="136" t="s">
        <v>44</v>
      </c>
      <c r="P173" s="137">
        <f>O173*H173</f>
        <v>0</v>
      </c>
      <c r="Q173" s="137">
        <v>0.00285</v>
      </c>
      <c r="R173" s="137">
        <f>Q173*H173</f>
        <v>0.34315425</v>
      </c>
      <c r="S173" s="137">
        <v>0</v>
      </c>
      <c r="T173" s="138">
        <f>S173*H173</f>
        <v>0</v>
      </c>
      <c r="AR173" s="139" t="s">
        <v>131</v>
      </c>
      <c r="AT173" s="139" t="s">
        <v>126</v>
      </c>
      <c r="AU173" s="139" t="s">
        <v>132</v>
      </c>
      <c r="AY173" s="18" t="s">
        <v>124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8" t="s">
        <v>132</v>
      </c>
      <c r="BK173" s="140">
        <f>ROUND(I173*H173,2)</f>
        <v>0</v>
      </c>
      <c r="BL173" s="18" t="s">
        <v>131</v>
      </c>
      <c r="BM173" s="139" t="s">
        <v>242</v>
      </c>
    </row>
    <row r="174" spans="2:47" s="1" customFormat="1" ht="11.25">
      <c r="B174" s="33"/>
      <c r="D174" s="141" t="s">
        <v>134</v>
      </c>
      <c r="F174" s="142" t="s">
        <v>243</v>
      </c>
      <c r="I174" s="143"/>
      <c r="L174" s="33"/>
      <c r="M174" s="144"/>
      <c r="T174" s="54"/>
      <c r="AT174" s="18" t="s">
        <v>134</v>
      </c>
      <c r="AU174" s="18" t="s">
        <v>132</v>
      </c>
    </row>
    <row r="175" spans="2:65" s="1" customFormat="1" ht="24.2" customHeight="1">
      <c r="B175" s="33"/>
      <c r="C175" s="128" t="s">
        <v>244</v>
      </c>
      <c r="D175" s="128" t="s">
        <v>126</v>
      </c>
      <c r="E175" s="129" t="s">
        <v>245</v>
      </c>
      <c r="F175" s="130" t="s">
        <v>246</v>
      </c>
      <c r="G175" s="131" t="s">
        <v>129</v>
      </c>
      <c r="H175" s="132">
        <v>86.4</v>
      </c>
      <c r="I175" s="133"/>
      <c r="J175" s="134">
        <f>ROUND(I175*H175,2)</f>
        <v>0</v>
      </c>
      <c r="K175" s="130" t="s">
        <v>130</v>
      </c>
      <c r="L175" s="33"/>
      <c r="M175" s="135" t="s">
        <v>19</v>
      </c>
      <c r="N175" s="136" t="s">
        <v>44</v>
      </c>
      <c r="P175" s="137">
        <f>O175*H175</f>
        <v>0</v>
      </c>
      <c r="Q175" s="137">
        <v>0</v>
      </c>
      <c r="R175" s="137">
        <f>Q175*H175</f>
        <v>0</v>
      </c>
      <c r="S175" s="137">
        <v>0</v>
      </c>
      <c r="T175" s="138">
        <f>S175*H175</f>
        <v>0</v>
      </c>
      <c r="AR175" s="139" t="s">
        <v>131</v>
      </c>
      <c r="AT175" s="139" t="s">
        <v>126</v>
      </c>
      <c r="AU175" s="139" t="s">
        <v>132</v>
      </c>
      <c r="AY175" s="18" t="s">
        <v>124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132</v>
      </c>
      <c r="BK175" s="140">
        <f>ROUND(I175*H175,2)</f>
        <v>0</v>
      </c>
      <c r="BL175" s="18" t="s">
        <v>131</v>
      </c>
      <c r="BM175" s="139" t="s">
        <v>247</v>
      </c>
    </row>
    <row r="176" spans="2:47" s="1" customFormat="1" ht="11.25">
      <c r="B176" s="33"/>
      <c r="D176" s="141" t="s">
        <v>134</v>
      </c>
      <c r="F176" s="142" t="s">
        <v>248</v>
      </c>
      <c r="I176" s="143"/>
      <c r="L176" s="33"/>
      <c r="M176" s="144"/>
      <c r="T176" s="54"/>
      <c r="AT176" s="18" t="s">
        <v>134</v>
      </c>
      <c r="AU176" s="18" t="s">
        <v>132</v>
      </c>
    </row>
    <row r="177" spans="2:51" s="12" customFormat="1" ht="11.25">
      <c r="B177" s="145"/>
      <c r="D177" s="146" t="s">
        <v>136</v>
      </c>
      <c r="E177" s="147" t="s">
        <v>19</v>
      </c>
      <c r="F177" s="148" t="s">
        <v>173</v>
      </c>
      <c r="H177" s="147" t="s">
        <v>19</v>
      </c>
      <c r="I177" s="149"/>
      <c r="L177" s="145"/>
      <c r="M177" s="150"/>
      <c r="T177" s="151"/>
      <c r="AT177" s="147" t="s">
        <v>136</v>
      </c>
      <c r="AU177" s="147" t="s">
        <v>132</v>
      </c>
      <c r="AV177" s="12" t="s">
        <v>80</v>
      </c>
      <c r="AW177" s="12" t="s">
        <v>33</v>
      </c>
      <c r="AX177" s="12" t="s">
        <v>72</v>
      </c>
      <c r="AY177" s="147" t="s">
        <v>124</v>
      </c>
    </row>
    <row r="178" spans="2:51" s="13" customFormat="1" ht="11.25">
      <c r="B178" s="152"/>
      <c r="D178" s="146" t="s">
        <v>136</v>
      </c>
      <c r="E178" s="153" t="s">
        <v>19</v>
      </c>
      <c r="F178" s="154" t="s">
        <v>249</v>
      </c>
      <c r="H178" s="155">
        <v>15.6</v>
      </c>
      <c r="I178" s="156"/>
      <c r="L178" s="152"/>
      <c r="M178" s="157"/>
      <c r="T178" s="158"/>
      <c r="AT178" s="153" t="s">
        <v>136</v>
      </c>
      <c r="AU178" s="153" t="s">
        <v>132</v>
      </c>
      <c r="AV178" s="13" t="s">
        <v>132</v>
      </c>
      <c r="AW178" s="13" t="s">
        <v>33</v>
      </c>
      <c r="AX178" s="13" t="s">
        <v>72</v>
      </c>
      <c r="AY178" s="153" t="s">
        <v>124</v>
      </c>
    </row>
    <row r="179" spans="2:51" s="13" customFormat="1" ht="11.25">
      <c r="B179" s="152"/>
      <c r="D179" s="146" t="s">
        <v>136</v>
      </c>
      <c r="E179" s="153" t="s">
        <v>19</v>
      </c>
      <c r="F179" s="154" t="s">
        <v>250</v>
      </c>
      <c r="H179" s="155">
        <v>23.6</v>
      </c>
      <c r="I179" s="156"/>
      <c r="L179" s="152"/>
      <c r="M179" s="157"/>
      <c r="T179" s="158"/>
      <c r="AT179" s="153" t="s">
        <v>136</v>
      </c>
      <c r="AU179" s="153" t="s">
        <v>132</v>
      </c>
      <c r="AV179" s="13" t="s">
        <v>132</v>
      </c>
      <c r="AW179" s="13" t="s">
        <v>33</v>
      </c>
      <c r="AX179" s="13" t="s">
        <v>72</v>
      </c>
      <c r="AY179" s="153" t="s">
        <v>124</v>
      </c>
    </row>
    <row r="180" spans="2:51" s="13" customFormat="1" ht="11.25">
      <c r="B180" s="152"/>
      <c r="D180" s="146" t="s">
        <v>136</v>
      </c>
      <c r="E180" s="153" t="s">
        <v>19</v>
      </c>
      <c r="F180" s="154" t="s">
        <v>251</v>
      </c>
      <c r="H180" s="155">
        <v>23.6</v>
      </c>
      <c r="I180" s="156"/>
      <c r="L180" s="152"/>
      <c r="M180" s="157"/>
      <c r="T180" s="158"/>
      <c r="AT180" s="153" t="s">
        <v>136</v>
      </c>
      <c r="AU180" s="153" t="s">
        <v>132</v>
      </c>
      <c r="AV180" s="13" t="s">
        <v>132</v>
      </c>
      <c r="AW180" s="13" t="s">
        <v>33</v>
      </c>
      <c r="AX180" s="13" t="s">
        <v>72</v>
      </c>
      <c r="AY180" s="153" t="s">
        <v>124</v>
      </c>
    </row>
    <row r="181" spans="2:51" s="13" customFormat="1" ht="11.25">
      <c r="B181" s="152"/>
      <c r="D181" s="146" t="s">
        <v>136</v>
      </c>
      <c r="E181" s="153" t="s">
        <v>19</v>
      </c>
      <c r="F181" s="154" t="s">
        <v>252</v>
      </c>
      <c r="H181" s="155">
        <v>23.6</v>
      </c>
      <c r="I181" s="156"/>
      <c r="L181" s="152"/>
      <c r="M181" s="157"/>
      <c r="T181" s="158"/>
      <c r="AT181" s="153" t="s">
        <v>136</v>
      </c>
      <c r="AU181" s="153" t="s">
        <v>132</v>
      </c>
      <c r="AV181" s="13" t="s">
        <v>132</v>
      </c>
      <c r="AW181" s="13" t="s">
        <v>33</v>
      </c>
      <c r="AX181" s="13" t="s">
        <v>72</v>
      </c>
      <c r="AY181" s="153" t="s">
        <v>124</v>
      </c>
    </row>
    <row r="182" spans="2:51" s="14" customFormat="1" ht="11.25">
      <c r="B182" s="159"/>
      <c r="D182" s="146" t="s">
        <v>136</v>
      </c>
      <c r="E182" s="160" t="s">
        <v>19</v>
      </c>
      <c r="F182" s="161" t="s">
        <v>168</v>
      </c>
      <c r="H182" s="162">
        <v>86.4</v>
      </c>
      <c r="I182" s="163"/>
      <c r="L182" s="159"/>
      <c r="M182" s="164"/>
      <c r="T182" s="165"/>
      <c r="AT182" s="160" t="s">
        <v>136</v>
      </c>
      <c r="AU182" s="160" t="s">
        <v>132</v>
      </c>
      <c r="AV182" s="14" t="s">
        <v>131</v>
      </c>
      <c r="AW182" s="14" t="s">
        <v>33</v>
      </c>
      <c r="AX182" s="14" t="s">
        <v>80</v>
      </c>
      <c r="AY182" s="160" t="s">
        <v>124</v>
      </c>
    </row>
    <row r="183" spans="2:65" s="1" customFormat="1" ht="21.75" customHeight="1">
      <c r="B183" s="33"/>
      <c r="C183" s="128" t="s">
        <v>253</v>
      </c>
      <c r="D183" s="128" t="s">
        <v>126</v>
      </c>
      <c r="E183" s="129" t="s">
        <v>254</v>
      </c>
      <c r="F183" s="130" t="s">
        <v>255</v>
      </c>
      <c r="G183" s="131" t="s">
        <v>141</v>
      </c>
      <c r="H183" s="132">
        <v>4.419</v>
      </c>
      <c r="I183" s="133"/>
      <c r="J183" s="134">
        <f>ROUND(I183*H183,2)</f>
        <v>0</v>
      </c>
      <c r="K183" s="130" t="s">
        <v>130</v>
      </c>
      <c r="L183" s="33"/>
      <c r="M183" s="135" t="s">
        <v>19</v>
      </c>
      <c r="N183" s="136" t="s">
        <v>44</v>
      </c>
      <c r="P183" s="137">
        <f>O183*H183</f>
        <v>0</v>
      </c>
      <c r="Q183" s="137">
        <v>0.00303</v>
      </c>
      <c r="R183" s="137">
        <f>Q183*H183</f>
        <v>0.01338957</v>
      </c>
      <c r="S183" s="137">
        <v>0</v>
      </c>
      <c r="T183" s="138">
        <f>S183*H183</f>
        <v>0</v>
      </c>
      <c r="AR183" s="139" t="s">
        <v>131</v>
      </c>
      <c r="AT183" s="139" t="s">
        <v>126</v>
      </c>
      <c r="AU183" s="139" t="s">
        <v>132</v>
      </c>
      <c r="AY183" s="18" t="s">
        <v>124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132</v>
      </c>
      <c r="BK183" s="140">
        <f>ROUND(I183*H183,2)</f>
        <v>0</v>
      </c>
      <c r="BL183" s="18" t="s">
        <v>131</v>
      </c>
      <c r="BM183" s="139" t="s">
        <v>256</v>
      </c>
    </row>
    <row r="184" spans="2:47" s="1" customFormat="1" ht="11.25">
      <c r="B184" s="33"/>
      <c r="D184" s="141" t="s">
        <v>134</v>
      </c>
      <c r="F184" s="142" t="s">
        <v>257</v>
      </c>
      <c r="I184" s="143"/>
      <c r="L184" s="33"/>
      <c r="M184" s="144"/>
      <c r="T184" s="54"/>
      <c r="AT184" s="18" t="s">
        <v>134</v>
      </c>
      <c r="AU184" s="18" t="s">
        <v>132</v>
      </c>
    </row>
    <row r="185" spans="2:51" s="12" customFormat="1" ht="11.25">
      <c r="B185" s="145"/>
      <c r="D185" s="146" t="s">
        <v>136</v>
      </c>
      <c r="E185" s="147" t="s">
        <v>19</v>
      </c>
      <c r="F185" s="148" t="s">
        <v>173</v>
      </c>
      <c r="H185" s="147" t="s">
        <v>19</v>
      </c>
      <c r="I185" s="149"/>
      <c r="L185" s="145"/>
      <c r="M185" s="150"/>
      <c r="T185" s="151"/>
      <c r="AT185" s="147" t="s">
        <v>136</v>
      </c>
      <c r="AU185" s="147" t="s">
        <v>132</v>
      </c>
      <c r="AV185" s="12" t="s">
        <v>80</v>
      </c>
      <c r="AW185" s="12" t="s">
        <v>33</v>
      </c>
      <c r="AX185" s="12" t="s">
        <v>72</v>
      </c>
      <c r="AY185" s="147" t="s">
        <v>124</v>
      </c>
    </row>
    <row r="186" spans="2:51" s="13" customFormat="1" ht="11.25">
      <c r="B186" s="152"/>
      <c r="D186" s="146" t="s">
        <v>136</v>
      </c>
      <c r="E186" s="153" t="s">
        <v>19</v>
      </c>
      <c r="F186" s="154" t="s">
        <v>258</v>
      </c>
      <c r="H186" s="155">
        <v>1.473</v>
      </c>
      <c r="I186" s="156"/>
      <c r="L186" s="152"/>
      <c r="M186" s="157"/>
      <c r="T186" s="158"/>
      <c r="AT186" s="153" t="s">
        <v>136</v>
      </c>
      <c r="AU186" s="153" t="s">
        <v>132</v>
      </c>
      <c r="AV186" s="13" t="s">
        <v>132</v>
      </c>
      <c r="AW186" s="13" t="s">
        <v>33</v>
      </c>
      <c r="AX186" s="13" t="s">
        <v>72</v>
      </c>
      <c r="AY186" s="153" t="s">
        <v>124</v>
      </c>
    </row>
    <row r="187" spans="2:51" s="13" customFormat="1" ht="11.25">
      <c r="B187" s="152"/>
      <c r="D187" s="146" t="s">
        <v>136</v>
      </c>
      <c r="E187" s="153" t="s">
        <v>19</v>
      </c>
      <c r="F187" s="154" t="s">
        <v>259</v>
      </c>
      <c r="H187" s="155">
        <v>1.473</v>
      </c>
      <c r="I187" s="156"/>
      <c r="L187" s="152"/>
      <c r="M187" s="157"/>
      <c r="T187" s="158"/>
      <c r="AT187" s="153" t="s">
        <v>136</v>
      </c>
      <c r="AU187" s="153" t="s">
        <v>132</v>
      </c>
      <c r="AV187" s="13" t="s">
        <v>132</v>
      </c>
      <c r="AW187" s="13" t="s">
        <v>33</v>
      </c>
      <c r="AX187" s="13" t="s">
        <v>72</v>
      </c>
      <c r="AY187" s="153" t="s">
        <v>124</v>
      </c>
    </row>
    <row r="188" spans="2:51" s="13" customFormat="1" ht="11.25">
      <c r="B188" s="152"/>
      <c r="D188" s="146" t="s">
        <v>136</v>
      </c>
      <c r="E188" s="153" t="s">
        <v>19</v>
      </c>
      <c r="F188" s="154" t="s">
        <v>260</v>
      </c>
      <c r="H188" s="155">
        <v>1.473</v>
      </c>
      <c r="I188" s="156"/>
      <c r="L188" s="152"/>
      <c r="M188" s="157"/>
      <c r="T188" s="158"/>
      <c r="AT188" s="153" t="s">
        <v>136</v>
      </c>
      <c r="AU188" s="153" t="s">
        <v>132</v>
      </c>
      <c r="AV188" s="13" t="s">
        <v>132</v>
      </c>
      <c r="AW188" s="13" t="s">
        <v>33</v>
      </c>
      <c r="AX188" s="13" t="s">
        <v>72</v>
      </c>
      <c r="AY188" s="153" t="s">
        <v>124</v>
      </c>
    </row>
    <row r="189" spans="2:51" s="14" customFormat="1" ht="11.25">
      <c r="B189" s="159"/>
      <c r="D189" s="146" t="s">
        <v>136</v>
      </c>
      <c r="E189" s="160" t="s">
        <v>19</v>
      </c>
      <c r="F189" s="161" t="s">
        <v>168</v>
      </c>
      <c r="H189" s="162">
        <v>4.419</v>
      </c>
      <c r="I189" s="163"/>
      <c r="L189" s="159"/>
      <c r="M189" s="164"/>
      <c r="T189" s="165"/>
      <c r="AT189" s="160" t="s">
        <v>136</v>
      </c>
      <c r="AU189" s="160" t="s">
        <v>132</v>
      </c>
      <c r="AV189" s="14" t="s">
        <v>131</v>
      </c>
      <c r="AW189" s="14" t="s">
        <v>33</v>
      </c>
      <c r="AX189" s="14" t="s">
        <v>80</v>
      </c>
      <c r="AY189" s="160" t="s">
        <v>124</v>
      </c>
    </row>
    <row r="190" spans="2:65" s="1" customFormat="1" ht="16.5" customHeight="1">
      <c r="B190" s="33"/>
      <c r="C190" s="128" t="s">
        <v>261</v>
      </c>
      <c r="D190" s="128" t="s">
        <v>126</v>
      </c>
      <c r="E190" s="129" t="s">
        <v>262</v>
      </c>
      <c r="F190" s="130" t="s">
        <v>263</v>
      </c>
      <c r="G190" s="131" t="s">
        <v>129</v>
      </c>
      <c r="H190" s="132">
        <v>81.78</v>
      </c>
      <c r="I190" s="133"/>
      <c r="J190" s="134">
        <f>ROUND(I190*H190,2)</f>
        <v>0</v>
      </c>
      <c r="K190" s="130" t="s">
        <v>130</v>
      </c>
      <c r="L190" s="33"/>
      <c r="M190" s="135" t="s">
        <v>19</v>
      </c>
      <c r="N190" s="136" t="s">
        <v>44</v>
      </c>
      <c r="P190" s="137">
        <f>O190*H190</f>
        <v>0</v>
      </c>
      <c r="Q190" s="137">
        <v>0.1</v>
      </c>
      <c r="R190" s="137">
        <f>Q190*H190</f>
        <v>8.178</v>
      </c>
      <c r="S190" s="137">
        <v>0</v>
      </c>
      <c r="T190" s="138">
        <f>S190*H190</f>
        <v>0</v>
      </c>
      <c r="AR190" s="139" t="s">
        <v>131</v>
      </c>
      <c r="AT190" s="139" t="s">
        <v>126</v>
      </c>
      <c r="AU190" s="139" t="s">
        <v>132</v>
      </c>
      <c r="AY190" s="18" t="s">
        <v>124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132</v>
      </c>
      <c r="BK190" s="140">
        <f>ROUND(I190*H190,2)</f>
        <v>0</v>
      </c>
      <c r="BL190" s="18" t="s">
        <v>131</v>
      </c>
      <c r="BM190" s="139" t="s">
        <v>264</v>
      </c>
    </row>
    <row r="191" spans="2:47" s="1" customFormat="1" ht="11.25">
      <c r="B191" s="33"/>
      <c r="D191" s="141" t="s">
        <v>134</v>
      </c>
      <c r="F191" s="142" t="s">
        <v>265</v>
      </c>
      <c r="I191" s="143"/>
      <c r="L191" s="33"/>
      <c r="M191" s="144"/>
      <c r="T191" s="54"/>
      <c r="AT191" s="18" t="s">
        <v>134</v>
      </c>
      <c r="AU191" s="18" t="s">
        <v>132</v>
      </c>
    </row>
    <row r="192" spans="2:65" s="1" customFormat="1" ht="24.2" customHeight="1">
      <c r="B192" s="33"/>
      <c r="C192" s="128" t="s">
        <v>7</v>
      </c>
      <c r="D192" s="128" t="s">
        <v>126</v>
      </c>
      <c r="E192" s="129" t="s">
        <v>266</v>
      </c>
      <c r="F192" s="130" t="s">
        <v>267</v>
      </c>
      <c r="G192" s="131" t="s">
        <v>129</v>
      </c>
      <c r="H192" s="132">
        <v>81.78</v>
      </c>
      <c r="I192" s="133"/>
      <c r="J192" s="134">
        <f>ROUND(I192*H192,2)</f>
        <v>0</v>
      </c>
      <c r="K192" s="130" t="s">
        <v>130</v>
      </c>
      <c r="L192" s="33"/>
      <c r="M192" s="135" t="s">
        <v>19</v>
      </c>
      <c r="N192" s="136" t="s">
        <v>44</v>
      </c>
      <c r="P192" s="137">
        <f>O192*H192</f>
        <v>0</v>
      </c>
      <c r="Q192" s="137">
        <v>0.02</v>
      </c>
      <c r="R192" s="137">
        <f>Q192*H192</f>
        <v>1.6356000000000002</v>
      </c>
      <c r="S192" s="137">
        <v>0</v>
      </c>
      <c r="T192" s="138">
        <f>S192*H192</f>
        <v>0</v>
      </c>
      <c r="AR192" s="139" t="s">
        <v>131</v>
      </c>
      <c r="AT192" s="139" t="s">
        <v>126</v>
      </c>
      <c r="AU192" s="139" t="s">
        <v>132</v>
      </c>
      <c r="AY192" s="18" t="s">
        <v>124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8" t="s">
        <v>132</v>
      </c>
      <c r="BK192" s="140">
        <f>ROUND(I192*H192,2)</f>
        <v>0</v>
      </c>
      <c r="BL192" s="18" t="s">
        <v>131</v>
      </c>
      <c r="BM192" s="139" t="s">
        <v>268</v>
      </c>
    </row>
    <row r="193" spans="2:47" s="1" customFormat="1" ht="11.25">
      <c r="B193" s="33"/>
      <c r="D193" s="141" t="s">
        <v>134</v>
      </c>
      <c r="F193" s="142" t="s">
        <v>269</v>
      </c>
      <c r="I193" s="143"/>
      <c r="L193" s="33"/>
      <c r="M193" s="144"/>
      <c r="T193" s="54"/>
      <c r="AT193" s="18" t="s">
        <v>134</v>
      </c>
      <c r="AU193" s="18" t="s">
        <v>132</v>
      </c>
    </row>
    <row r="194" spans="2:51" s="13" customFormat="1" ht="11.25">
      <c r="B194" s="152"/>
      <c r="D194" s="146" t="s">
        <v>136</v>
      </c>
      <c r="E194" s="153" t="s">
        <v>19</v>
      </c>
      <c r="F194" s="154" t="s">
        <v>270</v>
      </c>
      <c r="H194" s="155">
        <v>81.78</v>
      </c>
      <c r="I194" s="156"/>
      <c r="L194" s="152"/>
      <c r="M194" s="157"/>
      <c r="T194" s="158"/>
      <c r="AT194" s="153" t="s">
        <v>136</v>
      </c>
      <c r="AU194" s="153" t="s">
        <v>132</v>
      </c>
      <c r="AV194" s="13" t="s">
        <v>132</v>
      </c>
      <c r="AW194" s="13" t="s">
        <v>33</v>
      </c>
      <c r="AX194" s="13" t="s">
        <v>80</v>
      </c>
      <c r="AY194" s="153" t="s">
        <v>124</v>
      </c>
    </row>
    <row r="195" spans="2:65" s="1" customFormat="1" ht="16.5" customHeight="1">
      <c r="B195" s="33"/>
      <c r="C195" s="128" t="s">
        <v>271</v>
      </c>
      <c r="D195" s="128" t="s">
        <v>126</v>
      </c>
      <c r="E195" s="129" t="s">
        <v>272</v>
      </c>
      <c r="F195" s="130" t="s">
        <v>273</v>
      </c>
      <c r="G195" s="131" t="s">
        <v>129</v>
      </c>
      <c r="H195" s="132">
        <v>81.78</v>
      </c>
      <c r="I195" s="133"/>
      <c r="J195" s="134">
        <f>ROUND(I195*H195,2)</f>
        <v>0</v>
      </c>
      <c r="K195" s="130" t="s">
        <v>130</v>
      </c>
      <c r="L195" s="33"/>
      <c r="M195" s="135" t="s">
        <v>19</v>
      </c>
      <c r="N195" s="136" t="s">
        <v>44</v>
      </c>
      <c r="P195" s="137">
        <f>O195*H195</f>
        <v>0</v>
      </c>
      <c r="Q195" s="137">
        <v>0.00013</v>
      </c>
      <c r="R195" s="137">
        <f>Q195*H195</f>
        <v>0.0106314</v>
      </c>
      <c r="S195" s="137">
        <v>0</v>
      </c>
      <c r="T195" s="138">
        <f>S195*H195</f>
        <v>0</v>
      </c>
      <c r="AR195" s="139" t="s">
        <v>131</v>
      </c>
      <c r="AT195" s="139" t="s">
        <v>126</v>
      </c>
      <c r="AU195" s="139" t="s">
        <v>132</v>
      </c>
      <c r="AY195" s="18" t="s">
        <v>124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8" t="s">
        <v>132</v>
      </c>
      <c r="BK195" s="140">
        <f>ROUND(I195*H195,2)</f>
        <v>0</v>
      </c>
      <c r="BL195" s="18" t="s">
        <v>131</v>
      </c>
      <c r="BM195" s="139" t="s">
        <v>274</v>
      </c>
    </row>
    <row r="196" spans="2:47" s="1" customFormat="1" ht="11.25">
      <c r="B196" s="33"/>
      <c r="D196" s="141" t="s">
        <v>134</v>
      </c>
      <c r="F196" s="142" t="s">
        <v>275</v>
      </c>
      <c r="I196" s="143"/>
      <c r="L196" s="33"/>
      <c r="M196" s="144"/>
      <c r="T196" s="54"/>
      <c r="AT196" s="18" t="s">
        <v>134</v>
      </c>
      <c r="AU196" s="18" t="s">
        <v>132</v>
      </c>
    </row>
    <row r="197" spans="2:51" s="12" customFormat="1" ht="11.25">
      <c r="B197" s="145"/>
      <c r="D197" s="146" t="s">
        <v>136</v>
      </c>
      <c r="E197" s="147" t="s">
        <v>19</v>
      </c>
      <c r="F197" s="148" t="s">
        <v>173</v>
      </c>
      <c r="H197" s="147" t="s">
        <v>19</v>
      </c>
      <c r="I197" s="149"/>
      <c r="L197" s="145"/>
      <c r="M197" s="150"/>
      <c r="T197" s="151"/>
      <c r="AT197" s="147" t="s">
        <v>136</v>
      </c>
      <c r="AU197" s="147" t="s">
        <v>132</v>
      </c>
      <c r="AV197" s="12" t="s">
        <v>80</v>
      </c>
      <c r="AW197" s="12" t="s">
        <v>33</v>
      </c>
      <c r="AX197" s="12" t="s">
        <v>72</v>
      </c>
      <c r="AY197" s="147" t="s">
        <v>124</v>
      </c>
    </row>
    <row r="198" spans="2:51" s="13" customFormat="1" ht="11.25">
      <c r="B198" s="152"/>
      <c r="D198" s="146" t="s">
        <v>136</v>
      </c>
      <c r="E198" s="153" t="s">
        <v>19</v>
      </c>
      <c r="F198" s="154" t="s">
        <v>174</v>
      </c>
      <c r="H198" s="155">
        <v>27.26</v>
      </c>
      <c r="I198" s="156"/>
      <c r="L198" s="152"/>
      <c r="M198" s="157"/>
      <c r="T198" s="158"/>
      <c r="AT198" s="153" t="s">
        <v>136</v>
      </c>
      <c r="AU198" s="153" t="s">
        <v>132</v>
      </c>
      <c r="AV198" s="13" t="s">
        <v>132</v>
      </c>
      <c r="AW198" s="13" t="s">
        <v>33</v>
      </c>
      <c r="AX198" s="13" t="s">
        <v>72</v>
      </c>
      <c r="AY198" s="153" t="s">
        <v>124</v>
      </c>
    </row>
    <row r="199" spans="2:51" s="13" customFormat="1" ht="11.25">
      <c r="B199" s="152"/>
      <c r="D199" s="146" t="s">
        <v>136</v>
      </c>
      <c r="E199" s="153" t="s">
        <v>19</v>
      </c>
      <c r="F199" s="154" t="s">
        <v>175</v>
      </c>
      <c r="H199" s="155">
        <v>27.26</v>
      </c>
      <c r="I199" s="156"/>
      <c r="L199" s="152"/>
      <c r="M199" s="157"/>
      <c r="T199" s="158"/>
      <c r="AT199" s="153" t="s">
        <v>136</v>
      </c>
      <c r="AU199" s="153" t="s">
        <v>132</v>
      </c>
      <c r="AV199" s="13" t="s">
        <v>132</v>
      </c>
      <c r="AW199" s="13" t="s">
        <v>33</v>
      </c>
      <c r="AX199" s="13" t="s">
        <v>72</v>
      </c>
      <c r="AY199" s="153" t="s">
        <v>124</v>
      </c>
    </row>
    <row r="200" spans="2:51" s="13" customFormat="1" ht="11.25">
      <c r="B200" s="152"/>
      <c r="D200" s="146" t="s">
        <v>136</v>
      </c>
      <c r="E200" s="153" t="s">
        <v>19</v>
      </c>
      <c r="F200" s="154" t="s">
        <v>176</v>
      </c>
      <c r="H200" s="155">
        <v>27.26</v>
      </c>
      <c r="I200" s="156"/>
      <c r="L200" s="152"/>
      <c r="M200" s="157"/>
      <c r="T200" s="158"/>
      <c r="AT200" s="153" t="s">
        <v>136</v>
      </c>
      <c r="AU200" s="153" t="s">
        <v>132</v>
      </c>
      <c r="AV200" s="13" t="s">
        <v>132</v>
      </c>
      <c r="AW200" s="13" t="s">
        <v>33</v>
      </c>
      <c r="AX200" s="13" t="s">
        <v>72</v>
      </c>
      <c r="AY200" s="153" t="s">
        <v>124</v>
      </c>
    </row>
    <row r="201" spans="2:51" s="14" customFormat="1" ht="11.25">
      <c r="B201" s="159"/>
      <c r="D201" s="146" t="s">
        <v>136</v>
      </c>
      <c r="E201" s="160" t="s">
        <v>19</v>
      </c>
      <c r="F201" s="161" t="s">
        <v>168</v>
      </c>
      <c r="H201" s="162">
        <v>81.78</v>
      </c>
      <c r="I201" s="163"/>
      <c r="L201" s="159"/>
      <c r="M201" s="164"/>
      <c r="T201" s="165"/>
      <c r="AT201" s="160" t="s">
        <v>136</v>
      </c>
      <c r="AU201" s="160" t="s">
        <v>132</v>
      </c>
      <c r="AV201" s="14" t="s">
        <v>131</v>
      </c>
      <c r="AW201" s="14" t="s">
        <v>33</v>
      </c>
      <c r="AX201" s="14" t="s">
        <v>80</v>
      </c>
      <c r="AY201" s="160" t="s">
        <v>124</v>
      </c>
    </row>
    <row r="202" spans="2:65" s="1" customFormat="1" ht="24.2" customHeight="1">
      <c r="B202" s="33"/>
      <c r="C202" s="128" t="s">
        <v>276</v>
      </c>
      <c r="D202" s="128" t="s">
        <v>126</v>
      </c>
      <c r="E202" s="129" t="s">
        <v>277</v>
      </c>
      <c r="F202" s="130" t="s">
        <v>278</v>
      </c>
      <c r="G202" s="131" t="s">
        <v>229</v>
      </c>
      <c r="H202" s="132">
        <v>116.1</v>
      </c>
      <c r="I202" s="133"/>
      <c r="J202" s="134">
        <f>ROUND(I202*H202,2)</f>
        <v>0</v>
      </c>
      <c r="K202" s="130" t="s">
        <v>130</v>
      </c>
      <c r="L202" s="33"/>
      <c r="M202" s="135" t="s">
        <v>19</v>
      </c>
      <c r="N202" s="136" t="s">
        <v>44</v>
      </c>
      <c r="P202" s="137">
        <f>O202*H202</f>
        <v>0</v>
      </c>
      <c r="Q202" s="137">
        <v>2E-05</v>
      </c>
      <c r="R202" s="137">
        <f>Q202*H202</f>
        <v>0.0023220000000000003</v>
      </c>
      <c r="S202" s="137">
        <v>0</v>
      </c>
      <c r="T202" s="138">
        <f>S202*H202</f>
        <v>0</v>
      </c>
      <c r="AR202" s="139" t="s">
        <v>131</v>
      </c>
      <c r="AT202" s="139" t="s">
        <v>126</v>
      </c>
      <c r="AU202" s="139" t="s">
        <v>132</v>
      </c>
      <c r="AY202" s="18" t="s">
        <v>124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132</v>
      </c>
      <c r="BK202" s="140">
        <f>ROUND(I202*H202,2)</f>
        <v>0</v>
      </c>
      <c r="BL202" s="18" t="s">
        <v>131</v>
      </c>
      <c r="BM202" s="139" t="s">
        <v>279</v>
      </c>
    </row>
    <row r="203" spans="2:47" s="1" customFormat="1" ht="11.25">
      <c r="B203" s="33"/>
      <c r="D203" s="141" t="s">
        <v>134</v>
      </c>
      <c r="F203" s="142" t="s">
        <v>280</v>
      </c>
      <c r="I203" s="143"/>
      <c r="L203" s="33"/>
      <c r="M203" s="144"/>
      <c r="T203" s="54"/>
      <c r="AT203" s="18" t="s">
        <v>134</v>
      </c>
      <c r="AU203" s="18" t="s">
        <v>132</v>
      </c>
    </row>
    <row r="204" spans="2:51" s="12" customFormat="1" ht="11.25">
      <c r="B204" s="145"/>
      <c r="D204" s="146" t="s">
        <v>136</v>
      </c>
      <c r="E204" s="147" t="s">
        <v>19</v>
      </c>
      <c r="F204" s="148" t="s">
        <v>173</v>
      </c>
      <c r="H204" s="147" t="s">
        <v>19</v>
      </c>
      <c r="I204" s="149"/>
      <c r="L204" s="145"/>
      <c r="M204" s="150"/>
      <c r="T204" s="151"/>
      <c r="AT204" s="147" t="s">
        <v>136</v>
      </c>
      <c r="AU204" s="147" t="s">
        <v>132</v>
      </c>
      <c r="AV204" s="12" t="s">
        <v>80</v>
      </c>
      <c r="AW204" s="12" t="s">
        <v>33</v>
      </c>
      <c r="AX204" s="12" t="s">
        <v>72</v>
      </c>
      <c r="AY204" s="147" t="s">
        <v>124</v>
      </c>
    </row>
    <row r="205" spans="2:51" s="13" customFormat="1" ht="11.25">
      <c r="B205" s="152"/>
      <c r="D205" s="146" t="s">
        <v>136</v>
      </c>
      <c r="E205" s="153" t="s">
        <v>19</v>
      </c>
      <c r="F205" s="154" t="s">
        <v>281</v>
      </c>
      <c r="H205" s="155">
        <v>20.85</v>
      </c>
      <c r="I205" s="156"/>
      <c r="L205" s="152"/>
      <c r="M205" s="157"/>
      <c r="T205" s="158"/>
      <c r="AT205" s="153" t="s">
        <v>136</v>
      </c>
      <c r="AU205" s="153" t="s">
        <v>132</v>
      </c>
      <c r="AV205" s="13" t="s">
        <v>132</v>
      </c>
      <c r="AW205" s="13" t="s">
        <v>33</v>
      </c>
      <c r="AX205" s="13" t="s">
        <v>72</v>
      </c>
      <c r="AY205" s="153" t="s">
        <v>124</v>
      </c>
    </row>
    <row r="206" spans="2:51" s="13" customFormat="1" ht="11.25">
      <c r="B206" s="152"/>
      <c r="D206" s="146" t="s">
        <v>136</v>
      </c>
      <c r="E206" s="153" t="s">
        <v>19</v>
      </c>
      <c r="F206" s="154" t="s">
        <v>282</v>
      </c>
      <c r="H206" s="155">
        <v>17.85</v>
      </c>
      <c r="I206" s="156"/>
      <c r="L206" s="152"/>
      <c r="M206" s="157"/>
      <c r="T206" s="158"/>
      <c r="AT206" s="153" t="s">
        <v>136</v>
      </c>
      <c r="AU206" s="153" t="s">
        <v>132</v>
      </c>
      <c r="AV206" s="13" t="s">
        <v>132</v>
      </c>
      <c r="AW206" s="13" t="s">
        <v>33</v>
      </c>
      <c r="AX206" s="13" t="s">
        <v>72</v>
      </c>
      <c r="AY206" s="153" t="s">
        <v>124</v>
      </c>
    </row>
    <row r="207" spans="2:51" s="13" customFormat="1" ht="11.25">
      <c r="B207" s="152"/>
      <c r="D207" s="146" t="s">
        <v>136</v>
      </c>
      <c r="E207" s="153" t="s">
        <v>19</v>
      </c>
      <c r="F207" s="154" t="s">
        <v>283</v>
      </c>
      <c r="H207" s="155">
        <v>20.85</v>
      </c>
      <c r="I207" s="156"/>
      <c r="L207" s="152"/>
      <c r="M207" s="157"/>
      <c r="T207" s="158"/>
      <c r="AT207" s="153" t="s">
        <v>136</v>
      </c>
      <c r="AU207" s="153" t="s">
        <v>132</v>
      </c>
      <c r="AV207" s="13" t="s">
        <v>132</v>
      </c>
      <c r="AW207" s="13" t="s">
        <v>33</v>
      </c>
      <c r="AX207" s="13" t="s">
        <v>72</v>
      </c>
      <c r="AY207" s="153" t="s">
        <v>124</v>
      </c>
    </row>
    <row r="208" spans="2:51" s="13" customFormat="1" ht="11.25">
      <c r="B208" s="152"/>
      <c r="D208" s="146" t="s">
        <v>136</v>
      </c>
      <c r="E208" s="153" t="s">
        <v>19</v>
      </c>
      <c r="F208" s="154" t="s">
        <v>284</v>
      </c>
      <c r="H208" s="155">
        <v>17.85</v>
      </c>
      <c r="I208" s="156"/>
      <c r="L208" s="152"/>
      <c r="M208" s="157"/>
      <c r="T208" s="158"/>
      <c r="AT208" s="153" t="s">
        <v>136</v>
      </c>
      <c r="AU208" s="153" t="s">
        <v>132</v>
      </c>
      <c r="AV208" s="13" t="s">
        <v>132</v>
      </c>
      <c r="AW208" s="13" t="s">
        <v>33</v>
      </c>
      <c r="AX208" s="13" t="s">
        <v>72</v>
      </c>
      <c r="AY208" s="153" t="s">
        <v>124</v>
      </c>
    </row>
    <row r="209" spans="2:51" s="13" customFormat="1" ht="11.25">
      <c r="B209" s="152"/>
      <c r="D209" s="146" t="s">
        <v>136</v>
      </c>
      <c r="E209" s="153" t="s">
        <v>19</v>
      </c>
      <c r="F209" s="154" t="s">
        <v>285</v>
      </c>
      <c r="H209" s="155">
        <v>20.85</v>
      </c>
      <c r="I209" s="156"/>
      <c r="L209" s="152"/>
      <c r="M209" s="157"/>
      <c r="T209" s="158"/>
      <c r="AT209" s="153" t="s">
        <v>136</v>
      </c>
      <c r="AU209" s="153" t="s">
        <v>132</v>
      </c>
      <c r="AV209" s="13" t="s">
        <v>132</v>
      </c>
      <c r="AW209" s="13" t="s">
        <v>33</v>
      </c>
      <c r="AX209" s="13" t="s">
        <v>72</v>
      </c>
      <c r="AY209" s="153" t="s">
        <v>124</v>
      </c>
    </row>
    <row r="210" spans="2:51" s="13" customFormat="1" ht="11.25">
      <c r="B210" s="152"/>
      <c r="D210" s="146" t="s">
        <v>136</v>
      </c>
      <c r="E210" s="153" t="s">
        <v>19</v>
      </c>
      <c r="F210" s="154" t="s">
        <v>286</v>
      </c>
      <c r="H210" s="155">
        <v>17.85</v>
      </c>
      <c r="I210" s="156"/>
      <c r="L210" s="152"/>
      <c r="M210" s="157"/>
      <c r="T210" s="158"/>
      <c r="AT210" s="153" t="s">
        <v>136</v>
      </c>
      <c r="AU210" s="153" t="s">
        <v>132</v>
      </c>
      <c r="AV210" s="13" t="s">
        <v>132</v>
      </c>
      <c r="AW210" s="13" t="s">
        <v>33</v>
      </c>
      <c r="AX210" s="13" t="s">
        <v>72</v>
      </c>
      <c r="AY210" s="153" t="s">
        <v>124</v>
      </c>
    </row>
    <row r="211" spans="2:51" s="14" customFormat="1" ht="11.25">
      <c r="B211" s="159"/>
      <c r="D211" s="146" t="s">
        <v>136</v>
      </c>
      <c r="E211" s="160" t="s">
        <v>19</v>
      </c>
      <c r="F211" s="161" t="s">
        <v>168</v>
      </c>
      <c r="H211" s="162">
        <v>116.1</v>
      </c>
      <c r="I211" s="163"/>
      <c r="L211" s="159"/>
      <c r="M211" s="164"/>
      <c r="T211" s="165"/>
      <c r="AT211" s="160" t="s">
        <v>136</v>
      </c>
      <c r="AU211" s="160" t="s">
        <v>132</v>
      </c>
      <c r="AV211" s="14" t="s">
        <v>131</v>
      </c>
      <c r="AW211" s="14" t="s">
        <v>33</v>
      </c>
      <c r="AX211" s="14" t="s">
        <v>80</v>
      </c>
      <c r="AY211" s="160" t="s">
        <v>124</v>
      </c>
    </row>
    <row r="212" spans="2:63" s="11" customFormat="1" ht="22.9" customHeight="1">
      <c r="B212" s="116"/>
      <c r="D212" s="117" t="s">
        <v>71</v>
      </c>
      <c r="E212" s="126" t="s">
        <v>187</v>
      </c>
      <c r="F212" s="126" t="s">
        <v>287</v>
      </c>
      <c r="I212" s="119"/>
      <c r="J212" s="127">
        <f>BK212</f>
        <v>0</v>
      </c>
      <c r="L212" s="116"/>
      <c r="M212" s="121"/>
      <c r="P212" s="122">
        <f>SUM(P213:P267)</f>
        <v>0</v>
      </c>
      <c r="R212" s="122">
        <f>SUM(R213:R267)</f>
        <v>0.010234</v>
      </c>
      <c r="T212" s="123">
        <f>SUM(T213:T267)</f>
        <v>30.100124620000006</v>
      </c>
      <c r="AR212" s="117" t="s">
        <v>80</v>
      </c>
      <c r="AT212" s="124" t="s">
        <v>71</v>
      </c>
      <c r="AU212" s="124" t="s">
        <v>80</v>
      </c>
      <c r="AY212" s="117" t="s">
        <v>124</v>
      </c>
      <c r="BK212" s="125">
        <f>SUM(BK213:BK267)</f>
        <v>0</v>
      </c>
    </row>
    <row r="213" spans="2:65" s="1" customFormat="1" ht="24.2" customHeight="1">
      <c r="B213" s="33"/>
      <c r="C213" s="128" t="s">
        <v>288</v>
      </c>
      <c r="D213" s="128" t="s">
        <v>126</v>
      </c>
      <c r="E213" s="129" t="s">
        <v>289</v>
      </c>
      <c r="F213" s="130" t="s">
        <v>290</v>
      </c>
      <c r="G213" s="131" t="s">
        <v>129</v>
      </c>
      <c r="H213" s="132">
        <v>234</v>
      </c>
      <c r="I213" s="133"/>
      <c r="J213" s="134">
        <f>ROUND(I213*H213,2)</f>
        <v>0</v>
      </c>
      <c r="K213" s="130" t="s">
        <v>291</v>
      </c>
      <c r="L213" s="33"/>
      <c r="M213" s="135" t="s">
        <v>19</v>
      </c>
      <c r="N213" s="136" t="s">
        <v>44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131</v>
      </c>
      <c r="AT213" s="139" t="s">
        <v>126</v>
      </c>
      <c r="AU213" s="139" t="s">
        <v>132</v>
      </c>
      <c r="AY213" s="18" t="s">
        <v>124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132</v>
      </c>
      <c r="BK213" s="140">
        <f>ROUND(I213*H213,2)</f>
        <v>0</v>
      </c>
      <c r="BL213" s="18" t="s">
        <v>131</v>
      </c>
      <c r="BM213" s="139" t="s">
        <v>292</v>
      </c>
    </row>
    <row r="214" spans="2:51" s="12" customFormat="1" ht="11.25">
      <c r="B214" s="145"/>
      <c r="D214" s="146" t="s">
        <v>136</v>
      </c>
      <c r="E214" s="147" t="s">
        <v>19</v>
      </c>
      <c r="F214" s="148" t="s">
        <v>173</v>
      </c>
      <c r="H214" s="147" t="s">
        <v>19</v>
      </c>
      <c r="I214" s="149"/>
      <c r="L214" s="145"/>
      <c r="M214" s="150"/>
      <c r="T214" s="151"/>
      <c r="AT214" s="147" t="s">
        <v>136</v>
      </c>
      <c r="AU214" s="147" t="s">
        <v>132</v>
      </c>
      <c r="AV214" s="12" t="s">
        <v>80</v>
      </c>
      <c r="AW214" s="12" t="s">
        <v>33</v>
      </c>
      <c r="AX214" s="12" t="s">
        <v>72</v>
      </c>
      <c r="AY214" s="147" t="s">
        <v>124</v>
      </c>
    </row>
    <row r="215" spans="2:51" s="13" customFormat="1" ht="11.25">
      <c r="B215" s="152"/>
      <c r="D215" s="146" t="s">
        <v>136</v>
      </c>
      <c r="E215" s="153" t="s">
        <v>19</v>
      </c>
      <c r="F215" s="154" t="s">
        <v>293</v>
      </c>
      <c r="H215" s="155">
        <v>234</v>
      </c>
      <c r="I215" s="156"/>
      <c r="L215" s="152"/>
      <c r="M215" s="157"/>
      <c r="T215" s="158"/>
      <c r="AT215" s="153" t="s">
        <v>136</v>
      </c>
      <c r="AU215" s="153" t="s">
        <v>132</v>
      </c>
      <c r="AV215" s="13" t="s">
        <v>132</v>
      </c>
      <c r="AW215" s="13" t="s">
        <v>33</v>
      </c>
      <c r="AX215" s="13" t="s">
        <v>80</v>
      </c>
      <c r="AY215" s="153" t="s">
        <v>124</v>
      </c>
    </row>
    <row r="216" spans="2:65" s="1" customFormat="1" ht="24.2" customHeight="1">
      <c r="B216" s="33"/>
      <c r="C216" s="128" t="s">
        <v>294</v>
      </c>
      <c r="D216" s="128" t="s">
        <v>126</v>
      </c>
      <c r="E216" s="129" t="s">
        <v>295</v>
      </c>
      <c r="F216" s="130" t="s">
        <v>296</v>
      </c>
      <c r="G216" s="131" t="s">
        <v>129</v>
      </c>
      <c r="H216" s="132">
        <v>21060</v>
      </c>
      <c r="I216" s="133"/>
      <c r="J216" s="134">
        <f>ROUND(I216*H216,2)</f>
        <v>0</v>
      </c>
      <c r="K216" s="130" t="s">
        <v>291</v>
      </c>
      <c r="L216" s="33"/>
      <c r="M216" s="135" t="s">
        <v>19</v>
      </c>
      <c r="N216" s="136" t="s">
        <v>44</v>
      </c>
      <c r="P216" s="137">
        <f>O216*H216</f>
        <v>0</v>
      </c>
      <c r="Q216" s="137">
        <v>0</v>
      </c>
      <c r="R216" s="137">
        <f>Q216*H216</f>
        <v>0</v>
      </c>
      <c r="S216" s="137">
        <v>0</v>
      </c>
      <c r="T216" s="138">
        <f>S216*H216</f>
        <v>0</v>
      </c>
      <c r="AR216" s="139" t="s">
        <v>131</v>
      </c>
      <c r="AT216" s="139" t="s">
        <v>126</v>
      </c>
      <c r="AU216" s="139" t="s">
        <v>132</v>
      </c>
      <c r="AY216" s="18" t="s">
        <v>124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8" t="s">
        <v>132</v>
      </c>
      <c r="BK216" s="140">
        <f>ROUND(I216*H216,2)</f>
        <v>0</v>
      </c>
      <c r="BL216" s="18" t="s">
        <v>131</v>
      </c>
      <c r="BM216" s="139" t="s">
        <v>297</v>
      </c>
    </row>
    <row r="217" spans="2:51" s="12" customFormat="1" ht="11.25">
      <c r="B217" s="145"/>
      <c r="D217" s="146" t="s">
        <v>136</v>
      </c>
      <c r="E217" s="147" t="s">
        <v>19</v>
      </c>
      <c r="F217" s="148" t="s">
        <v>298</v>
      </c>
      <c r="H217" s="147" t="s">
        <v>19</v>
      </c>
      <c r="I217" s="149"/>
      <c r="L217" s="145"/>
      <c r="M217" s="150"/>
      <c r="T217" s="151"/>
      <c r="AT217" s="147" t="s">
        <v>136</v>
      </c>
      <c r="AU217" s="147" t="s">
        <v>132</v>
      </c>
      <c r="AV217" s="12" t="s">
        <v>80</v>
      </c>
      <c r="AW217" s="12" t="s">
        <v>33</v>
      </c>
      <c r="AX217" s="12" t="s">
        <v>72</v>
      </c>
      <c r="AY217" s="147" t="s">
        <v>124</v>
      </c>
    </row>
    <row r="218" spans="2:51" s="13" customFormat="1" ht="11.25">
      <c r="B218" s="152"/>
      <c r="D218" s="146" t="s">
        <v>136</v>
      </c>
      <c r="E218" s="153" t="s">
        <v>19</v>
      </c>
      <c r="F218" s="154" t="s">
        <v>299</v>
      </c>
      <c r="H218" s="155">
        <v>21060</v>
      </c>
      <c r="I218" s="156"/>
      <c r="L218" s="152"/>
      <c r="M218" s="157"/>
      <c r="T218" s="158"/>
      <c r="AT218" s="153" t="s">
        <v>136</v>
      </c>
      <c r="AU218" s="153" t="s">
        <v>132</v>
      </c>
      <c r="AV218" s="13" t="s">
        <v>132</v>
      </c>
      <c r="AW218" s="13" t="s">
        <v>33</v>
      </c>
      <c r="AX218" s="13" t="s">
        <v>80</v>
      </c>
      <c r="AY218" s="153" t="s">
        <v>124</v>
      </c>
    </row>
    <row r="219" spans="2:65" s="1" customFormat="1" ht="24.2" customHeight="1">
      <c r="B219" s="33"/>
      <c r="C219" s="128" t="s">
        <v>300</v>
      </c>
      <c r="D219" s="128" t="s">
        <v>126</v>
      </c>
      <c r="E219" s="129" t="s">
        <v>301</v>
      </c>
      <c r="F219" s="130" t="s">
        <v>302</v>
      </c>
      <c r="G219" s="131" t="s">
        <v>129</v>
      </c>
      <c r="H219" s="132">
        <v>234</v>
      </c>
      <c r="I219" s="133"/>
      <c r="J219" s="134">
        <f>ROUND(I219*H219,2)</f>
        <v>0</v>
      </c>
      <c r="K219" s="130" t="s">
        <v>291</v>
      </c>
      <c r="L219" s="33"/>
      <c r="M219" s="135" t="s">
        <v>19</v>
      </c>
      <c r="N219" s="136" t="s">
        <v>44</v>
      </c>
      <c r="P219" s="137">
        <f>O219*H219</f>
        <v>0</v>
      </c>
      <c r="Q219" s="137">
        <v>0</v>
      </c>
      <c r="R219" s="137">
        <f>Q219*H219</f>
        <v>0</v>
      </c>
      <c r="S219" s="137">
        <v>0</v>
      </c>
      <c r="T219" s="138">
        <f>S219*H219</f>
        <v>0</v>
      </c>
      <c r="AR219" s="139" t="s">
        <v>131</v>
      </c>
      <c r="AT219" s="139" t="s">
        <v>126</v>
      </c>
      <c r="AU219" s="139" t="s">
        <v>132</v>
      </c>
      <c r="AY219" s="18" t="s">
        <v>124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132</v>
      </c>
      <c r="BK219" s="140">
        <f>ROUND(I219*H219,2)</f>
        <v>0</v>
      </c>
      <c r="BL219" s="18" t="s">
        <v>131</v>
      </c>
      <c r="BM219" s="139" t="s">
        <v>303</v>
      </c>
    </row>
    <row r="220" spans="2:65" s="1" customFormat="1" ht="24.2" customHeight="1">
      <c r="B220" s="33"/>
      <c r="C220" s="128" t="s">
        <v>304</v>
      </c>
      <c r="D220" s="128" t="s">
        <v>126</v>
      </c>
      <c r="E220" s="129" t="s">
        <v>305</v>
      </c>
      <c r="F220" s="130" t="s">
        <v>306</v>
      </c>
      <c r="G220" s="131" t="s">
        <v>129</v>
      </c>
      <c r="H220" s="132">
        <v>53.56</v>
      </c>
      <c r="I220" s="133"/>
      <c r="J220" s="134">
        <f>ROUND(I220*H220,2)</f>
        <v>0</v>
      </c>
      <c r="K220" s="130" t="s">
        <v>130</v>
      </c>
      <c r="L220" s="33"/>
      <c r="M220" s="135" t="s">
        <v>19</v>
      </c>
      <c r="N220" s="136" t="s">
        <v>44</v>
      </c>
      <c r="P220" s="137">
        <f>O220*H220</f>
        <v>0</v>
      </c>
      <c r="Q220" s="137">
        <v>0.00013</v>
      </c>
      <c r="R220" s="137">
        <f>Q220*H220</f>
        <v>0.0069628</v>
      </c>
      <c r="S220" s="137">
        <v>0</v>
      </c>
      <c r="T220" s="138">
        <f>S220*H220</f>
        <v>0</v>
      </c>
      <c r="AR220" s="139" t="s">
        <v>131</v>
      </c>
      <c r="AT220" s="139" t="s">
        <v>126</v>
      </c>
      <c r="AU220" s="139" t="s">
        <v>132</v>
      </c>
      <c r="AY220" s="18" t="s">
        <v>124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8" t="s">
        <v>132</v>
      </c>
      <c r="BK220" s="140">
        <f>ROUND(I220*H220,2)</f>
        <v>0</v>
      </c>
      <c r="BL220" s="18" t="s">
        <v>131</v>
      </c>
      <c r="BM220" s="139" t="s">
        <v>307</v>
      </c>
    </row>
    <row r="221" spans="2:47" s="1" customFormat="1" ht="11.25">
      <c r="B221" s="33"/>
      <c r="D221" s="141" t="s">
        <v>134</v>
      </c>
      <c r="F221" s="142" t="s">
        <v>308</v>
      </c>
      <c r="I221" s="143"/>
      <c r="L221" s="33"/>
      <c r="M221" s="144"/>
      <c r="T221" s="54"/>
      <c r="AT221" s="18" t="s">
        <v>134</v>
      </c>
      <c r="AU221" s="18" t="s">
        <v>132</v>
      </c>
    </row>
    <row r="222" spans="2:51" s="12" customFormat="1" ht="11.25">
      <c r="B222" s="145"/>
      <c r="D222" s="146" t="s">
        <v>136</v>
      </c>
      <c r="E222" s="147" t="s">
        <v>19</v>
      </c>
      <c r="F222" s="148" t="s">
        <v>173</v>
      </c>
      <c r="H222" s="147" t="s">
        <v>19</v>
      </c>
      <c r="I222" s="149"/>
      <c r="L222" s="145"/>
      <c r="M222" s="150"/>
      <c r="T222" s="151"/>
      <c r="AT222" s="147" t="s">
        <v>136</v>
      </c>
      <c r="AU222" s="147" t="s">
        <v>132</v>
      </c>
      <c r="AV222" s="12" t="s">
        <v>80</v>
      </c>
      <c r="AW222" s="12" t="s">
        <v>33</v>
      </c>
      <c r="AX222" s="12" t="s">
        <v>72</v>
      </c>
      <c r="AY222" s="147" t="s">
        <v>124</v>
      </c>
    </row>
    <row r="223" spans="2:51" s="13" customFormat="1" ht="11.25">
      <c r="B223" s="152"/>
      <c r="D223" s="146" t="s">
        <v>136</v>
      </c>
      <c r="E223" s="153" t="s">
        <v>19</v>
      </c>
      <c r="F223" s="154" t="s">
        <v>309</v>
      </c>
      <c r="H223" s="155">
        <v>26.78</v>
      </c>
      <c r="I223" s="156"/>
      <c r="L223" s="152"/>
      <c r="M223" s="157"/>
      <c r="T223" s="158"/>
      <c r="AT223" s="153" t="s">
        <v>136</v>
      </c>
      <c r="AU223" s="153" t="s">
        <v>132</v>
      </c>
      <c r="AV223" s="13" t="s">
        <v>132</v>
      </c>
      <c r="AW223" s="13" t="s">
        <v>33</v>
      </c>
      <c r="AX223" s="13" t="s">
        <v>72</v>
      </c>
      <c r="AY223" s="153" t="s">
        <v>124</v>
      </c>
    </row>
    <row r="224" spans="2:51" s="13" customFormat="1" ht="11.25">
      <c r="B224" s="152"/>
      <c r="D224" s="146" t="s">
        <v>136</v>
      </c>
      <c r="E224" s="153" t="s">
        <v>19</v>
      </c>
      <c r="F224" s="154" t="s">
        <v>310</v>
      </c>
      <c r="H224" s="155">
        <v>26.78</v>
      </c>
      <c r="I224" s="156"/>
      <c r="L224" s="152"/>
      <c r="M224" s="157"/>
      <c r="T224" s="158"/>
      <c r="AT224" s="153" t="s">
        <v>136</v>
      </c>
      <c r="AU224" s="153" t="s">
        <v>132</v>
      </c>
      <c r="AV224" s="13" t="s">
        <v>132</v>
      </c>
      <c r="AW224" s="13" t="s">
        <v>33</v>
      </c>
      <c r="AX224" s="13" t="s">
        <v>72</v>
      </c>
      <c r="AY224" s="153" t="s">
        <v>124</v>
      </c>
    </row>
    <row r="225" spans="2:51" s="14" customFormat="1" ht="11.25">
      <c r="B225" s="159"/>
      <c r="D225" s="146" t="s">
        <v>136</v>
      </c>
      <c r="E225" s="160" t="s">
        <v>19</v>
      </c>
      <c r="F225" s="161" t="s">
        <v>168</v>
      </c>
      <c r="H225" s="162">
        <v>53.56</v>
      </c>
      <c r="I225" s="163"/>
      <c r="L225" s="159"/>
      <c r="M225" s="164"/>
      <c r="T225" s="165"/>
      <c r="AT225" s="160" t="s">
        <v>136</v>
      </c>
      <c r="AU225" s="160" t="s">
        <v>132</v>
      </c>
      <c r="AV225" s="14" t="s">
        <v>131</v>
      </c>
      <c r="AW225" s="14" t="s">
        <v>33</v>
      </c>
      <c r="AX225" s="14" t="s">
        <v>80</v>
      </c>
      <c r="AY225" s="160" t="s">
        <v>124</v>
      </c>
    </row>
    <row r="226" spans="2:65" s="1" customFormat="1" ht="24.2" customHeight="1">
      <c r="B226" s="33"/>
      <c r="C226" s="128" t="s">
        <v>311</v>
      </c>
      <c r="D226" s="128" t="s">
        <v>126</v>
      </c>
      <c r="E226" s="129" t="s">
        <v>312</v>
      </c>
      <c r="F226" s="130" t="s">
        <v>313</v>
      </c>
      <c r="G226" s="131" t="s">
        <v>129</v>
      </c>
      <c r="H226" s="132">
        <v>81.78</v>
      </c>
      <c r="I226" s="133"/>
      <c r="J226" s="134">
        <f>ROUND(I226*H226,2)</f>
        <v>0</v>
      </c>
      <c r="K226" s="130" t="s">
        <v>130</v>
      </c>
      <c r="L226" s="33"/>
      <c r="M226" s="135" t="s">
        <v>19</v>
      </c>
      <c r="N226" s="136" t="s">
        <v>44</v>
      </c>
      <c r="P226" s="137">
        <f>O226*H226</f>
        <v>0</v>
      </c>
      <c r="Q226" s="137">
        <v>4E-05</v>
      </c>
      <c r="R226" s="137">
        <f>Q226*H226</f>
        <v>0.0032712</v>
      </c>
      <c r="S226" s="137">
        <v>0</v>
      </c>
      <c r="T226" s="138">
        <f>S226*H226</f>
        <v>0</v>
      </c>
      <c r="AR226" s="139" t="s">
        <v>131</v>
      </c>
      <c r="AT226" s="139" t="s">
        <v>126</v>
      </c>
      <c r="AU226" s="139" t="s">
        <v>132</v>
      </c>
      <c r="AY226" s="18" t="s">
        <v>124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8" t="s">
        <v>132</v>
      </c>
      <c r="BK226" s="140">
        <f>ROUND(I226*H226,2)</f>
        <v>0</v>
      </c>
      <c r="BL226" s="18" t="s">
        <v>131</v>
      </c>
      <c r="BM226" s="139" t="s">
        <v>314</v>
      </c>
    </row>
    <row r="227" spans="2:47" s="1" customFormat="1" ht="11.25">
      <c r="B227" s="33"/>
      <c r="D227" s="141" t="s">
        <v>134</v>
      </c>
      <c r="F227" s="142" t="s">
        <v>315</v>
      </c>
      <c r="I227" s="143"/>
      <c r="L227" s="33"/>
      <c r="M227" s="144"/>
      <c r="T227" s="54"/>
      <c r="AT227" s="18" t="s">
        <v>134</v>
      </c>
      <c r="AU227" s="18" t="s">
        <v>132</v>
      </c>
    </row>
    <row r="228" spans="2:51" s="12" customFormat="1" ht="11.25">
      <c r="B228" s="145"/>
      <c r="D228" s="146" t="s">
        <v>136</v>
      </c>
      <c r="E228" s="147" t="s">
        <v>19</v>
      </c>
      <c r="F228" s="148" t="s">
        <v>173</v>
      </c>
      <c r="H228" s="147" t="s">
        <v>19</v>
      </c>
      <c r="I228" s="149"/>
      <c r="L228" s="145"/>
      <c r="M228" s="150"/>
      <c r="T228" s="151"/>
      <c r="AT228" s="147" t="s">
        <v>136</v>
      </c>
      <c r="AU228" s="147" t="s">
        <v>132</v>
      </c>
      <c r="AV228" s="12" t="s">
        <v>80</v>
      </c>
      <c r="AW228" s="12" t="s">
        <v>33</v>
      </c>
      <c r="AX228" s="12" t="s">
        <v>72</v>
      </c>
      <c r="AY228" s="147" t="s">
        <v>124</v>
      </c>
    </row>
    <row r="229" spans="2:51" s="13" customFormat="1" ht="11.25">
      <c r="B229" s="152"/>
      <c r="D229" s="146" t="s">
        <v>136</v>
      </c>
      <c r="E229" s="153" t="s">
        <v>19</v>
      </c>
      <c r="F229" s="154" t="s">
        <v>174</v>
      </c>
      <c r="H229" s="155">
        <v>27.26</v>
      </c>
      <c r="I229" s="156"/>
      <c r="L229" s="152"/>
      <c r="M229" s="157"/>
      <c r="T229" s="158"/>
      <c r="AT229" s="153" t="s">
        <v>136</v>
      </c>
      <c r="AU229" s="153" t="s">
        <v>132</v>
      </c>
      <c r="AV229" s="13" t="s">
        <v>132</v>
      </c>
      <c r="AW229" s="13" t="s">
        <v>33</v>
      </c>
      <c r="AX229" s="13" t="s">
        <v>72</v>
      </c>
      <c r="AY229" s="153" t="s">
        <v>124</v>
      </c>
    </row>
    <row r="230" spans="2:51" s="13" customFormat="1" ht="11.25">
      <c r="B230" s="152"/>
      <c r="D230" s="146" t="s">
        <v>136</v>
      </c>
      <c r="E230" s="153" t="s">
        <v>19</v>
      </c>
      <c r="F230" s="154" t="s">
        <v>175</v>
      </c>
      <c r="H230" s="155">
        <v>27.26</v>
      </c>
      <c r="I230" s="156"/>
      <c r="L230" s="152"/>
      <c r="M230" s="157"/>
      <c r="T230" s="158"/>
      <c r="AT230" s="153" t="s">
        <v>136</v>
      </c>
      <c r="AU230" s="153" t="s">
        <v>132</v>
      </c>
      <c r="AV230" s="13" t="s">
        <v>132</v>
      </c>
      <c r="AW230" s="13" t="s">
        <v>33</v>
      </c>
      <c r="AX230" s="13" t="s">
        <v>72</v>
      </c>
      <c r="AY230" s="153" t="s">
        <v>124</v>
      </c>
    </row>
    <row r="231" spans="2:51" s="13" customFormat="1" ht="11.25">
      <c r="B231" s="152"/>
      <c r="D231" s="146" t="s">
        <v>136</v>
      </c>
      <c r="E231" s="153" t="s">
        <v>19</v>
      </c>
      <c r="F231" s="154" t="s">
        <v>175</v>
      </c>
      <c r="H231" s="155">
        <v>27.26</v>
      </c>
      <c r="I231" s="156"/>
      <c r="L231" s="152"/>
      <c r="M231" s="157"/>
      <c r="T231" s="158"/>
      <c r="AT231" s="153" t="s">
        <v>136</v>
      </c>
      <c r="AU231" s="153" t="s">
        <v>132</v>
      </c>
      <c r="AV231" s="13" t="s">
        <v>132</v>
      </c>
      <c r="AW231" s="13" t="s">
        <v>33</v>
      </c>
      <c r="AX231" s="13" t="s">
        <v>72</v>
      </c>
      <c r="AY231" s="153" t="s">
        <v>124</v>
      </c>
    </row>
    <row r="232" spans="2:51" s="14" customFormat="1" ht="11.25">
      <c r="B232" s="159"/>
      <c r="D232" s="146" t="s">
        <v>136</v>
      </c>
      <c r="E232" s="160" t="s">
        <v>19</v>
      </c>
      <c r="F232" s="161" t="s">
        <v>168</v>
      </c>
      <c r="H232" s="162">
        <v>81.78</v>
      </c>
      <c r="I232" s="163"/>
      <c r="L232" s="159"/>
      <c r="M232" s="164"/>
      <c r="T232" s="165"/>
      <c r="AT232" s="160" t="s">
        <v>136</v>
      </c>
      <c r="AU232" s="160" t="s">
        <v>132</v>
      </c>
      <c r="AV232" s="14" t="s">
        <v>131</v>
      </c>
      <c r="AW232" s="14" t="s">
        <v>33</v>
      </c>
      <c r="AX232" s="14" t="s">
        <v>80</v>
      </c>
      <c r="AY232" s="160" t="s">
        <v>124</v>
      </c>
    </row>
    <row r="233" spans="2:65" s="1" customFormat="1" ht="16.5" customHeight="1">
      <c r="B233" s="33"/>
      <c r="C233" s="128" t="s">
        <v>316</v>
      </c>
      <c r="D233" s="128" t="s">
        <v>126</v>
      </c>
      <c r="E233" s="129" t="s">
        <v>317</v>
      </c>
      <c r="F233" s="130" t="s">
        <v>318</v>
      </c>
      <c r="G233" s="131" t="s">
        <v>141</v>
      </c>
      <c r="H233" s="132">
        <v>12.051</v>
      </c>
      <c r="I233" s="133"/>
      <c r="J233" s="134">
        <f>ROUND(I233*H233,2)</f>
        <v>0</v>
      </c>
      <c r="K233" s="130" t="s">
        <v>130</v>
      </c>
      <c r="L233" s="33"/>
      <c r="M233" s="135" t="s">
        <v>19</v>
      </c>
      <c r="N233" s="136" t="s">
        <v>44</v>
      </c>
      <c r="P233" s="137">
        <f>O233*H233</f>
        <v>0</v>
      </c>
      <c r="Q233" s="137">
        <v>0</v>
      </c>
      <c r="R233" s="137">
        <f>Q233*H233</f>
        <v>0</v>
      </c>
      <c r="S233" s="137">
        <v>2.2</v>
      </c>
      <c r="T233" s="138">
        <f>S233*H233</f>
        <v>26.512200000000004</v>
      </c>
      <c r="AR233" s="139" t="s">
        <v>131</v>
      </c>
      <c r="AT233" s="139" t="s">
        <v>126</v>
      </c>
      <c r="AU233" s="139" t="s">
        <v>132</v>
      </c>
      <c r="AY233" s="18" t="s">
        <v>124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8" t="s">
        <v>132</v>
      </c>
      <c r="BK233" s="140">
        <f>ROUND(I233*H233,2)</f>
        <v>0</v>
      </c>
      <c r="BL233" s="18" t="s">
        <v>131</v>
      </c>
      <c r="BM233" s="139" t="s">
        <v>319</v>
      </c>
    </row>
    <row r="234" spans="2:47" s="1" customFormat="1" ht="11.25">
      <c r="B234" s="33"/>
      <c r="D234" s="141" t="s">
        <v>134</v>
      </c>
      <c r="F234" s="142" t="s">
        <v>320</v>
      </c>
      <c r="I234" s="143"/>
      <c r="L234" s="33"/>
      <c r="M234" s="144"/>
      <c r="T234" s="54"/>
      <c r="AT234" s="18" t="s">
        <v>134</v>
      </c>
      <c r="AU234" s="18" t="s">
        <v>132</v>
      </c>
    </row>
    <row r="235" spans="2:51" s="12" customFormat="1" ht="11.25">
      <c r="B235" s="145"/>
      <c r="D235" s="146" t="s">
        <v>136</v>
      </c>
      <c r="E235" s="147" t="s">
        <v>19</v>
      </c>
      <c r="F235" s="148" t="s">
        <v>173</v>
      </c>
      <c r="H235" s="147" t="s">
        <v>19</v>
      </c>
      <c r="I235" s="149"/>
      <c r="L235" s="145"/>
      <c r="M235" s="150"/>
      <c r="T235" s="151"/>
      <c r="AT235" s="147" t="s">
        <v>136</v>
      </c>
      <c r="AU235" s="147" t="s">
        <v>132</v>
      </c>
      <c r="AV235" s="12" t="s">
        <v>80</v>
      </c>
      <c r="AW235" s="12" t="s">
        <v>33</v>
      </c>
      <c r="AX235" s="12" t="s">
        <v>72</v>
      </c>
      <c r="AY235" s="147" t="s">
        <v>124</v>
      </c>
    </row>
    <row r="236" spans="2:51" s="13" customFormat="1" ht="11.25">
      <c r="B236" s="152"/>
      <c r="D236" s="146" t="s">
        <v>136</v>
      </c>
      <c r="E236" s="153" t="s">
        <v>19</v>
      </c>
      <c r="F236" s="154" t="s">
        <v>321</v>
      </c>
      <c r="H236" s="155">
        <v>4.017</v>
      </c>
      <c r="I236" s="156"/>
      <c r="L236" s="152"/>
      <c r="M236" s="157"/>
      <c r="T236" s="158"/>
      <c r="AT236" s="153" t="s">
        <v>136</v>
      </c>
      <c r="AU236" s="153" t="s">
        <v>132</v>
      </c>
      <c r="AV236" s="13" t="s">
        <v>132</v>
      </c>
      <c r="AW236" s="13" t="s">
        <v>33</v>
      </c>
      <c r="AX236" s="13" t="s">
        <v>72</v>
      </c>
      <c r="AY236" s="153" t="s">
        <v>124</v>
      </c>
    </row>
    <row r="237" spans="2:51" s="13" customFormat="1" ht="11.25">
      <c r="B237" s="152"/>
      <c r="D237" s="146" t="s">
        <v>136</v>
      </c>
      <c r="E237" s="153" t="s">
        <v>19</v>
      </c>
      <c r="F237" s="154" t="s">
        <v>322</v>
      </c>
      <c r="H237" s="155">
        <v>4.017</v>
      </c>
      <c r="I237" s="156"/>
      <c r="L237" s="152"/>
      <c r="M237" s="157"/>
      <c r="T237" s="158"/>
      <c r="AT237" s="153" t="s">
        <v>136</v>
      </c>
      <c r="AU237" s="153" t="s">
        <v>132</v>
      </c>
      <c r="AV237" s="13" t="s">
        <v>132</v>
      </c>
      <c r="AW237" s="13" t="s">
        <v>33</v>
      </c>
      <c r="AX237" s="13" t="s">
        <v>72</v>
      </c>
      <c r="AY237" s="153" t="s">
        <v>124</v>
      </c>
    </row>
    <row r="238" spans="2:51" s="13" customFormat="1" ht="11.25">
      <c r="B238" s="152"/>
      <c r="D238" s="146" t="s">
        <v>136</v>
      </c>
      <c r="E238" s="153" t="s">
        <v>19</v>
      </c>
      <c r="F238" s="154" t="s">
        <v>323</v>
      </c>
      <c r="H238" s="155">
        <v>4.017</v>
      </c>
      <c r="I238" s="156"/>
      <c r="L238" s="152"/>
      <c r="M238" s="157"/>
      <c r="T238" s="158"/>
      <c r="AT238" s="153" t="s">
        <v>136</v>
      </c>
      <c r="AU238" s="153" t="s">
        <v>132</v>
      </c>
      <c r="AV238" s="13" t="s">
        <v>132</v>
      </c>
      <c r="AW238" s="13" t="s">
        <v>33</v>
      </c>
      <c r="AX238" s="13" t="s">
        <v>72</v>
      </c>
      <c r="AY238" s="153" t="s">
        <v>124</v>
      </c>
    </row>
    <row r="239" spans="2:51" s="14" customFormat="1" ht="11.25">
      <c r="B239" s="159"/>
      <c r="D239" s="146" t="s">
        <v>136</v>
      </c>
      <c r="E239" s="160" t="s">
        <v>19</v>
      </c>
      <c r="F239" s="161" t="s">
        <v>168</v>
      </c>
      <c r="H239" s="162">
        <v>12.051</v>
      </c>
      <c r="I239" s="163"/>
      <c r="L239" s="159"/>
      <c r="M239" s="164"/>
      <c r="T239" s="165"/>
      <c r="AT239" s="160" t="s">
        <v>136</v>
      </c>
      <c r="AU239" s="160" t="s">
        <v>132</v>
      </c>
      <c r="AV239" s="14" t="s">
        <v>131</v>
      </c>
      <c r="AW239" s="14" t="s">
        <v>33</v>
      </c>
      <c r="AX239" s="14" t="s">
        <v>80</v>
      </c>
      <c r="AY239" s="160" t="s">
        <v>124</v>
      </c>
    </row>
    <row r="240" spans="2:65" s="1" customFormat="1" ht="21.75" customHeight="1">
      <c r="B240" s="33"/>
      <c r="C240" s="128" t="s">
        <v>324</v>
      </c>
      <c r="D240" s="128" t="s">
        <v>126</v>
      </c>
      <c r="E240" s="129" t="s">
        <v>325</v>
      </c>
      <c r="F240" s="130" t="s">
        <v>326</v>
      </c>
      <c r="G240" s="131" t="s">
        <v>141</v>
      </c>
      <c r="H240" s="132">
        <v>2</v>
      </c>
      <c r="I240" s="133"/>
      <c r="J240" s="134">
        <f>ROUND(I240*H240,2)</f>
        <v>0</v>
      </c>
      <c r="K240" s="130" t="s">
        <v>130</v>
      </c>
      <c r="L240" s="33"/>
      <c r="M240" s="135" t="s">
        <v>19</v>
      </c>
      <c r="N240" s="136" t="s">
        <v>44</v>
      </c>
      <c r="P240" s="137">
        <f>O240*H240</f>
        <v>0</v>
      </c>
      <c r="Q240" s="137">
        <v>0</v>
      </c>
      <c r="R240" s="137">
        <f>Q240*H240</f>
        <v>0</v>
      </c>
      <c r="S240" s="137">
        <v>0.029</v>
      </c>
      <c r="T240" s="138">
        <f>S240*H240</f>
        <v>0.058</v>
      </c>
      <c r="AR240" s="139" t="s">
        <v>131</v>
      </c>
      <c r="AT240" s="139" t="s">
        <v>126</v>
      </c>
      <c r="AU240" s="139" t="s">
        <v>132</v>
      </c>
      <c r="AY240" s="18" t="s">
        <v>124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8" t="s">
        <v>132</v>
      </c>
      <c r="BK240" s="140">
        <f>ROUND(I240*H240,2)</f>
        <v>0</v>
      </c>
      <c r="BL240" s="18" t="s">
        <v>131</v>
      </c>
      <c r="BM240" s="139" t="s">
        <v>327</v>
      </c>
    </row>
    <row r="241" spans="2:47" s="1" customFormat="1" ht="11.25">
      <c r="B241" s="33"/>
      <c r="D241" s="141" t="s">
        <v>134</v>
      </c>
      <c r="F241" s="142" t="s">
        <v>328</v>
      </c>
      <c r="I241" s="143"/>
      <c r="L241" s="33"/>
      <c r="M241" s="144"/>
      <c r="T241" s="54"/>
      <c r="AT241" s="18" t="s">
        <v>134</v>
      </c>
      <c r="AU241" s="18" t="s">
        <v>132</v>
      </c>
    </row>
    <row r="242" spans="2:65" s="1" customFormat="1" ht="24.2" customHeight="1">
      <c r="B242" s="33"/>
      <c r="C242" s="128" t="s">
        <v>329</v>
      </c>
      <c r="D242" s="128" t="s">
        <v>126</v>
      </c>
      <c r="E242" s="129" t="s">
        <v>330</v>
      </c>
      <c r="F242" s="130" t="s">
        <v>331</v>
      </c>
      <c r="G242" s="131" t="s">
        <v>129</v>
      </c>
      <c r="H242" s="132">
        <v>80.34</v>
      </c>
      <c r="I242" s="133"/>
      <c r="J242" s="134">
        <f>ROUND(I242*H242,2)</f>
        <v>0</v>
      </c>
      <c r="K242" s="130" t="s">
        <v>130</v>
      </c>
      <c r="L242" s="33"/>
      <c r="M242" s="135" t="s">
        <v>19</v>
      </c>
      <c r="N242" s="136" t="s">
        <v>44</v>
      </c>
      <c r="P242" s="137">
        <f>O242*H242</f>
        <v>0</v>
      </c>
      <c r="Q242" s="137">
        <v>0</v>
      </c>
      <c r="R242" s="137">
        <f>Q242*H242</f>
        <v>0</v>
      </c>
      <c r="S242" s="137">
        <v>0.035</v>
      </c>
      <c r="T242" s="138">
        <f>S242*H242</f>
        <v>2.8119000000000005</v>
      </c>
      <c r="AR242" s="139" t="s">
        <v>131</v>
      </c>
      <c r="AT242" s="139" t="s">
        <v>126</v>
      </c>
      <c r="AU242" s="139" t="s">
        <v>132</v>
      </c>
      <c r="AY242" s="18" t="s">
        <v>124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132</v>
      </c>
      <c r="BK242" s="140">
        <f>ROUND(I242*H242,2)</f>
        <v>0</v>
      </c>
      <c r="BL242" s="18" t="s">
        <v>131</v>
      </c>
      <c r="BM242" s="139" t="s">
        <v>332</v>
      </c>
    </row>
    <row r="243" spans="2:47" s="1" customFormat="1" ht="11.25">
      <c r="B243" s="33"/>
      <c r="D243" s="141" t="s">
        <v>134</v>
      </c>
      <c r="F243" s="142" t="s">
        <v>333</v>
      </c>
      <c r="I243" s="143"/>
      <c r="L243" s="33"/>
      <c r="M243" s="144"/>
      <c r="T243" s="54"/>
      <c r="AT243" s="18" t="s">
        <v>134</v>
      </c>
      <c r="AU243" s="18" t="s">
        <v>132</v>
      </c>
    </row>
    <row r="244" spans="2:51" s="12" customFormat="1" ht="11.25">
      <c r="B244" s="145"/>
      <c r="D244" s="146" t="s">
        <v>136</v>
      </c>
      <c r="E244" s="147" t="s">
        <v>19</v>
      </c>
      <c r="F244" s="148" t="s">
        <v>173</v>
      </c>
      <c r="H244" s="147" t="s">
        <v>19</v>
      </c>
      <c r="I244" s="149"/>
      <c r="L244" s="145"/>
      <c r="M244" s="150"/>
      <c r="T244" s="151"/>
      <c r="AT244" s="147" t="s">
        <v>136</v>
      </c>
      <c r="AU244" s="147" t="s">
        <v>132</v>
      </c>
      <c r="AV244" s="12" t="s">
        <v>80</v>
      </c>
      <c r="AW244" s="12" t="s">
        <v>33</v>
      </c>
      <c r="AX244" s="12" t="s">
        <v>72</v>
      </c>
      <c r="AY244" s="147" t="s">
        <v>124</v>
      </c>
    </row>
    <row r="245" spans="2:51" s="13" customFormat="1" ht="11.25">
      <c r="B245" s="152"/>
      <c r="D245" s="146" t="s">
        <v>136</v>
      </c>
      <c r="E245" s="153" t="s">
        <v>19</v>
      </c>
      <c r="F245" s="154" t="s">
        <v>309</v>
      </c>
      <c r="H245" s="155">
        <v>26.78</v>
      </c>
      <c r="I245" s="156"/>
      <c r="L245" s="152"/>
      <c r="M245" s="157"/>
      <c r="T245" s="158"/>
      <c r="AT245" s="153" t="s">
        <v>136</v>
      </c>
      <c r="AU245" s="153" t="s">
        <v>132</v>
      </c>
      <c r="AV245" s="13" t="s">
        <v>132</v>
      </c>
      <c r="AW245" s="13" t="s">
        <v>33</v>
      </c>
      <c r="AX245" s="13" t="s">
        <v>72</v>
      </c>
      <c r="AY245" s="153" t="s">
        <v>124</v>
      </c>
    </row>
    <row r="246" spans="2:51" s="13" customFormat="1" ht="11.25">
      <c r="B246" s="152"/>
      <c r="D246" s="146" t="s">
        <v>136</v>
      </c>
      <c r="E246" s="153" t="s">
        <v>19</v>
      </c>
      <c r="F246" s="154" t="s">
        <v>310</v>
      </c>
      <c r="H246" s="155">
        <v>26.78</v>
      </c>
      <c r="I246" s="156"/>
      <c r="L246" s="152"/>
      <c r="M246" s="157"/>
      <c r="T246" s="158"/>
      <c r="AT246" s="153" t="s">
        <v>136</v>
      </c>
      <c r="AU246" s="153" t="s">
        <v>132</v>
      </c>
      <c r="AV246" s="13" t="s">
        <v>132</v>
      </c>
      <c r="AW246" s="13" t="s">
        <v>33</v>
      </c>
      <c r="AX246" s="13" t="s">
        <v>72</v>
      </c>
      <c r="AY246" s="153" t="s">
        <v>124</v>
      </c>
    </row>
    <row r="247" spans="2:51" s="13" customFormat="1" ht="11.25">
      <c r="B247" s="152"/>
      <c r="D247" s="146" t="s">
        <v>136</v>
      </c>
      <c r="E247" s="153" t="s">
        <v>19</v>
      </c>
      <c r="F247" s="154" t="s">
        <v>334</v>
      </c>
      <c r="H247" s="155">
        <v>26.78</v>
      </c>
      <c r="I247" s="156"/>
      <c r="L247" s="152"/>
      <c r="M247" s="157"/>
      <c r="T247" s="158"/>
      <c r="AT247" s="153" t="s">
        <v>136</v>
      </c>
      <c r="AU247" s="153" t="s">
        <v>132</v>
      </c>
      <c r="AV247" s="13" t="s">
        <v>132</v>
      </c>
      <c r="AW247" s="13" t="s">
        <v>33</v>
      </c>
      <c r="AX247" s="13" t="s">
        <v>72</v>
      </c>
      <c r="AY247" s="153" t="s">
        <v>124</v>
      </c>
    </row>
    <row r="248" spans="2:51" s="14" customFormat="1" ht="11.25">
      <c r="B248" s="159"/>
      <c r="D248" s="146" t="s">
        <v>136</v>
      </c>
      <c r="E248" s="160" t="s">
        <v>19</v>
      </c>
      <c r="F248" s="161" t="s">
        <v>168</v>
      </c>
      <c r="H248" s="162">
        <v>80.34</v>
      </c>
      <c r="I248" s="163"/>
      <c r="L248" s="159"/>
      <c r="M248" s="164"/>
      <c r="T248" s="165"/>
      <c r="AT248" s="160" t="s">
        <v>136</v>
      </c>
      <c r="AU248" s="160" t="s">
        <v>132</v>
      </c>
      <c r="AV248" s="14" t="s">
        <v>131</v>
      </c>
      <c r="AW248" s="14" t="s">
        <v>33</v>
      </c>
      <c r="AX248" s="14" t="s">
        <v>80</v>
      </c>
      <c r="AY248" s="160" t="s">
        <v>124</v>
      </c>
    </row>
    <row r="249" spans="2:65" s="1" customFormat="1" ht="16.5" customHeight="1">
      <c r="B249" s="33"/>
      <c r="C249" s="128" t="s">
        <v>335</v>
      </c>
      <c r="D249" s="128" t="s">
        <v>126</v>
      </c>
      <c r="E249" s="129" t="s">
        <v>336</v>
      </c>
      <c r="F249" s="130" t="s">
        <v>337</v>
      </c>
      <c r="G249" s="131" t="s">
        <v>229</v>
      </c>
      <c r="H249" s="132">
        <v>30</v>
      </c>
      <c r="I249" s="133"/>
      <c r="J249" s="134">
        <f>ROUND(I249*H249,2)</f>
        <v>0</v>
      </c>
      <c r="K249" s="130" t="s">
        <v>130</v>
      </c>
      <c r="L249" s="33"/>
      <c r="M249" s="135" t="s">
        <v>19</v>
      </c>
      <c r="N249" s="136" t="s">
        <v>44</v>
      </c>
      <c r="P249" s="137">
        <f>O249*H249</f>
        <v>0</v>
      </c>
      <c r="Q249" s="137">
        <v>0</v>
      </c>
      <c r="R249" s="137">
        <f>Q249*H249</f>
        <v>0</v>
      </c>
      <c r="S249" s="137">
        <v>0.009</v>
      </c>
      <c r="T249" s="138">
        <f>S249*H249</f>
        <v>0.26999999999999996</v>
      </c>
      <c r="AR249" s="139" t="s">
        <v>131</v>
      </c>
      <c r="AT249" s="139" t="s">
        <v>126</v>
      </c>
      <c r="AU249" s="139" t="s">
        <v>132</v>
      </c>
      <c r="AY249" s="18" t="s">
        <v>124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8" t="s">
        <v>132</v>
      </c>
      <c r="BK249" s="140">
        <f>ROUND(I249*H249,2)</f>
        <v>0</v>
      </c>
      <c r="BL249" s="18" t="s">
        <v>131</v>
      </c>
      <c r="BM249" s="139" t="s">
        <v>338</v>
      </c>
    </row>
    <row r="250" spans="2:47" s="1" customFormat="1" ht="11.25">
      <c r="B250" s="33"/>
      <c r="D250" s="141" t="s">
        <v>134</v>
      </c>
      <c r="F250" s="142" t="s">
        <v>339</v>
      </c>
      <c r="I250" s="143"/>
      <c r="L250" s="33"/>
      <c r="M250" s="144"/>
      <c r="T250" s="54"/>
      <c r="AT250" s="18" t="s">
        <v>134</v>
      </c>
      <c r="AU250" s="18" t="s">
        <v>132</v>
      </c>
    </row>
    <row r="251" spans="2:51" s="12" customFormat="1" ht="11.25">
      <c r="B251" s="145"/>
      <c r="D251" s="146" t="s">
        <v>136</v>
      </c>
      <c r="E251" s="147" t="s">
        <v>19</v>
      </c>
      <c r="F251" s="148" t="s">
        <v>173</v>
      </c>
      <c r="H251" s="147" t="s">
        <v>19</v>
      </c>
      <c r="I251" s="149"/>
      <c r="L251" s="145"/>
      <c r="M251" s="150"/>
      <c r="T251" s="151"/>
      <c r="AT251" s="147" t="s">
        <v>136</v>
      </c>
      <c r="AU251" s="147" t="s">
        <v>132</v>
      </c>
      <c r="AV251" s="12" t="s">
        <v>80</v>
      </c>
      <c r="AW251" s="12" t="s">
        <v>33</v>
      </c>
      <c r="AX251" s="12" t="s">
        <v>72</v>
      </c>
      <c r="AY251" s="147" t="s">
        <v>124</v>
      </c>
    </row>
    <row r="252" spans="2:51" s="13" customFormat="1" ht="11.25">
      <c r="B252" s="152"/>
      <c r="D252" s="146" t="s">
        <v>136</v>
      </c>
      <c r="E252" s="153" t="s">
        <v>19</v>
      </c>
      <c r="F252" s="154" t="s">
        <v>340</v>
      </c>
      <c r="H252" s="155">
        <v>10</v>
      </c>
      <c r="I252" s="156"/>
      <c r="L252" s="152"/>
      <c r="M252" s="157"/>
      <c r="T252" s="158"/>
      <c r="AT252" s="153" t="s">
        <v>136</v>
      </c>
      <c r="AU252" s="153" t="s">
        <v>132</v>
      </c>
      <c r="AV252" s="13" t="s">
        <v>132</v>
      </c>
      <c r="AW252" s="13" t="s">
        <v>33</v>
      </c>
      <c r="AX252" s="13" t="s">
        <v>72</v>
      </c>
      <c r="AY252" s="153" t="s">
        <v>124</v>
      </c>
    </row>
    <row r="253" spans="2:51" s="13" customFormat="1" ht="11.25">
      <c r="B253" s="152"/>
      <c r="D253" s="146" t="s">
        <v>136</v>
      </c>
      <c r="E253" s="153" t="s">
        <v>19</v>
      </c>
      <c r="F253" s="154" t="s">
        <v>341</v>
      </c>
      <c r="H253" s="155">
        <v>10</v>
      </c>
      <c r="I253" s="156"/>
      <c r="L253" s="152"/>
      <c r="M253" s="157"/>
      <c r="T253" s="158"/>
      <c r="AT253" s="153" t="s">
        <v>136</v>
      </c>
      <c r="AU253" s="153" t="s">
        <v>132</v>
      </c>
      <c r="AV253" s="13" t="s">
        <v>132</v>
      </c>
      <c r="AW253" s="13" t="s">
        <v>33</v>
      </c>
      <c r="AX253" s="13" t="s">
        <v>72</v>
      </c>
      <c r="AY253" s="153" t="s">
        <v>124</v>
      </c>
    </row>
    <row r="254" spans="2:51" s="13" customFormat="1" ht="11.25">
      <c r="B254" s="152"/>
      <c r="D254" s="146" t="s">
        <v>136</v>
      </c>
      <c r="E254" s="153" t="s">
        <v>19</v>
      </c>
      <c r="F254" s="154" t="s">
        <v>342</v>
      </c>
      <c r="H254" s="155">
        <v>10</v>
      </c>
      <c r="I254" s="156"/>
      <c r="L254" s="152"/>
      <c r="M254" s="157"/>
      <c r="T254" s="158"/>
      <c r="AT254" s="153" t="s">
        <v>136</v>
      </c>
      <c r="AU254" s="153" t="s">
        <v>132</v>
      </c>
      <c r="AV254" s="13" t="s">
        <v>132</v>
      </c>
      <c r="AW254" s="13" t="s">
        <v>33</v>
      </c>
      <c r="AX254" s="13" t="s">
        <v>72</v>
      </c>
      <c r="AY254" s="153" t="s">
        <v>124</v>
      </c>
    </row>
    <row r="255" spans="2:51" s="14" customFormat="1" ht="11.25">
      <c r="B255" s="159"/>
      <c r="D255" s="146" t="s">
        <v>136</v>
      </c>
      <c r="E255" s="160" t="s">
        <v>19</v>
      </c>
      <c r="F255" s="161" t="s">
        <v>168</v>
      </c>
      <c r="H255" s="162">
        <v>30</v>
      </c>
      <c r="I255" s="163"/>
      <c r="L255" s="159"/>
      <c r="M255" s="164"/>
      <c r="T255" s="165"/>
      <c r="AT255" s="160" t="s">
        <v>136</v>
      </c>
      <c r="AU255" s="160" t="s">
        <v>132</v>
      </c>
      <c r="AV255" s="14" t="s">
        <v>131</v>
      </c>
      <c r="AW255" s="14" t="s">
        <v>33</v>
      </c>
      <c r="AX255" s="14" t="s">
        <v>80</v>
      </c>
      <c r="AY255" s="160" t="s">
        <v>124</v>
      </c>
    </row>
    <row r="256" spans="2:65" s="1" customFormat="1" ht="21.75" customHeight="1">
      <c r="B256" s="33"/>
      <c r="C256" s="128" t="s">
        <v>343</v>
      </c>
      <c r="D256" s="128" t="s">
        <v>126</v>
      </c>
      <c r="E256" s="129" t="s">
        <v>344</v>
      </c>
      <c r="F256" s="130" t="s">
        <v>345</v>
      </c>
      <c r="G256" s="131" t="s">
        <v>129</v>
      </c>
      <c r="H256" s="132">
        <v>93.729</v>
      </c>
      <c r="I256" s="133"/>
      <c r="J256" s="134">
        <f>ROUND(I256*H256,2)</f>
        <v>0</v>
      </c>
      <c r="K256" s="130" t="s">
        <v>130</v>
      </c>
      <c r="L256" s="33"/>
      <c r="M256" s="135" t="s">
        <v>19</v>
      </c>
      <c r="N256" s="136" t="s">
        <v>44</v>
      </c>
      <c r="P256" s="137">
        <f>O256*H256</f>
        <v>0</v>
      </c>
      <c r="Q256" s="137">
        <v>0</v>
      </c>
      <c r="R256" s="137">
        <f>Q256*H256</f>
        <v>0</v>
      </c>
      <c r="S256" s="137">
        <v>0.00478</v>
      </c>
      <c r="T256" s="138">
        <f>S256*H256</f>
        <v>0.44802462000000004</v>
      </c>
      <c r="AR256" s="139" t="s">
        <v>131</v>
      </c>
      <c r="AT256" s="139" t="s">
        <v>126</v>
      </c>
      <c r="AU256" s="139" t="s">
        <v>132</v>
      </c>
      <c r="AY256" s="18" t="s">
        <v>124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132</v>
      </c>
      <c r="BK256" s="140">
        <f>ROUND(I256*H256,2)</f>
        <v>0</v>
      </c>
      <c r="BL256" s="18" t="s">
        <v>131</v>
      </c>
      <c r="BM256" s="139" t="s">
        <v>346</v>
      </c>
    </row>
    <row r="257" spans="2:47" s="1" customFormat="1" ht="11.25">
      <c r="B257" s="33"/>
      <c r="D257" s="141" t="s">
        <v>134</v>
      </c>
      <c r="F257" s="142" t="s">
        <v>347</v>
      </c>
      <c r="I257" s="143"/>
      <c r="L257" s="33"/>
      <c r="M257" s="144"/>
      <c r="T257" s="54"/>
      <c r="AT257" s="18" t="s">
        <v>134</v>
      </c>
      <c r="AU257" s="18" t="s">
        <v>132</v>
      </c>
    </row>
    <row r="258" spans="2:51" s="12" customFormat="1" ht="11.25">
      <c r="B258" s="145"/>
      <c r="D258" s="146" t="s">
        <v>136</v>
      </c>
      <c r="E258" s="147" t="s">
        <v>19</v>
      </c>
      <c r="F258" s="148" t="s">
        <v>173</v>
      </c>
      <c r="H258" s="147" t="s">
        <v>19</v>
      </c>
      <c r="I258" s="149"/>
      <c r="L258" s="145"/>
      <c r="M258" s="150"/>
      <c r="T258" s="151"/>
      <c r="AT258" s="147" t="s">
        <v>136</v>
      </c>
      <c r="AU258" s="147" t="s">
        <v>132</v>
      </c>
      <c r="AV258" s="12" t="s">
        <v>80</v>
      </c>
      <c r="AW258" s="12" t="s">
        <v>33</v>
      </c>
      <c r="AX258" s="12" t="s">
        <v>72</v>
      </c>
      <c r="AY258" s="147" t="s">
        <v>124</v>
      </c>
    </row>
    <row r="259" spans="2:51" s="13" customFormat="1" ht="11.25">
      <c r="B259" s="152"/>
      <c r="D259" s="146" t="s">
        <v>136</v>
      </c>
      <c r="E259" s="153" t="s">
        <v>19</v>
      </c>
      <c r="F259" s="154" t="s">
        <v>348</v>
      </c>
      <c r="H259" s="155">
        <v>26.78</v>
      </c>
      <c r="I259" s="156"/>
      <c r="L259" s="152"/>
      <c r="M259" s="157"/>
      <c r="T259" s="158"/>
      <c r="AT259" s="153" t="s">
        <v>136</v>
      </c>
      <c r="AU259" s="153" t="s">
        <v>132</v>
      </c>
      <c r="AV259" s="13" t="s">
        <v>132</v>
      </c>
      <c r="AW259" s="13" t="s">
        <v>33</v>
      </c>
      <c r="AX259" s="13" t="s">
        <v>72</v>
      </c>
      <c r="AY259" s="153" t="s">
        <v>124</v>
      </c>
    </row>
    <row r="260" spans="2:51" s="13" customFormat="1" ht="11.25">
      <c r="B260" s="152"/>
      <c r="D260" s="146" t="s">
        <v>136</v>
      </c>
      <c r="E260" s="153" t="s">
        <v>19</v>
      </c>
      <c r="F260" s="154" t="s">
        <v>349</v>
      </c>
      <c r="H260" s="155">
        <v>4.463</v>
      </c>
      <c r="I260" s="156"/>
      <c r="L260" s="152"/>
      <c r="M260" s="157"/>
      <c r="T260" s="158"/>
      <c r="AT260" s="153" t="s">
        <v>136</v>
      </c>
      <c r="AU260" s="153" t="s">
        <v>132</v>
      </c>
      <c r="AV260" s="13" t="s">
        <v>132</v>
      </c>
      <c r="AW260" s="13" t="s">
        <v>33</v>
      </c>
      <c r="AX260" s="13" t="s">
        <v>72</v>
      </c>
      <c r="AY260" s="153" t="s">
        <v>124</v>
      </c>
    </row>
    <row r="261" spans="2:51" s="13" customFormat="1" ht="11.25">
      <c r="B261" s="152"/>
      <c r="D261" s="146" t="s">
        <v>136</v>
      </c>
      <c r="E261" s="153" t="s">
        <v>19</v>
      </c>
      <c r="F261" s="154" t="s">
        <v>350</v>
      </c>
      <c r="H261" s="155">
        <v>26.78</v>
      </c>
      <c r="I261" s="156"/>
      <c r="L261" s="152"/>
      <c r="M261" s="157"/>
      <c r="T261" s="158"/>
      <c r="AT261" s="153" t="s">
        <v>136</v>
      </c>
      <c r="AU261" s="153" t="s">
        <v>132</v>
      </c>
      <c r="AV261" s="13" t="s">
        <v>132</v>
      </c>
      <c r="AW261" s="13" t="s">
        <v>33</v>
      </c>
      <c r="AX261" s="13" t="s">
        <v>72</v>
      </c>
      <c r="AY261" s="153" t="s">
        <v>124</v>
      </c>
    </row>
    <row r="262" spans="2:51" s="13" customFormat="1" ht="11.25">
      <c r="B262" s="152"/>
      <c r="D262" s="146" t="s">
        <v>136</v>
      </c>
      <c r="E262" s="153" t="s">
        <v>19</v>
      </c>
      <c r="F262" s="154" t="s">
        <v>351</v>
      </c>
      <c r="H262" s="155">
        <v>4.463</v>
      </c>
      <c r="I262" s="156"/>
      <c r="L262" s="152"/>
      <c r="M262" s="157"/>
      <c r="T262" s="158"/>
      <c r="AT262" s="153" t="s">
        <v>136</v>
      </c>
      <c r="AU262" s="153" t="s">
        <v>132</v>
      </c>
      <c r="AV262" s="13" t="s">
        <v>132</v>
      </c>
      <c r="AW262" s="13" t="s">
        <v>33</v>
      </c>
      <c r="AX262" s="13" t="s">
        <v>72</v>
      </c>
      <c r="AY262" s="153" t="s">
        <v>124</v>
      </c>
    </row>
    <row r="263" spans="2:51" s="13" customFormat="1" ht="11.25">
      <c r="B263" s="152"/>
      <c r="D263" s="146" t="s">
        <v>136</v>
      </c>
      <c r="E263" s="153" t="s">
        <v>19</v>
      </c>
      <c r="F263" s="154" t="s">
        <v>352</v>
      </c>
      <c r="H263" s="155">
        <v>26.78</v>
      </c>
      <c r="I263" s="156"/>
      <c r="L263" s="152"/>
      <c r="M263" s="157"/>
      <c r="T263" s="158"/>
      <c r="AT263" s="153" t="s">
        <v>136</v>
      </c>
      <c r="AU263" s="153" t="s">
        <v>132</v>
      </c>
      <c r="AV263" s="13" t="s">
        <v>132</v>
      </c>
      <c r="AW263" s="13" t="s">
        <v>33</v>
      </c>
      <c r="AX263" s="13" t="s">
        <v>72</v>
      </c>
      <c r="AY263" s="153" t="s">
        <v>124</v>
      </c>
    </row>
    <row r="264" spans="2:51" s="13" customFormat="1" ht="11.25">
      <c r="B264" s="152"/>
      <c r="D264" s="146" t="s">
        <v>136</v>
      </c>
      <c r="E264" s="153" t="s">
        <v>19</v>
      </c>
      <c r="F264" s="154" t="s">
        <v>353</v>
      </c>
      <c r="H264" s="155">
        <v>4.463</v>
      </c>
      <c r="I264" s="156"/>
      <c r="L264" s="152"/>
      <c r="M264" s="157"/>
      <c r="T264" s="158"/>
      <c r="AT264" s="153" t="s">
        <v>136</v>
      </c>
      <c r="AU264" s="153" t="s">
        <v>132</v>
      </c>
      <c r="AV264" s="13" t="s">
        <v>132</v>
      </c>
      <c r="AW264" s="13" t="s">
        <v>33</v>
      </c>
      <c r="AX264" s="13" t="s">
        <v>72</v>
      </c>
      <c r="AY264" s="153" t="s">
        <v>124</v>
      </c>
    </row>
    <row r="265" spans="2:51" s="14" customFormat="1" ht="11.25">
      <c r="B265" s="159"/>
      <c r="D265" s="146" t="s">
        <v>136</v>
      </c>
      <c r="E265" s="160" t="s">
        <v>19</v>
      </c>
      <c r="F265" s="161" t="s">
        <v>168</v>
      </c>
      <c r="H265" s="162">
        <v>93.729</v>
      </c>
      <c r="I265" s="163"/>
      <c r="L265" s="159"/>
      <c r="M265" s="164"/>
      <c r="T265" s="165"/>
      <c r="AT265" s="160" t="s">
        <v>136</v>
      </c>
      <c r="AU265" s="160" t="s">
        <v>132</v>
      </c>
      <c r="AV265" s="14" t="s">
        <v>131</v>
      </c>
      <c r="AW265" s="14" t="s">
        <v>33</v>
      </c>
      <c r="AX265" s="14" t="s">
        <v>80</v>
      </c>
      <c r="AY265" s="160" t="s">
        <v>124</v>
      </c>
    </row>
    <row r="266" spans="2:65" s="1" customFormat="1" ht="33" customHeight="1">
      <c r="B266" s="33"/>
      <c r="C266" s="128" t="s">
        <v>354</v>
      </c>
      <c r="D266" s="128" t="s">
        <v>126</v>
      </c>
      <c r="E266" s="129" t="s">
        <v>355</v>
      </c>
      <c r="F266" s="130" t="s">
        <v>356</v>
      </c>
      <c r="G266" s="131" t="s">
        <v>129</v>
      </c>
      <c r="H266" s="132">
        <v>1</v>
      </c>
      <c r="I266" s="133"/>
      <c r="J266" s="134">
        <f>ROUND(I266*H266,2)</f>
        <v>0</v>
      </c>
      <c r="K266" s="130" t="s">
        <v>130</v>
      </c>
      <c r="L266" s="33"/>
      <c r="M266" s="135" t="s">
        <v>19</v>
      </c>
      <c r="N266" s="136" t="s">
        <v>44</v>
      </c>
      <c r="P266" s="137">
        <f>O266*H266</f>
        <v>0</v>
      </c>
      <c r="Q266" s="137">
        <v>0</v>
      </c>
      <c r="R266" s="137">
        <f>Q266*H266</f>
        <v>0</v>
      </c>
      <c r="S266" s="137">
        <v>0</v>
      </c>
      <c r="T266" s="138">
        <f>S266*H266</f>
        <v>0</v>
      </c>
      <c r="AR266" s="139" t="s">
        <v>131</v>
      </c>
      <c r="AT266" s="139" t="s">
        <v>126</v>
      </c>
      <c r="AU266" s="139" t="s">
        <v>132</v>
      </c>
      <c r="AY266" s="18" t="s">
        <v>124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8" t="s">
        <v>132</v>
      </c>
      <c r="BK266" s="140">
        <f>ROUND(I266*H266,2)</f>
        <v>0</v>
      </c>
      <c r="BL266" s="18" t="s">
        <v>131</v>
      </c>
      <c r="BM266" s="139" t="s">
        <v>357</v>
      </c>
    </row>
    <row r="267" spans="2:47" s="1" customFormat="1" ht="11.25">
      <c r="B267" s="33"/>
      <c r="D267" s="141" t="s">
        <v>134</v>
      </c>
      <c r="F267" s="142" t="s">
        <v>358</v>
      </c>
      <c r="I267" s="143"/>
      <c r="L267" s="33"/>
      <c r="M267" s="144"/>
      <c r="T267" s="54"/>
      <c r="AT267" s="18" t="s">
        <v>134</v>
      </c>
      <c r="AU267" s="18" t="s">
        <v>132</v>
      </c>
    </row>
    <row r="268" spans="2:63" s="11" customFormat="1" ht="22.9" customHeight="1">
      <c r="B268" s="116"/>
      <c r="D268" s="117" t="s">
        <v>71</v>
      </c>
      <c r="E268" s="126" t="s">
        <v>359</v>
      </c>
      <c r="F268" s="126" t="s">
        <v>360</v>
      </c>
      <c r="I268" s="119"/>
      <c r="J268" s="127">
        <f>BK268</f>
        <v>0</v>
      </c>
      <c r="L268" s="116"/>
      <c r="M268" s="121"/>
      <c r="P268" s="122">
        <f>SUM(P269:P282)</f>
        <v>0</v>
      </c>
      <c r="R268" s="122">
        <f>SUM(R269:R282)</f>
        <v>0</v>
      </c>
      <c r="T268" s="123">
        <f>SUM(T269:T282)</f>
        <v>0</v>
      </c>
      <c r="AR268" s="117" t="s">
        <v>80</v>
      </c>
      <c r="AT268" s="124" t="s">
        <v>71</v>
      </c>
      <c r="AU268" s="124" t="s">
        <v>80</v>
      </c>
      <c r="AY268" s="117" t="s">
        <v>124</v>
      </c>
      <c r="BK268" s="125">
        <f>SUM(BK269:BK282)</f>
        <v>0</v>
      </c>
    </row>
    <row r="269" spans="2:65" s="1" customFormat="1" ht="24.2" customHeight="1">
      <c r="B269" s="33"/>
      <c r="C269" s="128" t="s">
        <v>361</v>
      </c>
      <c r="D269" s="128" t="s">
        <v>126</v>
      </c>
      <c r="E269" s="129" t="s">
        <v>362</v>
      </c>
      <c r="F269" s="130" t="s">
        <v>363</v>
      </c>
      <c r="G269" s="131" t="s">
        <v>364</v>
      </c>
      <c r="H269" s="132">
        <v>32.096</v>
      </c>
      <c r="I269" s="133"/>
      <c r="J269" s="134">
        <f>ROUND(I269*H269,2)</f>
        <v>0</v>
      </c>
      <c r="K269" s="130" t="s">
        <v>130</v>
      </c>
      <c r="L269" s="33"/>
      <c r="M269" s="135" t="s">
        <v>19</v>
      </c>
      <c r="N269" s="136" t="s">
        <v>44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131</v>
      </c>
      <c r="AT269" s="139" t="s">
        <v>126</v>
      </c>
      <c r="AU269" s="139" t="s">
        <v>132</v>
      </c>
      <c r="AY269" s="18" t="s">
        <v>124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8" t="s">
        <v>132</v>
      </c>
      <c r="BK269" s="140">
        <f>ROUND(I269*H269,2)</f>
        <v>0</v>
      </c>
      <c r="BL269" s="18" t="s">
        <v>131</v>
      </c>
      <c r="BM269" s="139" t="s">
        <v>365</v>
      </c>
    </row>
    <row r="270" spans="2:47" s="1" customFormat="1" ht="11.25">
      <c r="B270" s="33"/>
      <c r="D270" s="141" t="s">
        <v>134</v>
      </c>
      <c r="F270" s="142" t="s">
        <v>366</v>
      </c>
      <c r="I270" s="143"/>
      <c r="L270" s="33"/>
      <c r="M270" s="144"/>
      <c r="T270" s="54"/>
      <c r="AT270" s="18" t="s">
        <v>134</v>
      </c>
      <c r="AU270" s="18" t="s">
        <v>132</v>
      </c>
    </row>
    <row r="271" spans="2:65" s="1" customFormat="1" ht="21.75" customHeight="1">
      <c r="B271" s="33"/>
      <c r="C271" s="128" t="s">
        <v>367</v>
      </c>
      <c r="D271" s="128" t="s">
        <v>126</v>
      </c>
      <c r="E271" s="129" t="s">
        <v>368</v>
      </c>
      <c r="F271" s="130" t="s">
        <v>369</v>
      </c>
      <c r="G271" s="131" t="s">
        <v>364</v>
      </c>
      <c r="H271" s="132">
        <v>32.096</v>
      </c>
      <c r="I271" s="133"/>
      <c r="J271" s="134">
        <f>ROUND(I271*H271,2)</f>
        <v>0</v>
      </c>
      <c r="K271" s="130" t="s">
        <v>130</v>
      </c>
      <c r="L271" s="33"/>
      <c r="M271" s="135" t="s">
        <v>19</v>
      </c>
      <c r="N271" s="136" t="s">
        <v>44</v>
      </c>
      <c r="P271" s="137">
        <f>O271*H271</f>
        <v>0</v>
      </c>
      <c r="Q271" s="137">
        <v>0</v>
      </c>
      <c r="R271" s="137">
        <f>Q271*H271</f>
        <v>0</v>
      </c>
      <c r="S271" s="137">
        <v>0</v>
      </c>
      <c r="T271" s="138">
        <f>S271*H271</f>
        <v>0</v>
      </c>
      <c r="AR271" s="139" t="s">
        <v>131</v>
      </c>
      <c r="AT271" s="139" t="s">
        <v>126</v>
      </c>
      <c r="AU271" s="139" t="s">
        <v>132</v>
      </c>
      <c r="AY271" s="18" t="s">
        <v>124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8" t="s">
        <v>132</v>
      </c>
      <c r="BK271" s="140">
        <f>ROUND(I271*H271,2)</f>
        <v>0</v>
      </c>
      <c r="BL271" s="18" t="s">
        <v>131</v>
      </c>
      <c r="BM271" s="139" t="s">
        <v>370</v>
      </c>
    </row>
    <row r="272" spans="2:47" s="1" customFormat="1" ht="11.25">
      <c r="B272" s="33"/>
      <c r="D272" s="141" t="s">
        <v>134</v>
      </c>
      <c r="F272" s="142" t="s">
        <v>371</v>
      </c>
      <c r="I272" s="143"/>
      <c r="L272" s="33"/>
      <c r="M272" s="144"/>
      <c r="T272" s="54"/>
      <c r="AT272" s="18" t="s">
        <v>134</v>
      </c>
      <c r="AU272" s="18" t="s">
        <v>132</v>
      </c>
    </row>
    <row r="273" spans="2:65" s="1" customFormat="1" ht="24.2" customHeight="1">
      <c r="B273" s="33"/>
      <c r="C273" s="128" t="s">
        <v>372</v>
      </c>
      <c r="D273" s="128" t="s">
        <v>126</v>
      </c>
      <c r="E273" s="129" t="s">
        <v>373</v>
      </c>
      <c r="F273" s="130" t="s">
        <v>374</v>
      </c>
      <c r="G273" s="131" t="s">
        <v>364</v>
      </c>
      <c r="H273" s="132">
        <v>256.768</v>
      </c>
      <c r="I273" s="133"/>
      <c r="J273" s="134">
        <f>ROUND(I273*H273,2)</f>
        <v>0</v>
      </c>
      <c r="K273" s="130" t="s">
        <v>130</v>
      </c>
      <c r="L273" s="33"/>
      <c r="M273" s="135" t="s">
        <v>19</v>
      </c>
      <c r="N273" s="136" t="s">
        <v>44</v>
      </c>
      <c r="P273" s="137">
        <f>O273*H273</f>
        <v>0</v>
      </c>
      <c r="Q273" s="137">
        <v>0</v>
      </c>
      <c r="R273" s="137">
        <f>Q273*H273</f>
        <v>0</v>
      </c>
      <c r="S273" s="137">
        <v>0</v>
      </c>
      <c r="T273" s="138">
        <f>S273*H273</f>
        <v>0</v>
      </c>
      <c r="AR273" s="139" t="s">
        <v>131</v>
      </c>
      <c r="AT273" s="139" t="s">
        <v>126</v>
      </c>
      <c r="AU273" s="139" t="s">
        <v>132</v>
      </c>
      <c r="AY273" s="18" t="s">
        <v>124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8" t="s">
        <v>132</v>
      </c>
      <c r="BK273" s="140">
        <f>ROUND(I273*H273,2)</f>
        <v>0</v>
      </c>
      <c r="BL273" s="18" t="s">
        <v>131</v>
      </c>
      <c r="BM273" s="139" t="s">
        <v>375</v>
      </c>
    </row>
    <row r="274" spans="2:47" s="1" customFormat="1" ht="11.25">
      <c r="B274" s="33"/>
      <c r="D274" s="141" t="s">
        <v>134</v>
      </c>
      <c r="F274" s="142" t="s">
        <v>376</v>
      </c>
      <c r="I274" s="143"/>
      <c r="L274" s="33"/>
      <c r="M274" s="144"/>
      <c r="T274" s="54"/>
      <c r="AT274" s="18" t="s">
        <v>134</v>
      </c>
      <c r="AU274" s="18" t="s">
        <v>132</v>
      </c>
    </row>
    <row r="275" spans="2:51" s="12" customFormat="1" ht="11.25">
      <c r="B275" s="145"/>
      <c r="D275" s="146" t="s">
        <v>136</v>
      </c>
      <c r="E275" s="147" t="s">
        <v>19</v>
      </c>
      <c r="F275" s="148" t="s">
        <v>377</v>
      </c>
      <c r="H275" s="147" t="s">
        <v>19</v>
      </c>
      <c r="I275" s="149"/>
      <c r="L275" s="145"/>
      <c r="M275" s="150"/>
      <c r="T275" s="151"/>
      <c r="AT275" s="147" t="s">
        <v>136</v>
      </c>
      <c r="AU275" s="147" t="s">
        <v>132</v>
      </c>
      <c r="AV275" s="12" t="s">
        <v>80</v>
      </c>
      <c r="AW275" s="12" t="s">
        <v>33</v>
      </c>
      <c r="AX275" s="12" t="s">
        <v>72</v>
      </c>
      <c r="AY275" s="147" t="s">
        <v>124</v>
      </c>
    </row>
    <row r="276" spans="2:51" s="13" customFormat="1" ht="11.25">
      <c r="B276" s="152"/>
      <c r="D276" s="146" t="s">
        <v>136</v>
      </c>
      <c r="E276" s="153" t="s">
        <v>19</v>
      </c>
      <c r="F276" s="154" t="s">
        <v>378</v>
      </c>
      <c r="H276" s="155">
        <v>256.768</v>
      </c>
      <c r="I276" s="156"/>
      <c r="L276" s="152"/>
      <c r="M276" s="157"/>
      <c r="T276" s="158"/>
      <c r="AT276" s="153" t="s">
        <v>136</v>
      </c>
      <c r="AU276" s="153" t="s">
        <v>132</v>
      </c>
      <c r="AV276" s="13" t="s">
        <v>132</v>
      </c>
      <c r="AW276" s="13" t="s">
        <v>33</v>
      </c>
      <c r="AX276" s="13" t="s">
        <v>80</v>
      </c>
      <c r="AY276" s="153" t="s">
        <v>124</v>
      </c>
    </row>
    <row r="277" spans="2:65" s="1" customFormat="1" ht="24.2" customHeight="1">
      <c r="B277" s="33"/>
      <c r="C277" s="128" t="s">
        <v>379</v>
      </c>
      <c r="D277" s="128" t="s">
        <v>126</v>
      </c>
      <c r="E277" s="129" t="s">
        <v>380</v>
      </c>
      <c r="F277" s="130" t="s">
        <v>381</v>
      </c>
      <c r="G277" s="131" t="s">
        <v>364</v>
      </c>
      <c r="H277" s="132">
        <v>30.361</v>
      </c>
      <c r="I277" s="133"/>
      <c r="J277" s="134">
        <f>ROUND(I277*H277,2)</f>
        <v>0</v>
      </c>
      <c r="K277" s="130" t="s">
        <v>130</v>
      </c>
      <c r="L277" s="33"/>
      <c r="M277" s="135" t="s">
        <v>19</v>
      </c>
      <c r="N277" s="136" t="s">
        <v>44</v>
      </c>
      <c r="P277" s="137">
        <f>O277*H277</f>
        <v>0</v>
      </c>
      <c r="Q277" s="137">
        <v>0</v>
      </c>
      <c r="R277" s="137">
        <f>Q277*H277</f>
        <v>0</v>
      </c>
      <c r="S277" s="137">
        <v>0</v>
      </c>
      <c r="T277" s="138">
        <f>S277*H277</f>
        <v>0</v>
      </c>
      <c r="AR277" s="139" t="s">
        <v>131</v>
      </c>
      <c r="AT277" s="139" t="s">
        <v>126</v>
      </c>
      <c r="AU277" s="139" t="s">
        <v>132</v>
      </c>
      <c r="AY277" s="18" t="s">
        <v>124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8" t="s">
        <v>132</v>
      </c>
      <c r="BK277" s="140">
        <f>ROUND(I277*H277,2)</f>
        <v>0</v>
      </c>
      <c r="BL277" s="18" t="s">
        <v>131</v>
      </c>
      <c r="BM277" s="139" t="s">
        <v>382</v>
      </c>
    </row>
    <row r="278" spans="2:47" s="1" customFormat="1" ht="11.25">
      <c r="B278" s="33"/>
      <c r="D278" s="141" t="s">
        <v>134</v>
      </c>
      <c r="F278" s="142" t="s">
        <v>383</v>
      </c>
      <c r="I278" s="143"/>
      <c r="L278" s="33"/>
      <c r="M278" s="144"/>
      <c r="T278" s="54"/>
      <c r="AT278" s="18" t="s">
        <v>134</v>
      </c>
      <c r="AU278" s="18" t="s">
        <v>132</v>
      </c>
    </row>
    <row r="279" spans="2:51" s="13" customFormat="1" ht="11.25">
      <c r="B279" s="152"/>
      <c r="D279" s="146" t="s">
        <v>136</v>
      </c>
      <c r="E279" s="153" t="s">
        <v>19</v>
      </c>
      <c r="F279" s="154" t="s">
        <v>384</v>
      </c>
      <c r="H279" s="155">
        <v>30.361</v>
      </c>
      <c r="I279" s="156"/>
      <c r="L279" s="152"/>
      <c r="M279" s="157"/>
      <c r="T279" s="158"/>
      <c r="AT279" s="153" t="s">
        <v>136</v>
      </c>
      <c r="AU279" s="153" t="s">
        <v>132</v>
      </c>
      <c r="AV279" s="13" t="s">
        <v>132</v>
      </c>
      <c r="AW279" s="13" t="s">
        <v>33</v>
      </c>
      <c r="AX279" s="13" t="s">
        <v>80</v>
      </c>
      <c r="AY279" s="153" t="s">
        <v>124</v>
      </c>
    </row>
    <row r="280" spans="2:65" s="1" customFormat="1" ht="24.2" customHeight="1">
      <c r="B280" s="33"/>
      <c r="C280" s="128" t="s">
        <v>385</v>
      </c>
      <c r="D280" s="128" t="s">
        <v>126</v>
      </c>
      <c r="E280" s="129" t="s">
        <v>386</v>
      </c>
      <c r="F280" s="130" t="s">
        <v>387</v>
      </c>
      <c r="G280" s="131" t="s">
        <v>364</v>
      </c>
      <c r="H280" s="132">
        <v>1.735</v>
      </c>
      <c r="I280" s="133"/>
      <c r="J280" s="134">
        <f>ROUND(I280*H280,2)</f>
        <v>0</v>
      </c>
      <c r="K280" s="130" t="s">
        <v>130</v>
      </c>
      <c r="L280" s="33"/>
      <c r="M280" s="135" t="s">
        <v>19</v>
      </c>
      <c r="N280" s="136" t="s">
        <v>44</v>
      </c>
      <c r="P280" s="137">
        <f>O280*H280</f>
        <v>0</v>
      </c>
      <c r="Q280" s="137">
        <v>0</v>
      </c>
      <c r="R280" s="137">
        <f>Q280*H280</f>
        <v>0</v>
      </c>
      <c r="S280" s="137">
        <v>0</v>
      </c>
      <c r="T280" s="138">
        <f>S280*H280</f>
        <v>0</v>
      </c>
      <c r="AR280" s="139" t="s">
        <v>131</v>
      </c>
      <c r="AT280" s="139" t="s">
        <v>126</v>
      </c>
      <c r="AU280" s="139" t="s">
        <v>132</v>
      </c>
      <c r="AY280" s="18" t="s">
        <v>124</v>
      </c>
      <c r="BE280" s="140">
        <f>IF(N280="základní",J280,0)</f>
        <v>0</v>
      </c>
      <c r="BF280" s="140">
        <f>IF(N280="snížená",J280,0)</f>
        <v>0</v>
      </c>
      <c r="BG280" s="140">
        <f>IF(N280="zákl. přenesená",J280,0)</f>
        <v>0</v>
      </c>
      <c r="BH280" s="140">
        <f>IF(N280="sníž. přenesená",J280,0)</f>
        <v>0</v>
      </c>
      <c r="BI280" s="140">
        <f>IF(N280="nulová",J280,0)</f>
        <v>0</v>
      </c>
      <c r="BJ280" s="18" t="s">
        <v>132</v>
      </c>
      <c r="BK280" s="140">
        <f>ROUND(I280*H280,2)</f>
        <v>0</v>
      </c>
      <c r="BL280" s="18" t="s">
        <v>131</v>
      </c>
      <c r="BM280" s="139" t="s">
        <v>388</v>
      </c>
    </row>
    <row r="281" spans="2:47" s="1" customFormat="1" ht="11.25">
      <c r="B281" s="33"/>
      <c r="D281" s="141" t="s">
        <v>134</v>
      </c>
      <c r="F281" s="142" t="s">
        <v>389</v>
      </c>
      <c r="I281" s="143"/>
      <c r="L281" s="33"/>
      <c r="M281" s="144"/>
      <c r="T281" s="54"/>
      <c r="AT281" s="18" t="s">
        <v>134</v>
      </c>
      <c r="AU281" s="18" t="s">
        <v>132</v>
      </c>
    </row>
    <row r="282" spans="2:51" s="13" customFormat="1" ht="11.25">
      <c r="B282" s="152"/>
      <c r="D282" s="146" t="s">
        <v>136</v>
      </c>
      <c r="E282" s="153" t="s">
        <v>19</v>
      </c>
      <c r="F282" s="154" t="s">
        <v>390</v>
      </c>
      <c r="H282" s="155">
        <v>1.735</v>
      </c>
      <c r="I282" s="156"/>
      <c r="L282" s="152"/>
      <c r="M282" s="157"/>
      <c r="T282" s="158"/>
      <c r="AT282" s="153" t="s">
        <v>136</v>
      </c>
      <c r="AU282" s="153" t="s">
        <v>132</v>
      </c>
      <c r="AV282" s="13" t="s">
        <v>132</v>
      </c>
      <c r="AW282" s="13" t="s">
        <v>33</v>
      </c>
      <c r="AX282" s="13" t="s">
        <v>80</v>
      </c>
      <c r="AY282" s="153" t="s">
        <v>124</v>
      </c>
    </row>
    <row r="283" spans="2:63" s="11" customFormat="1" ht="22.9" customHeight="1">
      <c r="B283" s="116"/>
      <c r="D283" s="117" t="s">
        <v>71</v>
      </c>
      <c r="E283" s="126" t="s">
        <v>391</v>
      </c>
      <c r="F283" s="126" t="s">
        <v>392</v>
      </c>
      <c r="I283" s="119"/>
      <c r="J283" s="127">
        <f>BK283</f>
        <v>0</v>
      </c>
      <c r="L283" s="116"/>
      <c r="M283" s="121"/>
      <c r="P283" s="122">
        <f>SUM(P284:P285)</f>
        <v>0</v>
      </c>
      <c r="R283" s="122">
        <f>SUM(R284:R285)</f>
        <v>0</v>
      </c>
      <c r="T283" s="123">
        <f>SUM(T284:T285)</f>
        <v>0</v>
      </c>
      <c r="AR283" s="117" t="s">
        <v>80</v>
      </c>
      <c r="AT283" s="124" t="s">
        <v>71</v>
      </c>
      <c r="AU283" s="124" t="s">
        <v>80</v>
      </c>
      <c r="AY283" s="117" t="s">
        <v>124</v>
      </c>
      <c r="BK283" s="125">
        <f>SUM(BK284:BK285)</f>
        <v>0</v>
      </c>
    </row>
    <row r="284" spans="2:65" s="1" customFormat="1" ht="33" customHeight="1">
      <c r="B284" s="33"/>
      <c r="C284" s="128" t="s">
        <v>393</v>
      </c>
      <c r="D284" s="128" t="s">
        <v>126</v>
      </c>
      <c r="E284" s="129" t="s">
        <v>394</v>
      </c>
      <c r="F284" s="130" t="s">
        <v>395</v>
      </c>
      <c r="G284" s="131" t="s">
        <v>364</v>
      </c>
      <c r="H284" s="132">
        <v>12.474</v>
      </c>
      <c r="I284" s="133"/>
      <c r="J284" s="134">
        <f>ROUND(I284*H284,2)</f>
        <v>0</v>
      </c>
      <c r="K284" s="130" t="s">
        <v>130</v>
      </c>
      <c r="L284" s="33"/>
      <c r="M284" s="135" t="s">
        <v>19</v>
      </c>
      <c r="N284" s="136" t="s">
        <v>44</v>
      </c>
      <c r="P284" s="137">
        <f>O284*H284</f>
        <v>0</v>
      </c>
      <c r="Q284" s="137">
        <v>0</v>
      </c>
      <c r="R284" s="137">
        <f>Q284*H284</f>
        <v>0</v>
      </c>
      <c r="S284" s="137">
        <v>0</v>
      </c>
      <c r="T284" s="138">
        <f>S284*H284</f>
        <v>0</v>
      </c>
      <c r="AR284" s="139" t="s">
        <v>131</v>
      </c>
      <c r="AT284" s="139" t="s">
        <v>126</v>
      </c>
      <c r="AU284" s="139" t="s">
        <v>132</v>
      </c>
      <c r="AY284" s="18" t="s">
        <v>124</v>
      </c>
      <c r="BE284" s="140">
        <f>IF(N284="základní",J284,0)</f>
        <v>0</v>
      </c>
      <c r="BF284" s="140">
        <f>IF(N284="snížená",J284,0)</f>
        <v>0</v>
      </c>
      <c r="BG284" s="140">
        <f>IF(N284="zákl. přenesená",J284,0)</f>
        <v>0</v>
      </c>
      <c r="BH284" s="140">
        <f>IF(N284="sníž. přenesená",J284,0)</f>
        <v>0</v>
      </c>
      <c r="BI284" s="140">
        <f>IF(N284="nulová",J284,0)</f>
        <v>0</v>
      </c>
      <c r="BJ284" s="18" t="s">
        <v>132</v>
      </c>
      <c r="BK284" s="140">
        <f>ROUND(I284*H284,2)</f>
        <v>0</v>
      </c>
      <c r="BL284" s="18" t="s">
        <v>131</v>
      </c>
      <c r="BM284" s="139" t="s">
        <v>396</v>
      </c>
    </row>
    <row r="285" spans="2:47" s="1" customFormat="1" ht="11.25">
      <c r="B285" s="33"/>
      <c r="D285" s="141" t="s">
        <v>134</v>
      </c>
      <c r="F285" s="142" t="s">
        <v>397</v>
      </c>
      <c r="I285" s="143"/>
      <c r="L285" s="33"/>
      <c r="M285" s="144"/>
      <c r="T285" s="54"/>
      <c r="AT285" s="18" t="s">
        <v>134</v>
      </c>
      <c r="AU285" s="18" t="s">
        <v>132</v>
      </c>
    </row>
    <row r="286" spans="2:63" s="11" customFormat="1" ht="25.9" customHeight="1">
      <c r="B286" s="116"/>
      <c r="D286" s="117" t="s">
        <v>71</v>
      </c>
      <c r="E286" s="118" t="s">
        <v>398</v>
      </c>
      <c r="F286" s="118" t="s">
        <v>399</v>
      </c>
      <c r="I286" s="119"/>
      <c r="J286" s="120">
        <f>BK286</f>
        <v>0</v>
      </c>
      <c r="L286" s="116"/>
      <c r="M286" s="121"/>
      <c r="P286" s="122">
        <f>P287+P332+P344+P354+P374+P464+P487+P494</f>
        <v>0</v>
      </c>
      <c r="R286" s="122">
        <f>R287+R332+R344+R354+R374+R464+R487+R494</f>
        <v>3.36273672</v>
      </c>
      <c r="T286" s="123">
        <f>T287+T332+T344+T354+T374+T464+T487+T494</f>
        <v>1.7353800000000001</v>
      </c>
      <c r="AR286" s="117" t="s">
        <v>132</v>
      </c>
      <c r="AT286" s="124" t="s">
        <v>71</v>
      </c>
      <c r="AU286" s="124" t="s">
        <v>72</v>
      </c>
      <c r="AY286" s="117" t="s">
        <v>124</v>
      </c>
      <c r="BK286" s="125">
        <f>BK287+BK332+BK344+BK354+BK374+BK464+BK487+BK494</f>
        <v>0</v>
      </c>
    </row>
    <row r="287" spans="2:63" s="11" customFormat="1" ht="22.9" customHeight="1">
      <c r="B287" s="116"/>
      <c r="D287" s="117" t="s">
        <v>71</v>
      </c>
      <c r="E287" s="126" t="s">
        <v>400</v>
      </c>
      <c r="F287" s="126" t="s">
        <v>401</v>
      </c>
      <c r="I287" s="119"/>
      <c r="J287" s="127">
        <f>BK287</f>
        <v>0</v>
      </c>
      <c r="L287" s="116"/>
      <c r="M287" s="121"/>
      <c r="P287" s="122">
        <f>SUM(P288:P331)</f>
        <v>0</v>
      </c>
      <c r="R287" s="122">
        <f>SUM(R288:R331)</f>
        <v>0.22588000000000003</v>
      </c>
      <c r="T287" s="123">
        <f>SUM(T288:T331)</f>
        <v>0.33081000000000005</v>
      </c>
      <c r="AR287" s="117" t="s">
        <v>132</v>
      </c>
      <c r="AT287" s="124" t="s">
        <v>71</v>
      </c>
      <c r="AU287" s="124" t="s">
        <v>80</v>
      </c>
      <c r="AY287" s="117" t="s">
        <v>124</v>
      </c>
      <c r="BK287" s="125">
        <f>SUM(BK288:BK331)</f>
        <v>0</v>
      </c>
    </row>
    <row r="288" spans="2:65" s="1" customFormat="1" ht="21.75" customHeight="1">
      <c r="B288" s="33"/>
      <c r="C288" s="128" t="s">
        <v>402</v>
      </c>
      <c r="D288" s="128" t="s">
        <v>126</v>
      </c>
      <c r="E288" s="129" t="s">
        <v>403</v>
      </c>
      <c r="F288" s="130" t="s">
        <v>404</v>
      </c>
      <c r="G288" s="131" t="s">
        <v>129</v>
      </c>
      <c r="H288" s="132">
        <v>81.78</v>
      </c>
      <c r="I288" s="133"/>
      <c r="J288" s="134">
        <f>ROUND(I288*H288,2)</f>
        <v>0</v>
      </c>
      <c r="K288" s="130" t="s">
        <v>130</v>
      </c>
      <c r="L288" s="33"/>
      <c r="M288" s="135" t="s">
        <v>19</v>
      </c>
      <c r="N288" s="136" t="s">
        <v>44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234</v>
      </c>
      <c r="AT288" s="139" t="s">
        <v>126</v>
      </c>
      <c r="AU288" s="139" t="s">
        <v>132</v>
      </c>
      <c r="AY288" s="18" t="s">
        <v>124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8" t="s">
        <v>132</v>
      </c>
      <c r="BK288" s="140">
        <f>ROUND(I288*H288,2)</f>
        <v>0</v>
      </c>
      <c r="BL288" s="18" t="s">
        <v>234</v>
      </c>
      <c r="BM288" s="139" t="s">
        <v>405</v>
      </c>
    </row>
    <row r="289" spans="2:47" s="1" customFormat="1" ht="11.25">
      <c r="B289" s="33"/>
      <c r="D289" s="141" t="s">
        <v>134</v>
      </c>
      <c r="F289" s="142" t="s">
        <v>406</v>
      </c>
      <c r="I289" s="143"/>
      <c r="L289" s="33"/>
      <c r="M289" s="144"/>
      <c r="T289" s="54"/>
      <c r="AT289" s="18" t="s">
        <v>134</v>
      </c>
      <c r="AU289" s="18" t="s">
        <v>132</v>
      </c>
    </row>
    <row r="290" spans="2:51" s="12" customFormat="1" ht="11.25">
      <c r="B290" s="145"/>
      <c r="D290" s="146" t="s">
        <v>136</v>
      </c>
      <c r="E290" s="147" t="s">
        <v>19</v>
      </c>
      <c r="F290" s="148" t="s">
        <v>173</v>
      </c>
      <c r="H290" s="147" t="s">
        <v>19</v>
      </c>
      <c r="I290" s="149"/>
      <c r="L290" s="145"/>
      <c r="M290" s="150"/>
      <c r="T290" s="151"/>
      <c r="AT290" s="147" t="s">
        <v>136</v>
      </c>
      <c r="AU290" s="147" t="s">
        <v>132</v>
      </c>
      <c r="AV290" s="12" t="s">
        <v>80</v>
      </c>
      <c r="AW290" s="12" t="s">
        <v>33</v>
      </c>
      <c r="AX290" s="12" t="s">
        <v>72</v>
      </c>
      <c r="AY290" s="147" t="s">
        <v>124</v>
      </c>
    </row>
    <row r="291" spans="2:51" s="13" customFormat="1" ht="11.25">
      <c r="B291" s="152"/>
      <c r="D291" s="146" t="s">
        <v>136</v>
      </c>
      <c r="E291" s="153" t="s">
        <v>19</v>
      </c>
      <c r="F291" s="154" t="s">
        <v>174</v>
      </c>
      <c r="H291" s="155">
        <v>27.26</v>
      </c>
      <c r="I291" s="156"/>
      <c r="L291" s="152"/>
      <c r="M291" s="157"/>
      <c r="T291" s="158"/>
      <c r="AT291" s="153" t="s">
        <v>136</v>
      </c>
      <c r="AU291" s="153" t="s">
        <v>132</v>
      </c>
      <c r="AV291" s="13" t="s">
        <v>132</v>
      </c>
      <c r="AW291" s="13" t="s">
        <v>33</v>
      </c>
      <c r="AX291" s="13" t="s">
        <v>72</v>
      </c>
      <c r="AY291" s="153" t="s">
        <v>124</v>
      </c>
    </row>
    <row r="292" spans="2:51" s="13" customFormat="1" ht="11.25">
      <c r="B292" s="152"/>
      <c r="D292" s="146" t="s">
        <v>136</v>
      </c>
      <c r="E292" s="153" t="s">
        <v>19</v>
      </c>
      <c r="F292" s="154" t="s">
        <v>175</v>
      </c>
      <c r="H292" s="155">
        <v>27.26</v>
      </c>
      <c r="I292" s="156"/>
      <c r="L292" s="152"/>
      <c r="M292" s="157"/>
      <c r="T292" s="158"/>
      <c r="AT292" s="153" t="s">
        <v>136</v>
      </c>
      <c r="AU292" s="153" t="s">
        <v>132</v>
      </c>
      <c r="AV292" s="13" t="s">
        <v>132</v>
      </c>
      <c r="AW292" s="13" t="s">
        <v>33</v>
      </c>
      <c r="AX292" s="13" t="s">
        <v>72</v>
      </c>
      <c r="AY292" s="153" t="s">
        <v>124</v>
      </c>
    </row>
    <row r="293" spans="2:51" s="13" customFormat="1" ht="11.25">
      <c r="B293" s="152"/>
      <c r="D293" s="146" t="s">
        <v>136</v>
      </c>
      <c r="E293" s="153" t="s">
        <v>19</v>
      </c>
      <c r="F293" s="154" t="s">
        <v>175</v>
      </c>
      <c r="H293" s="155">
        <v>27.26</v>
      </c>
      <c r="I293" s="156"/>
      <c r="L293" s="152"/>
      <c r="M293" s="157"/>
      <c r="T293" s="158"/>
      <c r="AT293" s="153" t="s">
        <v>136</v>
      </c>
      <c r="AU293" s="153" t="s">
        <v>132</v>
      </c>
      <c r="AV293" s="13" t="s">
        <v>132</v>
      </c>
      <c r="AW293" s="13" t="s">
        <v>33</v>
      </c>
      <c r="AX293" s="13" t="s">
        <v>72</v>
      </c>
      <c r="AY293" s="153" t="s">
        <v>124</v>
      </c>
    </row>
    <row r="294" spans="2:51" s="14" customFormat="1" ht="11.25">
      <c r="B294" s="159"/>
      <c r="D294" s="146" t="s">
        <v>136</v>
      </c>
      <c r="E294" s="160" t="s">
        <v>19</v>
      </c>
      <c r="F294" s="161" t="s">
        <v>168</v>
      </c>
      <c r="H294" s="162">
        <v>81.78</v>
      </c>
      <c r="I294" s="163"/>
      <c r="L294" s="159"/>
      <c r="M294" s="164"/>
      <c r="T294" s="165"/>
      <c r="AT294" s="160" t="s">
        <v>136</v>
      </c>
      <c r="AU294" s="160" t="s">
        <v>132</v>
      </c>
      <c r="AV294" s="14" t="s">
        <v>131</v>
      </c>
      <c r="AW294" s="14" t="s">
        <v>33</v>
      </c>
      <c r="AX294" s="14" t="s">
        <v>80</v>
      </c>
      <c r="AY294" s="160" t="s">
        <v>124</v>
      </c>
    </row>
    <row r="295" spans="2:65" s="1" customFormat="1" ht="16.5" customHeight="1">
      <c r="B295" s="33"/>
      <c r="C295" s="166" t="s">
        <v>407</v>
      </c>
      <c r="D295" s="166" t="s">
        <v>193</v>
      </c>
      <c r="E295" s="167" t="s">
        <v>408</v>
      </c>
      <c r="F295" s="168" t="s">
        <v>409</v>
      </c>
      <c r="G295" s="169" t="s">
        <v>410</v>
      </c>
      <c r="H295" s="170">
        <v>16.356</v>
      </c>
      <c r="I295" s="171"/>
      <c r="J295" s="172">
        <f>ROUND(I295*H295,2)</f>
        <v>0</v>
      </c>
      <c r="K295" s="168" t="s">
        <v>130</v>
      </c>
      <c r="L295" s="173"/>
      <c r="M295" s="174" t="s">
        <v>19</v>
      </c>
      <c r="N295" s="175" t="s">
        <v>44</v>
      </c>
      <c r="P295" s="137">
        <f>O295*H295</f>
        <v>0</v>
      </c>
      <c r="Q295" s="137">
        <v>0.001</v>
      </c>
      <c r="R295" s="137">
        <f>Q295*H295</f>
        <v>0.016356000000000002</v>
      </c>
      <c r="S295" s="137">
        <v>0</v>
      </c>
      <c r="T295" s="138">
        <f>S295*H295</f>
        <v>0</v>
      </c>
      <c r="AR295" s="139" t="s">
        <v>335</v>
      </c>
      <c r="AT295" s="139" t="s">
        <v>193</v>
      </c>
      <c r="AU295" s="139" t="s">
        <v>132</v>
      </c>
      <c r="AY295" s="18" t="s">
        <v>124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8" t="s">
        <v>132</v>
      </c>
      <c r="BK295" s="140">
        <f>ROUND(I295*H295,2)</f>
        <v>0</v>
      </c>
      <c r="BL295" s="18" t="s">
        <v>234</v>
      </c>
      <c r="BM295" s="139" t="s">
        <v>411</v>
      </c>
    </row>
    <row r="296" spans="2:51" s="13" customFormat="1" ht="11.25">
      <c r="B296" s="152"/>
      <c r="D296" s="146" t="s">
        <v>136</v>
      </c>
      <c r="F296" s="154" t="s">
        <v>412</v>
      </c>
      <c r="H296" s="155">
        <v>16.356</v>
      </c>
      <c r="I296" s="156"/>
      <c r="L296" s="152"/>
      <c r="M296" s="157"/>
      <c r="T296" s="158"/>
      <c r="AT296" s="153" t="s">
        <v>136</v>
      </c>
      <c r="AU296" s="153" t="s">
        <v>132</v>
      </c>
      <c r="AV296" s="13" t="s">
        <v>132</v>
      </c>
      <c r="AW296" s="13" t="s">
        <v>4</v>
      </c>
      <c r="AX296" s="13" t="s">
        <v>80</v>
      </c>
      <c r="AY296" s="153" t="s">
        <v>124</v>
      </c>
    </row>
    <row r="297" spans="2:65" s="1" customFormat="1" ht="16.5" customHeight="1">
      <c r="B297" s="33"/>
      <c r="C297" s="128" t="s">
        <v>413</v>
      </c>
      <c r="D297" s="128" t="s">
        <v>126</v>
      </c>
      <c r="E297" s="129" t="s">
        <v>414</v>
      </c>
      <c r="F297" s="130" t="s">
        <v>415</v>
      </c>
      <c r="G297" s="131" t="s">
        <v>129</v>
      </c>
      <c r="H297" s="132">
        <v>16.065</v>
      </c>
      <c r="I297" s="133"/>
      <c r="J297" s="134">
        <f>ROUND(I297*H297,2)</f>
        <v>0</v>
      </c>
      <c r="K297" s="130" t="s">
        <v>130</v>
      </c>
      <c r="L297" s="33"/>
      <c r="M297" s="135" t="s">
        <v>19</v>
      </c>
      <c r="N297" s="136" t="s">
        <v>44</v>
      </c>
      <c r="P297" s="137">
        <f>O297*H297</f>
        <v>0</v>
      </c>
      <c r="Q297" s="137">
        <v>0</v>
      </c>
      <c r="R297" s="137">
        <f>Q297*H297</f>
        <v>0</v>
      </c>
      <c r="S297" s="137">
        <v>0</v>
      </c>
      <c r="T297" s="138">
        <f>S297*H297</f>
        <v>0</v>
      </c>
      <c r="AR297" s="139" t="s">
        <v>234</v>
      </c>
      <c r="AT297" s="139" t="s">
        <v>126</v>
      </c>
      <c r="AU297" s="139" t="s">
        <v>132</v>
      </c>
      <c r="AY297" s="18" t="s">
        <v>124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8" t="s">
        <v>132</v>
      </c>
      <c r="BK297" s="140">
        <f>ROUND(I297*H297,2)</f>
        <v>0</v>
      </c>
      <c r="BL297" s="18" t="s">
        <v>234</v>
      </c>
      <c r="BM297" s="139" t="s">
        <v>416</v>
      </c>
    </row>
    <row r="298" spans="2:47" s="1" customFormat="1" ht="11.25">
      <c r="B298" s="33"/>
      <c r="D298" s="141" t="s">
        <v>134</v>
      </c>
      <c r="F298" s="142" t="s">
        <v>417</v>
      </c>
      <c r="I298" s="143"/>
      <c r="L298" s="33"/>
      <c r="M298" s="144"/>
      <c r="T298" s="54"/>
      <c r="AT298" s="18" t="s">
        <v>134</v>
      </c>
      <c r="AU298" s="18" t="s">
        <v>132</v>
      </c>
    </row>
    <row r="299" spans="2:51" s="12" customFormat="1" ht="11.25">
      <c r="B299" s="145"/>
      <c r="D299" s="146" t="s">
        <v>136</v>
      </c>
      <c r="E299" s="147" t="s">
        <v>19</v>
      </c>
      <c r="F299" s="148" t="s">
        <v>173</v>
      </c>
      <c r="H299" s="147" t="s">
        <v>19</v>
      </c>
      <c r="I299" s="149"/>
      <c r="L299" s="145"/>
      <c r="M299" s="150"/>
      <c r="T299" s="151"/>
      <c r="AT299" s="147" t="s">
        <v>136</v>
      </c>
      <c r="AU299" s="147" t="s">
        <v>132</v>
      </c>
      <c r="AV299" s="12" t="s">
        <v>80</v>
      </c>
      <c r="AW299" s="12" t="s">
        <v>33</v>
      </c>
      <c r="AX299" s="12" t="s">
        <v>72</v>
      </c>
      <c r="AY299" s="147" t="s">
        <v>124</v>
      </c>
    </row>
    <row r="300" spans="2:51" s="13" customFormat="1" ht="11.25">
      <c r="B300" s="152"/>
      <c r="D300" s="146" t="s">
        <v>136</v>
      </c>
      <c r="E300" s="153" t="s">
        <v>19</v>
      </c>
      <c r="F300" s="154" t="s">
        <v>418</v>
      </c>
      <c r="H300" s="155">
        <v>16.065</v>
      </c>
      <c r="I300" s="156"/>
      <c r="L300" s="152"/>
      <c r="M300" s="157"/>
      <c r="T300" s="158"/>
      <c r="AT300" s="153" t="s">
        <v>136</v>
      </c>
      <c r="AU300" s="153" t="s">
        <v>132</v>
      </c>
      <c r="AV300" s="13" t="s">
        <v>132</v>
      </c>
      <c r="AW300" s="13" t="s">
        <v>33</v>
      </c>
      <c r="AX300" s="13" t="s">
        <v>80</v>
      </c>
      <c r="AY300" s="153" t="s">
        <v>124</v>
      </c>
    </row>
    <row r="301" spans="2:65" s="1" customFormat="1" ht="24.2" customHeight="1">
      <c r="B301" s="33"/>
      <c r="C301" s="166" t="s">
        <v>419</v>
      </c>
      <c r="D301" s="166" t="s">
        <v>193</v>
      </c>
      <c r="E301" s="167" t="s">
        <v>420</v>
      </c>
      <c r="F301" s="168" t="s">
        <v>421</v>
      </c>
      <c r="G301" s="169" t="s">
        <v>410</v>
      </c>
      <c r="H301" s="170">
        <v>4.82</v>
      </c>
      <c r="I301" s="171"/>
      <c r="J301" s="172">
        <f>ROUND(I301*H301,2)</f>
        <v>0</v>
      </c>
      <c r="K301" s="168" t="s">
        <v>19</v>
      </c>
      <c r="L301" s="173"/>
      <c r="M301" s="174" t="s">
        <v>19</v>
      </c>
      <c r="N301" s="175" t="s">
        <v>44</v>
      </c>
      <c r="P301" s="137">
        <f>O301*H301</f>
        <v>0</v>
      </c>
      <c r="Q301" s="137">
        <v>0.001</v>
      </c>
      <c r="R301" s="137">
        <f>Q301*H301</f>
        <v>0.0048200000000000005</v>
      </c>
      <c r="S301" s="137">
        <v>0</v>
      </c>
      <c r="T301" s="138">
        <f>S301*H301</f>
        <v>0</v>
      </c>
      <c r="AR301" s="139" t="s">
        <v>335</v>
      </c>
      <c r="AT301" s="139" t="s">
        <v>193</v>
      </c>
      <c r="AU301" s="139" t="s">
        <v>132</v>
      </c>
      <c r="AY301" s="18" t="s">
        <v>124</v>
      </c>
      <c r="BE301" s="140">
        <f>IF(N301="základní",J301,0)</f>
        <v>0</v>
      </c>
      <c r="BF301" s="140">
        <f>IF(N301="snížená",J301,0)</f>
        <v>0</v>
      </c>
      <c r="BG301" s="140">
        <f>IF(N301="zákl. přenesená",J301,0)</f>
        <v>0</v>
      </c>
      <c r="BH301" s="140">
        <f>IF(N301="sníž. přenesená",J301,0)</f>
        <v>0</v>
      </c>
      <c r="BI301" s="140">
        <f>IF(N301="nulová",J301,0)</f>
        <v>0</v>
      </c>
      <c r="BJ301" s="18" t="s">
        <v>132</v>
      </c>
      <c r="BK301" s="140">
        <f>ROUND(I301*H301,2)</f>
        <v>0</v>
      </c>
      <c r="BL301" s="18" t="s">
        <v>234</v>
      </c>
      <c r="BM301" s="139" t="s">
        <v>422</v>
      </c>
    </row>
    <row r="302" spans="2:51" s="13" customFormat="1" ht="11.25">
      <c r="B302" s="152"/>
      <c r="D302" s="146" t="s">
        <v>136</v>
      </c>
      <c r="F302" s="154" t="s">
        <v>423</v>
      </c>
      <c r="H302" s="155">
        <v>4.82</v>
      </c>
      <c r="I302" s="156"/>
      <c r="L302" s="152"/>
      <c r="M302" s="157"/>
      <c r="T302" s="158"/>
      <c r="AT302" s="153" t="s">
        <v>136</v>
      </c>
      <c r="AU302" s="153" t="s">
        <v>132</v>
      </c>
      <c r="AV302" s="13" t="s">
        <v>132</v>
      </c>
      <c r="AW302" s="13" t="s">
        <v>4</v>
      </c>
      <c r="AX302" s="13" t="s">
        <v>80</v>
      </c>
      <c r="AY302" s="153" t="s">
        <v>124</v>
      </c>
    </row>
    <row r="303" spans="2:65" s="1" customFormat="1" ht="16.5" customHeight="1">
      <c r="B303" s="33"/>
      <c r="C303" s="128" t="s">
        <v>424</v>
      </c>
      <c r="D303" s="128" t="s">
        <v>126</v>
      </c>
      <c r="E303" s="129" t="s">
        <v>425</v>
      </c>
      <c r="F303" s="130" t="s">
        <v>426</v>
      </c>
      <c r="G303" s="131" t="s">
        <v>129</v>
      </c>
      <c r="H303" s="132">
        <v>80.34</v>
      </c>
      <c r="I303" s="133"/>
      <c r="J303" s="134">
        <f>ROUND(I303*H303,2)</f>
        <v>0</v>
      </c>
      <c r="K303" s="130" t="s">
        <v>130</v>
      </c>
      <c r="L303" s="33"/>
      <c r="M303" s="135" t="s">
        <v>19</v>
      </c>
      <c r="N303" s="136" t="s">
        <v>44</v>
      </c>
      <c r="P303" s="137">
        <f>O303*H303</f>
        <v>0</v>
      </c>
      <c r="Q303" s="137">
        <v>0</v>
      </c>
      <c r="R303" s="137">
        <f>Q303*H303</f>
        <v>0</v>
      </c>
      <c r="S303" s="137">
        <v>0.004</v>
      </c>
      <c r="T303" s="138">
        <f>S303*H303</f>
        <v>0.32136000000000003</v>
      </c>
      <c r="AR303" s="139" t="s">
        <v>234</v>
      </c>
      <c r="AT303" s="139" t="s">
        <v>126</v>
      </c>
      <c r="AU303" s="139" t="s">
        <v>132</v>
      </c>
      <c r="AY303" s="18" t="s">
        <v>124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8" t="s">
        <v>132</v>
      </c>
      <c r="BK303" s="140">
        <f>ROUND(I303*H303,2)</f>
        <v>0</v>
      </c>
      <c r="BL303" s="18" t="s">
        <v>234</v>
      </c>
      <c r="BM303" s="139" t="s">
        <v>427</v>
      </c>
    </row>
    <row r="304" spans="2:47" s="1" customFormat="1" ht="11.25">
      <c r="B304" s="33"/>
      <c r="D304" s="141" t="s">
        <v>134</v>
      </c>
      <c r="F304" s="142" t="s">
        <v>428</v>
      </c>
      <c r="I304" s="143"/>
      <c r="L304" s="33"/>
      <c r="M304" s="144"/>
      <c r="T304" s="54"/>
      <c r="AT304" s="18" t="s">
        <v>134</v>
      </c>
      <c r="AU304" s="18" t="s">
        <v>132</v>
      </c>
    </row>
    <row r="305" spans="2:51" s="12" customFormat="1" ht="11.25">
      <c r="B305" s="145"/>
      <c r="D305" s="146" t="s">
        <v>136</v>
      </c>
      <c r="E305" s="147" t="s">
        <v>19</v>
      </c>
      <c r="F305" s="148" t="s">
        <v>173</v>
      </c>
      <c r="H305" s="147" t="s">
        <v>19</v>
      </c>
      <c r="I305" s="149"/>
      <c r="L305" s="145"/>
      <c r="M305" s="150"/>
      <c r="T305" s="151"/>
      <c r="AT305" s="147" t="s">
        <v>136</v>
      </c>
      <c r="AU305" s="147" t="s">
        <v>132</v>
      </c>
      <c r="AV305" s="12" t="s">
        <v>80</v>
      </c>
      <c r="AW305" s="12" t="s">
        <v>33</v>
      </c>
      <c r="AX305" s="12" t="s">
        <v>72</v>
      </c>
      <c r="AY305" s="147" t="s">
        <v>124</v>
      </c>
    </row>
    <row r="306" spans="2:51" s="13" customFormat="1" ht="11.25">
      <c r="B306" s="152"/>
      <c r="D306" s="146" t="s">
        <v>136</v>
      </c>
      <c r="E306" s="153" t="s">
        <v>19</v>
      </c>
      <c r="F306" s="154" t="s">
        <v>309</v>
      </c>
      <c r="H306" s="155">
        <v>26.78</v>
      </c>
      <c r="I306" s="156"/>
      <c r="L306" s="152"/>
      <c r="M306" s="157"/>
      <c r="T306" s="158"/>
      <c r="AT306" s="153" t="s">
        <v>136</v>
      </c>
      <c r="AU306" s="153" t="s">
        <v>132</v>
      </c>
      <c r="AV306" s="13" t="s">
        <v>132</v>
      </c>
      <c r="AW306" s="13" t="s">
        <v>33</v>
      </c>
      <c r="AX306" s="13" t="s">
        <v>72</v>
      </c>
      <c r="AY306" s="153" t="s">
        <v>124</v>
      </c>
    </row>
    <row r="307" spans="2:51" s="13" customFormat="1" ht="11.25">
      <c r="B307" s="152"/>
      <c r="D307" s="146" t="s">
        <v>136</v>
      </c>
      <c r="E307" s="153" t="s">
        <v>19</v>
      </c>
      <c r="F307" s="154" t="s">
        <v>310</v>
      </c>
      <c r="H307" s="155">
        <v>26.78</v>
      </c>
      <c r="I307" s="156"/>
      <c r="L307" s="152"/>
      <c r="M307" s="157"/>
      <c r="T307" s="158"/>
      <c r="AT307" s="153" t="s">
        <v>136</v>
      </c>
      <c r="AU307" s="153" t="s">
        <v>132</v>
      </c>
      <c r="AV307" s="13" t="s">
        <v>132</v>
      </c>
      <c r="AW307" s="13" t="s">
        <v>33</v>
      </c>
      <c r="AX307" s="13" t="s">
        <v>72</v>
      </c>
      <c r="AY307" s="153" t="s">
        <v>124</v>
      </c>
    </row>
    <row r="308" spans="2:51" s="13" customFormat="1" ht="11.25">
      <c r="B308" s="152"/>
      <c r="D308" s="146" t="s">
        <v>136</v>
      </c>
      <c r="E308" s="153" t="s">
        <v>19</v>
      </c>
      <c r="F308" s="154" t="s">
        <v>334</v>
      </c>
      <c r="H308" s="155">
        <v>26.78</v>
      </c>
      <c r="I308" s="156"/>
      <c r="L308" s="152"/>
      <c r="M308" s="157"/>
      <c r="T308" s="158"/>
      <c r="AT308" s="153" t="s">
        <v>136</v>
      </c>
      <c r="AU308" s="153" t="s">
        <v>132</v>
      </c>
      <c r="AV308" s="13" t="s">
        <v>132</v>
      </c>
      <c r="AW308" s="13" t="s">
        <v>33</v>
      </c>
      <c r="AX308" s="13" t="s">
        <v>72</v>
      </c>
      <c r="AY308" s="153" t="s">
        <v>124</v>
      </c>
    </row>
    <row r="309" spans="2:51" s="14" customFormat="1" ht="11.25">
      <c r="B309" s="159"/>
      <c r="D309" s="146" t="s">
        <v>136</v>
      </c>
      <c r="E309" s="160" t="s">
        <v>19</v>
      </c>
      <c r="F309" s="161" t="s">
        <v>168</v>
      </c>
      <c r="H309" s="162">
        <v>80.34</v>
      </c>
      <c r="I309" s="163"/>
      <c r="L309" s="159"/>
      <c r="M309" s="164"/>
      <c r="T309" s="165"/>
      <c r="AT309" s="160" t="s">
        <v>136</v>
      </c>
      <c r="AU309" s="160" t="s">
        <v>132</v>
      </c>
      <c r="AV309" s="14" t="s">
        <v>131</v>
      </c>
      <c r="AW309" s="14" t="s">
        <v>33</v>
      </c>
      <c r="AX309" s="14" t="s">
        <v>80</v>
      </c>
      <c r="AY309" s="160" t="s">
        <v>124</v>
      </c>
    </row>
    <row r="310" spans="2:65" s="1" customFormat="1" ht="16.5" customHeight="1">
      <c r="B310" s="33"/>
      <c r="C310" s="128" t="s">
        <v>429</v>
      </c>
      <c r="D310" s="128" t="s">
        <v>126</v>
      </c>
      <c r="E310" s="129" t="s">
        <v>430</v>
      </c>
      <c r="F310" s="130" t="s">
        <v>431</v>
      </c>
      <c r="G310" s="131" t="s">
        <v>129</v>
      </c>
      <c r="H310" s="132">
        <v>2.1</v>
      </c>
      <c r="I310" s="133"/>
      <c r="J310" s="134">
        <f>ROUND(I310*H310,2)</f>
        <v>0</v>
      </c>
      <c r="K310" s="130" t="s">
        <v>130</v>
      </c>
      <c r="L310" s="33"/>
      <c r="M310" s="135" t="s">
        <v>19</v>
      </c>
      <c r="N310" s="136" t="s">
        <v>44</v>
      </c>
      <c r="P310" s="137">
        <f>O310*H310</f>
        <v>0</v>
      </c>
      <c r="Q310" s="137">
        <v>0</v>
      </c>
      <c r="R310" s="137">
        <f>Q310*H310</f>
        <v>0</v>
      </c>
      <c r="S310" s="137">
        <v>0.0045</v>
      </c>
      <c r="T310" s="138">
        <f>S310*H310</f>
        <v>0.00945</v>
      </c>
      <c r="AR310" s="139" t="s">
        <v>234</v>
      </c>
      <c r="AT310" s="139" t="s">
        <v>126</v>
      </c>
      <c r="AU310" s="139" t="s">
        <v>132</v>
      </c>
      <c r="AY310" s="18" t="s">
        <v>124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8" t="s">
        <v>132</v>
      </c>
      <c r="BK310" s="140">
        <f>ROUND(I310*H310,2)</f>
        <v>0</v>
      </c>
      <c r="BL310" s="18" t="s">
        <v>234</v>
      </c>
      <c r="BM310" s="139" t="s">
        <v>432</v>
      </c>
    </row>
    <row r="311" spans="2:47" s="1" customFormat="1" ht="11.25">
      <c r="B311" s="33"/>
      <c r="D311" s="141" t="s">
        <v>134</v>
      </c>
      <c r="F311" s="142" t="s">
        <v>433</v>
      </c>
      <c r="I311" s="143"/>
      <c r="L311" s="33"/>
      <c r="M311" s="144"/>
      <c r="T311" s="54"/>
      <c r="AT311" s="18" t="s">
        <v>134</v>
      </c>
      <c r="AU311" s="18" t="s">
        <v>132</v>
      </c>
    </row>
    <row r="312" spans="2:51" s="12" customFormat="1" ht="11.25">
      <c r="B312" s="145"/>
      <c r="D312" s="146" t="s">
        <v>136</v>
      </c>
      <c r="E312" s="147" t="s">
        <v>19</v>
      </c>
      <c r="F312" s="148" t="s">
        <v>173</v>
      </c>
      <c r="H312" s="147" t="s">
        <v>19</v>
      </c>
      <c r="I312" s="149"/>
      <c r="L312" s="145"/>
      <c r="M312" s="150"/>
      <c r="T312" s="151"/>
      <c r="AT312" s="147" t="s">
        <v>136</v>
      </c>
      <c r="AU312" s="147" t="s">
        <v>132</v>
      </c>
      <c r="AV312" s="12" t="s">
        <v>80</v>
      </c>
      <c r="AW312" s="12" t="s">
        <v>33</v>
      </c>
      <c r="AX312" s="12" t="s">
        <v>72</v>
      </c>
      <c r="AY312" s="147" t="s">
        <v>124</v>
      </c>
    </row>
    <row r="313" spans="2:51" s="13" customFormat="1" ht="11.25">
      <c r="B313" s="152"/>
      <c r="D313" s="146" t="s">
        <v>136</v>
      </c>
      <c r="E313" s="153" t="s">
        <v>19</v>
      </c>
      <c r="F313" s="154" t="s">
        <v>434</v>
      </c>
      <c r="H313" s="155">
        <v>0.7</v>
      </c>
      <c r="I313" s="156"/>
      <c r="L313" s="152"/>
      <c r="M313" s="157"/>
      <c r="T313" s="158"/>
      <c r="AT313" s="153" t="s">
        <v>136</v>
      </c>
      <c r="AU313" s="153" t="s">
        <v>132</v>
      </c>
      <c r="AV313" s="13" t="s">
        <v>132</v>
      </c>
      <c r="AW313" s="13" t="s">
        <v>33</v>
      </c>
      <c r="AX313" s="13" t="s">
        <v>72</v>
      </c>
      <c r="AY313" s="153" t="s">
        <v>124</v>
      </c>
    </row>
    <row r="314" spans="2:51" s="13" customFormat="1" ht="11.25">
      <c r="B314" s="152"/>
      <c r="D314" s="146" t="s">
        <v>136</v>
      </c>
      <c r="E314" s="153" t="s">
        <v>19</v>
      </c>
      <c r="F314" s="154" t="s">
        <v>435</v>
      </c>
      <c r="H314" s="155">
        <v>0.7</v>
      </c>
      <c r="I314" s="156"/>
      <c r="L314" s="152"/>
      <c r="M314" s="157"/>
      <c r="T314" s="158"/>
      <c r="AT314" s="153" t="s">
        <v>136</v>
      </c>
      <c r="AU314" s="153" t="s">
        <v>132</v>
      </c>
      <c r="AV314" s="13" t="s">
        <v>132</v>
      </c>
      <c r="AW314" s="13" t="s">
        <v>33</v>
      </c>
      <c r="AX314" s="13" t="s">
        <v>72</v>
      </c>
      <c r="AY314" s="153" t="s">
        <v>124</v>
      </c>
    </row>
    <row r="315" spans="2:51" s="13" customFormat="1" ht="11.25">
      <c r="B315" s="152"/>
      <c r="D315" s="146" t="s">
        <v>136</v>
      </c>
      <c r="E315" s="153" t="s">
        <v>19</v>
      </c>
      <c r="F315" s="154" t="s">
        <v>436</v>
      </c>
      <c r="H315" s="155">
        <v>0.7</v>
      </c>
      <c r="I315" s="156"/>
      <c r="L315" s="152"/>
      <c r="M315" s="157"/>
      <c r="T315" s="158"/>
      <c r="AT315" s="153" t="s">
        <v>136</v>
      </c>
      <c r="AU315" s="153" t="s">
        <v>132</v>
      </c>
      <c r="AV315" s="13" t="s">
        <v>132</v>
      </c>
      <c r="AW315" s="13" t="s">
        <v>33</v>
      </c>
      <c r="AX315" s="13" t="s">
        <v>72</v>
      </c>
      <c r="AY315" s="153" t="s">
        <v>124</v>
      </c>
    </row>
    <row r="316" spans="2:51" s="14" customFormat="1" ht="11.25">
      <c r="B316" s="159"/>
      <c r="D316" s="146" t="s">
        <v>136</v>
      </c>
      <c r="E316" s="160" t="s">
        <v>19</v>
      </c>
      <c r="F316" s="161" t="s">
        <v>168</v>
      </c>
      <c r="H316" s="162">
        <v>2.1</v>
      </c>
      <c r="I316" s="163"/>
      <c r="L316" s="159"/>
      <c r="M316" s="164"/>
      <c r="T316" s="165"/>
      <c r="AT316" s="160" t="s">
        <v>136</v>
      </c>
      <c r="AU316" s="160" t="s">
        <v>132</v>
      </c>
      <c r="AV316" s="14" t="s">
        <v>131</v>
      </c>
      <c r="AW316" s="14" t="s">
        <v>33</v>
      </c>
      <c r="AX316" s="14" t="s">
        <v>80</v>
      </c>
      <c r="AY316" s="160" t="s">
        <v>124</v>
      </c>
    </row>
    <row r="317" spans="2:65" s="1" customFormat="1" ht="21.75" customHeight="1">
      <c r="B317" s="33"/>
      <c r="C317" s="128" t="s">
        <v>437</v>
      </c>
      <c r="D317" s="128" t="s">
        <v>126</v>
      </c>
      <c r="E317" s="129" t="s">
        <v>438</v>
      </c>
      <c r="F317" s="130" t="s">
        <v>439</v>
      </c>
      <c r="G317" s="131" t="s">
        <v>129</v>
      </c>
      <c r="H317" s="132">
        <v>81.78</v>
      </c>
      <c r="I317" s="133"/>
      <c r="J317" s="134">
        <f>ROUND(I317*H317,2)</f>
        <v>0</v>
      </c>
      <c r="K317" s="130" t="s">
        <v>130</v>
      </c>
      <c r="L317" s="33"/>
      <c r="M317" s="135" t="s">
        <v>19</v>
      </c>
      <c r="N317" s="136" t="s">
        <v>44</v>
      </c>
      <c r="P317" s="137">
        <f>O317*H317</f>
        <v>0</v>
      </c>
      <c r="Q317" s="137">
        <v>0</v>
      </c>
      <c r="R317" s="137">
        <f>Q317*H317</f>
        <v>0</v>
      </c>
      <c r="S317" s="137">
        <v>0</v>
      </c>
      <c r="T317" s="138">
        <f>S317*H317</f>
        <v>0</v>
      </c>
      <c r="AR317" s="139" t="s">
        <v>234</v>
      </c>
      <c r="AT317" s="139" t="s">
        <v>126</v>
      </c>
      <c r="AU317" s="139" t="s">
        <v>132</v>
      </c>
      <c r="AY317" s="18" t="s">
        <v>124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132</v>
      </c>
      <c r="BK317" s="140">
        <f>ROUND(I317*H317,2)</f>
        <v>0</v>
      </c>
      <c r="BL317" s="18" t="s">
        <v>234</v>
      </c>
      <c r="BM317" s="139" t="s">
        <v>440</v>
      </c>
    </row>
    <row r="318" spans="2:47" s="1" customFormat="1" ht="11.25">
      <c r="B318" s="33"/>
      <c r="D318" s="141" t="s">
        <v>134</v>
      </c>
      <c r="F318" s="142" t="s">
        <v>441</v>
      </c>
      <c r="I318" s="143"/>
      <c r="L318" s="33"/>
      <c r="M318" s="144"/>
      <c r="T318" s="54"/>
      <c r="AT318" s="18" t="s">
        <v>134</v>
      </c>
      <c r="AU318" s="18" t="s">
        <v>132</v>
      </c>
    </row>
    <row r="319" spans="2:65" s="1" customFormat="1" ht="16.5" customHeight="1">
      <c r="B319" s="33"/>
      <c r="C319" s="166" t="s">
        <v>442</v>
      </c>
      <c r="D319" s="166" t="s">
        <v>193</v>
      </c>
      <c r="E319" s="167" t="s">
        <v>443</v>
      </c>
      <c r="F319" s="168" t="s">
        <v>444</v>
      </c>
      <c r="G319" s="169" t="s">
        <v>410</v>
      </c>
      <c r="H319" s="170">
        <v>139.026</v>
      </c>
      <c r="I319" s="171"/>
      <c r="J319" s="172">
        <f>ROUND(I319*H319,2)</f>
        <v>0</v>
      </c>
      <c r="K319" s="168" t="s">
        <v>130</v>
      </c>
      <c r="L319" s="173"/>
      <c r="M319" s="174" t="s">
        <v>19</v>
      </c>
      <c r="N319" s="175" t="s">
        <v>44</v>
      </c>
      <c r="P319" s="137">
        <f>O319*H319</f>
        <v>0</v>
      </c>
      <c r="Q319" s="137">
        <v>0.001</v>
      </c>
      <c r="R319" s="137">
        <f>Q319*H319</f>
        <v>0.139026</v>
      </c>
      <c r="S319" s="137">
        <v>0</v>
      </c>
      <c r="T319" s="138">
        <f>S319*H319</f>
        <v>0</v>
      </c>
      <c r="AR319" s="139" t="s">
        <v>335</v>
      </c>
      <c r="AT319" s="139" t="s">
        <v>193</v>
      </c>
      <c r="AU319" s="139" t="s">
        <v>132</v>
      </c>
      <c r="AY319" s="18" t="s">
        <v>124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8" t="s">
        <v>132</v>
      </c>
      <c r="BK319" s="140">
        <f>ROUND(I319*H319,2)</f>
        <v>0</v>
      </c>
      <c r="BL319" s="18" t="s">
        <v>234</v>
      </c>
      <c r="BM319" s="139" t="s">
        <v>445</v>
      </c>
    </row>
    <row r="320" spans="2:51" s="13" customFormat="1" ht="11.25">
      <c r="B320" s="152"/>
      <c r="D320" s="146" t="s">
        <v>136</v>
      </c>
      <c r="F320" s="154" t="s">
        <v>446</v>
      </c>
      <c r="H320" s="155">
        <v>139.026</v>
      </c>
      <c r="I320" s="156"/>
      <c r="L320" s="152"/>
      <c r="M320" s="157"/>
      <c r="T320" s="158"/>
      <c r="AT320" s="153" t="s">
        <v>136</v>
      </c>
      <c r="AU320" s="153" t="s">
        <v>132</v>
      </c>
      <c r="AV320" s="13" t="s">
        <v>132</v>
      </c>
      <c r="AW320" s="13" t="s">
        <v>4</v>
      </c>
      <c r="AX320" s="13" t="s">
        <v>80</v>
      </c>
      <c r="AY320" s="153" t="s">
        <v>124</v>
      </c>
    </row>
    <row r="321" spans="2:65" s="1" customFormat="1" ht="24.2" customHeight="1">
      <c r="B321" s="33"/>
      <c r="C321" s="128" t="s">
        <v>447</v>
      </c>
      <c r="D321" s="128" t="s">
        <v>126</v>
      </c>
      <c r="E321" s="129" t="s">
        <v>448</v>
      </c>
      <c r="F321" s="130" t="s">
        <v>449</v>
      </c>
      <c r="G321" s="131" t="s">
        <v>229</v>
      </c>
      <c r="H321" s="132">
        <v>62.55</v>
      </c>
      <c r="I321" s="133"/>
      <c r="J321" s="134">
        <f>ROUND(I321*H321,2)</f>
        <v>0</v>
      </c>
      <c r="K321" s="130" t="s">
        <v>130</v>
      </c>
      <c r="L321" s="33"/>
      <c r="M321" s="135" t="s">
        <v>19</v>
      </c>
      <c r="N321" s="136" t="s">
        <v>44</v>
      </c>
      <c r="P321" s="137">
        <f>O321*H321</f>
        <v>0</v>
      </c>
      <c r="Q321" s="137">
        <v>0</v>
      </c>
      <c r="R321" s="137">
        <f>Q321*H321</f>
        <v>0</v>
      </c>
      <c r="S321" s="137">
        <v>0</v>
      </c>
      <c r="T321" s="138">
        <f>S321*H321</f>
        <v>0</v>
      </c>
      <c r="AR321" s="139" t="s">
        <v>234</v>
      </c>
      <c r="AT321" s="139" t="s">
        <v>126</v>
      </c>
      <c r="AU321" s="139" t="s">
        <v>132</v>
      </c>
      <c r="AY321" s="18" t="s">
        <v>124</v>
      </c>
      <c r="BE321" s="140">
        <f>IF(N321="základní",J321,0)</f>
        <v>0</v>
      </c>
      <c r="BF321" s="140">
        <f>IF(N321="snížená",J321,0)</f>
        <v>0</v>
      </c>
      <c r="BG321" s="140">
        <f>IF(N321="zákl. přenesená",J321,0)</f>
        <v>0</v>
      </c>
      <c r="BH321" s="140">
        <f>IF(N321="sníž. přenesená",J321,0)</f>
        <v>0</v>
      </c>
      <c r="BI321" s="140">
        <f>IF(N321="nulová",J321,0)</f>
        <v>0</v>
      </c>
      <c r="BJ321" s="18" t="s">
        <v>132</v>
      </c>
      <c r="BK321" s="140">
        <f>ROUND(I321*H321,2)</f>
        <v>0</v>
      </c>
      <c r="BL321" s="18" t="s">
        <v>234</v>
      </c>
      <c r="BM321" s="139" t="s">
        <v>450</v>
      </c>
    </row>
    <row r="322" spans="2:47" s="1" customFormat="1" ht="11.25">
      <c r="B322" s="33"/>
      <c r="D322" s="141" t="s">
        <v>134</v>
      </c>
      <c r="F322" s="142" t="s">
        <v>451</v>
      </c>
      <c r="I322" s="143"/>
      <c r="L322" s="33"/>
      <c r="M322" s="144"/>
      <c r="T322" s="54"/>
      <c r="AT322" s="18" t="s">
        <v>134</v>
      </c>
      <c r="AU322" s="18" t="s">
        <v>132</v>
      </c>
    </row>
    <row r="323" spans="2:51" s="12" customFormat="1" ht="11.25">
      <c r="B323" s="145"/>
      <c r="D323" s="146" t="s">
        <v>136</v>
      </c>
      <c r="E323" s="147" t="s">
        <v>19</v>
      </c>
      <c r="F323" s="148" t="s">
        <v>173</v>
      </c>
      <c r="H323" s="147" t="s">
        <v>19</v>
      </c>
      <c r="I323" s="149"/>
      <c r="L323" s="145"/>
      <c r="M323" s="150"/>
      <c r="T323" s="151"/>
      <c r="AT323" s="147" t="s">
        <v>136</v>
      </c>
      <c r="AU323" s="147" t="s">
        <v>132</v>
      </c>
      <c r="AV323" s="12" t="s">
        <v>80</v>
      </c>
      <c r="AW323" s="12" t="s">
        <v>33</v>
      </c>
      <c r="AX323" s="12" t="s">
        <v>72</v>
      </c>
      <c r="AY323" s="147" t="s">
        <v>124</v>
      </c>
    </row>
    <row r="324" spans="2:51" s="13" customFormat="1" ht="11.25">
      <c r="B324" s="152"/>
      <c r="D324" s="146" t="s">
        <v>136</v>
      </c>
      <c r="E324" s="153" t="s">
        <v>19</v>
      </c>
      <c r="F324" s="154" t="s">
        <v>281</v>
      </c>
      <c r="H324" s="155">
        <v>20.85</v>
      </c>
      <c r="I324" s="156"/>
      <c r="L324" s="152"/>
      <c r="M324" s="157"/>
      <c r="T324" s="158"/>
      <c r="AT324" s="153" t="s">
        <v>136</v>
      </c>
      <c r="AU324" s="153" t="s">
        <v>132</v>
      </c>
      <c r="AV324" s="13" t="s">
        <v>132</v>
      </c>
      <c r="AW324" s="13" t="s">
        <v>33</v>
      </c>
      <c r="AX324" s="13" t="s">
        <v>72</v>
      </c>
      <c r="AY324" s="153" t="s">
        <v>124</v>
      </c>
    </row>
    <row r="325" spans="2:51" s="13" customFormat="1" ht="11.25">
      <c r="B325" s="152"/>
      <c r="D325" s="146" t="s">
        <v>136</v>
      </c>
      <c r="E325" s="153" t="s">
        <v>19</v>
      </c>
      <c r="F325" s="154" t="s">
        <v>283</v>
      </c>
      <c r="H325" s="155">
        <v>20.85</v>
      </c>
      <c r="I325" s="156"/>
      <c r="L325" s="152"/>
      <c r="M325" s="157"/>
      <c r="T325" s="158"/>
      <c r="AT325" s="153" t="s">
        <v>136</v>
      </c>
      <c r="AU325" s="153" t="s">
        <v>132</v>
      </c>
      <c r="AV325" s="13" t="s">
        <v>132</v>
      </c>
      <c r="AW325" s="13" t="s">
        <v>33</v>
      </c>
      <c r="AX325" s="13" t="s">
        <v>72</v>
      </c>
      <c r="AY325" s="153" t="s">
        <v>124</v>
      </c>
    </row>
    <row r="326" spans="2:51" s="13" customFormat="1" ht="11.25">
      <c r="B326" s="152"/>
      <c r="D326" s="146" t="s">
        <v>136</v>
      </c>
      <c r="E326" s="153" t="s">
        <v>19</v>
      </c>
      <c r="F326" s="154" t="s">
        <v>285</v>
      </c>
      <c r="H326" s="155">
        <v>20.85</v>
      </c>
      <c r="I326" s="156"/>
      <c r="L326" s="152"/>
      <c r="M326" s="157"/>
      <c r="T326" s="158"/>
      <c r="AT326" s="153" t="s">
        <v>136</v>
      </c>
      <c r="AU326" s="153" t="s">
        <v>132</v>
      </c>
      <c r="AV326" s="13" t="s">
        <v>132</v>
      </c>
      <c r="AW326" s="13" t="s">
        <v>33</v>
      </c>
      <c r="AX326" s="13" t="s">
        <v>72</v>
      </c>
      <c r="AY326" s="153" t="s">
        <v>124</v>
      </c>
    </row>
    <row r="327" spans="2:51" s="14" customFormat="1" ht="11.25">
      <c r="B327" s="159"/>
      <c r="D327" s="146" t="s">
        <v>136</v>
      </c>
      <c r="E327" s="160" t="s">
        <v>19</v>
      </c>
      <c r="F327" s="161" t="s">
        <v>168</v>
      </c>
      <c r="H327" s="162">
        <v>62.55</v>
      </c>
      <c r="I327" s="163"/>
      <c r="L327" s="159"/>
      <c r="M327" s="164"/>
      <c r="T327" s="165"/>
      <c r="AT327" s="160" t="s">
        <v>136</v>
      </c>
      <c r="AU327" s="160" t="s">
        <v>132</v>
      </c>
      <c r="AV327" s="14" t="s">
        <v>131</v>
      </c>
      <c r="AW327" s="14" t="s">
        <v>33</v>
      </c>
      <c r="AX327" s="14" t="s">
        <v>80</v>
      </c>
      <c r="AY327" s="160" t="s">
        <v>124</v>
      </c>
    </row>
    <row r="328" spans="2:65" s="1" customFormat="1" ht="21.75" customHeight="1">
      <c r="B328" s="33"/>
      <c r="C328" s="166" t="s">
        <v>452</v>
      </c>
      <c r="D328" s="166" t="s">
        <v>193</v>
      </c>
      <c r="E328" s="167" t="s">
        <v>453</v>
      </c>
      <c r="F328" s="168" t="s">
        <v>454</v>
      </c>
      <c r="G328" s="169" t="s">
        <v>229</v>
      </c>
      <c r="H328" s="170">
        <v>65.678</v>
      </c>
      <c r="I328" s="171"/>
      <c r="J328" s="172">
        <f>ROUND(I328*H328,2)</f>
        <v>0</v>
      </c>
      <c r="K328" s="168" t="s">
        <v>19</v>
      </c>
      <c r="L328" s="173"/>
      <c r="M328" s="174" t="s">
        <v>19</v>
      </c>
      <c r="N328" s="175" t="s">
        <v>44</v>
      </c>
      <c r="P328" s="137">
        <f>O328*H328</f>
        <v>0</v>
      </c>
      <c r="Q328" s="137">
        <v>0.001</v>
      </c>
      <c r="R328" s="137">
        <f>Q328*H328</f>
        <v>0.065678</v>
      </c>
      <c r="S328" s="137">
        <v>0</v>
      </c>
      <c r="T328" s="138">
        <f>S328*H328</f>
        <v>0</v>
      </c>
      <c r="AR328" s="139" t="s">
        <v>335</v>
      </c>
      <c r="AT328" s="139" t="s">
        <v>193</v>
      </c>
      <c r="AU328" s="139" t="s">
        <v>132</v>
      </c>
      <c r="AY328" s="18" t="s">
        <v>124</v>
      </c>
      <c r="BE328" s="140">
        <f>IF(N328="základní",J328,0)</f>
        <v>0</v>
      </c>
      <c r="BF328" s="140">
        <f>IF(N328="snížená",J328,0)</f>
        <v>0</v>
      </c>
      <c r="BG328" s="140">
        <f>IF(N328="zákl. přenesená",J328,0)</f>
        <v>0</v>
      </c>
      <c r="BH328" s="140">
        <f>IF(N328="sníž. přenesená",J328,0)</f>
        <v>0</v>
      </c>
      <c r="BI328" s="140">
        <f>IF(N328="nulová",J328,0)</f>
        <v>0</v>
      </c>
      <c r="BJ328" s="18" t="s">
        <v>132</v>
      </c>
      <c r="BK328" s="140">
        <f>ROUND(I328*H328,2)</f>
        <v>0</v>
      </c>
      <c r="BL328" s="18" t="s">
        <v>234</v>
      </c>
      <c r="BM328" s="139" t="s">
        <v>455</v>
      </c>
    </row>
    <row r="329" spans="2:51" s="13" customFormat="1" ht="11.25">
      <c r="B329" s="152"/>
      <c r="D329" s="146" t="s">
        <v>136</v>
      </c>
      <c r="F329" s="154" t="s">
        <v>456</v>
      </c>
      <c r="H329" s="155">
        <v>65.678</v>
      </c>
      <c r="I329" s="156"/>
      <c r="L329" s="152"/>
      <c r="M329" s="157"/>
      <c r="T329" s="158"/>
      <c r="AT329" s="153" t="s">
        <v>136</v>
      </c>
      <c r="AU329" s="153" t="s">
        <v>132</v>
      </c>
      <c r="AV329" s="13" t="s">
        <v>132</v>
      </c>
      <c r="AW329" s="13" t="s">
        <v>4</v>
      </c>
      <c r="AX329" s="13" t="s">
        <v>80</v>
      </c>
      <c r="AY329" s="153" t="s">
        <v>124</v>
      </c>
    </row>
    <row r="330" spans="2:65" s="1" customFormat="1" ht="24.2" customHeight="1">
      <c r="B330" s="33"/>
      <c r="C330" s="128" t="s">
        <v>457</v>
      </c>
      <c r="D330" s="128" t="s">
        <v>126</v>
      </c>
      <c r="E330" s="129" t="s">
        <v>458</v>
      </c>
      <c r="F330" s="130" t="s">
        <v>459</v>
      </c>
      <c r="G330" s="131" t="s">
        <v>460</v>
      </c>
      <c r="H330" s="176"/>
      <c r="I330" s="133"/>
      <c r="J330" s="134">
        <f>ROUND(I330*H330,2)</f>
        <v>0</v>
      </c>
      <c r="K330" s="130" t="s">
        <v>130</v>
      </c>
      <c r="L330" s="33"/>
      <c r="M330" s="135" t="s">
        <v>19</v>
      </c>
      <c r="N330" s="136" t="s">
        <v>44</v>
      </c>
      <c r="P330" s="137">
        <f>O330*H330</f>
        <v>0</v>
      </c>
      <c r="Q330" s="137">
        <v>0</v>
      </c>
      <c r="R330" s="137">
        <f>Q330*H330</f>
        <v>0</v>
      </c>
      <c r="S330" s="137">
        <v>0</v>
      </c>
      <c r="T330" s="138">
        <f>S330*H330</f>
        <v>0</v>
      </c>
      <c r="AR330" s="139" t="s">
        <v>234</v>
      </c>
      <c r="AT330" s="139" t="s">
        <v>126</v>
      </c>
      <c r="AU330" s="139" t="s">
        <v>132</v>
      </c>
      <c r="AY330" s="18" t="s">
        <v>124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8" t="s">
        <v>132</v>
      </c>
      <c r="BK330" s="140">
        <f>ROUND(I330*H330,2)</f>
        <v>0</v>
      </c>
      <c r="BL330" s="18" t="s">
        <v>234</v>
      </c>
      <c r="BM330" s="139" t="s">
        <v>461</v>
      </c>
    </row>
    <row r="331" spans="2:47" s="1" customFormat="1" ht="11.25">
      <c r="B331" s="33"/>
      <c r="D331" s="141" t="s">
        <v>134</v>
      </c>
      <c r="F331" s="142" t="s">
        <v>462</v>
      </c>
      <c r="I331" s="143"/>
      <c r="L331" s="33"/>
      <c r="M331" s="144"/>
      <c r="T331" s="54"/>
      <c r="AT331" s="18" t="s">
        <v>134</v>
      </c>
      <c r="AU331" s="18" t="s">
        <v>132</v>
      </c>
    </row>
    <row r="332" spans="2:63" s="11" customFormat="1" ht="22.9" customHeight="1">
      <c r="B332" s="116"/>
      <c r="D332" s="117" t="s">
        <v>71</v>
      </c>
      <c r="E332" s="126" t="s">
        <v>463</v>
      </c>
      <c r="F332" s="126" t="s">
        <v>464</v>
      </c>
      <c r="I332" s="119"/>
      <c r="J332" s="127">
        <f>BK332</f>
        <v>0</v>
      </c>
      <c r="L332" s="116"/>
      <c r="M332" s="121"/>
      <c r="P332" s="122">
        <f>SUM(P333:P343)</f>
        <v>0</v>
      </c>
      <c r="R332" s="122">
        <f>SUM(R333:R343)</f>
        <v>0.10212512</v>
      </c>
      <c r="T332" s="123">
        <f>SUM(T333:T343)</f>
        <v>0</v>
      </c>
      <c r="AR332" s="117" t="s">
        <v>132</v>
      </c>
      <c r="AT332" s="124" t="s">
        <v>71</v>
      </c>
      <c r="AU332" s="124" t="s">
        <v>80</v>
      </c>
      <c r="AY332" s="117" t="s">
        <v>124</v>
      </c>
      <c r="BK332" s="125">
        <f>SUM(BK333:BK343)</f>
        <v>0</v>
      </c>
    </row>
    <row r="333" spans="2:65" s="1" customFormat="1" ht="24.2" customHeight="1">
      <c r="B333" s="33"/>
      <c r="C333" s="128" t="s">
        <v>465</v>
      </c>
      <c r="D333" s="128" t="s">
        <v>126</v>
      </c>
      <c r="E333" s="129" t="s">
        <v>466</v>
      </c>
      <c r="F333" s="130" t="s">
        <v>467</v>
      </c>
      <c r="G333" s="131" t="s">
        <v>129</v>
      </c>
      <c r="H333" s="132">
        <v>16.065</v>
      </c>
      <c r="I333" s="133"/>
      <c r="J333" s="134">
        <f>ROUND(I333*H333,2)</f>
        <v>0</v>
      </c>
      <c r="K333" s="130" t="s">
        <v>130</v>
      </c>
      <c r="L333" s="33"/>
      <c r="M333" s="135" t="s">
        <v>19</v>
      </c>
      <c r="N333" s="136" t="s">
        <v>44</v>
      </c>
      <c r="P333" s="137">
        <f>O333*H333</f>
        <v>0</v>
      </c>
      <c r="Q333" s="137">
        <v>0.006</v>
      </c>
      <c r="R333" s="137">
        <f>Q333*H333</f>
        <v>0.09639</v>
      </c>
      <c r="S333" s="137">
        <v>0</v>
      </c>
      <c r="T333" s="138">
        <f>S333*H333</f>
        <v>0</v>
      </c>
      <c r="AR333" s="139" t="s">
        <v>234</v>
      </c>
      <c r="AT333" s="139" t="s">
        <v>126</v>
      </c>
      <c r="AU333" s="139" t="s">
        <v>132</v>
      </c>
      <c r="AY333" s="18" t="s">
        <v>124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8" t="s">
        <v>132</v>
      </c>
      <c r="BK333" s="140">
        <f>ROUND(I333*H333,2)</f>
        <v>0</v>
      </c>
      <c r="BL333" s="18" t="s">
        <v>234</v>
      </c>
      <c r="BM333" s="139" t="s">
        <v>468</v>
      </c>
    </row>
    <row r="334" spans="2:47" s="1" customFormat="1" ht="11.25">
      <c r="B334" s="33"/>
      <c r="D334" s="141" t="s">
        <v>134</v>
      </c>
      <c r="F334" s="142" t="s">
        <v>469</v>
      </c>
      <c r="I334" s="143"/>
      <c r="L334" s="33"/>
      <c r="M334" s="144"/>
      <c r="T334" s="54"/>
      <c r="AT334" s="18" t="s">
        <v>134</v>
      </c>
      <c r="AU334" s="18" t="s">
        <v>132</v>
      </c>
    </row>
    <row r="335" spans="2:51" s="12" customFormat="1" ht="11.25">
      <c r="B335" s="145"/>
      <c r="D335" s="146" t="s">
        <v>136</v>
      </c>
      <c r="E335" s="147" t="s">
        <v>19</v>
      </c>
      <c r="F335" s="148" t="s">
        <v>173</v>
      </c>
      <c r="H335" s="147" t="s">
        <v>19</v>
      </c>
      <c r="I335" s="149"/>
      <c r="L335" s="145"/>
      <c r="M335" s="150"/>
      <c r="T335" s="151"/>
      <c r="AT335" s="147" t="s">
        <v>136</v>
      </c>
      <c r="AU335" s="147" t="s">
        <v>132</v>
      </c>
      <c r="AV335" s="12" t="s">
        <v>80</v>
      </c>
      <c r="AW335" s="12" t="s">
        <v>33</v>
      </c>
      <c r="AX335" s="12" t="s">
        <v>72</v>
      </c>
      <c r="AY335" s="147" t="s">
        <v>124</v>
      </c>
    </row>
    <row r="336" spans="2:51" s="13" customFormat="1" ht="11.25">
      <c r="B336" s="152"/>
      <c r="D336" s="146" t="s">
        <v>136</v>
      </c>
      <c r="E336" s="153" t="s">
        <v>19</v>
      </c>
      <c r="F336" s="154" t="s">
        <v>221</v>
      </c>
      <c r="H336" s="155">
        <v>5.355</v>
      </c>
      <c r="I336" s="156"/>
      <c r="L336" s="152"/>
      <c r="M336" s="157"/>
      <c r="T336" s="158"/>
      <c r="AT336" s="153" t="s">
        <v>136</v>
      </c>
      <c r="AU336" s="153" t="s">
        <v>132</v>
      </c>
      <c r="AV336" s="13" t="s">
        <v>132</v>
      </c>
      <c r="AW336" s="13" t="s">
        <v>33</v>
      </c>
      <c r="AX336" s="13" t="s">
        <v>72</v>
      </c>
      <c r="AY336" s="153" t="s">
        <v>124</v>
      </c>
    </row>
    <row r="337" spans="2:51" s="13" customFormat="1" ht="11.25">
      <c r="B337" s="152"/>
      <c r="D337" s="146" t="s">
        <v>136</v>
      </c>
      <c r="E337" s="153" t="s">
        <v>19</v>
      </c>
      <c r="F337" s="154" t="s">
        <v>222</v>
      </c>
      <c r="H337" s="155">
        <v>5.355</v>
      </c>
      <c r="I337" s="156"/>
      <c r="L337" s="152"/>
      <c r="M337" s="157"/>
      <c r="T337" s="158"/>
      <c r="AT337" s="153" t="s">
        <v>136</v>
      </c>
      <c r="AU337" s="153" t="s">
        <v>132</v>
      </c>
      <c r="AV337" s="13" t="s">
        <v>132</v>
      </c>
      <c r="AW337" s="13" t="s">
        <v>33</v>
      </c>
      <c r="AX337" s="13" t="s">
        <v>72</v>
      </c>
      <c r="AY337" s="153" t="s">
        <v>124</v>
      </c>
    </row>
    <row r="338" spans="2:51" s="13" customFormat="1" ht="11.25">
      <c r="B338" s="152"/>
      <c r="D338" s="146" t="s">
        <v>136</v>
      </c>
      <c r="E338" s="153" t="s">
        <v>19</v>
      </c>
      <c r="F338" s="154" t="s">
        <v>223</v>
      </c>
      <c r="H338" s="155">
        <v>5.355</v>
      </c>
      <c r="I338" s="156"/>
      <c r="L338" s="152"/>
      <c r="M338" s="157"/>
      <c r="T338" s="158"/>
      <c r="AT338" s="153" t="s">
        <v>136</v>
      </c>
      <c r="AU338" s="153" t="s">
        <v>132</v>
      </c>
      <c r="AV338" s="13" t="s">
        <v>132</v>
      </c>
      <c r="AW338" s="13" t="s">
        <v>33</v>
      </c>
      <c r="AX338" s="13" t="s">
        <v>72</v>
      </c>
      <c r="AY338" s="153" t="s">
        <v>124</v>
      </c>
    </row>
    <row r="339" spans="2:51" s="14" customFormat="1" ht="11.25">
      <c r="B339" s="159"/>
      <c r="D339" s="146" t="s">
        <v>136</v>
      </c>
      <c r="E339" s="160" t="s">
        <v>19</v>
      </c>
      <c r="F339" s="161" t="s">
        <v>168</v>
      </c>
      <c r="H339" s="162">
        <v>16.065</v>
      </c>
      <c r="I339" s="163"/>
      <c r="L339" s="159"/>
      <c r="M339" s="164"/>
      <c r="T339" s="165"/>
      <c r="AT339" s="160" t="s">
        <v>136</v>
      </c>
      <c r="AU339" s="160" t="s">
        <v>132</v>
      </c>
      <c r="AV339" s="14" t="s">
        <v>131</v>
      </c>
      <c r="AW339" s="14" t="s">
        <v>33</v>
      </c>
      <c r="AX339" s="14" t="s">
        <v>80</v>
      </c>
      <c r="AY339" s="160" t="s">
        <v>124</v>
      </c>
    </row>
    <row r="340" spans="2:65" s="1" customFormat="1" ht="16.5" customHeight="1">
      <c r="B340" s="33"/>
      <c r="C340" s="166" t="s">
        <v>470</v>
      </c>
      <c r="D340" s="166" t="s">
        <v>193</v>
      </c>
      <c r="E340" s="167" t="s">
        <v>471</v>
      </c>
      <c r="F340" s="168" t="s">
        <v>472</v>
      </c>
      <c r="G340" s="169" t="s">
        <v>129</v>
      </c>
      <c r="H340" s="170">
        <v>16.868</v>
      </c>
      <c r="I340" s="171"/>
      <c r="J340" s="172">
        <f>ROUND(I340*H340,2)</f>
        <v>0</v>
      </c>
      <c r="K340" s="168" t="s">
        <v>130</v>
      </c>
      <c r="L340" s="173"/>
      <c r="M340" s="174" t="s">
        <v>19</v>
      </c>
      <c r="N340" s="175" t="s">
        <v>44</v>
      </c>
      <c r="P340" s="137">
        <f>O340*H340</f>
        <v>0</v>
      </c>
      <c r="Q340" s="137">
        <v>0.00034</v>
      </c>
      <c r="R340" s="137">
        <f>Q340*H340</f>
        <v>0.00573512</v>
      </c>
      <c r="S340" s="137">
        <v>0</v>
      </c>
      <c r="T340" s="138">
        <f>S340*H340</f>
        <v>0</v>
      </c>
      <c r="AR340" s="139" t="s">
        <v>335</v>
      </c>
      <c r="AT340" s="139" t="s">
        <v>193</v>
      </c>
      <c r="AU340" s="139" t="s">
        <v>132</v>
      </c>
      <c r="AY340" s="18" t="s">
        <v>124</v>
      </c>
      <c r="BE340" s="140">
        <f>IF(N340="základní",J340,0)</f>
        <v>0</v>
      </c>
      <c r="BF340" s="140">
        <f>IF(N340="snížená",J340,0)</f>
        <v>0</v>
      </c>
      <c r="BG340" s="140">
        <f>IF(N340="zákl. přenesená",J340,0)</f>
        <v>0</v>
      </c>
      <c r="BH340" s="140">
        <f>IF(N340="sníž. přenesená",J340,0)</f>
        <v>0</v>
      </c>
      <c r="BI340" s="140">
        <f>IF(N340="nulová",J340,0)</f>
        <v>0</v>
      </c>
      <c r="BJ340" s="18" t="s">
        <v>132</v>
      </c>
      <c r="BK340" s="140">
        <f>ROUND(I340*H340,2)</f>
        <v>0</v>
      </c>
      <c r="BL340" s="18" t="s">
        <v>234</v>
      </c>
      <c r="BM340" s="139" t="s">
        <v>473</v>
      </c>
    </row>
    <row r="341" spans="2:51" s="13" customFormat="1" ht="11.25">
      <c r="B341" s="152"/>
      <c r="D341" s="146" t="s">
        <v>136</v>
      </c>
      <c r="F341" s="154" t="s">
        <v>474</v>
      </c>
      <c r="H341" s="155">
        <v>16.868</v>
      </c>
      <c r="I341" s="156"/>
      <c r="L341" s="152"/>
      <c r="M341" s="157"/>
      <c r="T341" s="158"/>
      <c r="AT341" s="153" t="s">
        <v>136</v>
      </c>
      <c r="AU341" s="153" t="s">
        <v>132</v>
      </c>
      <c r="AV341" s="13" t="s">
        <v>132</v>
      </c>
      <c r="AW341" s="13" t="s">
        <v>4</v>
      </c>
      <c r="AX341" s="13" t="s">
        <v>80</v>
      </c>
      <c r="AY341" s="153" t="s">
        <v>124</v>
      </c>
    </row>
    <row r="342" spans="2:65" s="1" customFormat="1" ht="24.2" customHeight="1">
      <c r="B342" s="33"/>
      <c r="C342" s="128" t="s">
        <v>475</v>
      </c>
      <c r="D342" s="128" t="s">
        <v>126</v>
      </c>
      <c r="E342" s="129" t="s">
        <v>476</v>
      </c>
      <c r="F342" s="130" t="s">
        <v>477</v>
      </c>
      <c r="G342" s="131" t="s">
        <v>460</v>
      </c>
      <c r="H342" s="176"/>
      <c r="I342" s="133"/>
      <c r="J342" s="134">
        <f>ROUND(I342*H342,2)</f>
        <v>0</v>
      </c>
      <c r="K342" s="130" t="s">
        <v>130</v>
      </c>
      <c r="L342" s="33"/>
      <c r="M342" s="135" t="s">
        <v>19</v>
      </c>
      <c r="N342" s="136" t="s">
        <v>44</v>
      </c>
      <c r="P342" s="137">
        <f>O342*H342</f>
        <v>0</v>
      </c>
      <c r="Q342" s="137">
        <v>0</v>
      </c>
      <c r="R342" s="137">
        <f>Q342*H342</f>
        <v>0</v>
      </c>
      <c r="S342" s="137">
        <v>0</v>
      </c>
      <c r="T342" s="138">
        <f>S342*H342</f>
        <v>0</v>
      </c>
      <c r="AR342" s="139" t="s">
        <v>234</v>
      </c>
      <c r="AT342" s="139" t="s">
        <v>126</v>
      </c>
      <c r="AU342" s="139" t="s">
        <v>132</v>
      </c>
      <c r="AY342" s="18" t="s">
        <v>124</v>
      </c>
      <c r="BE342" s="140">
        <f>IF(N342="základní",J342,0)</f>
        <v>0</v>
      </c>
      <c r="BF342" s="140">
        <f>IF(N342="snížená",J342,0)</f>
        <v>0</v>
      </c>
      <c r="BG342" s="140">
        <f>IF(N342="zákl. přenesená",J342,0)</f>
        <v>0</v>
      </c>
      <c r="BH342" s="140">
        <f>IF(N342="sníž. přenesená",J342,0)</f>
        <v>0</v>
      </c>
      <c r="BI342" s="140">
        <f>IF(N342="nulová",J342,0)</f>
        <v>0</v>
      </c>
      <c r="BJ342" s="18" t="s">
        <v>132</v>
      </c>
      <c r="BK342" s="140">
        <f>ROUND(I342*H342,2)</f>
        <v>0</v>
      </c>
      <c r="BL342" s="18" t="s">
        <v>234</v>
      </c>
      <c r="BM342" s="139" t="s">
        <v>478</v>
      </c>
    </row>
    <row r="343" spans="2:47" s="1" customFormat="1" ht="11.25">
      <c r="B343" s="33"/>
      <c r="D343" s="141" t="s">
        <v>134</v>
      </c>
      <c r="F343" s="142" t="s">
        <v>479</v>
      </c>
      <c r="I343" s="143"/>
      <c r="L343" s="33"/>
      <c r="M343" s="144"/>
      <c r="T343" s="54"/>
      <c r="AT343" s="18" t="s">
        <v>134</v>
      </c>
      <c r="AU343" s="18" t="s">
        <v>132</v>
      </c>
    </row>
    <row r="344" spans="2:63" s="11" customFormat="1" ht="22.9" customHeight="1">
      <c r="B344" s="116"/>
      <c r="D344" s="117" t="s">
        <v>71</v>
      </c>
      <c r="E344" s="126" t="s">
        <v>480</v>
      </c>
      <c r="F344" s="126" t="s">
        <v>481</v>
      </c>
      <c r="I344" s="119"/>
      <c r="J344" s="127">
        <f>BK344</f>
        <v>0</v>
      </c>
      <c r="L344" s="116"/>
      <c r="M344" s="121"/>
      <c r="P344" s="122">
        <f>SUM(P345:P353)</f>
        <v>0</v>
      </c>
      <c r="R344" s="122">
        <f>SUM(R345:R353)</f>
        <v>0.05304</v>
      </c>
      <c r="T344" s="123">
        <f>SUM(T345:T353)</f>
        <v>0.05034</v>
      </c>
      <c r="AR344" s="117" t="s">
        <v>132</v>
      </c>
      <c r="AT344" s="124" t="s">
        <v>71</v>
      </c>
      <c r="AU344" s="124" t="s">
        <v>80</v>
      </c>
      <c r="AY344" s="117" t="s">
        <v>124</v>
      </c>
      <c r="BK344" s="125">
        <f>SUM(BK345:BK353)</f>
        <v>0</v>
      </c>
    </row>
    <row r="345" spans="2:65" s="1" customFormat="1" ht="16.5" customHeight="1">
      <c r="B345" s="33"/>
      <c r="C345" s="128" t="s">
        <v>482</v>
      </c>
      <c r="D345" s="128" t="s">
        <v>126</v>
      </c>
      <c r="E345" s="129" t="s">
        <v>483</v>
      </c>
      <c r="F345" s="130" t="s">
        <v>484</v>
      </c>
      <c r="G345" s="131" t="s">
        <v>485</v>
      </c>
      <c r="H345" s="132">
        <v>2</v>
      </c>
      <c r="I345" s="133"/>
      <c r="J345" s="134">
        <f>ROUND(I345*H345,2)</f>
        <v>0</v>
      </c>
      <c r="K345" s="130" t="s">
        <v>19</v>
      </c>
      <c r="L345" s="33"/>
      <c r="M345" s="135" t="s">
        <v>19</v>
      </c>
      <c r="N345" s="136" t="s">
        <v>44</v>
      </c>
      <c r="P345" s="137">
        <f>O345*H345</f>
        <v>0</v>
      </c>
      <c r="Q345" s="137">
        <v>0</v>
      </c>
      <c r="R345" s="137">
        <f>Q345*H345</f>
        <v>0</v>
      </c>
      <c r="S345" s="137">
        <v>0</v>
      </c>
      <c r="T345" s="138">
        <f>S345*H345</f>
        <v>0</v>
      </c>
      <c r="AR345" s="139" t="s">
        <v>234</v>
      </c>
      <c r="AT345" s="139" t="s">
        <v>126</v>
      </c>
      <c r="AU345" s="139" t="s">
        <v>132</v>
      </c>
      <c r="AY345" s="18" t="s">
        <v>124</v>
      </c>
      <c r="BE345" s="140">
        <f>IF(N345="základní",J345,0)</f>
        <v>0</v>
      </c>
      <c r="BF345" s="140">
        <f>IF(N345="snížená",J345,0)</f>
        <v>0</v>
      </c>
      <c r="BG345" s="140">
        <f>IF(N345="zákl. přenesená",J345,0)</f>
        <v>0</v>
      </c>
      <c r="BH345" s="140">
        <f>IF(N345="sníž. přenesená",J345,0)</f>
        <v>0</v>
      </c>
      <c r="BI345" s="140">
        <f>IF(N345="nulová",J345,0)</f>
        <v>0</v>
      </c>
      <c r="BJ345" s="18" t="s">
        <v>132</v>
      </c>
      <c r="BK345" s="140">
        <f>ROUND(I345*H345,2)</f>
        <v>0</v>
      </c>
      <c r="BL345" s="18" t="s">
        <v>234</v>
      </c>
      <c r="BM345" s="139" t="s">
        <v>486</v>
      </c>
    </row>
    <row r="346" spans="2:65" s="1" customFormat="1" ht="16.5" customHeight="1">
      <c r="B346" s="33"/>
      <c r="C346" s="128" t="s">
        <v>487</v>
      </c>
      <c r="D346" s="128" t="s">
        <v>126</v>
      </c>
      <c r="E346" s="129" t="s">
        <v>488</v>
      </c>
      <c r="F346" s="130" t="s">
        <v>489</v>
      </c>
      <c r="G346" s="131" t="s">
        <v>490</v>
      </c>
      <c r="H346" s="132">
        <v>2</v>
      </c>
      <c r="I346" s="133"/>
      <c r="J346" s="134">
        <f>ROUND(I346*H346,2)</f>
        <v>0</v>
      </c>
      <c r="K346" s="130" t="s">
        <v>130</v>
      </c>
      <c r="L346" s="33"/>
      <c r="M346" s="135" t="s">
        <v>19</v>
      </c>
      <c r="N346" s="136" t="s">
        <v>44</v>
      </c>
      <c r="P346" s="137">
        <f>O346*H346</f>
        <v>0</v>
      </c>
      <c r="Q346" s="137">
        <v>0.02652</v>
      </c>
      <c r="R346" s="137">
        <f>Q346*H346</f>
        <v>0.05304</v>
      </c>
      <c r="S346" s="137">
        <v>0</v>
      </c>
      <c r="T346" s="138">
        <f>S346*H346</f>
        <v>0</v>
      </c>
      <c r="AR346" s="139" t="s">
        <v>234</v>
      </c>
      <c r="AT346" s="139" t="s">
        <v>126</v>
      </c>
      <c r="AU346" s="139" t="s">
        <v>132</v>
      </c>
      <c r="AY346" s="18" t="s">
        <v>124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8" t="s">
        <v>132</v>
      </c>
      <c r="BK346" s="140">
        <f>ROUND(I346*H346,2)</f>
        <v>0</v>
      </c>
      <c r="BL346" s="18" t="s">
        <v>234</v>
      </c>
      <c r="BM346" s="139" t="s">
        <v>491</v>
      </c>
    </row>
    <row r="347" spans="2:47" s="1" customFormat="1" ht="11.25">
      <c r="B347" s="33"/>
      <c r="D347" s="141" t="s">
        <v>134</v>
      </c>
      <c r="F347" s="142" t="s">
        <v>492</v>
      </c>
      <c r="I347" s="143"/>
      <c r="L347" s="33"/>
      <c r="M347" s="144"/>
      <c r="T347" s="54"/>
      <c r="AT347" s="18" t="s">
        <v>134</v>
      </c>
      <c r="AU347" s="18" t="s">
        <v>132</v>
      </c>
    </row>
    <row r="348" spans="2:65" s="1" customFormat="1" ht="16.5" customHeight="1">
      <c r="B348" s="33"/>
      <c r="C348" s="128" t="s">
        <v>493</v>
      </c>
      <c r="D348" s="128" t="s">
        <v>126</v>
      </c>
      <c r="E348" s="129" t="s">
        <v>494</v>
      </c>
      <c r="F348" s="130" t="s">
        <v>495</v>
      </c>
      <c r="G348" s="131" t="s">
        <v>490</v>
      </c>
      <c r="H348" s="132">
        <v>2</v>
      </c>
      <c r="I348" s="133"/>
      <c r="J348" s="134">
        <f>ROUND(I348*H348,2)</f>
        <v>0</v>
      </c>
      <c r="K348" s="130" t="s">
        <v>130</v>
      </c>
      <c r="L348" s="33"/>
      <c r="M348" s="135" t="s">
        <v>19</v>
      </c>
      <c r="N348" s="136" t="s">
        <v>44</v>
      </c>
      <c r="P348" s="137">
        <f>O348*H348</f>
        <v>0</v>
      </c>
      <c r="Q348" s="137">
        <v>0</v>
      </c>
      <c r="R348" s="137">
        <f>Q348*H348</f>
        <v>0</v>
      </c>
      <c r="S348" s="137">
        <v>0.02517</v>
      </c>
      <c r="T348" s="138">
        <f>S348*H348</f>
        <v>0.05034</v>
      </c>
      <c r="AR348" s="139" t="s">
        <v>234</v>
      </c>
      <c r="AT348" s="139" t="s">
        <v>126</v>
      </c>
      <c r="AU348" s="139" t="s">
        <v>132</v>
      </c>
      <c r="AY348" s="18" t="s">
        <v>124</v>
      </c>
      <c r="BE348" s="140">
        <f>IF(N348="základní",J348,0)</f>
        <v>0</v>
      </c>
      <c r="BF348" s="140">
        <f>IF(N348="snížená",J348,0)</f>
        <v>0</v>
      </c>
      <c r="BG348" s="140">
        <f>IF(N348="zákl. přenesená",J348,0)</f>
        <v>0</v>
      </c>
      <c r="BH348" s="140">
        <f>IF(N348="sníž. přenesená",J348,0)</f>
        <v>0</v>
      </c>
      <c r="BI348" s="140">
        <f>IF(N348="nulová",J348,0)</f>
        <v>0</v>
      </c>
      <c r="BJ348" s="18" t="s">
        <v>132</v>
      </c>
      <c r="BK348" s="140">
        <f>ROUND(I348*H348,2)</f>
        <v>0</v>
      </c>
      <c r="BL348" s="18" t="s">
        <v>234</v>
      </c>
      <c r="BM348" s="139" t="s">
        <v>496</v>
      </c>
    </row>
    <row r="349" spans="2:47" s="1" customFormat="1" ht="11.25">
      <c r="B349" s="33"/>
      <c r="D349" s="141" t="s">
        <v>134</v>
      </c>
      <c r="F349" s="142" t="s">
        <v>497</v>
      </c>
      <c r="I349" s="143"/>
      <c r="L349" s="33"/>
      <c r="M349" s="144"/>
      <c r="T349" s="54"/>
      <c r="AT349" s="18" t="s">
        <v>134</v>
      </c>
      <c r="AU349" s="18" t="s">
        <v>132</v>
      </c>
    </row>
    <row r="350" spans="2:51" s="12" customFormat="1" ht="11.25">
      <c r="B350" s="145"/>
      <c r="D350" s="146" t="s">
        <v>136</v>
      </c>
      <c r="E350" s="147" t="s">
        <v>19</v>
      </c>
      <c r="F350" s="148" t="s">
        <v>173</v>
      </c>
      <c r="H350" s="147" t="s">
        <v>19</v>
      </c>
      <c r="I350" s="149"/>
      <c r="L350" s="145"/>
      <c r="M350" s="150"/>
      <c r="T350" s="151"/>
      <c r="AT350" s="147" t="s">
        <v>136</v>
      </c>
      <c r="AU350" s="147" t="s">
        <v>132</v>
      </c>
      <c r="AV350" s="12" t="s">
        <v>80</v>
      </c>
      <c r="AW350" s="12" t="s">
        <v>33</v>
      </c>
      <c r="AX350" s="12" t="s">
        <v>72</v>
      </c>
      <c r="AY350" s="147" t="s">
        <v>124</v>
      </c>
    </row>
    <row r="351" spans="2:51" s="13" customFormat="1" ht="11.25">
      <c r="B351" s="152"/>
      <c r="D351" s="146" t="s">
        <v>136</v>
      </c>
      <c r="E351" s="153" t="s">
        <v>19</v>
      </c>
      <c r="F351" s="154" t="s">
        <v>132</v>
      </c>
      <c r="H351" s="155">
        <v>2</v>
      </c>
      <c r="I351" s="156"/>
      <c r="L351" s="152"/>
      <c r="M351" s="157"/>
      <c r="T351" s="158"/>
      <c r="AT351" s="153" t="s">
        <v>136</v>
      </c>
      <c r="AU351" s="153" t="s">
        <v>132</v>
      </c>
      <c r="AV351" s="13" t="s">
        <v>132</v>
      </c>
      <c r="AW351" s="13" t="s">
        <v>33</v>
      </c>
      <c r="AX351" s="13" t="s">
        <v>80</v>
      </c>
      <c r="AY351" s="153" t="s">
        <v>124</v>
      </c>
    </row>
    <row r="352" spans="2:65" s="1" customFormat="1" ht="24.2" customHeight="1">
      <c r="B352" s="33"/>
      <c r="C352" s="128" t="s">
        <v>498</v>
      </c>
      <c r="D352" s="128" t="s">
        <v>126</v>
      </c>
      <c r="E352" s="129" t="s">
        <v>499</v>
      </c>
      <c r="F352" s="130" t="s">
        <v>500</v>
      </c>
      <c r="G352" s="131" t="s">
        <v>460</v>
      </c>
      <c r="H352" s="176"/>
      <c r="I352" s="133"/>
      <c r="J352" s="134">
        <f>ROUND(I352*H352,2)</f>
        <v>0</v>
      </c>
      <c r="K352" s="130" t="s">
        <v>130</v>
      </c>
      <c r="L352" s="33"/>
      <c r="M352" s="135" t="s">
        <v>19</v>
      </c>
      <c r="N352" s="136" t="s">
        <v>44</v>
      </c>
      <c r="P352" s="137">
        <f>O352*H352</f>
        <v>0</v>
      </c>
      <c r="Q352" s="137">
        <v>0</v>
      </c>
      <c r="R352" s="137">
        <f>Q352*H352</f>
        <v>0</v>
      </c>
      <c r="S352" s="137">
        <v>0</v>
      </c>
      <c r="T352" s="138">
        <f>S352*H352</f>
        <v>0</v>
      </c>
      <c r="AR352" s="139" t="s">
        <v>234</v>
      </c>
      <c r="AT352" s="139" t="s">
        <v>126</v>
      </c>
      <c r="AU352" s="139" t="s">
        <v>132</v>
      </c>
      <c r="AY352" s="18" t="s">
        <v>124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8" t="s">
        <v>132</v>
      </c>
      <c r="BK352" s="140">
        <f>ROUND(I352*H352,2)</f>
        <v>0</v>
      </c>
      <c r="BL352" s="18" t="s">
        <v>234</v>
      </c>
      <c r="BM352" s="139" t="s">
        <v>501</v>
      </c>
    </row>
    <row r="353" spans="2:47" s="1" customFormat="1" ht="11.25">
      <c r="B353" s="33"/>
      <c r="D353" s="141" t="s">
        <v>134</v>
      </c>
      <c r="F353" s="142" t="s">
        <v>502</v>
      </c>
      <c r="I353" s="143"/>
      <c r="L353" s="33"/>
      <c r="M353" s="144"/>
      <c r="T353" s="54"/>
      <c r="AT353" s="18" t="s">
        <v>134</v>
      </c>
      <c r="AU353" s="18" t="s">
        <v>132</v>
      </c>
    </row>
    <row r="354" spans="2:63" s="11" customFormat="1" ht="22.9" customHeight="1">
      <c r="B354" s="116"/>
      <c r="D354" s="117" t="s">
        <v>71</v>
      </c>
      <c r="E354" s="126" t="s">
        <v>503</v>
      </c>
      <c r="F354" s="126" t="s">
        <v>504</v>
      </c>
      <c r="I354" s="119"/>
      <c r="J354" s="127">
        <f>BK354</f>
        <v>0</v>
      </c>
      <c r="L354" s="116"/>
      <c r="M354" s="121"/>
      <c r="P354" s="122">
        <f>SUM(P355:P373)</f>
        <v>0</v>
      </c>
      <c r="R354" s="122">
        <f>SUM(R355:R373)</f>
        <v>0.296116</v>
      </c>
      <c r="T354" s="123">
        <f>SUM(T355:T373)</f>
        <v>0.10638</v>
      </c>
      <c r="AR354" s="117" t="s">
        <v>132</v>
      </c>
      <c r="AT354" s="124" t="s">
        <v>71</v>
      </c>
      <c r="AU354" s="124" t="s">
        <v>80</v>
      </c>
      <c r="AY354" s="117" t="s">
        <v>124</v>
      </c>
      <c r="BK354" s="125">
        <f>SUM(BK355:BK373)</f>
        <v>0</v>
      </c>
    </row>
    <row r="355" spans="2:65" s="1" customFormat="1" ht="16.5" customHeight="1">
      <c r="B355" s="33"/>
      <c r="C355" s="128" t="s">
        <v>505</v>
      </c>
      <c r="D355" s="128" t="s">
        <v>126</v>
      </c>
      <c r="E355" s="129" t="s">
        <v>506</v>
      </c>
      <c r="F355" s="130" t="s">
        <v>507</v>
      </c>
      <c r="G355" s="131" t="s">
        <v>229</v>
      </c>
      <c r="H355" s="132">
        <v>27</v>
      </c>
      <c r="I355" s="133"/>
      <c r="J355" s="134">
        <f>ROUND(I355*H355,2)</f>
        <v>0</v>
      </c>
      <c r="K355" s="130" t="s">
        <v>130</v>
      </c>
      <c r="L355" s="33"/>
      <c r="M355" s="135" t="s">
        <v>19</v>
      </c>
      <c r="N355" s="136" t="s">
        <v>44</v>
      </c>
      <c r="P355" s="137">
        <f>O355*H355</f>
        <v>0</v>
      </c>
      <c r="Q355" s="137">
        <v>0</v>
      </c>
      <c r="R355" s="137">
        <f>Q355*H355</f>
        <v>0</v>
      </c>
      <c r="S355" s="137">
        <v>0.00394</v>
      </c>
      <c r="T355" s="138">
        <f>S355*H355</f>
        <v>0.10638</v>
      </c>
      <c r="AR355" s="139" t="s">
        <v>234</v>
      </c>
      <c r="AT355" s="139" t="s">
        <v>126</v>
      </c>
      <c r="AU355" s="139" t="s">
        <v>132</v>
      </c>
      <c r="AY355" s="18" t="s">
        <v>124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8" t="s">
        <v>132</v>
      </c>
      <c r="BK355" s="140">
        <f>ROUND(I355*H355,2)</f>
        <v>0</v>
      </c>
      <c r="BL355" s="18" t="s">
        <v>234</v>
      </c>
      <c r="BM355" s="139" t="s">
        <v>508</v>
      </c>
    </row>
    <row r="356" spans="2:47" s="1" customFormat="1" ht="11.25">
      <c r="B356" s="33"/>
      <c r="D356" s="141" t="s">
        <v>134</v>
      </c>
      <c r="F356" s="142" t="s">
        <v>509</v>
      </c>
      <c r="I356" s="143"/>
      <c r="L356" s="33"/>
      <c r="M356" s="144"/>
      <c r="T356" s="54"/>
      <c r="AT356" s="18" t="s">
        <v>134</v>
      </c>
      <c r="AU356" s="18" t="s">
        <v>132</v>
      </c>
    </row>
    <row r="357" spans="2:51" s="12" customFormat="1" ht="11.25">
      <c r="B357" s="145"/>
      <c r="D357" s="146" t="s">
        <v>136</v>
      </c>
      <c r="E357" s="147" t="s">
        <v>19</v>
      </c>
      <c r="F357" s="148" t="s">
        <v>173</v>
      </c>
      <c r="H357" s="147" t="s">
        <v>19</v>
      </c>
      <c r="I357" s="149"/>
      <c r="L357" s="145"/>
      <c r="M357" s="150"/>
      <c r="T357" s="151"/>
      <c r="AT357" s="147" t="s">
        <v>136</v>
      </c>
      <c r="AU357" s="147" t="s">
        <v>132</v>
      </c>
      <c r="AV357" s="12" t="s">
        <v>80</v>
      </c>
      <c r="AW357" s="12" t="s">
        <v>33</v>
      </c>
      <c r="AX357" s="12" t="s">
        <v>72</v>
      </c>
      <c r="AY357" s="147" t="s">
        <v>124</v>
      </c>
    </row>
    <row r="358" spans="2:51" s="13" customFormat="1" ht="11.25">
      <c r="B358" s="152"/>
      <c r="D358" s="146" t="s">
        <v>136</v>
      </c>
      <c r="E358" s="153" t="s">
        <v>19</v>
      </c>
      <c r="F358" s="154" t="s">
        <v>510</v>
      </c>
      <c r="H358" s="155">
        <v>27</v>
      </c>
      <c r="I358" s="156"/>
      <c r="L358" s="152"/>
      <c r="M358" s="157"/>
      <c r="T358" s="158"/>
      <c r="AT358" s="153" t="s">
        <v>136</v>
      </c>
      <c r="AU358" s="153" t="s">
        <v>132</v>
      </c>
      <c r="AV358" s="13" t="s">
        <v>132</v>
      </c>
      <c r="AW358" s="13" t="s">
        <v>33</v>
      </c>
      <c r="AX358" s="13" t="s">
        <v>80</v>
      </c>
      <c r="AY358" s="153" t="s">
        <v>124</v>
      </c>
    </row>
    <row r="359" spans="2:65" s="1" customFormat="1" ht="16.5" customHeight="1">
      <c r="B359" s="33"/>
      <c r="C359" s="128" t="s">
        <v>511</v>
      </c>
      <c r="D359" s="128" t="s">
        <v>126</v>
      </c>
      <c r="E359" s="129" t="s">
        <v>512</v>
      </c>
      <c r="F359" s="130" t="s">
        <v>513</v>
      </c>
      <c r="G359" s="131" t="s">
        <v>229</v>
      </c>
      <c r="H359" s="132">
        <v>53.6</v>
      </c>
      <c r="I359" s="133"/>
      <c r="J359" s="134">
        <f>ROUND(I359*H359,2)</f>
        <v>0</v>
      </c>
      <c r="K359" s="130" t="s">
        <v>19</v>
      </c>
      <c r="L359" s="33"/>
      <c r="M359" s="135" t="s">
        <v>19</v>
      </c>
      <c r="N359" s="136" t="s">
        <v>44</v>
      </c>
      <c r="P359" s="137">
        <f>O359*H359</f>
        <v>0</v>
      </c>
      <c r="Q359" s="137">
        <v>0.00218</v>
      </c>
      <c r="R359" s="137">
        <f>Q359*H359</f>
        <v>0.11684800000000001</v>
      </c>
      <c r="S359" s="137">
        <v>0</v>
      </c>
      <c r="T359" s="138">
        <f>S359*H359</f>
        <v>0</v>
      </c>
      <c r="AR359" s="139" t="s">
        <v>234</v>
      </c>
      <c r="AT359" s="139" t="s">
        <v>126</v>
      </c>
      <c r="AU359" s="139" t="s">
        <v>132</v>
      </c>
      <c r="AY359" s="18" t="s">
        <v>124</v>
      </c>
      <c r="BE359" s="140">
        <f>IF(N359="základní",J359,0)</f>
        <v>0</v>
      </c>
      <c r="BF359" s="140">
        <f>IF(N359="snížená",J359,0)</f>
        <v>0</v>
      </c>
      <c r="BG359" s="140">
        <f>IF(N359="zákl. přenesená",J359,0)</f>
        <v>0</v>
      </c>
      <c r="BH359" s="140">
        <f>IF(N359="sníž. přenesená",J359,0)</f>
        <v>0</v>
      </c>
      <c r="BI359" s="140">
        <f>IF(N359="nulová",J359,0)</f>
        <v>0</v>
      </c>
      <c r="BJ359" s="18" t="s">
        <v>132</v>
      </c>
      <c r="BK359" s="140">
        <f>ROUND(I359*H359,2)</f>
        <v>0</v>
      </c>
      <c r="BL359" s="18" t="s">
        <v>234</v>
      </c>
      <c r="BM359" s="139" t="s">
        <v>514</v>
      </c>
    </row>
    <row r="360" spans="2:51" s="13" customFormat="1" ht="11.25">
      <c r="B360" s="152"/>
      <c r="D360" s="146" t="s">
        <v>136</v>
      </c>
      <c r="E360" s="153" t="s">
        <v>19</v>
      </c>
      <c r="F360" s="154" t="s">
        <v>515</v>
      </c>
      <c r="H360" s="155">
        <v>53.6</v>
      </c>
      <c r="I360" s="156"/>
      <c r="L360" s="152"/>
      <c r="M360" s="157"/>
      <c r="T360" s="158"/>
      <c r="AT360" s="153" t="s">
        <v>136</v>
      </c>
      <c r="AU360" s="153" t="s">
        <v>132</v>
      </c>
      <c r="AV360" s="13" t="s">
        <v>132</v>
      </c>
      <c r="AW360" s="13" t="s">
        <v>33</v>
      </c>
      <c r="AX360" s="13" t="s">
        <v>80</v>
      </c>
      <c r="AY360" s="153" t="s">
        <v>124</v>
      </c>
    </row>
    <row r="361" spans="2:65" s="1" customFormat="1" ht="16.5" customHeight="1">
      <c r="B361" s="33"/>
      <c r="C361" s="128" t="s">
        <v>516</v>
      </c>
      <c r="D361" s="128" t="s">
        <v>126</v>
      </c>
      <c r="E361" s="129" t="s">
        <v>517</v>
      </c>
      <c r="F361" s="130" t="s">
        <v>518</v>
      </c>
      <c r="G361" s="131" t="s">
        <v>229</v>
      </c>
      <c r="H361" s="132">
        <v>54</v>
      </c>
      <c r="I361" s="133"/>
      <c r="J361" s="134">
        <f>ROUND(I361*H361,2)</f>
        <v>0</v>
      </c>
      <c r="K361" s="130" t="s">
        <v>19</v>
      </c>
      <c r="L361" s="33"/>
      <c r="M361" s="135" t="s">
        <v>19</v>
      </c>
      <c r="N361" s="136" t="s">
        <v>44</v>
      </c>
      <c r="P361" s="137">
        <f>O361*H361</f>
        <v>0</v>
      </c>
      <c r="Q361" s="137">
        <v>0.00218</v>
      </c>
      <c r="R361" s="137">
        <f>Q361*H361</f>
        <v>0.11772</v>
      </c>
      <c r="S361" s="137">
        <v>0</v>
      </c>
      <c r="T361" s="138">
        <f>S361*H361</f>
        <v>0</v>
      </c>
      <c r="AR361" s="139" t="s">
        <v>234</v>
      </c>
      <c r="AT361" s="139" t="s">
        <v>126</v>
      </c>
      <c r="AU361" s="139" t="s">
        <v>132</v>
      </c>
      <c r="AY361" s="18" t="s">
        <v>124</v>
      </c>
      <c r="BE361" s="140">
        <f>IF(N361="základní",J361,0)</f>
        <v>0</v>
      </c>
      <c r="BF361" s="140">
        <f>IF(N361="snížená",J361,0)</f>
        <v>0</v>
      </c>
      <c r="BG361" s="140">
        <f>IF(N361="zákl. přenesená",J361,0)</f>
        <v>0</v>
      </c>
      <c r="BH361" s="140">
        <f>IF(N361="sníž. přenesená",J361,0)</f>
        <v>0</v>
      </c>
      <c r="BI361" s="140">
        <f>IF(N361="nulová",J361,0)</f>
        <v>0</v>
      </c>
      <c r="BJ361" s="18" t="s">
        <v>132</v>
      </c>
      <c r="BK361" s="140">
        <f>ROUND(I361*H361,2)</f>
        <v>0</v>
      </c>
      <c r="BL361" s="18" t="s">
        <v>234</v>
      </c>
      <c r="BM361" s="139" t="s">
        <v>519</v>
      </c>
    </row>
    <row r="362" spans="2:51" s="13" customFormat="1" ht="11.25">
      <c r="B362" s="152"/>
      <c r="D362" s="146" t="s">
        <v>136</v>
      </c>
      <c r="E362" s="153" t="s">
        <v>19</v>
      </c>
      <c r="F362" s="154" t="s">
        <v>520</v>
      </c>
      <c r="H362" s="155">
        <v>27</v>
      </c>
      <c r="I362" s="156"/>
      <c r="L362" s="152"/>
      <c r="M362" s="157"/>
      <c r="T362" s="158"/>
      <c r="AT362" s="153" t="s">
        <v>136</v>
      </c>
      <c r="AU362" s="153" t="s">
        <v>132</v>
      </c>
      <c r="AV362" s="13" t="s">
        <v>132</v>
      </c>
      <c r="AW362" s="13" t="s">
        <v>33</v>
      </c>
      <c r="AX362" s="13" t="s">
        <v>72</v>
      </c>
      <c r="AY362" s="153" t="s">
        <v>124</v>
      </c>
    </row>
    <row r="363" spans="2:51" s="13" customFormat="1" ht="11.25">
      <c r="B363" s="152"/>
      <c r="D363" s="146" t="s">
        <v>136</v>
      </c>
      <c r="E363" s="153" t="s">
        <v>19</v>
      </c>
      <c r="F363" s="154" t="s">
        <v>521</v>
      </c>
      <c r="H363" s="155">
        <v>27</v>
      </c>
      <c r="I363" s="156"/>
      <c r="L363" s="152"/>
      <c r="M363" s="157"/>
      <c r="T363" s="158"/>
      <c r="AT363" s="153" t="s">
        <v>136</v>
      </c>
      <c r="AU363" s="153" t="s">
        <v>132</v>
      </c>
      <c r="AV363" s="13" t="s">
        <v>132</v>
      </c>
      <c r="AW363" s="13" t="s">
        <v>33</v>
      </c>
      <c r="AX363" s="13" t="s">
        <v>72</v>
      </c>
      <c r="AY363" s="153" t="s">
        <v>124</v>
      </c>
    </row>
    <row r="364" spans="2:51" s="14" customFormat="1" ht="11.25">
      <c r="B364" s="159"/>
      <c r="D364" s="146" t="s">
        <v>136</v>
      </c>
      <c r="E364" s="160" t="s">
        <v>19</v>
      </c>
      <c r="F364" s="161" t="s">
        <v>168</v>
      </c>
      <c r="H364" s="162">
        <v>54</v>
      </c>
      <c r="I364" s="163"/>
      <c r="L364" s="159"/>
      <c r="M364" s="164"/>
      <c r="T364" s="165"/>
      <c r="AT364" s="160" t="s">
        <v>136</v>
      </c>
      <c r="AU364" s="160" t="s">
        <v>132</v>
      </c>
      <c r="AV364" s="14" t="s">
        <v>131</v>
      </c>
      <c r="AW364" s="14" t="s">
        <v>33</v>
      </c>
      <c r="AX364" s="14" t="s">
        <v>80</v>
      </c>
      <c r="AY364" s="160" t="s">
        <v>124</v>
      </c>
    </row>
    <row r="365" spans="2:65" s="1" customFormat="1" ht="21.75" customHeight="1">
      <c r="B365" s="33"/>
      <c r="C365" s="128" t="s">
        <v>522</v>
      </c>
      <c r="D365" s="128" t="s">
        <v>126</v>
      </c>
      <c r="E365" s="129" t="s">
        <v>523</v>
      </c>
      <c r="F365" s="130" t="s">
        <v>524</v>
      </c>
      <c r="G365" s="131" t="s">
        <v>229</v>
      </c>
      <c r="H365" s="132">
        <v>27.6</v>
      </c>
      <c r="I365" s="133"/>
      <c r="J365" s="134">
        <f>ROUND(I365*H365,2)</f>
        <v>0</v>
      </c>
      <c r="K365" s="130" t="s">
        <v>130</v>
      </c>
      <c r="L365" s="33"/>
      <c r="M365" s="135" t="s">
        <v>19</v>
      </c>
      <c r="N365" s="136" t="s">
        <v>44</v>
      </c>
      <c r="P365" s="137">
        <f>O365*H365</f>
        <v>0</v>
      </c>
      <c r="Q365" s="137">
        <v>0.00223</v>
      </c>
      <c r="R365" s="137">
        <f>Q365*H365</f>
        <v>0.06154800000000001</v>
      </c>
      <c r="S365" s="137">
        <v>0</v>
      </c>
      <c r="T365" s="138">
        <f>S365*H365</f>
        <v>0</v>
      </c>
      <c r="AR365" s="139" t="s">
        <v>234</v>
      </c>
      <c r="AT365" s="139" t="s">
        <v>126</v>
      </c>
      <c r="AU365" s="139" t="s">
        <v>132</v>
      </c>
      <c r="AY365" s="18" t="s">
        <v>124</v>
      </c>
      <c r="BE365" s="140">
        <f>IF(N365="základní",J365,0)</f>
        <v>0</v>
      </c>
      <c r="BF365" s="140">
        <f>IF(N365="snížená",J365,0)</f>
        <v>0</v>
      </c>
      <c r="BG365" s="140">
        <f>IF(N365="zákl. přenesená",J365,0)</f>
        <v>0</v>
      </c>
      <c r="BH365" s="140">
        <f>IF(N365="sníž. přenesená",J365,0)</f>
        <v>0</v>
      </c>
      <c r="BI365" s="140">
        <f>IF(N365="nulová",J365,0)</f>
        <v>0</v>
      </c>
      <c r="BJ365" s="18" t="s">
        <v>132</v>
      </c>
      <c r="BK365" s="140">
        <f>ROUND(I365*H365,2)</f>
        <v>0</v>
      </c>
      <c r="BL365" s="18" t="s">
        <v>234</v>
      </c>
      <c r="BM365" s="139" t="s">
        <v>525</v>
      </c>
    </row>
    <row r="366" spans="2:47" s="1" customFormat="1" ht="11.25">
      <c r="B366" s="33"/>
      <c r="D366" s="141" t="s">
        <v>134</v>
      </c>
      <c r="F366" s="142" t="s">
        <v>526</v>
      </c>
      <c r="I366" s="143"/>
      <c r="L366" s="33"/>
      <c r="M366" s="144"/>
      <c r="T366" s="54"/>
      <c r="AT366" s="18" t="s">
        <v>134</v>
      </c>
      <c r="AU366" s="18" t="s">
        <v>132</v>
      </c>
    </row>
    <row r="367" spans="2:51" s="13" customFormat="1" ht="11.25">
      <c r="B367" s="152"/>
      <c r="D367" s="146" t="s">
        <v>136</v>
      </c>
      <c r="E367" s="153" t="s">
        <v>19</v>
      </c>
      <c r="F367" s="154" t="s">
        <v>527</v>
      </c>
      <c r="H367" s="155">
        <v>13.4</v>
      </c>
      <c r="I367" s="156"/>
      <c r="L367" s="152"/>
      <c r="M367" s="157"/>
      <c r="T367" s="158"/>
      <c r="AT367" s="153" t="s">
        <v>136</v>
      </c>
      <c r="AU367" s="153" t="s">
        <v>132</v>
      </c>
      <c r="AV367" s="13" t="s">
        <v>132</v>
      </c>
      <c r="AW367" s="13" t="s">
        <v>33</v>
      </c>
      <c r="AX367" s="13" t="s">
        <v>72</v>
      </c>
      <c r="AY367" s="153" t="s">
        <v>124</v>
      </c>
    </row>
    <row r="368" spans="2:51" s="13" customFormat="1" ht="11.25">
      <c r="B368" s="152"/>
      <c r="D368" s="146" t="s">
        <v>136</v>
      </c>
      <c r="E368" s="153" t="s">
        <v>19</v>
      </c>
      <c r="F368" s="154" t="s">
        <v>528</v>
      </c>
      <c r="H368" s="155">
        <v>0.8</v>
      </c>
      <c r="I368" s="156"/>
      <c r="L368" s="152"/>
      <c r="M368" s="157"/>
      <c r="T368" s="158"/>
      <c r="AT368" s="153" t="s">
        <v>136</v>
      </c>
      <c r="AU368" s="153" t="s">
        <v>132</v>
      </c>
      <c r="AV368" s="13" t="s">
        <v>132</v>
      </c>
      <c r="AW368" s="13" t="s">
        <v>33</v>
      </c>
      <c r="AX368" s="13" t="s">
        <v>72</v>
      </c>
      <c r="AY368" s="153" t="s">
        <v>124</v>
      </c>
    </row>
    <row r="369" spans="2:51" s="13" customFormat="1" ht="11.25">
      <c r="B369" s="152"/>
      <c r="D369" s="146" t="s">
        <v>136</v>
      </c>
      <c r="E369" s="153" t="s">
        <v>19</v>
      </c>
      <c r="F369" s="154" t="s">
        <v>529</v>
      </c>
      <c r="H369" s="155">
        <v>0.8</v>
      </c>
      <c r="I369" s="156"/>
      <c r="L369" s="152"/>
      <c r="M369" s="157"/>
      <c r="T369" s="158"/>
      <c r="AT369" s="153" t="s">
        <v>136</v>
      </c>
      <c r="AU369" s="153" t="s">
        <v>132</v>
      </c>
      <c r="AV369" s="13" t="s">
        <v>132</v>
      </c>
      <c r="AW369" s="13" t="s">
        <v>33</v>
      </c>
      <c r="AX369" s="13" t="s">
        <v>72</v>
      </c>
      <c r="AY369" s="153" t="s">
        <v>124</v>
      </c>
    </row>
    <row r="370" spans="2:51" s="13" customFormat="1" ht="11.25">
      <c r="B370" s="152"/>
      <c r="D370" s="146" t="s">
        <v>136</v>
      </c>
      <c r="E370" s="153" t="s">
        <v>19</v>
      </c>
      <c r="F370" s="154" t="s">
        <v>530</v>
      </c>
      <c r="H370" s="155">
        <v>12.6</v>
      </c>
      <c r="I370" s="156"/>
      <c r="L370" s="152"/>
      <c r="M370" s="157"/>
      <c r="T370" s="158"/>
      <c r="AT370" s="153" t="s">
        <v>136</v>
      </c>
      <c r="AU370" s="153" t="s">
        <v>132</v>
      </c>
      <c r="AV370" s="13" t="s">
        <v>132</v>
      </c>
      <c r="AW370" s="13" t="s">
        <v>33</v>
      </c>
      <c r="AX370" s="13" t="s">
        <v>72</v>
      </c>
      <c r="AY370" s="153" t="s">
        <v>124</v>
      </c>
    </row>
    <row r="371" spans="2:51" s="14" customFormat="1" ht="11.25">
      <c r="B371" s="159"/>
      <c r="D371" s="146" t="s">
        <v>136</v>
      </c>
      <c r="E371" s="160" t="s">
        <v>19</v>
      </c>
      <c r="F371" s="161" t="s">
        <v>168</v>
      </c>
      <c r="H371" s="162">
        <v>27.6</v>
      </c>
      <c r="I371" s="163"/>
      <c r="L371" s="159"/>
      <c r="M371" s="164"/>
      <c r="T371" s="165"/>
      <c r="AT371" s="160" t="s">
        <v>136</v>
      </c>
      <c r="AU371" s="160" t="s">
        <v>132</v>
      </c>
      <c r="AV371" s="14" t="s">
        <v>131</v>
      </c>
      <c r="AW371" s="14" t="s">
        <v>33</v>
      </c>
      <c r="AX371" s="14" t="s">
        <v>80</v>
      </c>
      <c r="AY371" s="160" t="s">
        <v>124</v>
      </c>
    </row>
    <row r="372" spans="2:65" s="1" customFormat="1" ht="24.2" customHeight="1">
      <c r="B372" s="33"/>
      <c r="C372" s="128" t="s">
        <v>531</v>
      </c>
      <c r="D372" s="128" t="s">
        <v>126</v>
      </c>
      <c r="E372" s="129" t="s">
        <v>532</v>
      </c>
      <c r="F372" s="130" t="s">
        <v>533</v>
      </c>
      <c r="G372" s="131" t="s">
        <v>460</v>
      </c>
      <c r="H372" s="176"/>
      <c r="I372" s="133"/>
      <c r="J372" s="134">
        <f>ROUND(I372*H372,2)</f>
        <v>0</v>
      </c>
      <c r="K372" s="130" t="s">
        <v>130</v>
      </c>
      <c r="L372" s="33"/>
      <c r="M372" s="135" t="s">
        <v>19</v>
      </c>
      <c r="N372" s="136" t="s">
        <v>44</v>
      </c>
      <c r="P372" s="137">
        <f>O372*H372</f>
        <v>0</v>
      </c>
      <c r="Q372" s="137">
        <v>0</v>
      </c>
      <c r="R372" s="137">
        <f>Q372*H372</f>
        <v>0</v>
      </c>
      <c r="S372" s="137">
        <v>0</v>
      </c>
      <c r="T372" s="138">
        <f>S372*H372</f>
        <v>0</v>
      </c>
      <c r="AR372" s="139" t="s">
        <v>234</v>
      </c>
      <c r="AT372" s="139" t="s">
        <v>126</v>
      </c>
      <c r="AU372" s="139" t="s">
        <v>132</v>
      </c>
      <c r="AY372" s="18" t="s">
        <v>124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8" t="s">
        <v>132</v>
      </c>
      <c r="BK372" s="140">
        <f>ROUND(I372*H372,2)</f>
        <v>0</v>
      </c>
      <c r="BL372" s="18" t="s">
        <v>234</v>
      </c>
      <c r="BM372" s="139" t="s">
        <v>534</v>
      </c>
    </row>
    <row r="373" spans="2:47" s="1" customFormat="1" ht="11.25">
      <c r="B373" s="33"/>
      <c r="D373" s="141" t="s">
        <v>134</v>
      </c>
      <c r="F373" s="142" t="s">
        <v>535</v>
      </c>
      <c r="I373" s="143"/>
      <c r="L373" s="33"/>
      <c r="M373" s="144"/>
      <c r="T373" s="54"/>
      <c r="AT373" s="18" t="s">
        <v>134</v>
      </c>
      <c r="AU373" s="18" t="s">
        <v>132</v>
      </c>
    </row>
    <row r="374" spans="2:63" s="11" customFormat="1" ht="22.9" customHeight="1">
      <c r="B374" s="116"/>
      <c r="D374" s="117" t="s">
        <v>71</v>
      </c>
      <c r="E374" s="126" t="s">
        <v>536</v>
      </c>
      <c r="F374" s="126" t="s">
        <v>537</v>
      </c>
      <c r="I374" s="119"/>
      <c r="J374" s="127">
        <f>BK374</f>
        <v>0</v>
      </c>
      <c r="L374" s="116"/>
      <c r="M374" s="121"/>
      <c r="P374" s="122">
        <f>SUM(P375:P463)</f>
        <v>0</v>
      </c>
      <c r="R374" s="122">
        <f>SUM(R375:R463)</f>
        <v>0.07025565</v>
      </c>
      <c r="T374" s="123">
        <f>SUM(T375:T463)</f>
        <v>1.2478500000000001</v>
      </c>
      <c r="AR374" s="117" t="s">
        <v>132</v>
      </c>
      <c r="AT374" s="124" t="s">
        <v>71</v>
      </c>
      <c r="AU374" s="124" t="s">
        <v>80</v>
      </c>
      <c r="AY374" s="117" t="s">
        <v>124</v>
      </c>
      <c r="BK374" s="125">
        <f>SUM(BK375:BK463)</f>
        <v>0</v>
      </c>
    </row>
    <row r="375" spans="2:65" s="1" customFormat="1" ht="16.5" customHeight="1">
      <c r="B375" s="33"/>
      <c r="C375" s="128" t="s">
        <v>538</v>
      </c>
      <c r="D375" s="128" t="s">
        <v>126</v>
      </c>
      <c r="E375" s="129" t="s">
        <v>539</v>
      </c>
      <c r="F375" s="130" t="s">
        <v>540</v>
      </c>
      <c r="G375" s="131" t="s">
        <v>410</v>
      </c>
      <c r="H375" s="132">
        <v>3653.184</v>
      </c>
      <c r="I375" s="133"/>
      <c r="J375" s="134">
        <f>ROUND(I375*H375,2)</f>
        <v>0</v>
      </c>
      <c r="K375" s="130" t="s">
        <v>19</v>
      </c>
      <c r="L375" s="33"/>
      <c r="M375" s="135" t="s">
        <v>19</v>
      </c>
      <c r="N375" s="136" t="s">
        <v>44</v>
      </c>
      <c r="P375" s="137">
        <f>O375*H375</f>
        <v>0</v>
      </c>
      <c r="Q375" s="137">
        <v>0</v>
      </c>
      <c r="R375" s="137">
        <f>Q375*H375</f>
        <v>0</v>
      </c>
      <c r="S375" s="137">
        <v>0</v>
      </c>
      <c r="T375" s="138">
        <f>S375*H375</f>
        <v>0</v>
      </c>
      <c r="AR375" s="139" t="s">
        <v>234</v>
      </c>
      <c r="AT375" s="139" t="s">
        <v>126</v>
      </c>
      <c r="AU375" s="139" t="s">
        <v>132</v>
      </c>
      <c r="AY375" s="18" t="s">
        <v>124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8" t="s">
        <v>132</v>
      </c>
      <c r="BK375" s="140">
        <f>ROUND(I375*H375,2)</f>
        <v>0</v>
      </c>
      <c r="BL375" s="18" t="s">
        <v>234</v>
      </c>
      <c r="BM375" s="139" t="s">
        <v>541</v>
      </c>
    </row>
    <row r="376" spans="2:51" s="13" customFormat="1" ht="11.25">
      <c r="B376" s="152"/>
      <c r="D376" s="146" t="s">
        <v>136</v>
      </c>
      <c r="E376" s="153" t="s">
        <v>19</v>
      </c>
      <c r="F376" s="154" t="s">
        <v>542</v>
      </c>
      <c r="H376" s="155">
        <v>3653.184</v>
      </c>
      <c r="I376" s="156"/>
      <c r="L376" s="152"/>
      <c r="M376" s="157"/>
      <c r="T376" s="158"/>
      <c r="AT376" s="153" t="s">
        <v>136</v>
      </c>
      <c r="AU376" s="153" t="s">
        <v>132</v>
      </c>
      <c r="AV376" s="13" t="s">
        <v>132</v>
      </c>
      <c r="AW376" s="13" t="s">
        <v>33</v>
      </c>
      <c r="AX376" s="13" t="s">
        <v>80</v>
      </c>
      <c r="AY376" s="153" t="s">
        <v>124</v>
      </c>
    </row>
    <row r="377" spans="2:65" s="1" customFormat="1" ht="16.5" customHeight="1">
      <c r="B377" s="33"/>
      <c r="C377" s="128" t="s">
        <v>543</v>
      </c>
      <c r="D377" s="128" t="s">
        <v>126</v>
      </c>
      <c r="E377" s="129" t="s">
        <v>544</v>
      </c>
      <c r="F377" s="130" t="s">
        <v>545</v>
      </c>
      <c r="G377" s="131" t="s">
        <v>485</v>
      </c>
      <c r="H377" s="132">
        <v>1</v>
      </c>
      <c r="I377" s="133"/>
      <c r="J377" s="134">
        <f>ROUND(I377*H377,2)</f>
        <v>0</v>
      </c>
      <c r="K377" s="130" t="s">
        <v>19</v>
      </c>
      <c r="L377" s="33"/>
      <c r="M377" s="135" t="s">
        <v>19</v>
      </c>
      <c r="N377" s="136" t="s">
        <v>44</v>
      </c>
      <c r="P377" s="137">
        <f>O377*H377</f>
        <v>0</v>
      </c>
      <c r="Q377" s="137">
        <v>0</v>
      </c>
      <c r="R377" s="137">
        <f>Q377*H377</f>
        <v>0</v>
      </c>
      <c r="S377" s="137">
        <v>0</v>
      </c>
      <c r="T377" s="138">
        <f>S377*H377</f>
        <v>0</v>
      </c>
      <c r="AR377" s="139" t="s">
        <v>234</v>
      </c>
      <c r="AT377" s="139" t="s">
        <v>126</v>
      </c>
      <c r="AU377" s="139" t="s">
        <v>132</v>
      </c>
      <c r="AY377" s="18" t="s">
        <v>124</v>
      </c>
      <c r="BE377" s="140">
        <f>IF(N377="základní",J377,0)</f>
        <v>0</v>
      </c>
      <c r="BF377" s="140">
        <f>IF(N377="snížená",J377,0)</f>
        <v>0</v>
      </c>
      <c r="BG377" s="140">
        <f>IF(N377="zákl. přenesená",J377,0)</f>
        <v>0</v>
      </c>
      <c r="BH377" s="140">
        <f>IF(N377="sníž. přenesená",J377,0)</f>
        <v>0</v>
      </c>
      <c r="BI377" s="140">
        <f>IF(N377="nulová",J377,0)</f>
        <v>0</v>
      </c>
      <c r="BJ377" s="18" t="s">
        <v>132</v>
      </c>
      <c r="BK377" s="140">
        <f>ROUND(I377*H377,2)</f>
        <v>0</v>
      </c>
      <c r="BL377" s="18" t="s">
        <v>234</v>
      </c>
      <c r="BM377" s="139" t="s">
        <v>546</v>
      </c>
    </row>
    <row r="378" spans="2:65" s="1" customFormat="1" ht="16.5" customHeight="1">
      <c r="B378" s="33"/>
      <c r="C378" s="128" t="s">
        <v>547</v>
      </c>
      <c r="D378" s="128" t="s">
        <v>126</v>
      </c>
      <c r="E378" s="129" t="s">
        <v>548</v>
      </c>
      <c r="F378" s="130" t="s">
        <v>549</v>
      </c>
      <c r="G378" s="131" t="s">
        <v>229</v>
      </c>
      <c r="H378" s="132">
        <v>53.55</v>
      </c>
      <c r="I378" s="133"/>
      <c r="J378" s="134">
        <f>ROUND(I378*H378,2)</f>
        <v>0</v>
      </c>
      <c r="K378" s="130" t="s">
        <v>130</v>
      </c>
      <c r="L378" s="33"/>
      <c r="M378" s="135" t="s">
        <v>19</v>
      </c>
      <c r="N378" s="136" t="s">
        <v>44</v>
      </c>
      <c r="P378" s="137">
        <f>O378*H378</f>
        <v>0</v>
      </c>
      <c r="Q378" s="137">
        <v>0</v>
      </c>
      <c r="R378" s="137">
        <f>Q378*H378</f>
        <v>0</v>
      </c>
      <c r="S378" s="137">
        <v>0.016</v>
      </c>
      <c r="T378" s="138">
        <f>S378*H378</f>
        <v>0.8568</v>
      </c>
      <c r="AR378" s="139" t="s">
        <v>234</v>
      </c>
      <c r="AT378" s="139" t="s">
        <v>126</v>
      </c>
      <c r="AU378" s="139" t="s">
        <v>132</v>
      </c>
      <c r="AY378" s="18" t="s">
        <v>124</v>
      </c>
      <c r="BE378" s="140">
        <f>IF(N378="základní",J378,0)</f>
        <v>0</v>
      </c>
      <c r="BF378" s="140">
        <f>IF(N378="snížená",J378,0)</f>
        <v>0</v>
      </c>
      <c r="BG378" s="140">
        <f>IF(N378="zákl. přenesená",J378,0)</f>
        <v>0</v>
      </c>
      <c r="BH378" s="140">
        <f>IF(N378="sníž. přenesená",J378,0)</f>
        <v>0</v>
      </c>
      <c r="BI378" s="140">
        <f>IF(N378="nulová",J378,0)</f>
        <v>0</v>
      </c>
      <c r="BJ378" s="18" t="s">
        <v>132</v>
      </c>
      <c r="BK378" s="140">
        <f>ROUND(I378*H378,2)</f>
        <v>0</v>
      </c>
      <c r="BL378" s="18" t="s">
        <v>234</v>
      </c>
      <c r="BM378" s="139" t="s">
        <v>550</v>
      </c>
    </row>
    <row r="379" spans="2:47" s="1" customFormat="1" ht="11.25">
      <c r="B379" s="33"/>
      <c r="D379" s="141" t="s">
        <v>134</v>
      </c>
      <c r="F379" s="142" t="s">
        <v>551</v>
      </c>
      <c r="I379" s="143"/>
      <c r="L379" s="33"/>
      <c r="M379" s="144"/>
      <c r="T379" s="54"/>
      <c r="AT379" s="18" t="s">
        <v>134</v>
      </c>
      <c r="AU379" s="18" t="s">
        <v>132</v>
      </c>
    </row>
    <row r="380" spans="2:51" s="12" customFormat="1" ht="11.25">
      <c r="B380" s="145"/>
      <c r="D380" s="146" t="s">
        <v>136</v>
      </c>
      <c r="E380" s="147" t="s">
        <v>19</v>
      </c>
      <c r="F380" s="148" t="s">
        <v>173</v>
      </c>
      <c r="H380" s="147" t="s">
        <v>19</v>
      </c>
      <c r="I380" s="149"/>
      <c r="L380" s="145"/>
      <c r="M380" s="150"/>
      <c r="T380" s="151"/>
      <c r="AT380" s="147" t="s">
        <v>136</v>
      </c>
      <c r="AU380" s="147" t="s">
        <v>132</v>
      </c>
      <c r="AV380" s="12" t="s">
        <v>80</v>
      </c>
      <c r="AW380" s="12" t="s">
        <v>33</v>
      </c>
      <c r="AX380" s="12" t="s">
        <v>72</v>
      </c>
      <c r="AY380" s="147" t="s">
        <v>124</v>
      </c>
    </row>
    <row r="381" spans="2:51" s="12" customFormat="1" ht="11.25">
      <c r="B381" s="145"/>
      <c r="D381" s="146" t="s">
        <v>136</v>
      </c>
      <c r="E381" s="147" t="s">
        <v>19</v>
      </c>
      <c r="F381" s="148" t="s">
        <v>552</v>
      </c>
      <c r="H381" s="147" t="s">
        <v>19</v>
      </c>
      <c r="I381" s="149"/>
      <c r="L381" s="145"/>
      <c r="M381" s="150"/>
      <c r="T381" s="151"/>
      <c r="AT381" s="147" t="s">
        <v>136</v>
      </c>
      <c r="AU381" s="147" t="s">
        <v>132</v>
      </c>
      <c r="AV381" s="12" t="s">
        <v>80</v>
      </c>
      <c r="AW381" s="12" t="s">
        <v>33</v>
      </c>
      <c r="AX381" s="12" t="s">
        <v>72</v>
      </c>
      <c r="AY381" s="147" t="s">
        <v>124</v>
      </c>
    </row>
    <row r="382" spans="2:51" s="13" customFormat="1" ht="11.25">
      <c r="B382" s="152"/>
      <c r="D382" s="146" t="s">
        <v>136</v>
      </c>
      <c r="E382" s="153" t="s">
        <v>19</v>
      </c>
      <c r="F382" s="154" t="s">
        <v>553</v>
      </c>
      <c r="H382" s="155">
        <v>17.85</v>
      </c>
      <c r="I382" s="156"/>
      <c r="L382" s="152"/>
      <c r="M382" s="157"/>
      <c r="T382" s="158"/>
      <c r="AT382" s="153" t="s">
        <v>136</v>
      </c>
      <c r="AU382" s="153" t="s">
        <v>132</v>
      </c>
      <c r="AV382" s="13" t="s">
        <v>132</v>
      </c>
      <c r="AW382" s="13" t="s">
        <v>33</v>
      </c>
      <c r="AX382" s="13" t="s">
        <v>72</v>
      </c>
      <c r="AY382" s="153" t="s">
        <v>124</v>
      </c>
    </row>
    <row r="383" spans="2:51" s="13" customFormat="1" ht="11.25">
      <c r="B383" s="152"/>
      <c r="D383" s="146" t="s">
        <v>136</v>
      </c>
      <c r="E383" s="153" t="s">
        <v>19</v>
      </c>
      <c r="F383" s="154" t="s">
        <v>554</v>
      </c>
      <c r="H383" s="155">
        <v>17.85</v>
      </c>
      <c r="I383" s="156"/>
      <c r="L383" s="152"/>
      <c r="M383" s="157"/>
      <c r="T383" s="158"/>
      <c r="AT383" s="153" t="s">
        <v>136</v>
      </c>
      <c r="AU383" s="153" t="s">
        <v>132</v>
      </c>
      <c r="AV383" s="13" t="s">
        <v>132</v>
      </c>
      <c r="AW383" s="13" t="s">
        <v>33</v>
      </c>
      <c r="AX383" s="13" t="s">
        <v>72</v>
      </c>
      <c r="AY383" s="153" t="s">
        <v>124</v>
      </c>
    </row>
    <row r="384" spans="2:51" s="13" customFormat="1" ht="11.25">
      <c r="B384" s="152"/>
      <c r="D384" s="146" t="s">
        <v>136</v>
      </c>
      <c r="E384" s="153" t="s">
        <v>19</v>
      </c>
      <c r="F384" s="154" t="s">
        <v>555</v>
      </c>
      <c r="H384" s="155">
        <v>17.85</v>
      </c>
      <c r="I384" s="156"/>
      <c r="L384" s="152"/>
      <c r="M384" s="157"/>
      <c r="T384" s="158"/>
      <c r="AT384" s="153" t="s">
        <v>136</v>
      </c>
      <c r="AU384" s="153" t="s">
        <v>132</v>
      </c>
      <c r="AV384" s="13" t="s">
        <v>132</v>
      </c>
      <c r="AW384" s="13" t="s">
        <v>33</v>
      </c>
      <c r="AX384" s="13" t="s">
        <v>72</v>
      </c>
      <c r="AY384" s="153" t="s">
        <v>124</v>
      </c>
    </row>
    <row r="385" spans="2:51" s="14" customFormat="1" ht="11.25">
      <c r="B385" s="159"/>
      <c r="D385" s="146" t="s">
        <v>136</v>
      </c>
      <c r="E385" s="160" t="s">
        <v>19</v>
      </c>
      <c r="F385" s="161" t="s">
        <v>168</v>
      </c>
      <c r="H385" s="162">
        <v>53.55</v>
      </c>
      <c r="I385" s="163"/>
      <c r="L385" s="159"/>
      <c r="M385" s="164"/>
      <c r="T385" s="165"/>
      <c r="AT385" s="160" t="s">
        <v>136</v>
      </c>
      <c r="AU385" s="160" t="s">
        <v>132</v>
      </c>
      <c r="AV385" s="14" t="s">
        <v>131</v>
      </c>
      <c r="AW385" s="14" t="s">
        <v>33</v>
      </c>
      <c r="AX385" s="14" t="s">
        <v>80</v>
      </c>
      <c r="AY385" s="160" t="s">
        <v>124</v>
      </c>
    </row>
    <row r="386" spans="2:65" s="1" customFormat="1" ht="16.5" customHeight="1">
      <c r="B386" s="33"/>
      <c r="C386" s="128" t="s">
        <v>556</v>
      </c>
      <c r="D386" s="128" t="s">
        <v>126</v>
      </c>
      <c r="E386" s="129" t="s">
        <v>557</v>
      </c>
      <c r="F386" s="130" t="s">
        <v>558</v>
      </c>
      <c r="G386" s="131" t="s">
        <v>229</v>
      </c>
      <c r="H386" s="132">
        <v>13.5</v>
      </c>
      <c r="I386" s="133"/>
      <c r="J386" s="134">
        <f>ROUND(I386*H386,2)</f>
        <v>0</v>
      </c>
      <c r="K386" s="130" t="s">
        <v>130</v>
      </c>
      <c r="L386" s="33"/>
      <c r="M386" s="135" t="s">
        <v>19</v>
      </c>
      <c r="N386" s="136" t="s">
        <v>44</v>
      </c>
      <c r="P386" s="137">
        <f>O386*H386</f>
        <v>0</v>
      </c>
      <c r="Q386" s="137">
        <v>0</v>
      </c>
      <c r="R386" s="137">
        <f>Q386*H386</f>
        <v>0</v>
      </c>
      <c r="S386" s="137">
        <v>0.025</v>
      </c>
      <c r="T386" s="138">
        <f>S386*H386</f>
        <v>0.3375</v>
      </c>
      <c r="AR386" s="139" t="s">
        <v>234</v>
      </c>
      <c r="AT386" s="139" t="s">
        <v>126</v>
      </c>
      <c r="AU386" s="139" t="s">
        <v>132</v>
      </c>
      <c r="AY386" s="18" t="s">
        <v>124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8" t="s">
        <v>132</v>
      </c>
      <c r="BK386" s="140">
        <f>ROUND(I386*H386,2)</f>
        <v>0</v>
      </c>
      <c r="BL386" s="18" t="s">
        <v>234</v>
      </c>
      <c r="BM386" s="139" t="s">
        <v>559</v>
      </c>
    </row>
    <row r="387" spans="2:47" s="1" customFormat="1" ht="11.25">
      <c r="B387" s="33"/>
      <c r="D387" s="141" t="s">
        <v>134</v>
      </c>
      <c r="F387" s="142" t="s">
        <v>560</v>
      </c>
      <c r="I387" s="143"/>
      <c r="L387" s="33"/>
      <c r="M387" s="144"/>
      <c r="T387" s="54"/>
      <c r="AT387" s="18" t="s">
        <v>134</v>
      </c>
      <c r="AU387" s="18" t="s">
        <v>132</v>
      </c>
    </row>
    <row r="388" spans="2:51" s="12" customFormat="1" ht="11.25">
      <c r="B388" s="145"/>
      <c r="D388" s="146" t="s">
        <v>136</v>
      </c>
      <c r="E388" s="147" t="s">
        <v>19</v>
      </c>
      <c r="F388" s="148" t="s">
        <v>173</v>
      </c>
      <c r="H388" s="147" t="s">
        <v>19</v>
      </c>
      <c r="I388" s="149"/>
      <c r="L388" s="145"/>
      <c r="M388" s="150"/>
      <c r="T388" s="151"/>
      <c r="AT388" s="147" t="s">
        <v>136</v>
      </c>
      <c r="AU388" s="147" t="s">
        <v>132</v>
      </c>
      <c r="AV388" s="12" t="s">
        <v>80</v>
      </c>
      <c r="AW388" s="12" t="s">
        <v>33</v>
      </c>
      <c r="AX388" s="12" t="s">
        <v>72</v>
      </c>
      <c r="AY388" s="147" t="s">
        <v>124</v>
      </c>
    </row>
    <row r="389" spans="2:51" s="12" customFormat="1" ht="11.25">
      <c r="B389" s="145"/>
      <c r="D389" s="146" t="s">
        <v>136</v>
      </c>
      <c r="E389" s="147" t="s">
        <v>19</v>
      </c>
      <c r="F389" s="148" t="s">
        <v>561</v>
      </c>
      <c r="H389" s="147" t="s">
        <v>19</v>
      </c>
      <c r="I389" s="149"/>
      <c r="L389" s="145"/>
      <c r="M389" s="150"/>
      <c r="T389" s="151"/>
      <c r="AT389" s="147" t="s">
        <v>136</v>
      </c>
      <c r="AU389" s="147" t="s">
        <v>132</v>
      </c>
      <c r="AV389" s="12" t="s">
        <v>80</v>
      </c>
      <c r="AW389" s="12" t="s">
        <v>33</v>
      </c>
      <c r="AX389" s="12" t="s">
        <v>72</v>
      </c>
      <c r="AY389" s="147" t="s">
        <v>124</v>
      </c>
    </row>
    <row r="390" spans="2:51" s="13" customFormat="1" ht="11.25">
      <c r="B390" s="152"/>
      <c r="D390" s="146" t="s">
        <v>136</v>
      </c>
      <c r="E390" s="153" t="s">
        <v>19</v>
      </c>
      <c r="F390" s="154" t="s">
        <v>562</v>
      </c>
      <c r="H390" s="155">
        <v>4.5</v>
      </c>
      <c r="I390" s="156"/>
      <c r="L390" s="152"/>
      <c r="M390" s="157"/>
      <c r="T390" s="158"/>
      <c r="AT390" s="153" t="s">
        <v>136</v>
      </c>
      <c r="AU390" s="153" t="s">
        <v>132</v>
      </c>
      <c r="AV390" s="13" t="s">
        <v>132</v>
      </c>
      <c r="AW390" s="13" t="s">
        <v>33</v>
      </c>
      <c r="AX390" s="13" t="s">
        <v>72</v>
      </c>
      <c r="AY390" s="153" t="s">
        <v>124</v>
      </c>
    </row>
    <row r="391" spans="2:51" s="13" customFormat="1" ht="11.25">
      <c r="B391" s="152"/>
      <c r="D391" s="146" t="s">
        <v>136</v>
      </c>
      <c r="E391" s="153" t="s">
        <v>19</v>
      </c>
      <c r="F391" s="154" t="s">
        <v>563</v>
      </c>
      <c r="H391" s="155">
        <v>4.5</v>
      </c>
      <c r="I391" s="156"/>
      <c r="L391" s="152"/>
      <c r="M391" s="157"/>
      <c r="T391" s="158"/>
      <c r="AT391" s="153" t="s">
        <v>136</v>
      </c>
      <c r="AU391" s="153" t="s">
        <v>132</v>
      </c>
      <c r="AV391" s="13" t="s">
        <v>132</v>
      </c>
      <c r="AW391" s="13" t="s">
        <v>33</v>
      </c>
      <c r="AX391" s="13" t="s">
        <v>72</v>
      </c>
      <c r="AY391" s="153" t="s">
        <v>124</v>
      </c>
    </row>
    <row r="392" spans="2:51" s="13" customFormat="1" ht="11.25">
      <c r="B392" s="152"/>
      <c r="D392" s="146" t="s">
        <v>136</v>
      </c>
      <c r="E392" s="153" t="s">
        <v>19</v>
      </c>
      <c r="F392" s="154" t="s">
        <v>564</v>
      </c>
      <c r="H392" s="155">
        <v>4.5</v>
      </c>
      <c r="I392" s="156"/>
      <c r="L392" s="152"/>
      <c r="M392" s="157"/>
      <c r="T392" s="158"/>
      <c r="AT392" s="153" t="s">
        <v>136</v>
      </c>
      <c r="AU392" s="153" t="s">
        <v>132</v>
      </c>
      <c r="AV392" s="13" t="s">
        <v>132</v>
      </c>
      <c r="AW392" s="13" t="s">
        <v>33</v>
      </c>
      <c r="AX392" s="13" t="s">
        <v>72</v>
      </c>
      <c r="AY392" s="153" t="s">
        <v>124</v>
      </c>
    </row>
    <row r="393" spans="2:51" s="14" customFormat="1" ht="11.25">
      <c r="B393" s="159"/>
      <c r="D393" s="146" t="s">
        <v>136</v>
      </c>
      <c r="E393" s="160" t="s">
        <v>19</v>
      </c>
      <c r="F393" s="161" t="s">
        <v>168</v>
      </c>
      <c r="H393" s="162">
        <v>13.5</v>
      </c>
      <c r="I393" s="163"/>
      <c r="L393" s="159"/>
      <c r="M393" s="164"/>
      <c r="T393" s="165"/>
      <c r="AT393" s="160" t="s">
        <v>136</v>
      </c>
      <c r="AU393" s="160" t="s">
        <v>132</v>
      </c>
      <c r="AV393" s="14" t="s">
        <v>131</v>
      </c>
      <c r="AW393" s="14" t="s">
        <v>33</v>
      </c>
      <c r="AX393" s="14" t="s">
        <v>80</v>
      </c>
      <c r="AY393" s="160" t="s">
        <v>124</v>
      </c>
    </row>
    <row r="394" spans="2:65" s="1" customFormat="1" ht="24.2" customHeight="1">
      <c r="B394" s="33"/>
      <c r="C394" s="128" t="s">
        <v>565</v>
      </c>
      <c r="D394" s="128" t="s">
        <v>126</v>
      </c>
      <c r="E394" s="129" t="s">
        <v>566</v>
      </c>
      <c r="F394" s="130" t="s">
        <v>567</v>
      </c>
      <c r="G394" s="131" t="s">
        <v>229</v>
      </c>
      <c r="H394" s="132">
        <v>45</v>
      </c>
      <c r="I394" s="133"/>
      <c r="J394" s="134">
        <f>ROUND(I394*H394,2)</f>
        <v>0</v>
      </c>
      <c r="K394" s="130" t="s">
        <v>130</v>
      </c>
      <c r="L394" s="33"/>
      <c r="M394" s="135" t="s">
        <v>19</v>
      </c>
      <c r="N394" s="136" t="s">
        <v>44</v>
      </c>
      <c r="P394" s="137">
        <f>O394*H394</f>
        <v>0</v>
      </c>
      <c r="Q394" s="137">
        <v>0.0004</v>
      </c>
      <c r="R394" s="137">
        <f>Q394*H394</f>
        <v>0.018000000000000002</v>
      </c>
      <c r="S394" s="137">
        <v>0</v>
      </c>
      <c r="T394" s="138">
        <f>S394*H394</f>
        <v>0</v>
      </c>
      <c r="AR394" s="139" t="s">
        <v>234</v>
      </c>
      <c r="AT394" s="139" t="s">
        <v>126</v>
      </c>
      <c r="AU394" s="139" t="s">
        <v>132</v>
      </c>
      <c r="AY394" s="18" t="s">
        <v>124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8" t="s">
        <v>132</v>
      </c>
      <c r="BK394" s="140">
        <f>ROUND(I394*H394,2)</f>
        <v>0</v>
      </c>
      <c r="BL394" s="18" t="s">
        <v>234</v>
      </c>
      <c r="BM394" s="139" t="s">
        <v>568</v>
      </c>
    </row>
    <row r="395" spans="2:47" s="1" customFormat="1" ht="11.25">
      <c r="B395" s="33"/>
      <c r="D395" s="141" t="s">
        <v>134</v>
      </c>
      <c r="F395" s="142" t="s">
        <v>569</v>
      </c>
      <c r="I395" s="143"/>
      <c r="L395" s="33"/>
      <c r="M395" s="144"/>
      <c r="T395" s="54"/>
      <c r="AT395" s="18" t="s">
        <v>134</v>
      </c>
      <c r="AU395" s="18" t="s">
        <v>132</v>
      </c>
    </row>
    <row r="396" spans="2:51" s="12" customFormat="1" ht="11.25">
      <c r="B396" s="145"/>
      <c r="D396" s="146" t="s">
        <v>136</v>
      </c>
      <c r="E396" s="147" t="s">
        <v>19</v>
      </c>
      <c r="F396" s="148" t="s">
        <v>173</v>
      </c>
      <c r="H396" s="147" t="s">
        <v>19</v>
      </c>
      <c r="I396" s="149"/>
      <c r="L396" s="145"/>
      <c r="M396" s="150"/>
      <c r="T396" s="151"/>
      <c r="AT396" s="147" t="s">
        <v>136</v>
      </c>
      <c r="AU396" s="147" t="s">
        <v>132</v>
      </c>
      <c r="AV396" s="12" t="s">
        <v>80</v>
      </c>
      <c r="AW396" s="12" t="s">
        <v>33</v>
      </c>
      <c r="AX396" s="12" t="s">
        <v>72</v>
      </c>
      <c r="AY396" s="147" t="s">
        <v>124</v>
      </c>
    </row>
    <row r="397" spans="2:51" s="12" customFormat="1" ht="11.25">
      <c r="B397" s="145"/>
      <c r="D397" s="146" t="s">
        <v>136</v>
      </c>
      <c r="E397" s="147" t="s">
        <v>19</v>
      </c>
      <c r="F397" s="148" t="s">
        <v>570</v>
      </c>
      <c r="H397" s="147" t="s">
        <v>19</v>
      </c>
      <c r="I397" s="149"/>
      <c r="L397" s="145"/>
      <c r="M397" s="150"/>
      <c r="T397" s="151"/>
      <c r="AT397" s="147" t="s">
        <v>136</v>
      </c>
      <c r="AU397" s="147" t="s">
        <v>132</v>
      </c>
      <c r="AV397" s="12" t="s">
        <v>80</v>
      </c>
      <c r="AW397" s="12" t="s">
        <v>33</v>
      </c>
      <c r="AX397" s="12" t="s">
        <v>72</v>
      </c>
      <c r="AY397" s="147" t="s">
        <v>124</v>
      </c>
    </row>
    <row r="398" spans="2:51" s="13" customFormat="1" ht="11.25">
      <c r="B398" s="152"/>
      <c r="D398" s="146" t="s">
        <v>136</v>
      </c>
      <c r="E398" s="153" t="s">
        <v>19</v>
      </c>
      <c r="F398" s="154" t="s">
        <v>571</v>
      </c>
      <c r="H398" s="155">
        <v>15</v>
      </c>
      <c r="I398" s="156"/>
      <c r="L398" s="152"/>
      <c r="M398" s="157"/>
      <c r="T398" s="158"/>
      <c r="AT398" s="153" t="s">
        <v>136</v>
      </c>
      <c r="AU398" s="153" t="s">
        <v>132</v>
      </c>
      <c r="AV398" s="13" t="s">
        <v>132</v>
      </c>
      <c r="AW398" s="13" t="s">
        <v>33</v>
      </c>
      <c r="AX398" s="13" t="s">
        <v>72</v>
      </c>
      <c r="AY398" s="153" t="s">
        <v>124</v>
      </c>
    </row>
    <row r="399" spans="2:51" s="13" customFormat="1" ht="11.25">
      <c r="B399" s="152"/>
      <c r="D399" s="146" t="s">
        <v>136</v>
      </c>
      <c r="E399" s="153" t="s">
        <v>19</v>
      </c>
      <c r="F399" s="154" t="s">
        <v>572</v>
      </c>
      <c r="H399" s="155">
        <v>15</v>
      </c>
      <c r="I399" s="156"/>
      <c r="L399" s="152"/>
      <c r="M399" s="157"/>
      <c r="T399" s="158"/>
      <c r="AT399" s="153" t="s">
        <v>136</v>
      </c>
      <c r="AU399" s="153" t="s">
        <v>132</v>
      </c>
      <c r="AV399" s="13" t="s">
        <v>132</v>
      </c>
      <c r="AW399" s="13" t="s">
        <v>33</v>
      </c>
      <c r="AX399" s="13" t="s">
        <v>72</v>
      </c>
      <c r="AY399" s="153" t="s">
        <v>124</v>
      </c>
    </row>
    <row r="400" spans="2:51" s="13" customFormat="1" ht="11.25">
      <c r="B400" s="152"/>
      <c r="D400" s="146" t="s">
        <v>136</v>
      </c>
      <c r="E400" s="153" t="s">
        <v>19</v>
      </c>
      <c r="F400" s="154" t="s">
        <v>572</v>
      </c>
      <c r="H400" s="155">
        <v>15</v>
      </c>
      <c r="I400" s="156"/>
      <c r="L400" s="152"/>
      <c r="M400" s="157"/>
      <c r="T400" s="158"/>
      <c r="AT400" s="153" t="s">
        <v>136</v>
      </c>
      <c r="AU400" s="153" t="s">
        <v>132</v>
      </c>
      <c r="AV400" s="13" t="s">
        <v>132</v>
      </c>
      <c r="AW400" s="13" t="s">
        <v>33</v>
      </c>
      <c r="AX400" s="13" t="s">
        <v>72</v>
      </c>
      <c r="AY400" s="153" t="s">
        <v>124</v>
      </c>
    </row>
    <row r="401" spans="2:51" s="14" customFormat="1" ht="11.25">
      <c r="B401" s="159"/>
      <c r="D401" s="146" t="s">
        <v>136</v>
      </c>
      <c r="E401" s="160" t="s">
        <v>19</v>
      </c>
      <c r="F401" s="161" t="s">
        <v>168</v>
      </c>
      <c r="H401" s="162">
        <v>45</v>
      </c>
      <c r="I401" s="163"/>
      <c r="L401" s="159"/>
      <c r="M401" s="164"/>
      <c r="T401" s="165"/>
      <c r="AT401" s="160" t="s">
        <v>136</v>
      </c>
      <c r="AU401" s="160" t="s">
        <v>132</v>
      </c>
      <c r="AV401" s="14" t="s">
        <v>131</v>
      </c>
      <c r="AW401" s="14" t="s">
        <v>33</v>
      </c>
      <c r="AX401" s="14" t="s">
        <v>80</v>
      </c>
      <c r="AY401" s="160" t="s">
        <v>124</v>
      </c>
    </row>
    <row r="402" spans="2:65" s="1" customFormat="1" ht="16.5" customHeight="1">
      <c r="B402" s="33"/>
      <c r="C402" s="166" t="s">
        <v>573</v>
      </c>
      <c r="D402" s="166" t="s">
        <v>193</v>
      </c>
      <c r="E402" s="167" t="s">
        <v>574</v>
      </c>
      <c r="F402" s="168" t="s">
        <v>575</v>
      </c>
      <c r="G402" s="169" t="s">
        <v>410</v>
      </c>
      <c r="H402" s="170">
        <v>2217.18</v>
      </c>
      <c r="I402" s="171"/>
      <c r="J402" s="172">
        <f>ROUND(I402*H402,2)</f>
        <v>0</v>
      </c>
      <c r="K402" s="168" t="s">
        <v>19</v>
      </c>
      <c r="L402" s="173"/>
      <c r="M402" s="174" t="s">
        <v>19</v>
      </c>
      <c r="N402" s="175" t="s">
        <v>44</v>
      </c>
      <c r="P402" s="137">
        <f>O402*H402</f>
        <v>0</v>
      </c>
      <c r="Q402" s="137">
        <v>0</v>
      </c>
      <c r="R402" s="137">
        <f>Q402*H402</f>
        <v>0</v>
      </c>
      <c r="S402" s="137">
        <v>0</v>
      </c>
      <c r="T402" s="138">
        <f>S402*H402</f>
        <v>0</v>
      </c>
      <c r="AR402" s="139" t="s">
        <v>335</v>
      </c>
      <c r="AT402" s="139" t="s">
        <v>193</v>
      </c>
      <c r="AU402" s="139" t="s">
        <v>132</v>
      </c>
      <c r="AY402" s="18" t="s">
        <v>124</v>
      </c>
      <c r="BE402" s="140">
        <f>IF(N402="základní",J402,0)</f>
        <v>0</v>
      </c>
      <c r="BF402" s="140">
        <f>IF(N402="snížená",J402,0)</f>
        <v>0</v>
      </c>
      <c r="BG402" s="140">
        <f>IF(N402="zákl. přenesená",J402,0)</f>
        <v>0</v>
      </c>
      <c r="BH402" s="140">
        <f>IF(N402="sníž. přenesená",J402,0)</f>
        <v>0</v>
      </c>
      <c r="BI402" s="140">
        <f>IF(N402="nulová",J402,0)</f>
        <v>0</v>
      </c>
      <c r="BJ402" s="18" t="s">
        <v>132</v>
      </c>
      <c r="BK402" s="140">
        <f>ROUND(I402*H402,2)</f>
        <v>0</v>
      </c>
      <c r="BL402" s="18" t="s">
        <v>234</v>
      </c>
      <c r="BM402" s="139" t="s">
        <v>576</v>
      </c>
    </row>
    <row r="403" spans="2:51" s="12" customFormat="1" ht="11.25">
      <c r="B403" s="145"/>
      <c r="D403" s="146" t="s">
        <v>136</v>
      </c>
      <c r="E403" s="147" t="s">
        <v>19</v>
      </c>
      <c r="F403" s="148" t="s">
        <v>577</v>
      </c>
      <c r="H403" s="147" t="s">
        <v>19</v>
      </c>
      <c r="I403" s="149"/>
      <c r="L403" s="145"/>
      <c r="M403" s="150"/>
      <c r="T403" s="151"/>
      <c r="AT403" s="147" t="s">
        <v>136</v>
      </c>
      <c r="AU403" s="147" t="s">
        <v>132</v>
      </c>
      <c r="AV403" s="12" t="s">
        <v>80</v>
      </c>
      <c r="AW403" s="12" t="s">
        <v>33</v>
      </c>
      <c r="AX403" s="12" t="s">
        <v>72</v>
      </c>
      <c r="AY403" s="147" t="s">
        <v>124</v>
      </c>
    </row>
    <row r="404" spans="2:51" s="13" customFormat="1" ht="11.25">
      <c r="B404" s="152"/>
      <c r="D404" s="146" t="s">
        <v>136</v>
      </c>
      <c r="E404" s="153" t="s">
        <v>19</v>
      </c>
      <c r="F404" s="154" t="s">
        <v>578</v>
      </c>
      <c r="H404" s="155">
        <v>10.5</v>
      </c>
      <c r="I404" s="156"/>
      <c r="L404" s="152"/>
      <c r="M404" s="157"/>
      <c r="T404" s="158"/>
      <c r="AT404" s="153" t="s">
        <v>136</v>
      </c>
      <c r="AU404" s="153" t="s">
        <v>132</v>
      </c>
      <c r="AV404" s="13" t="s">
        <v>132</v>
      </c>
      <c r="AW404" s="13" t="s">
        <v>33</v>
      </c>
      <c r="AX404" s="13" t="s">
        <v>72</v>
      </c>
      <c r="AY404" s="153" t="s">
        <v>124</v>
      </c>
    </row>
    <row r="405" spans="2:51" s="13" customFormat="1" ht="11.25">
      <c r="B405" s="152"/>
      <c r="D405" s="146" t="s">
        <v>136</v>
      </c>
      <c r="E405" s="153" t="s">
        <v>19</v>
      </c>
      <c r="F405" s="154" t="s">
        <v>579</v>
      </c>
      <c r="H405" s="155">
        <v>16.8</v>
      </c>
      <c r="I405" s="156"/>
      <c r="L405" s="152"/>
      <c r="M405" s="157"/>
      <c r="T405" s="158"/>
      <c r="AT405" s="153" t="s">
        <v>136</v>
      </c>
      <c r="AU405" s="153" t="s">
        <v>132</v>
      </c>
      <c r="AV405" s="13" t="s">
        <v>132</v>
      </c>
      <c r="AW405" s="13" t="s">
        <v>33</v>
      </c>
      <c r="AX405" s="13" t="s">
        <v>72</v>
      </c>
      <c r="AY405" s="153" t="s">
        <v>124</v>
      </c>
    </row>
    <row r="406" spans="2:51" s="13" customFormat="1" ht="11.25">
      <c r="B406" s="152"/>
      <c r="D406" s="146" t="s">
        <v>136</v>
      </c>
      <c r="E406" s="153" t="s">
        <v>19</v>
      </c>
      <c r="F406" s="154" t="s">
        <v>580</v>
      </c>
      <c r="H406" s="155">
        <v>9.6</v>
      </c>
      <c r="I406" s="156"/>
      <c r="L406" s="152"/>
      <c r="M406" s="157"/>
      <c r="T406" s="158"/>
      <c r="AT406" s="153" t="s">
        <v>136</v>
      </c>
      <c r="AU406" s="153" t="s">
        <v>132</v>
      </c>
      <c r="AV406" s="13" t="s">
        <v>132</v>
      </c>
      <c r="AW406" s="13" t="s">
        <v>33</v>
      </c>
      <c r="AX406" s="13" t="s">
        <v>72</v>
      </c>
      <c r="AY406" s="153" t="s">
        <v>124</v>
      </c>
    </row>
    <row r="407" spans="2:51" s="13" customFormat="1" ht="11.25">
      <c r="B407" s="152"/>
      <c r="D407" s="146" t="s">
        <v>136</v>
      </c>
      <c r="E407" s="153" t="s">
        <v>19</v>
      </c>
      <c r="F407" s="154" t="s">
        <v>581</v>
      </c>
      <c r="H407" s="155">
        <v>3.84</v>
      </c>
      <c r="I407" s="156"/>
      <c r="L407" s="152"/>
      <c r="M407" s="157"/>
      <c r="T407" s="158"/>
      <c r="AT407" s="153" t="s">
        <v>136</v>
      </c>
      <c r="AU407" s="153" t="s">
        <v>132</v>
      </c>
      <c r="AV407" s="13" t="s">
        <v>132</v>
      </c>
      <c r="AW407" s="13" t="s">
        <v>33</v>
      </c>
      <c r="AX407" s="13" t="s">
        <v>72</v>
      </c>
      <c r="AY407" s="153" t="s">
        <v>124</v>
      </c>
    </row>
    <row r="408" spans="2:51" s="13" customFormat="1" ht="11.25">
      <c r="B408" s="152"/>
      <c r="D408" s="146" t="s">
        <v>136</v>
      </c>
      <c r="E408" s="153" t="s">
        <v>19</v>
      </c>
      <c r="F408" s="154" t="s">
        <v>582</v>
      </c>
      <c r="H408" s="155">
        <v>33.166</v>
      </c>
      <c r="I408" s="156"/>
      <c r="L408" s="152"/>
      <c r="M408" s="157"/>
      <c r="T408" s="158"/>
      <c r="AT408" s="153" t="s">
        <v>136</v>
      </c>
      <c r="AU408" s="153" t="s">
        <v>132</v>
      </c>
      <c r="AV408" s="13" t="s">
        <v>132</v>
      </c>
      <c r="AW408" s="13" t="s">
        <v>33</v>
      </c>
      <c r="AX408" s="13" t="s">
        <v>72</v>
      </c>
      <c r="AY408" s="153" t="s">
        <v>124</v>
      </c>
    </row>
    <row r="409" spans="2:51" s="15" customFormat="1" ht="11.25">
      <c r="B409" s="177"/>
      <c r="D409" s="146" t="s">
        <v>136</v>
      </c>
      <c r="E409" s="178" t="s">
        <v>19</v>
      </c>
      <c r="F409" s="179" t="s">
        <v>583</v>
      </c>
      <c r="H409" s="180">
        <v>73.906</v>
      </c>
      <c r="I409" s="181"/>
      <c r="L409" s="177"/>
      <c r="M409" s="182"/>
      <c r="T409" s="183"/>
      <c r="AT409" s="178" t="s">
        <v>136</v>
      </c>
      <c r="AU409" s="178" t="s">
        <v>132</v>
      </c>
      <c r="AV409" s="15" t="s">
        <v>145</v>
      </c>
      <c r="AW409" s="15" t="s">
        <v>33</v>
      </c>
      <c r="AX409" s="15" t="s">
        <v>72</v>
      </c>
      <c r="AY409" s="178" t="s">
        <v>124</v>
      </c>
    </row>
    <row r="410" spans="2:51" s="13" customFormat="1" ht="11.25">
      <c r="B410" s="152"/>
      <c r="D410" s="146" t="s">
        <v>136</v>
      </c>
      <c r="E410" s="153" t="s">
        <v>19</v>
      </c>
      <c r="F410" s="154" t="s">
        <v>584</v>
      </c>
      <c r="H410" s="155">
        <v>2143.274</v>
      </c>
      <c r="I410" s="156"/>
      <c r="L410" s="152"/>
      <c r="M410" s="157"/>
      <c r="T410" s="158"/>
      <c r="AT410" s="153" t="s">
        <v>136</v>
      </c>
      <c r="AU410" s="153" t="s">
        <v>132</v>
      </c>
      <c r="AV410" s="13" t="s">
        <v>132</v>
      </c>
      <c r="AW410" s="13" t="s">
        <v>33</v>
      </c>
      <c r="AX410" s="13" t="s">
        <v>72</v>
      </c>
      <c r="AY410" s="153" t="s">
        <v>124</v>
      </c>
    </row>
    <row r="411" spans="2:51" s="14" customFormat="1" ht="11.25">
      <c r="B411" s="159"/>
      <c r="D411" s="146" t="s">
        <v>136</v>
      </c>
      <c r="E411" s="160" t="s">
        <v>19</v>
      </c>
      <c r="F411" s="161" t="s">
        <v>168</v>
      </c>
      <c r="H411" s="162">
        <v>2217.18</v>
      </c>
      <c r="I411" s="163"/>
      <c r="L411" s="159"/>
      <c r="M411" s="164"/>
      <c r="T411" s="165"/>
      <c r="AT411" s="160" t="s">
        <v>136</v>
      </c>
      <c r="AU411" s="160" t="s">
        <v>132</v>
      </c>
      <c r="AV411" s="14" t="s">
        <v>131</v>
      </c>
      <c r="AW411" s="14" t="s">
        <v>33</v>
      </c>
      <c r="AX411" s="14" t="s">
        <v>80</v>
      </c>
      <c r="AY411" s="160" t="s">
        <v>124</v>
      </c>
    </row>
    <row r="412" spans="2:65" s="1" customFormat="1" ht="24.2" customHeight="1">
      <c r="B412" s="33"/>
      <c r="C412" s="128" t="s">
        <v>585</v>
      </c>
      <c r="D412" s="128" t="s">
        <v>126</v>
      </c>
      <c r="E412" s="129" t="s">
        <v>566</v>
      </c>
      <c r="F412" s="130" t="s">
        <v>567</v>
      </c>
      <c r="G412" s="131" t="s">
        <v>229</v>
      </c>
      <c r="H412" s="132">
        <v>8.1</v>
      </c>
      <c r="I412" s="133"/>
      <c r="J412" s="134">
        <f>ROUND(I412*H412,2)</f>
        <v>0</v>
      </c>
      <c r="K412" s="130" t="s">
        <v>130</v>
      </c>
      <c r="L412" s="33"/>
      <c r="M412" s="135" t="s">
        <v>19</v>
      </c>
      <c r="N412" s="136" t="s">
        <v>44</v>
      </c>
      <c r="P412" s="137">
        <f>O412*H412</f>
        <v>0</v>
      </c>
      <c r="Q412" s="137">
        <v>0.0004</v>
      </c>
      <c r="R412" s="137">
        <f>Q412*H412</f>
        <v>0.00324</v>
      </c>
      <c r="S412" s="137">
        <v>0</v>
      </c>
      <c r="T412" s="138">
        <f>S412*H412</f>
        <v>0</v>
      </c>
      <c r="AR412" s="139" t="s">
        <v>234</v>
      </c>
      <c r="AT412" s="139" t="s">
        <v>126</v>
      </c>
      <c r="AU412" s="139" t="s">
        <v>132</v>
      </c>
      <c r="AY412" s="18" t="s">
        <v>124</v>
      </c>
      <c r="BE412" s="140">
        <f>IF(N412="základní",J412,0)</f>
        <v>0</v>
      </c>
      <c r="BF412" s="140">
        <f>IF(N412="snížená",J412,0)</f>
        <v>0</v>
      </c>
      <c r="BG412" s="140">
        <f>IF(N412="zákl. přenesená",J412,0)</f>
        <v>0</v>
      </c>
      <c r="BH412" s="140">
        <f>IF(N412="sníž. přenesená",J412,0)</f>
        <v>0</v>
      </c>
      <c r="BI412" s="140">
        <f>IF(N412="nulová",J412,0)</f>
        <v>0</v>
      </c>
      <c r="BJ412" s="18" t="s">
        <v>132</v>
      </c>
      <c r="BK412" s="140">
        <f>ROUND(I412*H412,2)</f>
        <v>0</v>
      </c>
      <c r="BL412" s="18" t="s">
        <v>234</v>
      </c>
      <c r="BM412" s="139" t="s">
        <v>586</v>
      </c>
    </row>
    <row r="413" spans="2:47" s="1" customFormat="1" ht="11.25">
      <c r="B413" s="33"/>
      <c r="D413" s="141" t="s">
        <v>134</v>
      </c>
      <c r="F413" s="142" t="s">
        <v>569</v>
      </c>
      <c r="I413" s="143"/>
      <c r="L413" s="33"/>
      <c r="M413" s="144"/>
      <c r="T413" s="54"/>
      <c r="AT413" s="18" t="s">
        <v>134</v>
      </c>
      <c r="AU413" s="18" t="s">
        <v>132</v>
      </c>
    </row>
    <row r="414" spans="2:51" s="12" customFormat="1" ht="11.25">
      <c r="B414" s="145"/>
      <c r="D414" s="146" t="s">
        <v>136</v>
      </c>
      <c r="E414" s="147" t="s">
        <v>19</v>
      </c>
      <c r="F414" s="148" t="s">
        <v>587</v>
      </c>
      <c r="H414" s="147" t="s">
        <v>19</v>
      </c>
      <c r="I414" s="149"/>
      <c r="L414" s="145"/>
      <c r="M414" s="150"/>
      <c r="T414" s="151"/>
      <c r="AT414" s="147" t="s">
        <v>136</v>
      </c>
      <c r="AU414" s="147" t="s">
        <v>132</v>
      </c>
      <c r="AV414" s="12" t="s">
        <v>80</v>
      </c>
      <c r="AW414" s="12" t="s">
        <v>33</v>
      </c>
      <c r="AX414" s="12" t="s">
        <v>72</v>
      </c>
      <c r="AY414" s="147" t="s">
        <v>124</v>
      </c>
    </row>
    <row r="415" spans="2:51" s="13" customFormat="1" ht="11.25">
      <c r="B415" s="152"/>
      <c r="D415" s="146" t="s">
        <v>136</v>
      </c>
      <c r="E415" s="153" t="s">
        <v>19</v>
      </c>
      <c r="F415" s="154" t="s">
        <v>588</v>
      </c>
      <c r="H415" s="155">
        <v>2.7</v>
      </c>
      <c r="I415" s="156"/>
      <c r="L415" s="152"/>
      <c r="M415" s="157"/>
      <c r="T415" s="158"/>
      <c r="AT415" s="153" t="s">
        <v>136</v>
      </c>
      <c r="AU415" s="153" t="s">
        <v>132</v>
      </c>
      <c r="AV415" s="13" t="s">
        <v>132</v>
      </c>
      <c r="AW415" s="13" t="s">
        <v>33</v>
      </c>
      <c r="AX415" s="13" t="s">
        <v>72</v>
      </c>
      <c r="AY415" s="153" t="s">
        <v>124</v>
      </c>
    </row>
    <row r="416" spans="2:51" s="13" customFormat="1" ht="11.25">
      <c r="B416" s="152"/>
      <c r="D416" s="146" t="s">
        <v>136</v>
      </c>
      <c r="E416" s="153" t="s">
        <v>19</v>
      </c>
      <c r="F416" s="154" t="s">
        <v>589</v>
      </c>
      <c r="H416" s="155">
        <v>2.7</v>
      </c>
      <c r="I416" s="156"/>
      <c r="L416" s="152"/>
      <c r="M416" s="157"/>
      <c r="T416" s="158"/>
      <c r="AT416" s="153" t="s">
        <v>136</v>
      </c>
      <c r="AU416" s="153" t="s">
        <v>132</v>
      </c>
      <c r="AV416" s="13" t="s">
        <v>132</v>
      </c>
      <c r="AW416" s="13" t="s">
        <v>33</v>
      </c>
      <c r="AX416" s="13" t="s">
        <v>72</v>
      </c>
      <c r="AY416" s="153" t="s">
        <v>124</v>
      </c>
    </row>
    <row r="417" spans="2:51" s="13" customFormat="1" ht="11.25">
      <c r="B417" s="152"/>
      <c r="D417" s="146" t="s">
        <v>136</v>
      </c>
      <c r="E417" s="153" t="s">
        <v>19</v>
      </c>
      <c r="F417" s="154" t="s">
        <v>590</v>
      </c>
      <c r="H417" s="155">
        <v>2.7</v>
      </c>
      <c r="I417" s="156"/>
      <c r="L417" s="152"/>
      <c r="M417" s="157"/>
      <c r="T417" s="158"/>
      <c r="AT417" s="153" t="s">
        <v>136</v>
      </c>
      <c r="AU417" s="153" t="s">
        <v>132</v>
      </c>
      <c r="AV417" s="13" t="s">
        <v>132</v>
      </c>
      <c r="AW417" s="13" t="s">
        <v>33</v>
      </c>
      <c r="AX417" s="13" t="s">
        <v>72</v>
      </c>
      <c r="AY417" s="153" t="s">
        <v>124</v>
      </c>
    </row>
    <row r="418" spans="2:51" s="14" customFormat="1" ht="11.25">
      <c r="B418" s="159"/>
      <c r="D418" s="146" t="s">
        <v>136</v>
      </c>
      <c r="E418" s="160" t="s">
        <v>19</v>
      </c>
      <c r="F418" s="161" t="s">
        <v>168</v>
      </c>
      <c r="H418" s="162">
        <v>8.1</v>
      </c>
      <c r="I418" s="163"/>
      <c r="L418" s="159"/>
      <c r="M418" s="164"/>
      <c r="T418" s="165"/>
      <c r="AT418" s="160" t="s">
        <v>136</v>
      </c>
      <c r="AU418" s="160" t="s">
        <v>132</v>
      </c>
      <c r="AV418" s="14" t="s">
        <v>131</v>
      </c>
      <c r="AW418" s="14" t="s">
        <v>33</v>
      </c>
      <c r="AX418" s="14" t="s">
        <v>80</v>
      </c>
      <c r="AY418" s="160" t="s">
        <v>124</v>
      </c>
    </row>
    <row r="419" spans="2:65" s="1" customFormat="1" ht="16.5" customHeight="1">
      <c r="B419" s="33"/>
      <c r="C419" s="166" t="s">
        <v>591</v>
      </c>
      <c r="D419" s="166" t="s">
        <v>193</v>
      </c>
      <c r="E419" s="167" t="s">
        <v>592</v>
      </c>
      <c r="F419" s="168" t="s">
        <v>593</v>
      </c>
      <c r="G419" s="169" t="s">
        <v>410</v>
      </c>
      <c r="H419" s="170">
        <v>420.486</v>
      </c>
      <c r="I419" s="171"/>
      <c r="J419" s="172">
        <f>ROUND(I419*H419,2)</f>
        <v>0</v>
      </c>
      <c r="K419" s="168" t="s">
        <v>19</v>
      </c>
      <c r="L419" s="173"/>
      <c r="M419" s="174" t="s">
        <v>19</v>
      </c>
      <c r="N419" s="175" t="s">
        <v>44</v>
      </c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9" t="s">
        <v>335</v>
      </c>
      <c r="AT419" s="139" t="s">
        <v>193</v>
      </c>
      <c r="AU419" s="139" t="s">
        <v>132</v>
      </c>
      <c r="AY419" s="18" t="s">
        <v>124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8" t="s">
        <v>132</v>
      </c>
      <c r="BK419" s="140">
        <f>ROUND(I419*H419,2)</f>
        <v>0</v>
      </c>
      <c r="BL419" s="18" t="s">
        <v>234</v>
      </c>
      <c r="BM419" s="139" t="s">
        <v>594</v>
      </c>
    </row>
    <row r="420" spans="2:51" s="12" customFormat="1" ht="11.25">
      <c r="B420" s="145"/>
      <c r="D420" s="146" t="s">
        <v>136</v>
      </c>
      <c r="E420" s="147" t="s">
        <v>19</v>
      </c>
      <c r="F420" s="148" t="s">
        <v>577</v>
      </c>
      <c r="H420" s="147" t="s">
        <v>19</v>
      </c>
      <c r="I420" s="149"/>
      <c r="L420" s="145"/>
      <c r="M420" s="150"/>
      <c r="T420" s="151"/>
      <c r="AT420" s="147" t="s">
        <v>136</v>
      </c>
      <c r="AU420" s="147" t="s">
        <v>132</v>
      </c>
      <c r="AV420" s="12" t="s">
        <v>80</v>
      </c>
      <c r="AW420" s="12" t="s">
        <v>33</v>
      </c>
      <c r="AX420" s="12" t="s">
        <v>72</v>
      </c>
      <c r="AY420" s="147" t="s">
        <v>124</v>
      </c>
    </row>
    <row r="421" spans="2:51" s="13" customFormat="1" ht="11.25">
      <c r="B421" s="152"/>
      <c r="D421" s="146" t="s">
        <v>136</v>
      </c>
      <c r="E421" s="153" t="s">
        <v>19</v>
      </c>
      <c r="F421" s="154" t="s">
        <v>595</v>
      </c>
      <c r="H421" s="155">
        <v>9.45</v>
      </c>
      <c r="I421" s="156"/>
      <c r="L421" s="152"/>
      <c r="M421" s="157"/>
      <c r="T421" s="158"/>
      <c r="AT421" s="153" t="s">
        <v>136</v>
      </c>
      <c r="AU421" s="153" t="s">
        <v>132</v>
      </c>
      <c r="AV421" s="13" t="s">
        <v>132</v>
      </c>
      <c r="AW421" s="13" t="s">
        <v>33</v>
      </c>
      <c r="AX421" s="13" t="s">
        <v>72</v>
      </c>
      <c r="AY421" s="153" t="s">
        <v>124</v>
      </c>
    </row>
    <row r="422" spans="2:51" s="13" customFormat="1" ht="11.25">
      <c r="B422" s="152"/>
      <c r="D422" s="146" t="s">
        <v>136</v>
      </c>
      <c r="E422" s="153" t="s">
        <v>19</v>
      </c>
      <c r="F422" s="154" t="s">
        <v>596</v>
      </c>
      <c r="H422" s="155">
        <v>17.92</v>
      </c>
      <c r="I422" s="156"/>
      <c r="L422" s="152"/>
      <c r="M422" s="157"/>
      <c r="T422" s="158"/>
      <c r="AT422" s="153" t="s">
        <v>136</v>
      </c>
      <c r="AU422" s="153" t="s">
        <v>132</v>
      </c>
      <c r="AV422" s="13" t="s">
        <v>132</v>
      </c>
      <c r="AW422" s="13" t="s">
        <v>33</v>
      </c>
      <c r="AX422" s="13" t="s">
        <v>72</v>
      </c>
      <c r="AY422" s="153" t="s">
        <v>124</v>
      </c>
    </row>
    <row r="423" spans="2:51" s="13" customFormat="1" ht="11.25">
      <c r="B423" s="152"/>
      <c r="D423" s="146" t="s">
        <v>136</v>
      </c>
      <c r="E423" s="153" t="s">
        <v>19</v>
      </c>
      <c r="F423" s="154" t="s">
        <v>597</v>
      </c>
      <c r="H423" s="155">
        <v>30.615</v>
      </c>
      <c r="I423" s="156"/>
      <c r="L423" s="152"/>
      <c r="M423" s="157"/>
      <c r="T423" s="158"/>
      <c r="AT423" s="153" t="s">
        <v>136</v>
      </c>
      <c r="AU423" s="153" t="s">
        <v>132</v>
      </c>
      <c r="AV423" s="13" t="s">
        <v>132</v>
      </c>
      <c r="AW423" s="13" t="s">
        <v>33</v>
      </c>
      <c r="AX423" s="13" t="s">
        <v>72</v>
      </c>
      <c r="AY423" s="153" t="s">
        <v>124</v>
      </c>
    </row>
    <row r="424" spans="2:51" s="13" customFormat="1" ht="11.25">
      <c r="B424" s="152"/>
      <c r="D424" s="146" t="s">
        <v>136</v>
      </c>
      <c r="E424" s="153" t="s">
        <v>19</v>
      </c>
      <c r="F424" s="154" t="s">
        <v>598</v>
      </c>
      <c r="H424" s="155">
        <v>8.64</v>
      </c>
      <c r="I424" s="156"/>
      <c r="L424" s="152"/>
      <c r="M424" s="157"/>
      <c r="T424" s="158"/>
      <c r="AT424" s="153" t="s">
        <v>136</v>
      </c>
      <c r="AU424" s="153" t="s">
        <v>132</v>
      </c>
      <c r="AV424" s="13" t="s">
        <v>132</v>
      </c>
      <c r="AW424" s="13" t="s">
        <v>33</v>
      </c>
      <c r="AX424" s="13" t="s">
        <v>72</v>
      </c>
      <c r="AY424" s="153" t="s">
        <v>124</v>
      </c>
    </row>
    <row r="425" spans="2:51" s="13" customFormat="1" ht="11.25">
      <c r="B425" s="152"/>
      <c r="D425" s="146" t="s">
        <v>136</v>
      </c>
      <c r="E425" s="153" t="s">
        <v>19</v>
      </c>
      <c r="F425" s="154" t="s">
        <v>599</v>
      </c>
      <c r="H425" s="155">
        <v>3.456</v>
      </c>
      <c r="I425" s="156"/>
      <c r="L425" s="152"/>
      <c r="M425" s="157"/>
      <c r="T425" s="158"/>
      <c r="AT425" s="153" t="s">
        <v>136</v>
      </c>
      <c r="AU425" s="153" t="s">
        <v>132</v>
      </c>
      <c r="AV425" s="13" t="s">
        <v>132</v>
      </c>
      <c r="AW425" s="13" t="s">
        <v>33</v>
      </c>
      <c r="AX425" s="13" t="s">
        <v>72</v>
      </c>
      <c r="AY425" s="153" t="s">
        <v>124</v>
      </c>
    </row>
    <row r="426" spans="2:51" s="15" customFormat="1" ht="11.25">
      <c r="B426" s="177"/>
      <c r="D426" s="146" t="s">
        <v>136</v>
      </c>
      <c r="E426" s="178" t="s">
        <v>19</v>
      </c>
      <c r="F426" s="179" t="s">
        <v>583</v>
      </c>
      <c r="H426" s="180">
        <v>70.081</v>
      </c>
      <c r="I426" s="181"/>
      <c r="L426" s="177"/>
      <c r="M426" s="182"/>
      <c r="T426" s="183"/>
      <c r="AT426" s="178" t="s">
        <v>136</v>
      </c>
      <c r="AU426" s="178" t="s">
        <v>132</v>
      </c>
      <c r="AV426" s="15" t="s">
        <v>145</v>
      </c>
      <c r="AW426" s="15" t="s">
        <v>33</v>
      </c>
      <c r="AX426" s="15" t="s">
        <v>72</v>
      </c>
      <c r="AY426" s="178" t="s">
        <v>124</v>
      </c>
    </row>
    <row r="427" spans="2:51" s="13" customFormat="1" ht="11.25">
      <c r="B427" s="152"/>
      <c r="D427" s="146" t="s">
        <v>136</v>
      </c>
      <c r="E427" s="153" t="s">
        <v>19</v>
      </c>
      <c r="F427" s="154" t="s">
        <v>600</v>
      </c>
      <c r="H427" s="155">
        <v>350.405</v>
      </c>
      <c r="I427" s="156"/>
      <c r="L427" s="152"/>
      <c r="M427" s="157"/>
      <c r="T427" s="158"/>
      <c r="AT427" s="153" t="s">
        <v>136</v>
      </c>
      <c r="AU427" s="153" t="s">
        <v>132</v>
      </c>
      <c r="AV427" s="13" t="s">
        <v>132</v>
      </c>
      <c r="AW427" s="13" t="s">
        <v>33</v>
      </c>
      <c r="AX427" s="13" t="s">
        <v>72</v>
      </c>
      <c r="AY427" s="153" t="s">
        <v>124</v>
      </c>
    </row>
    <row r="428" spans="2:51" s="14" customFormat="1" ht="11.25">
      <c r="B428" s="159"/>
      <c r="D428" s="146" t="s">
        <v>136</v>
      </c>
      <c r="E428" s="160" t="s">
        <v>19</v>
      </c>
      <c r="F428" s="161" t="s">
        <v>168</v>
      </c>
      <c r="H428" s="162">
        <v>420.486</v>
      </c>
      <c r="I428" s="163"/>
      <c r="L428" s="159"/>
      <c r="M428" s="164"/>
      <c r="T428" s="165"/>
      <c r="AT428" s="160" t="s">
        <v>136</v>
      </c>
      <c r="AU428" s="160" t="s">
        <v>132</v>
      </c>
      <c r="AV428" s="14" t="s">
        <v>131</v>
      </c>
      <c r="AW428" s="14" t="s">
        <v>33</v>
      </c>
      <c r="AX428" s="14" t="s">
        <v>80</v>
      </c>
      <c r="AY428" s="160" t="s">
        <v>124</v>
      </c>
    </row>
    <row r="429" spans="2:65" s="1" customFormat="1" ht="24.2" customHeight="1">
      <c r="B429" s="33"/>
      <c r="C429" s="128" t="s">
        <v>601</v>
      </c>
      <c r="D429" s="128" t="s">
        <v>126</v>
      </c>
      <c r="E429" s="129" t="s">
        <v>566</v>
      </c>
      <c r="F429" s="130" t="s">
        <v>567</v>
      </c>
      <c r="G429" s="131" t="s">
        <v>229</v>
      </c>
      <c r="H429" s="132">
        <v>14.67</v>
      </c>
      <c r="I429" s="133"/>
      <c r="J429" s="134">
        <f>ROUND(I429*H429,2)</f>
        <v>0</v>
      </c>
      <c r="K429" s="130" t="s">
        <v>130</v>
      </c>
      <c r="L429" s="33"/>
      <c r="M429" s="135" t="s">
        <v>19</v>
      </c>
      <c r="N429" s="136" t="s">
        <v>44</v>
      </c>
      <c r="P429" s="137">
        <f>O429*H429</f>
        <v>0</v>
      </c>
      <c r="Q429" s="137">
        <v>0.0004</v>
      </c>
      <c r="R429" s="137">
        <f>Q429*H429</f>
        <v>0.005868</v>
      </c>
      <c r="S429" s="137">
        <v>0</v>
      </c>
      <c r="T429" s="138">
        <f>S429*H429</f>
        <v>0</v>
      </c>
      <c r="AR429" s="139" t="s">
        <v>234</v>
      </c>
      <c r="AT429" s="139" t="s">
        <v>126</v>
      </c>
      <c r="AU429" s="139" t="s">
        <v>132</v>
      </c>
      <c r="AY429" s="18" t="s">
        <v>124</v>
      </c>
      <c r="BE429" s="140">
        <f>IF(N429="základní",J429,0)</f>
        <v>0</v>
      </c>
      <c r="BF429" s="140">
        <f>IF(N429="snížená",J429,0)</f>
        <v>0</v>
      </c>
      <c r="BG429" s="140">
        <f>IF(N429="zákl. přenesená",J429,0)</f>
        <v>0</v>
      </c>
      <c r="BH429" s="140">
        <f>IF(N429="sníž. přenesená",J429,0)</f>
        <v>0</v>
      </c>
      <c r="BI429" s="140">
        <f>IF(N429="nulová",J429,0)</f>
        <v>0</v>
      </c>
      <c r="BJ429" s="18" t="s">
        <v>132</v>
      </c>
      <c r="BK429" s="140">
        <f>ROUND(I429*H429,2)</f>
        <v>0</v>
      </c>
      <c r="BL429" s="18" t="s">
        <v>234</v>
      </c>
      <c r="BM429" s="139" t="s">
        <v>602</v>
      </c>
    </row>
    <row r="430" spans="2:47" s="1" customFormat="1" ht="11.25">
      <c r="B430" s="33"/>
      <c r="D430" s="141" t="s">
        <v>134</v>
      </c>
      <c r="F430" s="142" t="s">
        <v>569</v>
      </c>
      <c r="I430" s="143"/>
      <c r="L430" s="33"/>
      <c r="M430" s="144"/>
      <c r="T430" s="54"/>
      <c r="AT430" s="18" t="s">
        <v>134</v>
      </c>
      <c r="AU430" s="18" t="s">
        <v>132</v>
      </c>
    </row>
    <row r="431" spans="2:51" s="12" customFormat="1" ht="11.25">
      <c r="B431" s="145"/>
      <c r="D431" s="146" t="s">
        <v>136</v>
      </c>
      <c r="E431" s="147" t="s">
        <v>19</v>
      </c>
      <c r="F431" s="148" t="s">
        <v>603</v>
      </c>
      <c r="H431" s="147" t="s">
        <v>19</v>
      </c>
      <c r="I431" s="149"/>
      <c r="L431" s="145"/>
      <c r="M431" s="150"/>
      <c r="T431" s="151"/>
      <c r="AT431" s="147" t="s">
        <v>136</v>
      </c>
      <c r="AU431" s="147" t="s">
        <v>132</v>
      </c>
      <c r="AV431" s="12" t="s">
        <v>80</v>
      </c>
      <c r="AW431" s="12" t="s">
        <v>33</v>
      </c>
      <c r="AX431" s="12" t="s">
        <v>72</v>
      </c>
      <c r="AY431" s="147" t="s">
        <v>124</v>
      </c>
    </row>
    <row r="432" spans="2:51" s="13" customFormat="1" ht="11.25">
      <c r="B432" s="152"/>
      <c r="D432" s="146" t="s">
        <v>136</v>
      </c>
      <c r="E432" s="153" t="s">
        <v>19</v>
      </c>
      <c r="F432" s="154" t="s">
        <v>604</v>
      </c>
      <c r="H432" s="155">
        <v>4.89</v>
      </c>
      <c r="I432" s="156"/>
      <c r="L432" s="152"/>
      <c r="M432" s="157"/>
      <c r="T432" s="158"/>
      <c r="AT432" s="153" t="s">
        <v>136</v>
      </c>
      <c r="AU432" s="153" t="s">
        <v>132</v>
      </c>
      <c r="AV432" s="13" t="s">
        <v>132</v>
      </c>
      <c r="AW432" s="13" t="s">
        <v>33</v>
      </c>
      <c r="AX432" s="13" t="s">
        <v>72</v>
      </c>
      <c r="AY432" s="153" t="s">
        <v>124</v>
      </c>
    </row>
    <row r="433" spans="2:51" s="13" customFormat="1" ht="11.25">
      <c r="B433" s="152"/>
      <c r="D433" s="146" t="s">
        <v>136</v>
      </c>
      <c r="E433" s="153" t="s">
        <v>19</v>
      </c>
      <c r="F433" s="154" t="s">
        <v>605</v>
      </c>
      <c r="H433" s="155">
        <v>4.89</v>
      </c>
      <c r="I433" s="156"/>
      <c r="L433" s="152"/>
      <c r="M433" s="157"/>
      <c r="T433" s="158"/>
      <c r="AT433" s="153" t="s">
        <v>136</v>
      </c>
      <c r="AU433" s="153" t="s">
        <v>132</v>
      </c>
      <c r="AV433" s="13" t="s">
        <v>132</v>
      </c>
      <c r="AW433" s="13" t="s">
        <v>33</v>
      </c>
      <c r="AX433" s="13" t="s">
        <v>72</v>
      </c>
      <c r="AY433" s="153" t="s">
        <v>124</v>
      </c>
    </row>
    <row r="434" spans="2:51" s="13" customFormat="1" ht="11.25">
      <c r="B434" s="152"/>
      <c r="D434" s="146" t="s">
        <v>136</v>
      </c>
      <c r="E434" s="153" t="s">
        <v>19</v>
      </c>
      <c r="F434" s="154" t="s">
        <v>605</v>
      </c>
      <c r="H434" s="155">
        <v>4.89</v>
      </c>
      <c r="I434" s="156"/>
      <c r="L434" s="152"/>
      <c r="M434" s="157"/>
      <c r="T434" s="158"/>
      <c r="AT434" s="153" t="s">
        <v>136</v>
      </c>
      <c r="AU434" s="153" t="s">
        <v>132</v>
      </c>
      <c r="AV434" s="13" t="s">
        <v>132</v>
      </c>
      <c r="AW434" s="13" t="s">
        <v>33</v>
      </c>
      <c r="AX434" s="13" t="s">
        <v>72</v>
      </c>
      <c r="AY434" s="153" t="s">
        <v>124</v>
      </c>
    </row>
    <row r="435" spans="2:51" s="14" customFormat="1" ht="11.25">
      <c r="B435" s="159"/>
      <c r="D435" s="146" t="s">
        <v>136</v>
      </c>
      <c r="E435" s="160" t="s">
        <v>19</v>
      </c>
      <c r="F435" s="161" t="s">
        <v>168</v>
      </c>
      <c r="H435" s="162">
        <v>14.67</v>
      </c>
      <c r="I435" s="163"/>
      <c r="L435" s="159"/>
      <c r="M435" s="164"/>
      <c r="T435" s="165"/>
      <c r="AT435" s="160" t="s">
        <v>136</v>
      </c>
      <c r="AU435" s="160" t="s">
        <v>132</v>
      </c>
      <c r="AV435" s="14" t="s">
        <v>131</v>
      </c>
      <c r="AW435" s="14" t="s">
        <v>33</v>
      </c>
      <c r="AX435" s="14" t="s">
        <v>80</v>
      </c>
      <c r="AY435" s="160" t="s">
        <v>124</v>
      </c>
    </row>
    <row r="436" spans="2:65" s="1" customFormat="1" ht="16.5" customHeight="1">
      <c r="B436" s="33"/>
      <c r="C436" s="166" t="s">
        <v>606</v>
      </c>
      <c r="D436" s="166" t="s">
        <v>193</v>
      </c>
      <c r="E436" s="167" t="s">
        <v>607</v>
      </c>
      <c r="F436" s="168" t="s">
        <v>608</v>
      </c>
      <c r="G436" s="169" t="s">
        <v>410</v>
      </c>
      <c r="H436" s="170">
        <v>399.123</v>
      </c>
      <c r="I436" s="171"/>
      <c r="J436" s="172">
        <f>ROUND(I436*H436,2)</f>
        <v>0</v>
      </c>
      <c r="K436" s="168" t="s">
        <v>19</v>
      </c>
      <c r="L436" s="173"/>
      <c r="M436" s="174" t="s">
        <v>19</v>
      </c>
      <c r="N436" s="175" t="s">
        <v>44</v>
      </c>
      <c r="P436" s="137">
        <f>O436*H436</f>
        <v>0</v>
      </c>
      <c r="Q436" s="137">
        <v>0</v>
      </c>
      <c r="R436" s="137">
        <f>Q436*H436</f>
        <v>0</v>
      </c>
      <c r="S436" s="137">
        <v>0</v>
      </c>
      <c r="T436" s="138">
        <f>S436*H436</f>
        <v>0</v>
      </c>
      <c r="AR436" s="139" t="s">
        <v>335</v>
      </c>
      <c r="AT436" s="139" t="s">
        <v>193</v>
      </c>
      <c r="AU436" s="139" t="s">
        <v>132</v>
      </c>
      <c r="AY436" s="18" t="s">
        <v>124</v>
      </c>
      <c r="BE436" s="140">
        <f>IF(N436="základní",J436,0)</f>
        <v>0</v>
      </c>
      <c r="BF436" s="140">
        <f>IF(N436="snížená",J436,0)</f>
        <v>0</v>
      </c>
      <c r="BG436" s="140">
        <f>IF(N436="zákl. přenesená",J436,0)</f>
        <v>0</v>
      </c>
      <c r="BH436" s="140">
        <f>IF(N436="sníž. přenesená",J436,0)</f>
        <v>0</v>
      </c>
      <c r="BI436" s="140">
        <f>IF(N436="nulová",J436,0)</f>
        <v>0</v>
      </c>
      <c r="BJ436" s="18" t="s">
        <v>132</v>
      </c>
      <c r="BK436" s="140">
        <f>ROUND(I436*H436,2)</f>
        <v>0</v>
      </c>
      <c r="BL436" s="18" t="s">
        <v>234</v>
      </c>
      <c r="BM436" s="139" t="s">
        <v>609</v>
      </c>
    </row>
    <row r="437" spans="2:51" s="12" customFormat="1" ht="11.25">
      <c r="B437" s="145"/>
      <c r="D437" s="146" t="s">
        <v>136</v>
      </c>
      <c r="E437" s="147" t="s">
        <v>19</v>
      </c>
      <c r="F437" s="148" t="s">
        <v>577</v>
      </c>
      <c r="H437" s="147" t="s">
        <v>19</v>
      </c>
      <c r="I437" s="149"/>
      <c r="L437" s="145"/>
      <c r="M437" s="150"/>
      <c r="T437" s="151"/>
      <c r="AT437" s="147" t="s">
        <v>136</v>
      </c>
      <c r="AU437" s="147" t="s">
        <v>132</v>
      </c>
      <c r="AV437" s="12" t="s">
        <v>80</v>
      </c>
      <c r="AW437" s="12" t="s">
        <v>33</v>
      </c>
      <c r="AX437" s="12" t="s">
        <v>72</v>
      </c>
      <c r="AY437" s="147" t="s">
        <v>124</v>
      </c>
    </row>
    <row r="438" spans="2:51" s="13" customFormat="1" ht="11.25">
      <c r="B438" s="152"/>
      <c r="D438" s="146" t="s">
        <v>136</v>
      </c>
      <c r="E438" s="153" t="s">
        <v>19</v>
      </c>
      <c r="F438" s="154" t="s">
        <v>610</v>
      </c>
      <c r="H438" s="155">
        <v>15.491</v>
      </c>
      <c r="I438" s="156"/>
      <c r="L438" s="152"/>
      <c r="M438" s="157"/>
      <c r="T438" s="158"/>
      <c r="AT438" s="153" t="s">
        <v>136</v>
      </c>
      <c r="AU438" s="153" t="s">
        <v>132</v>
      </c>
      <c r="AV438" s="13" t="s">
        <v>132</v>
      </c>
      <c r="AW438" s="13" t="s">
        <v>33</v>
      </c>
      <c r="AX438" s="13" t="s">
        <v>72</v>
      </c>
      <c r="AY438" s="153" t="s">
        <v>124</v>
      </c>
    </row>
    <row r="439" spans="2:51" s="13" customFormat="1" ht="11.25">
      <c r="B439" s="152"/>
      <c r="D439" s="146" t="s">
        <v>136</v>
      </c>
      <c r="E439" s="153" t="s">
        <v>19</v>
      </c>
      <c r="F439" s="154" t="s">
        <v>611</v>
      </c>
      <c r="H439" s="155">
        <v>7.746</v>
      </c>
      <c r="I439" s="156"/>
      <c r="L439" s="152"/>
      <c r="M439" s="157"/>
      <c r="T439" s="158"/>
      <c r="AT439" s="153" t="s">
        <v>136</v>
      </c>
      <c r="AU439" s="153" t="s">
        <v>132</v>
      </c>
      <c r="AV439" s="13" t="s">
        <v>132</v>
      </c>
      <c r="AW439" s="13" t="s">
        <v>33</v>
      </c>
      <c r="AX439" s="13" t="s">
        <v>72</v>
      </c>
      <c r="AY439" s="153" t="s">
        <v>124</v>
      </c>
    </row>
    <row r="440" spans="2:51" s="13" customFormat="1" ht="11.25">
      <c r="B440" s="152"/>
      <c r="D440" s="146" t="s">
        <v>136</v>
      </c>
      <c r="E440" s="153" t="s">
        <v>19</v>
      </c>
      <c r="F440" s="154" t="s">
        <v>612</v>
      </c>
      <c r="H440" s="155">
        <v>0.7</v>
      </c>
      <c r="I440" s="156"/>
      <c r="L440" s="152"/>
      <c r="M440" s="157"/>
      <c r="T440" s="158"/>
      <c r="AT440" s="153" t="s">
        <v>136</v>
      </c>
      <c r="AU440" s="153" t="s">
        <v>132</v>
      </c>
      <c r="AV440" s="13" t="s">
        <v>132</v>
      </c>
      <c r="AW440" s="13" t="s">
        <v>33</v>
      </c>
      <c r="AX440" s="13" t="s">
        <v>72</v>
      </c>
      <c r="AY440" s="153" t="s">
        <v>124</v>
      </c>
    </row>
    <row r="441" spans="2:51" s="13" customFormat="1" ht="11.25">
      <c r="B441" s="152"/>
      <c r="D441" s="146" t="s">
        <v>136</v>
      </c>
      <c r="E441" s="153" t="s">
        <v>19</v>
      </c>
      <c r="F441" s="154" t="s">
        <v>613</v>
      </c>
      <c r="H441" s="155">
        <v>20.41</v>
      </c>
      <c r="I441" s="156"/>
      <c r="L441" s="152"/>
      <c r="M441" s="157"/>
      <c r="T441" s="158"/>
      <c r="AT441" s="153" t="s">
        <v>136</v>
      </c>
      <c r="AU441" s="153" t="s">
        <v>132</v>
      </c>
      <c r="AV441" s="13" t="s">
        <v>132</v>
      </c>
      <c r="AW441" s="13" t="s">
        <v>33</v>
      </c>
      <c r="AX441" s="13" t="s">
        <v>72</v>
      </c>
      <c r="AY441" s="153" t="s">
        <v>124</v>
      </c>
    </row>
    <row r="442" spans="2:51" s="15" customFormat="1" ht="11.25">
      <c r="B442" s="177"/>
      <c r="D442" s="146" t="s">
        <v>136</v>
      </c>
      <c r="E442" s="178" t="s">
        <v>19</v>
      </c>
      <c r="F442" s="179" t="s">
        <v>583</v>
      </c>
      <c r="H442" s="180">
        <v>44.347</v>
      </c>
      <c r="I442" s="181"/>
      <c r="L442" s="177"/>
      <c r="M442" s="182"/>
      <c r="T442" s="183"/>
      <c r="AT442" s="178" t="s">
        <v>136</v>
      </c>
      <c r="AU442" s="178" t="s">
        <v>132</v>
      </c>
      <c r="AV442" s="15" t="s">
        <v>145</v>
      </c>
      <c r="AW442" s="15" t="s">
        <v>33</v>
      </c>
      <c r="AX442" s="15" t="s">
        <v>72</v>
      </c>
      <c r="AY442" s="178" t="s">
        <v>124</v>
      </c>
    </row>
    <row r="443" spans="2:51" s="13" customFormat="1" ht="11.25">
      <c r="B443" s="152"/>
      <c r="D443" s="146" t="s">
        <v>136</v>
      </c>
      <c r="E443" s="153" t="s">
        <v>19</v>
      </c>
      <c r="F443" s="154" t="s">
        <v>614</v>
      </c>
      <c r="H443" s="155">
        <v>354.776</v>
      </c>
      <c r="I443" s="156"/>
      <c r="L443" s="152"/>
      <c r="M443" s="157"/>
      <c r="T443" s="158"/>
      <c r="AT443" s="153" t="s">
        <v>136</v>
      </c>
      <c r="AU443" s="153" t="s">
        <v>132</v>
      </c>
      <c r="AV443" s="13" t="s">
        <v>132</v>
      </c>
      <c r="AW443" s="13" t="s">
        <v>33</v>
      </c>
      <c r="AX443" s="13" t="s">
        <v>72</v>
      </c>
      <c r="AY443" s="153" t="s">
        <v>124</v>
      </c>
    </row>
    <row r="444" spans="2:51" s="14" customFormat="1" ht="11.25">
      <c r="B444" s="159"/>
      <c r="D444" s="146" t="s">
        <v>136</v>
      </c>
      <c r="E444" s="160" t="s">
        <v>19</v>
      </c>
      <c r="F444" s="161" t="s">
        <v>168</v>
      </c>
      <c r="H444" s="162">
        <v>399.123</v>
      </c>
      <c r="I444" s="163"/>
      <c r="L444" s="159"/>
      <c r="M444" s="164"/>
      <c r="T444" s="165"/>
      <c r="AT444" s="160" t="s">
        <v>136</v>
      </c>
      <c r="AU444" s="160" t="s">
        <v>132</v>
      </c>
      <c r="AV444" s="14" t="s">
        <v>131</v>
      </c>
      <c r="AW444" s="14" t="s">
        <v>33</v>
      </c>
      <c r="AX444" s="14" t="s">
        <v>80</v>
      </c>
      <c r="AY444" s="160" t="s">
        <v>124</v>
      </c>
    </row>
    <row r="445" spans="2:65" s="1" customFormat="1" ht="16.5" customHeight="1">
      <c r="B445" s="33"/>
      <c r="C445" s="128" t="s">
        <v>615</v>
      </c>
      <c r="D445" s="128" t="s">
        <v>126</v>
      </c>
      <c r="E445" s="129" t="s">
        <v>616</v>
      </c>
      <c r="F445" s="130" t="s">
        <v>617</v>
      </c>
      <c r="G445" s="131" t="s">
        <v>410</v>
      </c>
      <c r="H445" s="132">
        <v>616.395</v>
      </c>
      <c r="I445" s="133"/>
      <c r="J445" s="134">
        <f>ROUND(I445*H445,2)</f>
        <v>0</v>
      </c>
      <c r="K445" s="130" t="s">
        <v>130</v>
      </c>
      <c r="L445" s="33"/>
      <c r="M445" s="135" t="s">
        <v>19</v>
      </c>
      <c r="N445" s="136" t="s">
        <v>44</v>
      </c>
      <c r="P445" s="137">
        <f>O445*H445</f>
        <v>0</v>
      </c>
      <c r="Q445" s="137">
        <v>7E-05</v>
      </c>
      <c r="R445" s="137">
        <f>Q445*H445</f>
        <v>0.043147649999999996</v>
      </c>
      <c r="S445" s="137">
        <v>0</v>
      </c>
      <c r="T445" s="138">
        <f>S445*H445</f>
        <v>0</v>
      </c>
      <c r="AR445" s="139" t="s">
        <v>234</v>
      </c>
      <c r="AT445" s="139" t="s">
        <v>126</v>
      </c>
      <c r="AU445" s="139" t="s">
        <v>132</v>
      </c>
      <c r="AY445" s="18" t="s">
        <v>124</v>
      </c>
      <c r="BE445" s="140">
        <f>IF(N445="základní",J445,0)</f>
        <v>0</v>
      </c>
      <c r="BF445" s="140">
        <f>IF(N445="snížená",J445,0)</f>
        <v>0</v>
      </c>
      <c r="BG445" s="140">
        <f>IF(N445="zákl. přenesená",J445,0)</f>
        <v>0</v>
      </c>
      <c r="BH445" s="140">
        <f>IF(N445="sníž. přenesená",J445,0)</f>
        <v>0</v>
      </c>
      <c r="BI445" s="140">
        <f>IF(N445="nulová",J445,0)</f>
        <v>0</v>
      </c>
      <c r="BJ445" s="18" t="s">
        <v>132</v>
      </c>
      <c r="BK445" s="140">
        <f>ROUND(I445*H445,2)</f>
        <v>0</v>
      </c>
      <c r="BL445" s="18" t="s">
        <v>234</v>
      </c>
      <c r="BM445" s="139" t="s">
        <v>618</v>
      </c>
    </row>
    <row r="446" spans="2:47" s="1" customFormat="1" ht="11.25">
      <c r="B446" s="33"/>
      <c r="D446" s="141" t="s">
        <v>134</v>
      </c>
      <c r="F446" s="142" t="s">
        <v>619</v>
      </c>
      <c r="I446" s="143"/>
      <c r="L446" s="33"/>
      <c r="M446" s="144"/>
      <c r="T446" s="54"/>
      <c r="AT446" s="18" t="s">
        <v>134</v>
      </c>
      <c r="AU446" s="18" t="s">
        <v>132</v>
      </c>
    </row>
    <row r="447" spans="2:65" s="1" customFormat="1" ht="16.5" customHeight="1">
      <c r="B447" s="33"/>
      <c r="C447" s="166" t="s">
        <v>620</v>
      </c>
      <c r="D447" s="166" t="s">
        <v>193</v>
      </c>
      <c r="E447" s="167" t="s">
        <v>621</v>
      </c>
      <c r="F447" s="168" t="s">
        <v>622</v>
      </c>
      <c r="G447" s="169" t="s">
        <v>410</v>
      </c>
      <c r="H447" s="170">
        <v>616.395</v>
      </c>
      <c r="I447" s="171"/>
      <c r="J447" s="172">
        <f>ROUND(I447*H447,2)</f>
        <v>0</v>
      </c>
      <c r="K447" s="168" t="s">
        <v>19</v>
      </c>
      <c r="L447" s="173"/>
      <c r="M447" s="174" t="s">
        <v>19</v>
      </c>
      <c r="N447" s="175" t="s">
        <v>44</v>
      </c>
      <c r="P447" s="137">
        <f>O447*H447</f>
        <v>0</v>
      </c>
      <c r="Q447" s="137">
        <v>0</v>
      </c>
      <c r="R447" s="137">
        <f>Q447*H447</f>
        <v>0</v>
      </c>
      <c r="S447" s="137">
        <v>0</v>
      </c>
      <c r="T447" s="138">
        <f>S447*H447</f>
        <v>0</v>
      </c>
      <c r="AR447" s="139" t="s">
        <v>335</v>
      </c>
      <c r="AT447" s="139" t="s">
        <v>193</v>
      </c>
      <c r="AU447" s="139" t="s">
        <v>132</v>
      </c>
      <c r="AY447" s="18" t="s">
        <v>124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8" t="s">
        <v>132</v>
      </c>
      <c r="BK447" s="140">
        <f>ROUND(I447*H447,2)</f>
        <v>0</v>
      </c>
      <c r="BL447" s="18" t="s">
        <v>234</v>
      </c>
      <c r="BM447" s="139" t="s">
        <v>623</v>
      </c>
    </row>
    <row r="448" spans="2:51" s="12" customFormat="1" ht="11.25">
      <c r="B448" s="145"/>
      <c r="D448" s="146" t="s">
        <v>136</v>
      </c>
      <c r="E448" s="147" t="s">
        <v>19</v>
      </c>
      <c r="F448" s="148" t="s">
        <v>577</v>
      </c>
      <c r="H448" s="147" t="s">
        <v>19</v>
      </c>
      <c r="I448" s="149"/>
      <c r="L448" s="145"/>
      <c r="M448" s="150"/>
      <c r="T448" s="151"/>
      <c r="AT448" s="147" t="s">
        <v>136</v>
      </c>
      <c r="AU448" s="147" t="s">
        <v>132</v>
      </c>
      <c r="AV448" s="12" t="s">
        <v>80</v>
      </c>
      <c r="AW448" s="12" t="s">
        <v>33</v>
      </c>
      <c r="AX448" s="12" t="s">
        <v>72</v>
      </c>
      <c r="AY448" s="147" t="s">
        <v>124</v>
      </c>
    </row>
    <row r="449" spans="2:51" s="13" customFormat="1" ht="11.25">
      <c r="B449" s="152"/>
      <c r="D449" s="146" t="s">
        <v>136</v>
      </c>
      <c r="E449" s="153" t="s">
        <v>19</v>
      </c>
      <c r="F449" s="154" t="s">
        <v>624</v>
      </c>
      <c r="H449" s="155">
        <v>14.58</v>
      </c>
      <c r="I449" s="156"/>
      <c r="L449" s="152"/>
      <c r="M449" s="157"/>
      <c r="T449" s="158"/>
      <c r="AT449" s="153" t="s">
        <v>136</v>
      </c>
      <c r="AU449" s="153" t="s">
        <v>132</v>
      </c>
      <c r="AV449" s="13" t="s">
        <v>132</v>
      </c>
      <c r="AW449" s="13" t="s">
        <v>33</v>
      </c>
      <c r="AX449" s="13" t="s">
        <v>72</v>
      </c>
      <c r="AY449" s="153" t="s">
        <v>124</v>
      </c>
    </row>
    <row r="450" spans="2:51" s="13" customFormat="1" ht="11.25">
      <c r="B450" s="152"/>
      <c r="D450" s="146" t="s">
        <v>136</v>
      </c>
      <c r="E450" s="153" t="s">
        <v>19</v>
      </c>
      <c r="F450" s="154" t="s">
        <v>625</v>
      </c>
      <c r="H450" s="155">
        <v>0.832</v>
      </c>
      <c r="I450" s="156"/>
      <c r="L450" s="152"/>
      <c r="M450" s="157"/>
      <c r="T450" s="158"/>
      <c r="AT450" s="153" t="s">
        <v>136</v>
      </c>
      <c r="AU450" s="153" t="s">
        <v>132</v>
      </c>
      <c r="AV450" s="13" t="s">
        <v>132</v>
      </c>
      <c r="AW450" s="13" t="s">
        <v>33</v>
      </c>
      <c r="AX450" s="13" t="s">
        <v>72</v>
      </c>
      <c r="AY450" s="153" t="s">
        <v>124</v>
      </c>
    </row>
    <row r="451" spans="2:51" s="13" customFormat="1" ht="11.25">
      <c r="B451" s="152"/>
      <c r="D451" s="146" t="s">
        <v>136</v>
      </c>
      <c r="E451" s="153" t="s">
        <v>19</v>
      </c>
      <c r="F451" s="154" t="s">
        <v>626</v>
      </c>
      <c r="H451" s="155">
        <v>0.393</v>
      </c>
      <c r="I451" s="156"/>
      <c r="L451" s="152"/>
      <c r="M451" s="157"/>
      <c r="T451" s="158"/>
      <c r="AT451" s="153" t="s">
        <v>136</v>
      </c>
      <c r="AU451" s="153" t="s">
        <v>132</v>
      </c>
      <c r="AV451" s="13" t="s">
        <v>132</v>
      </c>
      <c r="AW451" s="13" t="s">
        <v>33</v>
      </c>
      <c r="AX451" s="13" t="s">
        <v>72</v>
      </c>
      <c r="AY451" s="153" t="s">
        <v>124</v>
      </c>
    </row>
    <row r="452" spans="2:51" s="15" customFormat="1" ht="11.25">
      <c r="B452" s="177"/>
      <c r="D452" s="146" t="s">
        <v>136</v>
      </c>
      <c r="E452" s="178" t="s">
        <v>19</v>
      </c>
      <c r="F452" s="179" t="s">
        <v>583</v>
      </c>
      <c r="H452" s="180">
        <v>15.805</v>
      </c>
      <c r="I452" s="181"/>
      <c r="L452" s="177"/>
      <c r="M452" s="182"/>
      <c r="T452" s="183"/>
      <c r="AT452" s="178" t="s">
        <v>136</v>
      </c>
      <c r="AU452" s="178" t="s">
        <v>132</v>
      </c>
      <c r="AV452" s="15" t="s">
        <v>145</v>
      </c>
      <c r="AW452" s="15" t="s">
        <v>33</v>
      </c>
      <c r="AX452" s="15" t="s">
        <v>72</v>
      </c>
      <c r="AY452" s="178" t="s">
        <v>124</v>
      </c>
    </row>
    <row r="453" spans="2:51" s="13" customFormat="1" ht="11.25">
      <c r="B453" s="152"/>
      <c r="D453" s="146" t="s">
        <v>136</v>
      </c>
      <c r="E453" s="153" t="s">
        <v>19</v>
      </c>
      <c r="F453" s="154" t="s">
        <v>627</v>
      </c>
      <c r="H453" s="155">
        <v>600.59</v>
      </c>
      <c r="I453" s="156"/>
      <c r="L453" s="152"/>
      <c r="M453" s="157"/>
      <c r="T453" s="158"/>
      <c r="AT453" s="153" t="s">
        <v>136</v>
      </c>
      <c r="AU453" s="153" t="s">
        <v>132</v>
      </c>
      <c r="AV453" s="13" t="s">
        <v>132</v>
      </c>
      <c r="AW453" s="13" t="s">
        <v>33</v>
      </c>
      <c r="AX453" s="13" t="s">
        <v>72</v>
      </c>
      <c r="AY453" s="153" t="s">
        <v>124</v>
      </c>
    </row>
    <row r="454" spans="2:51" s="14" customFormat="1" ht="11.25">
      <c r="B454" s="159"/>
      <c r="D454" s="146" t="s">
        <v>136</v>
      </c>
      <c r="E454" s="160" t="s">
        <v>19</v>
      </c>
      <c r="F454" s="161" t="s">
        <v>168</v>
      </c>
      <c r="H454" s="162">
        <v>616.395</v>
      </c>
      <c r="I454" s="163"/>
      <c r="L454" s="159"/>
      <c r="M454" s="164"/>
      <c r="T454" s="165"/>
      <c r="AT454" s="160" t="s">
        <v>136</v>
      </c>
      <c r="AU454" s="160" t="s">
        <v>132</v>
      </c>
      <c r="AV454" s="14" t="s">
        <v>131</v>
      </c>
      <c r="AW454" s="14" t="s">
        <v>33</v>
      </c>
      <c r="AX454" s="14" t="s">
        <v>80</v>
      </c>
      <c r="AY454" s="160" t="s">
        <v>124</v>
      </c>
    </row>
    <row r="455" spans="2:65" s="1" customFormat="1" ht="16.5" customHeight="1">
      <c r="B455" s="33"/>
      <c r="C455" s="128" t="s">
        <v>628</v>
      </c>
      <c r="D455" s="128" t="s">
        <v>126</v>
      </c>
      <c r="E455" s="129" t="s">
        <v>629</v>
      </c>
      <c r="F455" s="130" t="s">
        <v>630</v>
      </c>
      <c r="G455" s="131" t="s">
        <v>229</v>
      </c>
      <c r="H455" s="132">
        <v>53.55</v>
      </c>
      <c r="I455" s="133"/>
      <c r="J455" s="134">
        <f>ROUND(I455*H455,2)</f>
        <v>0</v>
      </c>
      <c r="K455" s="130" t="s">
        <v>19</v>
      </c>
      <c r="L455" s="33"/>
      <c r="M455" s="135" t="s">
        <v>19</v>
      </c>
      <c r="N455" s="136" t="s">
        <v>44</v>
      </c>
      <c r="P455" s="137">
        <f>O455*H455</f>
        <v>0</v>
      </c>
      <c r="Q455" s="137">
        <v>0</v>
      </c>
      <c r="R455" s="137">
        <f>Q455*H455</f>
        <v>0</v>
      </c>
      <c r="S455" s="137">
        <v>0.001</v>
      </c>
      <c r="T455" s="138">
        <f>S455*H455</f>
        <v>0.05355</v>
      </c>
      <c r="AR455" s="139" t="s">
        <v>234</v>
      </c>
      <c r="AT455" s="139" t="s">
        <v>126</v>
      </c>
      <c r="AU455" s="139" t="s">
        <v>132</v>
      </c>
      <c r="AY455" s="18" t="s">
        <v>124</v>
      </c>
      <c r="BE455" s="140">
        <f>IF(N455="základní",J455,0)</f>
        <v>0</v>
      </c>
      <c r="BF455" s="140">
        <f>IF(N455="snížená",J455,0)</f>
        <v>0</v>
      </c>
      <c r="BG455" s="140">
        <f>IF(N455="zákl. přenesená",J455,0)</f>
        <v>0</v>
      </c>
      <c r="BH455" s="140">
        <f>IF(N455="sníž. přenesená",J455,0)</f>
        <v>0</v>
      </c>
      <c r="BI455" s="140">
        <f>IF(N455="nulová",J455,0)</f>
        <v>0</v>
      </c>
      <c r="BJ455" s="18" t="s">
        <v>132</v>
      </c>
      <c r="BK455" s="140">
        <f>ROUND(I455*H455,2)</f>
        <v>0</v>
      </c>
      <c r="BL455" s="18" t="s">
        <v>234</v>
      </c>
      <c r="BM455" s="139" t="s">
        <v>631</v>
      </c>
    </row>
    <row r="456" spans="2:51" s="12" customFormat="1" ht="11.25">
      <c r="B456" s="145"/>
      <c r="D456" s="146" t="s">
        <v>136</v>
      </c>
      <c r="E456" s="147" t="s">
        <v>19</v>
      </c>
      <c r="F456" s="148" t="s">
        <v>173</v>
      </c>
      <c r="H456" s="147" t="s">
        <v>19</v>
      </c>
      <c r="I456" s="149"/>
      <c r="L456" s="145"/>
      <c r="M456" s="150"/>
      <c r="T456" s="151"/>
      <c r="AT456" s="147" t="s">
        <v>136</v>
      </c>
      <c r="AU456" s="147" t="s">
        <v>132</v>
      </c>
      <c r="AV456" s="12" t="s">
        <v>80</v>
      </c>
      <c r="AW456" s="12" t="s">
        <v>33</v>
      </c>
      <c r="AX456" s="12" t="s">
        <v>72</v>
      </c>
      <c r="AY456" s="147" t="s">
        <v>124</v>
      </c>
    </row>
    <row r="457" spans="2:51" s="12" customFormat="1" ht="11.25">
      <c r="B457" s="145"/>
      <c r="D457" s="146" t="s">
        <v>136</v>
      </c>
      <c r="E457" s="147" t="s">
        <v>19</v>
      </c>
      <c r="F457" s="148" t="s">
        <v>632</v>
      </c>
      <c r="H457" s="147" t="s">
        <v>19</v>
      </c>
      <c r="I457" s="149"/>
      <c r="L457" s="145"/>
      <c r="M457" s="150"/>
      <c r="T457" s="151"/>
      <c r="AT457" s="147" t="s">
        <v>136</v>
      </c>
      <c r="AU457" s="147" t="s">
        <v>132</v>
      </c>
      <c r="AV457" s="12" t="s">
        <v>80</v>
      </c>
      <c r="AW457" s="12" t="s">
        <v>33</v>
      </c>
      <c r="AX457" s="12" t="s">
        <v>72</v>
      </c>
      <c r="AY457" s="147" t="s">
        <v>124</v>
      </c>
    </row>
    <row r="458" spans="2:51" s="13" customFormat="1" ht="11.25">
      <c r="B458" s="152"/>
      <c r="D458" s="146" t="s">
        <v>136</v>
      </c>
      <c r="E458" s="153" t="s">
        <v>19</v>
      </c>
      <c r="F458" s="154" t="s">
        <v>553</v>
      </c>
      <c r="H458" s="155">
        <v>17.85</v>
      </c>
      <c r="I458" s="156"/>
      <c r="L458" s="152"/>
      <c r="M458" s="157"/>
      <c r="T458" s="158"/>
      <c r="AT458" s="153" t="s">
        <v>136</v>
      </c>
      <c r="AU458" s="153" t="s">
        <v>132</v>
      </c>
      <c r="AV458" s="13" t="s">
        <v>132</v>
      </c>
      <c r="AW458" s="13" t="s">
        <v>33</v>
      </c>
      <c r="AX458" s="13" t="s">
        <v>72</v>
      </c>
      <c r="AY458" s="153" t="s">
        <v>124</v>
      </c>
    </row>
    <row r="459" spans="2:51" s="13" customFormat="1" ht="11.25">
      <c r="B459" s="152"/>
      <c r="D459" s="146" t="s">
        <v>136</v>
      </c>
      <c r="E459" s="153" t="s">
        <v>19</v>
      </c>
      <c r="F459" s="154" t="s">
        <v>554</v>
      </c>
      <c r="H459" s="155">
        <v>17.85</v>
      </c>
      <c r="I459" s="156"/>
      <c r="L459" s="152"/>
      <c r="M459" s="157"/>
      <c r="T459" s="158"/>
      <c r="AT459" s="153" t="s">
        <v>136</v>
      </c>
      <c r="AU459" s="153" t="s">
        <v>132</v>
      </c>
      <c r="AV459" s="13" t="s">
        <v>132</v>
      </c>
      <c r="AW459" s="13" t="s">
        <v>33</v>
      </c>
      <c r="AX459" s="13" t="s">
        <v>72</v>
      </c>
      <c r="AY459" s="153" t="s">
        <v>124</v>
      </c>
    </row>
    <row r="460" spans="2:51" s="13" customFormat="1" ht="11.25">
      <c r="B460" s="152"/>
      <c r="D460" s="146" t="s">
        <v>136</v>
      </c>
      <c r="E460" s="153" t="s">
        <v>19</v>
      </c>
      <c r="F460" s="154" t="s">
        <v>555</v>
      </c>
      <c r="H460" s="155">
        <v>17.85</v>
      </c>
      <c r="I460" s="156"/>
      <c r="L460" s="152"/>
      <c r="M460" s="157"/>
      <c r="T460" s="158"/>
      <c r="AT460" s="153" t="s">
        <v>136</v>
      </c>
      <c r="AU460" s="153" t="s">
        <v>132</v>
      </c>
      <c r="AV460" s="13" t="s">
        <v>132</v>
      </c>
      <c r="AW460" s="13" t="s">
        <v>33</v>
      </c>
      <c r="AX460" s="13" t="s">
        <v>72</v>
      </c>
      <c r="AY460" s="153" t="s">
        <v>124</v>
      </c>
    </row>
    <row r="461" spans="2:51" s="14" customFormat="1" ht="11.25">
      <c r="B461" s="159"/>
      <c r="D461" s="146" t="s">
        <v>136</v>
      </c>
      <c r="E461" s="160" t="s">
        <v>19</v>
      </c>
      <c r="F461" s="161" t="s">
        <v>168</v>
      </c>
      <c r="H461" s="162">
        <v>53.55</v>
      </c>
      <c r="I461" s="163"/>
      <c r="L461" s="159"/>
      <c r="M461" s="164"/>
      <c r="T461" s="165"/>
      <c r="AT461" s="160" t="s">
        <v>136</v>
      </c>
      <c r="AU461" s="160" t="s">
        <v>132</v>
      </c>
      <c r="AV461" s="14" t="s">
        <v>131</v>
      </c>
      <c r="AW461" s="14" t="s">
        <v>33</v>
      </c>
      <c r="AX461" s="14" t="s">
        <v>80</v>
      </c>
      <c r="AY461" s="160" t="s">
        <v>124</v>
      </c>
    </row>
    <row r="462" spans="2:65" s="1" customFormat="1" ht="24.2" customHeight="1">
      <c r="B462" s="33"/>
      <c r="C462" s="128" t="s">
        <v>633</v>
      </c>
      <c r="D462" s="128" t="s">
        <v>126</v>
      </c>
      <c r="E462" s="129" t="s">
        <v>634</v>
      </c>
      <c r="F462" s="130" t="s">
        <v>635</v>
      </c>
      <c r="G462" s="131" t="s">
        <v>460</v>
      </c>
      <c r="H462" s="176"/>
      <c r="I462" s="133"/>
      <c r="J462" s="134">
        <f>ROUND(I462*H462,2)</f>
        <v>0</v>
      </c>
      <c r="K462" s="130" t="s">
        <v>130</v>
      </c>
      <c r="L462" s="33"/>
      <c r="M462" s="135" t="s">
        <v>19</v>
      </c>
      <c r="N462" s="136" t="s">
        <v>44</v>
      </c>
      <c r="P462" s="137">
        <f>O462*H462</f>
        <v>0</v>
      </c>
      <c r="Q462" s="137">
        <v>0</v>
      </c>
      <c r="R462" s="137">
        <f>Q462*H462</f>
        <v>0</v>
      </c>
      <c r="S462" s="137">
        <v>0</v>
      </c>
      <c r="T462" s="138">
        <f>S462*H462</f>
        <v>0</v>
      </c>
      <c r="AR462" s="139" t="s">
        <v>234</v>
      </c>
      <c r="AT462" s="139" t="s">
        <v>126</v>
      </c>
      <c r="AU462" s="139" t="s">
        <v>132</v>
      </c>
      <c r="AY462" s="18" t="s">
        <v>124</v>
      </c>
      <c r="BE462" s="140">
        <f>IF(N462="základní",J462,0)</f>
        <v>0</v>
      </c>
      <c r="BF462" s="140">
        <f>IF(N462="snížená",J462,0)</f>
        <v>0</v>
      </c>
      <c r="BG462" s="140">
        <f>IF(N462="zákl. přenesená",J462,0)</f>
        <v>0</v>
      </c>
      <c r="BH462" s="140">
        <f>IF(N462="sníž. přenesená",J462,0)</f>
        <v>0</v>
      </c>
      <c r="BI462" s="140">
        <f>IF(N462="nulová",J462,0)</f>
        <v>0</v>
      </c>
      <c r="BJ462" s="18" t="s">
        <v>132</v>
      </c>
      <c r="BK462" s="140">
        <f>ROUND(I462*H462,2)</f>
        <v>0</v>
      </c>
      <c r="BL462" s="18" t="s">
        <v>234</v>
      </c>
      <c r="BM462" s="139" t="s">
        <v>636</v>
      </c>
    </row>
    <row r="463" spans="2:47" s="1" customFormat="1" ht="11.25">
      <c r="B463" s="33"/>
      <c r="D463" s="141" t="s">
        <v>134</v>
      </c>
      <c r="F463" s="142" t="s">
        <v>637</v>
      </c>
      <c r="I463" s="143"/>
      <c r="L463" s="33"/>
      <c r="M463" s="144"/>
      <c r="T463" s="54"/>
      <c r="AT463" s="18" t="s">
        <v>134</v>
      </c>
      <c r="AU463" s="18" t="s">
        <v>132</v>
      </c>
    </row>
    <row r="464" spans="2:63" s="11" customFormat="1" ht="22.9" customHeight="1">
      <c r="B464" s="116"/>
      <c r="D464" s="117" t="s">
        <v>71</v>
      </c>
      <c r="E464" s="126" t="s">
        <v>638</v>
      </c>
      <c r="F464" s="126" t="s">
        <v>639</v>
      </c>
      <c r="I464" s="119"/>
      <c r="J464" s="127">
        <f>BK464</f>
        <v>0</v>
      </c>
      <c r="L464" s="116"/>
      <c r="M464" s="121"/>
      <c r="P464" s="122">
        <f>SUM(P465:P486)</f>
        <v>0</v>
      </c>
      <c r="R464" s="122">
        <f>SUM(R465:R486)</f>
        <v>2.4154698</v>
      </c>
      <c r="T464" s="123">
        <f>SUM(T465:T486)</f>
        <v>0</v>
      </c>
      <c r="AR464" s="117" t="s">
        <v>132</v>
      </c>
      <c r="AT464" s="124" t="s">
        <v>71</v>
      </c>
      <c r="AU464" s="124" t="s">
        <v>80</v>
      </c>
      <c r="AY464" s="117" t="s">
        <v>124</v>
      </c>
      <c r="BK464" s="125">
        <f>SUM(BK465:BK486)</f>
        <v>0</v>
      </c>
    </row>
    <row r="465" spans="2:65" s="1" customFormat="1" ht="21.75" customHeight="1">
      <c r="B465" s="33"/>
      <c r="C465" s="128" t="s">
        <v>640</v>
      </c>
      <c r="D465" s="128" t="s">
        <v>126</v>
      </c>
      <c r="E465" s="129" t="s">
        <v>641</v>
      </c>
      <c r="F465" s="130" t="s">
        <v>642</v>
      </c>
      <c r="G465" s="131" t="s">
        <v>229</v>
      </c>
      <c r="H465" s="132">
        <v>30</v>
      </c>
      <c r="I465" s="133"/>
      <c r="J465" s="134">
        <f>ROUND(I465*H465,2)</f>
        <v>0</v>
      </c>
      <c r="K465" s="130" t="s">
        <v>130</v>
      </c>
      <c r="L465" s="33"/>
      <c r="M465" s="135" t="s">
        <v>19</v>
      </c>
      <c r="N465" s="136" t="s">
        <v>44</v>
      </c>
      <c r="P465" s="137">
        <f>O465*H465</f>
        <v>0</v>
      </c>
      <c r="Q465" s="137">
        <v>0.00074</v>
      </c>
      <c r="R465" s="137">
        <f>Q465*H465</f>
        <v>0.0222</v>
      </c>
      <c r="S465" s="137">
        <v>0</v>
      </c>
      <c r="T465" s="138">
        <f>S465*H465</f>
        <v>0</v>
      </c>
      <c r="AR465" s="139" t="s">
        <v>234</v>
      </c>
      <c r="AT465" s="139" t="s">
        <v>126</v>
      </c>
      <c r="AU465" s="139" t="s">
        <v>132</v>
      </c>
      <c r="AY465" s="18" t="s">
        <v>124</v>
      </c>
      <c r="BE465" s="140">
        <f>IF(N465="základní",J465,0)</f>
        <v>0</v>
      </c>
      <c r="BF465" s="140">
        <f>IF(N465="snížená",J465,0)</f>
        <v>0</v>
      </c>
      <c r="BG465" s="140">
        <f>IF(N465="zákl. přenesená",J465,0)</f>
        <v>0</v>
      </c>
      <c r="BH465" s="140">
        <f>IF(N465="sníž. přenesená",J465,0)</f>
        <v>0</v>
      </c>
      <c r="BI465" s="140">
        <f>IF(N465="nulová",J465,0)</f>
        <v>0</v>
      </c>
      <c r="BJ465" s="18" t="s">
        <v>132</v>
      </c>
      <c r="BK465" s="140">
        <f>ROUND(I465*H465,2)</f>
        <v>0</v>
      </c>
      <c r="BL465" s="18" t="s">
        <v>234</v>
      </c>
      <c r="BM465" s="139" t="s">
        <v>643</v>
      </c>
    </row>
    <row r="466" spans="2:47" s="1" customFormat="1" ht="11.25">
      <c r="B466" s="33"/>
      <c r="D466" s="141" t="s">
        <v>134</v>
      </c>
      <c r="F466" s="142" t="s">
        <v>644</v>
      </c>
      <c r="I466" s="143"/>
      <c r="L466" s="33"/>
      <c r="M466" s="144"/>
      <c r="T466" s="54"/>
      <c r="AT466" s="18" t="s">
        <v>134</v>
      </c>
      <c r="AU466" s="18" t="s">
        <v>132</v>
      </c>
    </row>
    <row r="467" spans="2:51" s="12" customFormat="1" ht="11.25">
      <c r="B467" s="145"/>
      <c r="D467" s="146" t="s">
        <v>136</v>
      </c>
      <c r="E467" s="147" t="s">
        <v>19</v>
      </c>
      <c r="F467" s="148" t="s">
        <v>173</v>
      </c>
      <c r="H467" s="147" t="s">
        <v>19</v>
      </c>
      <c r="I467" s="149"/>
      <c r="L467" s="145"/>
      <c r="M467" s="150"/>
      <c r="T467" s="151"/>
      <c r="AT467" s="147" t="s">
        <v>136</v>
      </c>
      <c r="AU467" s="147" t="s">
        <v>132</v>
      </c>
      <c r="AV467" s="12" t="s">
        <v>80</v>
      </c>
      <c r="AW467" s="12" t="s">
        <v>33</v>
      </c>
      <c r="AX467" s="12" t="s">
        <v>72</v>
      </c>
      <c r="AY467" s="147" t="s">
        <v>124</v>
      </c>
    </row>
    <row r="468" spans="2:51" s="13" customFormat="1" ht="11.25">
      <c r="B468" s="152"/>
      <c r="D468" s="146" t="s">
        <v>136</v>
      </c>
      <c r="E468" s="153" t="s">
        <v>19</v>
      </c>
      <c r="F468" s="154" t="s">
        <v>340</v>
      </c>
      <c r="H468" s="155">
        <v>10</v>
      </c>
      <c r="I468" s="156"/>
      <c r="L468" s="152"/>
      <c r="M468" s="157"/>
      <c r="T468" s="158"/>
      <c r="AT468" s="153" t="s">
        <v>136</v>
      </c>
      <c r="AU468" s="153" t="s">
        <v>132</v>
      </c>
      <c r="AV468" s="13" t="s">
        <v>132</v>
      </c>
      <c r="AW468" s="13" t="s">
        <v>33</v>
      </c>
      <c r="AX468" s="13" t="s">
        <v>72</v>
      </c>
      <c r="AY468" s="153" t="s">
        <v>124</v>
      </c>
    </row>
    <row r="469" spans="2:51" s="13" customFormat="1" ht="11.25">
      <c r="B469" s="152"/>
      <c r="D469" s="146" t="s">
        <v>136</v>
      </c>
      <c r="E469" s="153" t="s">
        <v>19</v>
      </c>
      <c r="F469" s="154" t="s">
        <v>341</v>
      </c>
      <c r="H469" s="155">
        <v>10</v>
      </c>
      <c r="I469" s="156"/>
      <c r="L469" s="152"/>
      <c r="M469" s="157"/>
      <c r="T469" s="158"/>
      <c r="AT469" s="153" t="s">
        <v>136</v>
      </c>
      <c r="AU469" s="153" t="s">
        <v>132</v>
      </c>
      <c r="AV469" s="13" t="s">
        <v>132</v>
      </c>
      <c r="AW469" s="13" t="s">
        <v>33</v>
      </c>
      <c r="AX469" s="13" t="s">
        <v>72</v>
      </c>
      <c r="AY469" s="153" t="s">
        <v>124</v>
      </c>
    </row>
    <row r="470" spans="2:51" s="13" customFormat="1" ht="11.25">
      <c r="B470" s="152"/>
      <c r="D470" s="146" t="s">
        <v>136</v>
      </c>
      <c r="E470" s="153" t="s">
        <v>19</v>
      </c>
      <c r="F470" s="154" t="s">
        <v>342</v>
      </c>
      <c r="H470" s="155">
        <v>10</v>
      </c>
      <c r="I470" s="156"/>
      <c r="L470" s="152"/>
      <c r="M470" s="157"/>
      <c r="T470" s="158"/>
      <c r="AT470" s="153" t="s">
        <v>136</v>
      </c>
      <c r="AU470" s="153" t="s">
        <v>132</v>
      </c>
      <c r="AV470" s="13" t="s">
        <v>132</v>
      </c>
      <c r="AW470" s="13" t="s">
        <v>33</v>
      </c>
      <c r="AX470" s="13" t="s">
        <v>72</v>
      </c>
      <c r="AY470" s="153" t="s">
        <v>124</v>
      </c>
    </row>
    <row r="471" spans="2:51" s="14" customFormat="1" ht="11.25">
      <c r="B471" s="159"/>
      <c r="D471" s="146" t="s">
        <v>136</v>
      </c>
      <c r="E471" s="160" t="s">
        <v>19</v>
      </c>
      <c r="F471" s="161" t="s">
        <v>168</v>
      </c>
      <c r="H471" s="162">
        <v>30</v>
      </c>
      <c r="I471" s="163"/>
      <c r="L471" s="159"/>
      <c r="M471" s="164"/>
      <c r="T471" s="165"/>
      <c r="AT471" s="160" t="s">
        <v>136</v>
      </c>
      <c r="AU471" s="160" t="s">
        <v>132</v>
      </c>
      <c r="AV471" s="14" t="s">
        <v>131</v>
      </c>
      <c r="AW471" s="14" t="s">
        <v>33</v>
      </c>
      <c r="AX471" s="14" t="s">
        <v>80</v>
      </c>
      <c r="AY471" s="160" t="s">
        <v>124</v>
      </c>
    </row>
    <row r="472" spans="2:65" s="1" customFormat="1" ht="21.75" customHeight="1">
      <c r="B472" s="33"/>
      <c r="C472" s="166" t="s">
        <v>645</v>
      </c>
      <c r="D472" s="166" t="s">
        <v>193</v>
      </c>
      <c r="E472" s="167" t="s">
        <v>646</v>
      </c>
      <c r="F472" s="168" t="s">
        <v>647</v>
      </c>
      <c r="G472" s="169" t="s">
        <v>129</v>
      </c>
      <c r="H472" s="170">
        <v>4.95</v>
      </c>
      <c r="I472" s="171"/>
      <c r="J472" s="172">
        <f>ROUND(I472*H472,2)</f>
        <v>0</v>
      </c>
      <c r="K472" s="168" t="s">
        <v>130</v>
      </c>
      <c r="L472" s="173"/>
      <c r="M472" s="174" t="s">
        <v>19</v>
      </c>
      <c r="N472" s="175" t="s">
        <v>44</v>
      </c>
      <c r="P472" s="137">
        <f>O472*H472</f>
        <v>0</v>
      </c>
      <c r="Q472" s="137">
        <v>0.0192</v>
      </c>
      <c r="R472" s="137">
        <f>Q472*H472</f>
        <v>0.09504</v>
      </c>
      <c r="S472" s="137">
        <v>0</v>
      </c>
      <c r="T472" s="138">
        <f>S472*H472</f>
        <v>0</v>
      </c>
      <c r="AR472" s="139" t="s">
        <v>335</v>
      </c>
      <c r="AT472" s="139" t="s">
        <v>193</v>
      </c>
      <c r="AU472" s="139" t="s">
        <v>132</v>
      </c>
      <c r="AY472" s="18" t="s">
        <v>124</v>
      </c>
      <c r="BE472" s="140">
        <f>IF(N472="základní",J472,0)</f>
        <v>0</v>
      </c>
      <c r="BF472" s="140">
        <f>IF(N472="snížená",J472,0)</f>
        <v>0</v>
      </c>
      <c r="BG472" s="140">
        <f>IF(N472="zákl. přenesená",J472,0)</f>
        <v>0</v>
      </c>
      <c r="BH472" s="140">
        <f>IF(N472="sníž. přenesená",J472,0)</f>
        <v>0</v>
      </c>
      <c r="BI472" s="140">
        <f>IF(N472="nulová",J472,0)</f>
        <v>0</v>
      </c>
      <c r="BJ472" s="18" t="s">
        <v>132</v>
      </c>
      <c r="BK472" s="140">
        <f>ROUND(I472*H472,2)</f>
        <v>0</v>
      </c>
      <c r="BL472" s="18" t="s">
        <v>234</v>
      </c>
      <c r="BM472" s="139" t="s">
        <v>648</v>
      </c>
    </row>
    <row r="473" spans="2:51" s="13" customFormat="1" ht="11.25">
      <c r="B473" s="152"/>
      <c r="D473" s="146" t="s">
        <v>136</v>
      </c>
      <c r="E473" s="153" t="s">
        <v>19</v>
      </c>
      <c r="F473" s="154" t="s">
        <v>649</v>
      </c>
      <c r="H473" s="155">
        <v>4.5</v>
      </c>
      <c r="I473" s="156"/>
      <c r="L473" s="152"/>
      <c r="M473" s="157"/>
      <c r="T473" s="158"/>
      <c r="AT473" s="153" t="s">
        <v>136</v>
      </c>
      <c r="AU473" s="153" t="s">
        <v>132</v>
      </c>
      <c r="AV473" s="13" t="s">
        <v>132</v>
      </c>
      <c r="AW473" s="13" t="s">
        <v>33</v>
      </c>
      <c r="AX473" s="13" t="s">
        <v>80</v>
      </c>
      <c r="AY473" s="153" t="s">
        <v>124</v>
      </c>
    </row>
    <row r="474" spans="2:51" s="13" customFormat="1" ht="11.25">
      <c r="B474" s="152"/>
      <c r="D474" s="146" t="s">
        <v>136</v>
      </c>
      <c r="F474" s="154" t="s">
        <v>650</v>
      </c>
      <c r="H474" s="155">
        <v>4.95</v>
      </c>
      <c r="I474" s="156"/>
      <c r="L474" s="152"/>
      <c r="M474" s="157"/>
      <c r="T474" s="158"/>
      <c r="AT474" s="153" t="s">
        <v>136</v>
      </c>
      <c r="AU474" s="153" t="s">
        <v>132</v>
      </c>
      <c r="AV474" s="13" t="s">
        <v>132</v>
      </c>
      <c r="AW474" s="13" t="s">
        <v>4</v>
      </c>
      <c r="AX474" s="13" t="s">
        <v>80</v>
      </c>
      <c r="AY474" s="153" t="s">
        <v>124</v>
      </c>
    </row>
    <row r="475" spans="2:65" s="1" customFormat="1" ht="24.2" customHeight="1">
      <c r="B475" s="33"/>
      <c r="C475" s="128" t="s">
        <v>651</v>
      </c>
      <c r="D475" s="128" t="s">
        <v>126</v>
      </c>
      <c r="E475" s="129" t="s">
        <v>652</v>
      </c>
      <c r="F475" s="130" t="s">
        <v>653</v>
      </c>
      <c r="G475" s="131" t="s">
        <v>129</v>
      </c>
      <c r="H475" s="132">
        <v>81.78</v>
      </c>
      <c r="I475" s="133"/>
      <c r="J475" s="134">
        <f>ROUND(I475*H475,2)</f>
        <v>0</v>
      </c>
      <c r="K475" s="130" t="s">
        <v>130</v>
      </c>
      <c r="L475" s="33"/>
      <c r="M475" s="135" t="s">
        <v>19</v>
      </c>
      <c r="N475" s="136" t="s">
        <v>44</v>
      </c>
      <c r="P475" s="137">
        <f>O475*H475</f>
        <v>0</v>
      </c>
      <c r="Q475" s="137">
        <v>0.00689</v>
      </c>
      <c r="R475" s="137">
        <f>Q475*H475</f>
        <v>0.5634642000000001</v>
      </c>
      <c r="S475" s="137">
        <v>0</v>
      </c>
      <c r="T475" s="138">
        <f>S475*H475</f>
        <v>0</v>
      </c>
      <c r="AR475" s="139" t="s">
        <v>234</v>
      </c>
      <c r="AT475" s="139" t="s">
        <v>126</v>
      </c>
      <c r="AU475" s="139" t="s">
        <v>132</v>
      </c>
      <c r="AY475" s="18" t="s">
        <v>124</v>
      </c>
      <c r="BE475" s="140">
        <f>IF(N475="základní",J475,0)</f>
        <v>0</v>
      </c>
      <c r="BF475" s="140">
        <f>IF(N475="snížená",J475,0)</f>
        <v>0</v>
      </c>
      <c r="BG475" s="140">
        <f>IF(N475="zákl. přenesená",J475,0)</f>
        <v>0</v>
      </c>
      <c r="BH475" s="140">
        <f>IF(N475="sníž. přenesená",J475,0)</f>
        <v>0</v>
      </c>
      <c r="BI475" s="140">
        <f>IF(N475="nulová",J475,0)</f>
        <v>0</v>
      </c>
      <c r="BJ475" s="18" t="s">
        <v>132</v>
      </c>
      <c r="BK475" s="140">
        <f>ROUND(I475*H475,2)</f>
        <v>0</v>
      </c>
      <c r="BL475" s="18" t="s">
        <v>234</v>
      </c>
      <c r="BM475" s="139" t="s">
        <v>654</v>
      </c>
    </row>
    <row r="476" spans="2:47" s="1" customFormat="1" ht="11.25">
      <c r="B476" s="33"/>
      <c r="D476" s="141" t="s">
        <v>134</v>
      </c>
      <c r="F476" s="142" t="s">
        <v>655</v>
      </c>
      <c r="I476" s="143"/>
      <c r="L476" s="33"/>
      <c r="M476" s="144"/>
      <c r="T476" s="54"/>
      <c r="AT476" s="18" t="s">
        <v>134</v>
      </c>
      <c r="AU476" s="18" t="s">
        <v>132</v>
      </c>
    </row>
    <row r="477" spans="2:65" s="1" customFormat="1" ht="16.5" customHeight="1">
      <c r="B477" s="33"/>
      <c r="C477" s="166" t="s">
        <v>656</v>
      </c>
      <c r="D477" s="166" t="s">
        <v>193</v>
      </c>
      <c r="E477" s="167" t="s">
        <v>657</v>
      </c>
      <c r="F477" s="168" t="s">
        <v>658</v>
      </c>
      <c r="G477" s="169" t="s">
        <v>129</v>
      </c>
      <c r="H477" s="170">
        <v>89.958</v>
      </c>
      <c r="I477" s="171"/>
      <c r="J477" s="172">
        <f>ROUND(I477*H477,2)</f>
        <v>0</v>
      </c>
      <c r="K477" s="168" t="s">
        <v>19</v>
      </c>
      <c r="L477" s="173"/>
      <c r="M477" s="174" t="s">
        <v>19</v>
      </c>
      <c r="N477" s="175" t="s">
        <v>44</v>
      </c>
      <c r="P477" s="137">
        <f>O477*H477</f>
        <v>0</v>
      </c>
      <c r="Q477" s="137">
        <v>0.0192</v>
      </c>
      <c r="R477" s="137">
        <f>Q477*H477</f>
        <v>1.7271935999999999</v>
      </c>
      <c r="S477" s="137">
        <v>0</v>
      </c>
      <c r="T477" s="138">
        <f>S477*H477</f>
        <v>0</v>
      </c>
      <c r="AR477" s="139" t="s">
        <v>335</v>
      </c>
      <c r="AT477" s="139" t="s">
        <v>193</v>
      </c>
      <c r="AU477" s="139" t="s">
        <v>132</v>
      </c>
      <c r="AY477" s="18" t="s">
        <v>124</v>
      </c>
      <c r="BE477" s="140">
        <f>IF(N477="základní",J477,0)</f>
        <v>0</v>
      </c>
      <c r="BF477" s="140">
        <f>IF(N477="snížená",J477,0)</f>
        <v>0</v>
      </c>
      <c r="BG477" s="140">
        <f>IF(N477="zákl. přenesená",J477,0)</f>
        <v>0</v>
      </c>
      <c r="BH477" s="140">
        <f>IF(N477="sníž. přenesená",J477,0)</f>
        <v>0</v>
      </c>
      <c r="BI477" s="140">
        <f>IF(N477="nulová",J477,0)</f>
        <v>0</v>
      </c>
      <c r="BJ477" s="18" t="s">
        <v>132</v>
      </c>
      <c r="BK477" s="140">
        <f>ROUND(I477*H477,2)</f>
        <v>0</v>
      </c>
      <c r="BL477" s="18" t="s">
        <v>234</v>
      </c>
      <c r="BM477" s="139" t="s">
        <v>659</v>
      </c>
    </row>
    <row r="478" spans="2:51" s="13" customFormat="1" ht="11.25">
      <c r="B478" s="152"/>
      <c r="D478" s="146" t="s">
        <v>136</v>
      </c>
      <c r="F478" s="154" t="s">
        <v>660</v>
      </c>
      <c r="H478" s="155">
        <v>89.958</v>
      </c>
      <c r="I478" s="156"/>
      <c r="L478" s="152"/>
      <c r="M478" s="157"/>
      <c r="T478" s="158"/>
      <c r="AT478" s="153" t="s">
        <v>136</v>
      </c>
      <c r="AU478" s="153" t="s">
        <v>132</v>
      </c>
      <c r="AV478" s="13" t="s">
        <v>132</v>
      </c>
      <c r="AW478" s="13" t="s">
        <v>4</v>
      </c>
      <c r="AX478" s="13" t="s">
        <v>80</v>
      </c>
      <c r="AY478" s="153" t="s">
        <v>124</v>
      </c>
    </row>
    <row r="479" spans="2:65" s="1" customFormat="1" ht="24.2" customHeight="1">
      <c r="B479" s="33"/>
      <c r="C479" s="128" t="s">
        <v>661</v>
      </c>
      <c r="D479" s="128" t="s">
        <v>126</v>
      </c>
      <c r="E479" s="129" t="s">
        <v>662</v>
      </c>
      <c r="F479" s="130" t="s">
        <v>663</v>
      </c>
      <c r="G479" s="131" t="s">
        <v>129</v>
      </c>
      <c r="H479" s="132">
        <v>81.78</v>
      </c>
      <c r="I479" s="133"/>
      <c r="J479" s="134">
        <f>ROUND(I479*H479,2)</f>
        <v>0</v>
      </c>
      <c r="K479" s="130" t="s">
        <v>130</v>
      </c>
      <c r="L479" s="33"/>
      <c r="M479" s="135" t="s">
        <v>19</v>
      </c>
      <c r="N479" s="136" t="s">
        <v>44</v>
      </c>
      <c r="P479" s="137">
        <f>O479*H479</f>
        <v>0</v>
      </c>
      <c r="Q479" s="137">
        <v>0</v>
      </c>
      <c r="R479" s="137">
        <f>Q479*H479</f>
        <v>0</v>
      </c>
      <c r="S479" s="137">
        <v>0</v>
      </c>
      <c r="T479" s="138">
        <f>S479*H479</f>
        <v>0</v>
      </c>
      <c r="AR479" s="139" t="s">
        <v>234</v>
      </c>
      <c r="AT479" s="139" t="s">
        <v>126</v>
      </c>
      <c r="AU479" s="139" t="s">
        <v>132</v>
      </c>
      <c r="AY479" s="18" t="s">
        <v>124</v>
      </c>
      <c r="BE479" s="140">
        <f>IF(N479="základní",J479,0)</f>
        <v>0</v>
      </c>
      <c r="BF479" s="140">
        <f>IF(N479="snížená",J479,0)</f>
        <v>0</v>
      </c>
      <c r="BG479" s="140">
        <f>IF(N479="zákl. přenesená",J479,0)</f>
        <v>0</v>
      </c>
      <c r="BH479" s="140">
        <f>IF(N479="sníž. přenesená",J479,0)</f>
        <v>0</v>
      </c>
      <c r="BI479" s="140">
        <f>IF(N479="nulová",J479,0)</f>
        <v>0</v>
      </c>
      <c r="BJ479" s="18" t="s">
        <v>132</v>
      </c>
      <c r="BK479" s="140">
        <f>ROUND(I479*H479,2)</f>
        <v>0</v>
      </c>
      <c r="BL479" s="18" t="s">
        <v>234</v>
      </c>
      <c r="BM479" s="139" t="s">
        <v>664</v>
      </c>
    </row>
    <row r="480" spans="2:47" s="1" customFormat="1" ht="11.25">
      <c r="B480" s="33"/>
      <c r="D480" s="141" t="s">
        <v>134</v>
      </c>
      <c r="F480" s="142" t="s">
        <v>665</v>
      </c>
      <c r="I480" s="143"/>
      <c r="L480" s="33"/>
      <c r="M480" s="144"/>
      <c r="T480" s="54"/>
      <c r="AT480" s="18" t="s">
        <v>134</v>
      </c>
      <c r="AU480" s="18" t="s">
        <v>132</v>
      </c>
    </row>
    <row r="481" spans="2:65" s="1" customFormat="1" ht="16.5" customHeight="1">
      <c r="B481" s="33"/>
      <c r="C481" s="128" t="s">
        <v>666</v>
      </c>
      <c r="D481" s="128" t="s">
        <v>126</v>
      </c>
      <c r="E481" s="129" t="s">
        <v>667</v>
      </c>
      <c r="F481" s="130" t="s">
        <v>668</v>
      </c>
      <c r="G481" s="131" t="s">
        <v>229</v>
      </c>
      <c r="H481" s="132">
        <v>116.1</v>
      </c>
      <c r="I481" s="133"/>
      <c r="J481" s="134">
        <f>ROUND(I481*H481,2)</f>
        <v>0</v>
      </c>
      <c r="K481" s="130" t="s">
        <v>130</v>
      </c>
      <c r="L481" s="33"/>
      <c r="M481" s="135" t="s">
        <v>19</v>
      </c>
      <c r="N481" s="136" t="s">
        <v>44</v>
      </c>
      <c r="P481" s="137">
        <f>O481*H481</f>
        <v>0</v>
      </c>
      <c r="Q481" s="137">
        <v>3E-05</v>
      </c>
      <c r="R481" s="137">
        <f>Q481*H481</f>
        <v>0.003483</v>
      </c>
      <c r="S481" s="137">
        <v>0</v>
      </c>
      <c r="T481" s="138">
        <f>S481*H481</f>
        <v>0</v>
      </c>
      <c r="AR481" s="139" t="s">
        <v>234</v>
      </c>
      <c r="AT481" s="139" t="s">
        <v>126</v>
      </c>
      <c r="AU481" s="139" t="s">
        <v>132</v>
      </c>
      <c r="AY481" s="18" t="s">
        <v>124</v>
      </c>
      <c r="BE481" s="140">
        <f>IF(N481="základní",J481,0)</f>
        <v>0</v>
      </c>
      <c r="BF481" s="140">
        <f>IF(N481="snížená",J481,0)</f>
        <v>0</v>
      </c>
      <c r="BG481" s="140">
        <f>IF(N481="zákl. přenesená",J481,0)</f>
        <v>0</v>
      </c>
      <c r="BH481" s="140">
        <f>IF(N481="sníž. přenesená",J481,0)</f>
        <v>0</v>
      </c>
      <c r="BI481" s="140">
        <f>IF(N481="nulová",J481,0)</f>
        <v>0</v>
      </c>
      <c r="BJ481" s="18" t="s">
        <v>132</v>
      </c>
      <c r="BK481" s="140">
        <f>ROUND(I481*H481,2)</f>
        <v>0</v>
      </c>
      <c r="BL481" s="18" t="s">
        <v>234</v>
      </c>
      <c r="BM481" s="139" t="s">
        <v>669</v>
      </c>
    </row>
    <row r="482" spans="2:47" s="1" customFormat="1" ht="11.25">
      <c r="B482" s="33"/>
      <c r="D482" s="141" t="s">
        <v>134</v>
      </c>
      <c r="F482" s="142" t="s">
        <v>670</v>
      </c>
      <c r="I482" s="143"/>
      <c r="L482" s="33"/>
      <c r="M482" s="144"/>
      <c r="T482" s="54"/>
      <c r="AT482" s="18" t="s">
        <v>134</v>
      </c>
      <c r="AU482" s="18" t="s">
        <v>132</v>
      </c>
    </row>
    <row r="483" spans="2:65" s="1" customFormat="1" ht="16.5" customHeight="1">
      <c r="B483" s="33"/>
      <c r="C483" s="128" t="s">
        <v>671</v>
      </c>
      <c r="D483" s="128" t="s">
        <v>126</v>
      </c>
      <c r="E483" s="129" t="s">
        <v>672</v>
      </c>
      <c r="F483" s="130" t="s">
        <v>673</v>
      </c>
      <c r="G483" s="131" t="s">
        <v>129</v>
      </c>
      <c r="H483" s="132">
        <v>81.78</v>
      </c>
      <c r="I483" s="133"/>
      <c r="J483" s="134">
        <f>ROUND(I483*H483,2)</f>
        <v>0</v>
      </c>
      <c r="K483" s="130" t="s">
        <v>130</v>
      </c>
      <c r="L483" s="33"/>
      <c r="M483" s="135" t="s">
        <v>19</v>
      </c>
      <c r="N483" s="136" t="s">
        <v>44</v>
      </c>
      <c r="P483" s="137">
        <f>O483*H483</f>
        <v>0</v>
      </c>
      <c r="Q483" s="137">
        <v>5E-05</v>
      </c>
      <c r="R483" s="137">
        <f>Q483*H483</f>
        <v>0.004089000000000001</v>
      </c>
      <c r="S483" s="137">
        <v>0</v>
      </c>
      <c r="T483" s="138">
        <f>S483*H483</f>
        <v>0</v>
      </c>
      <c r="AR483" s="139" t="s">
        <v>234</v>
      </c>
      <c r="AT483" s="139" t="s">
        <v>126</v>
      </c>
      <c r="AU483" s="139" t="s">
        <v>132</v>
      </c>
      <c r="AY483" s="18" t="s">
        <v>124</v>
      </c>
      <c r="BE483" s="140">
        <f>IF(N483="základní",J483,0)</f>
        <v>0</v>
      </c>
      <c r="BF483" s="140">
        <f>IF(N483="snížená",J483,0)</f>
        <v>0</v>
      </c>
      <c r="BG483" s="140">
        <f>IF(N483="zákl. přenesená",J483,0)</f>
        <v>0</v>
      </c>
      <c r="BH483" s="140">
        <f>IF(N483="sníž. přenesená",J483,0)</f>
        <v>0</v>
      </c>
      <c r="BI483" s="140">
        <f>IF(N483="nulová",J483,0)</f>
        <v>0</v>
      </c>
      <c r="BJ483" s="18" t="s">
        <v>132</v>
      </c>
      <c r="BK483" s="140">
        <f>ROUND(I483*H483,2)</f>
        <v>0</v>
      </c>
      <c r="BL483" s="18" t="s">
        <v>234</v>
      </c>
      <c r="BM483" s="139" t="s">
        <v>674</v>
      </c>
    </row>
    <row r="484" spans="2:47" s="1" customFormat="1" ht="11.25">
      <c r="B484" s="33"/>
      <c r="D484" s="141" t="s">
        <v>134</v>
      </c>
      <c r="F484" s="142" t="s">
        <v>675</v>
      </c>
      <c r="I484" s="143"/>
      <c r="L484" s="33"/>
      <c r="M484" s="144"/>
      <c r="T484" s="54"/>
      <c r="AT484" s="18" t="s">
        <v>134</v>
      </c>
      <c r="AU484" s="18" t="s">
        <v>132</v>
      </c>
    </row>
    <row r="485" spans="2:65" s="1" customFormat="1" ht="24.2" customHeight="1">
      <c r="B485" s="33"/>
      <c r="C485" s="128" t="s">
        <v>676</v>
      </c>
      <c r="D485" s="128" t="s">
        <v>126</v>
      </c>
      <c r="E485" s="129" t="s">
        <v>677</v>
      </c>
      <c r="F485" s="130" t="s">
        <v>678</v>
      </c>
      <c r="G485" s="131" t="s">
        <v>460</v>
      </c>
      <c r="H485" s="176"/>
      <c r="I485" s="133"/>
      <c r="J485" s="134">
        <f>ROUND(I485*H485,2)</f>
        <v>0</v>
      </c>
      <c r="K485" s="130" t="s">
        <v>130</v>
      </c>
      <c r="L485" s="33"/>
      <c r="M485" s="135" t="s">
        <v>19</v>
      </c>
      <c r="N485" s="136" t="s">
        <v>44</v>
      </c>
      <c r="P485" s="137">
        <f>O485*H485</f>
        <v>0</v>
      </c>
      <c r="Q485" s="137">
        <v>0</v>
      </c>
      <c r="R485" s="137">
        <f>Q485*H485</f>
        <v>0</v>
      </c>
      <c r="S485" s="137">
        <v>0</v>
      </c>
      <c r="T485" s="138">
        <f>S485*H485</f>
        <v>0</v>
      </c>
      <c r="AR485" s="139" t="s">
        <v>234</v>
      </c>
      <c r="AT485" s="139" t="s">
        <v>126</v>
      </c>
      <c r="AU485" s="139" t="s">
        <v>132</v>
      </c>
      <c r="AY485" s="18" t="s">
        <v>124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132</v>
      </c>
      <c r="BK485" s="140">
        <f>ROUND(I485*H485,2)</f>
        <v>0</v>
      </c>
      <c r="BL485" s="18" t="s">
        <v>234</v>
      </c>
      <c r="BM485" s="139" t="s">
        <v>679</v>
      </c>
    </row>
    <row r="486" spans="2:47" s="1" customFormat="1" ht="11.25">
      <c r="B486" s="33"/>
      <c r="D486" s="141" t="s">
        <v>134</v>
      </c>
      <c r="F486" s="142" t="s">
        <v>680</v>
      </c>
      <c r="I486" s="143"/>
      <c r="L486" s="33"/>
      <c r="M486" s="144"/>
      <c r="T486" s="54"/>
      <c r="AT486" s="18" t="s">
        <v>134</v>
      </c>
      <c r="AU486" s="18" t="s">
        <v>132</v>
      </c>
    </row>
    <row r="487" spans="2:63" s="11" customFormat="1" ht="22.9" customHeight="1">
      <c r="B487" s="116"/>
      <c r="D487" s="117" t="s">
        <v>71</v>
      </c>
      <c r="E487" s="126" t="s">
        <v>681</v>
      </c>
      <c r="F487" s="126" t="s">
        <v>682</v>
      </c>
      <c r="I487" s="119"/>
      <c r="J487" s="127">
        <f>BK487</f>
        <v>0</v>
      </c>
      <c r="L487" s="116"/>
      <c r="M487" s="121"/>
      <c r="P487" s="122">
        <f>SUM(P488:P493)</f>
        <v>0</v>
      </c>
      <c r="R487" s="122">
        <f>SUM(R488:R493)</f>
        <v>0.032712000000000005</v>
      </c>
      <c r="T487" s="123">
        <f>SUM(T488:T493)</f>
        <v>0</v>
      </c>
      <c r="AR487" s="117" t="s">
        <v>132</v>
      </c>
      <c r="AT487" s="124" t="s">
        <v>71</v>
      </c>
      <c r="AU487" s="124" t="s">
        <v>80</v>
      </c>
      <c r="AY487" s="117" t="s">
        <v>124</v>
      </c>
      <c r="BK487" s="125">
        <f>SUM(BK488:BK493)</f>
        <v>0</v>
      </c>
    </row>
    <row r="488" spans="2:65" s="1" customFormat="1" ht="16.5" customHeight="1">
      <c r="B488" s="33"/>
      <c r="C488" s="128" t="s">
        <v>683</v>
      </c>
      <c r="D488" s="128" t="s">
        <v>126</v>
      </c>
      <c r="E488" s="129" t="s">
        <v>684</v>
      </c>
      <c r="F488" s="130" t="s">
        <v>685</v>
      </c>
      <c r="G488" s="131" t="s">
        <v>129</v>
      </c>
      <c r="H488" s="132">
        <v>81.78</v>
      </c>
      <c r="I488" s="133"/>
      <c r="J488" s="134">
        <f>ROUND(I488*H488,2)</f>
        <v>0</v>
      </c>
      <c r="K488" s="130" t="s">
        <v>130</v>
      </c>
      <c r="L488" s="33"/>
      <c r="M488" s="135" t="s">
        <v>19</v>
      </c>
      <c r="N488" s="136" t="s">
        <v>44</v>
      </c>
      <c r="P488" s="137">
        <f>O488*H488</f>
        <v>0</v>
      </c>
      <c r="Q488" s="137">
        <v>0.0004</v>
      </c>
      <c r="R488" s="137">
        <f>Q488*H488</f>
        <v>0.032712000000000005</v>
      </c>
      <c r="S488" s="137">
        <v>0</v>
      </c>
      <c r="T488" s="138">
        <f>S488*H488</f>
        <v>0</v>
      </c>
      <c r="AR488" s="139" t="s">
        <v>234</v>
      </c>
      <c r="AT488" s="139" t="s">
        <v>126</v>
      </c>
      <c r="AU488" s="139" t="s">
        <v>132</v>
      </c>
      <c r="AY488" s="18" t="s">
        <v>124</v>
      </c>
      <c r="BE488" s="140">
        <f>IF(N488="základní",J488,0)</f>
        <v>0</v>
      </c>
      <c r="BF488" s="140">
        <f>IF(N488="snížená",J488,0)</f>
        <v>0</v>
      </c>
      <c r="BG488" s="140">
        <f>IF(N488="zákl. přenesená",J488,0)</f>
        <v>0</v>
      </c>
      <c r="BH488" s="140">
        <f>IF(N488="sníž. přenesená",J488,0)</f>
        <v>0</v>
      </c>
      <c r="BI488" s="140">
        <f>IF(N488="nulová",J488,0)</f>
        <v>0</v>
      </c>
      <c r="BJ488" s="18" t="s">
        <v>132</v>
      </c>
      <c r="BK488" s="140">
        <f>ROUND(I488*H488,2)</f>
        <v>0</v>
      </c>
      <c r="BL488" s="18" t="s">
        <v>234</v>
      </c>
      <c r="BM488" s="139" t="s">
        <v>686</v>
      </c>
    </row>
    <row r="489" spans="2:47" s="1" customFormat="1" ht="11.25">
      <c r="B489" s="33"/>
      <c r="D489" s="141" t="s">
        <v>134</v>
      </c>
      <c r="F489" s="142" t="s">
        <v>687</v>
      </c>
      <c r="I489" s="143"/>
      <c r="L489" s="33"/>
      <c r="M489" s="144"/>
      <c r="T489" s="54"/>
      <c r="AT489" s="18" t="s">
        <v>134</v>
      </c>
      <c r="AU489" s="18" t="s">
        <v>132</v>
      </c>
    </row>
    <row r="490" spans="2:51" s="12" customFormat="1" ht="11.25">
      <c r="B490" s="145"/>
      <c r="D490" s="146" t="s">
        <v>136</v>
      </c>
      <c r="E490" s="147" t="s">
        <v>19</v>
      </c>
      <c r="F490" s="148" t="s">
        <v>688</v>
      </c>
      <c r="H490" s="147" t="s">
        <v>19</v>
      </c>
      <c r="I490" s="149"/>
      <c r="L490" s="145"/>
      <c r="M490" s="150"/>
      <c r="T490" s="151"/>
      <c r="AT490" s="147" t="s">
        <v>136</v>
      </c>
      <c r="AU490" s="147" t="s">
        <v>132</v>
      </c>
      <c r="AV490" s="12" t="s">
        <v>80</v>
      </c>
      <c r="AW490" s="12" t="s">
        <v>33</v>
      </c>
      <c r="AX490" s="12" t="s">
        <v>72</v>
      </c>
      <c r="AY490" s="147" t="s">
        <v>124</v>
      </c>
    </row>
    <row r="491" spans="2:51" s="13" customFormat="1" ht="11.25">
      <c r="B491" s="152"/>
      <c r="D491" s="146" t="s">
        <v>136</v>
      </c>
      <c r="E491" s="153" t="s">
        <v>19</v>
      </c>
      <c r="F491" s="154" t="s">
        <v>270</v>
      </c>
      <c r="H491" s="155">
        <v>81.78</v>
      </c>
      <c r="I491" s="156"/>
      <c r="L491" s="152"/>
      <c r="M491" s="157"/>
      <c r="T491" s="158"/>
      <c r="AT491" s="153" t="s">
        <v>136</v>
      </c>
      <c r="AU491" s="153" t="s">
        <v>132</v>
      </c>
      <c r="AV491" s="13" t="s">
        <v>132</v>
      </c>
      <c r="AW491" s="13" t="s">
        <v>33</v>
      </c>
      <c r="AX491" s="13" t="s">
        <v>80</v>
      </c>
      <c r="AY491" s="153" t="s">
        <v>124</v>
      </c>
    </row>
    <row r="492" spans="2:65" s="1" customFormat="1" ht="24.2" customHeight="1">
      <c r="B492" s="33"/>
      <c r="C492" s="128" t="s">
        <v>689</v>
      </c>
      <c r="D492" s="128" t="s">
        <v>126</v>
      </c>
      <c r="E492" s="129" t="s">
        <v>690</v>
      </c>
      <c r="F492" s="130" t="s">
        <v>691</v>
      </c>
      <c r="G492" s="131" t="s">
        <v>460</v>
      </c>
      <c r="H492" s="176"/>
      <c r="I492" s="133"/>
      <c r="J492" s="134">
        <f>ROUND(I492*H492,2)</f>
        <v>0</v>
      </c>
      <c r="K492" s="130" t="s">
        <v>130</v>
      </c>
      <c r="L492" s="33"/>
      <c r="M492" s="135" t="s">
        <v>19</v>
      </c>
      <c r="N492" s="136" t="s">
        <v>44</v>
      </c>
      <c r="P492" s="137">
        <f>O492*H492</f>
        <v>0</v>
      </c>
      <c r="Q492" s="137">
        <v>0</v>
      </c>
      <c r="R492" s="137">
        <f>Q492*H492</f>
        <v>0</v>
      </c>
      <c r="S492" s="137">
        <v>0</v>
      </c>
      <c r="T492" s="138">
        <f>S492*H492</f>
        <v>0</v>
      </c>
      <c r="AR492" s="139" t="s">
        <v>234</v>
      </c>
      <c r="AT492" s="139" t="s">
        <v>126</v>
      </c>
      <c r="AU492" s="139" t="s">
        <v>132</v>
      </c>
      <c r="AY492" s="18" t="s">
        <v>124</v>
      </c>
      <c r="BE492" s="140">
        <f>IF(N492="základní",J492,0)</f>
        <v>0</v>
      </c>
      <c r="BF492" s="140">
        <f>IF(N492="snížená",J492,0)</f>
        <v>0</v>
      </c>
      <c r="BG492" s="140">
        <f>IF(N492="zákl. přenesená",J492,0)</f>
        <v>0</v>
      </c>
      <c r="BH492" s="140">
        <f>IF(N492="sníž. přenesená",J492,0)</f>
        <v>0</v>
      </c>
      <c r="BI492" s="140">
        <f>IF(N492="nulová",J492,0)</f>
        <v>0</v>
      </c>
      <c r="BJ492" s="18" t="s">
        <v>132</v>
      </c>
      <c r="BK492" s="140">
        <f>ROUND(I492*H492,2)</f>
        <v>0</v>
      </c>
      <c r="BL492" s="18" t="s">
        <v>234</v>
      </c>
      <c r="BM492" s="139" t="s">
        <v>692</v>
      </c>
    </row>
    <row r="493" spans="2:47" s="1" customFormat="1" ht="11.25">
      <c r="B493" s="33"/>
      <c r="D493" s="141" t="s">
        <v>134</v>
      </c>
      <c r="F493" s="142" t="s">
        <v>693</v>
      </c>
      <c r="I493" s="143"/>
      <c r="L493" s="33"/>
      <c r="M493" s="144"/>
      <c r="T493" s="54"/>
      <c r="AT493" s="18" t="s">
        <v>134</v>
      </c>
      <c r="AU493" s="18" t="s">
        <v>132</v>
      </c>
    </row>
    <row r="494" spans="2:63" s="11" customFormat="1" ht="22.9" customHeight="1">
      <c r="B494" s="116"/>
      <c r="D494" s="117" t="s">
        <v>71</v>
      </c>
      <c r="E494" s="126" t="s">
        <v>694</v>
      </c>
      <c r="F494" s="126" t="s">
        <v>695</v>
      </c>
      <c r="I494" s="119"/>
      <c r="J494" s="127">
        <f>BK494</f>
        <v>0</v>
      </c>
      <c r="L494" s="116"/>
      <c r="M494" s="121"/>
      <c r="P494" s="122">
        <f>SUM(P495:P526)</f>
        <v>0</v>
      </c>
      <c r="R494" s="122">
        <f>SUM(R495:R526)</f>
        <v>0.16713815</v>
      </c>
      <c r="T494" s="123">
        <f>SUM(T495:T526)</f>
        <v>0</v>
      </c>
      <c r="AR494" s="117" t="s">
        <v>132</v>
      </c>
      <c r="AT494" s="124" t="s">
        <v>71</v>
      </c>
      <c r="AU494" s="124" t="s">
        <v>80</v>
      </c>
      <c r="AY494" s="117" t="s">
        <v>124</v>
      </c>
      <c r="BK494" s="125">
        <f>SUM(BK495:BK526)</f>
        <v>0</v>
      </c>
    </row>
    <row r="495" spans="2:65" s="1" customFormat="1" ht="21.75" customHeight="1">
      <c r="B495" s="33"/>
      <c r="C495" s="128" t="s">
        <v>696</v>
      </c>
      <c r="D495" s="128" t="s">
        <v>126</v>
      </c>
      <c r="E495" s="129" t="s">
        <v>697</v>
      </c>
      <c r="F495" s="130" t="s">
        <v>698</v>
      </c>
      <c r="G495" s="131" t="s">
        <v>129</v>
      </c>
      <c r="H495" s="132">
        <v>26.775</v>
      </c>
      <c r="I495" s="133"/>
      <c r="J495" s="134">
        <f>ROUND(I495*H495,2)</f>
        <v>0</v>
      </c>
      <c r="K495" s="130" t="s">
        <v>130</v>
      </c>
      <c r="L495" s="33"/>
      <c r="M495" s="135" t="s">
        <v>19</v>
      </c>
      <c r="N495" s="136" t="s">
        <v>44</v>
      </c>
      <c r="P495" s="137">
        <f>O495*H495</f>
        <v>0</v>
      </c>
      <c r="Q495" s="137">
        <v>7E-05</v>
      </c>
      <c r="R495" s="137">
        <f>Q495*H495</f>
        <v>0.0018742499999999998</v>
      </c>
      <c r="S495" s="137">
        <v>0</v>
      </c>
      <c r="T495" s="138">
        <f>S495*H495</f>
        <v>0</v>
      </c>
      <c r="AR495" s="139" t="s">
        <v>234</v>
      </c>
      <c r="AT495" s="139" t="s">
        <v>126</v>
      </c>
      <c r="AU495" s="139" t="s">
        <v>132</v>
      </c>
      <c r="AY495" s="18" t="s">
        <v>124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8" t="s">
        <v>132</v>
      </c>
      <c r="BK495" s="140">
        <f>ROUND(I495*H495,2)</f>
        <v>0</v>
      </c>
      <c r="BL495" s="18" t="s">
        <v>234</v>
      </c>
      <c r="BM495" s="139" t="s">
        <v>699</v>
      </c>
    </row>
    <row r="496" spans="2:47" s="1" customFormat="1" ht="11.25">
      <c r="B496" s="33"/>
      <c r="D496" s="141" t="s">
        <v>134</v>
      </c>
      <c r="F496" s="142" t="s">
        <v>700</v>
      </c>
      <c r="I496" s="143"/>
      <c r="L496" s="33"/>
      <c r="M496" s="144"/>
      <c r="T496" s="54"/>
      <c r="AT496" s="18" t="s">
        <v>134</v>
      </c>
      <c r="AU496" s="18" t="s">
        <v>132</v>
      </c>
    </row>
    <row r="497" spans="2:51" s="12" customFormat="1" ht="11.25">
      <c r="B497" s="145"/>
      <c r="D497" s="146" t="s">
        <v>136</v>
      </c>
      <c r="E497" s="147" t="s">
        <v>19</v>
      </c>
      <c r="F497" s="148" t="s">
        <v>173</v>
      </c>
      <c r="H497" s="147" t="s">
        <v>19</v>
      </c>
      <c r="I497" s="149"/>
      <c r="L497" s="145"/>
      <c r="M497" s="150"/>
      <c r="T497" s="151"/>
      <c r="AT497" s="147" t="s">
        <v>136</v>
      </c>
      <c r="AU497" s="147" t="s">
        <v>132</v>
      </c>
      <c r="AV497" s="12" t="s">
        <v>80</v>
      </c>
      <c r="AW497" s="12" t="s">
        <v>33</v>
      </c>
      <c r="AX497" s="12" t="s">
        <v>72</v>
      </c>
      <c r="AY497" s="147" t="s">
        <v>124</v>
      </c>
    </row>
    <row r="498" spans="2:51" s="13" customFormat="1" ht="11.25">
      <c r="B498" s="152"/>
      <c r="D498" s="146" t="s">
        <v>136</v>
      </c>
      <c r="E498" s="153" t="s">
        <v>19</v>
      </c>
      <c r="F498" s="154" t="s">
        <v>701</v>
      </c>
      <c r="H498" s="155">
        <v>8.925</v>
      </c>
      <c r="I498" s="156"/>
      <c r="L498" s="152"/>
      <c r="M498" s="157"/>
      <c r="T498" s="158"/>
      <c r="AT498" s="153" t="s">
        <v>136</v>
      </c>
      <c r="AU498" s="153" t="s">
        <v>132</v>
      </c>
      <c r="AV498" s="13" t="s">
        <v>132</v>
      </c>
      <c r="AW498" s="13" t="s">
        <v>33</v>
      </c>
      <c r="AX498" s="13" t="s">
        <v>72</v>
      </c>
      <c r="AY498" s="153" t="s">
        <v>124</v>
      </c>
    </row>
    <row r="499" spans="2:51" s="13" customFormat="1" ht="11.25">
      <c r="B499" s="152"/>
      <c r="D499" s="146" t="s">
        <v>136</v>
      </c>
      <c r="E499" s="153" t="s">
        <v>19</v>
      </c>
      <c r="F499" s="154" t="s">
        <v>702</v>
      </c>
      <c r="H499" s="155">
        <v>8.925</v>
      </c>
      <c r="I499" s="156"/>
      <c r="L499" s="152"/>
      <c r="M499" s="157"/>
      <c r="T499" s="158"/>
      <c r="AT499" s="153" t="s">
        <v>136</v>
      </c>
      <c r="AU499" s="153" t="s">
        <v>132</v>
      </c>
      <c r="AV499" s="13" t="s">
        <v>132</v>
      </c>
      <c r="AW499" s="13" t="s">
        <v>33</v>
      </c>
      <c r="AX499" s="13" t="s">
        <v>72</v>
      </c>
      <c r="AY499" s="153" t="s">
        <v>124</v>
      </c>
    </row>
    <row r="500" spans="2:51" s="13" customFormat="1" ht="11.25">
      <c r="B500" s="152"/>
      <c r="D500" s="146" t="s">
        <v>136</v>
      </c>
      <c r="E500" s="153" t="s">
        <v>19</v>
      </c>
      <c r="F500" s="154" t="s">
        <v>703</v>
      </c>
      <c r="H500" s="155">
        <v>8.925</v>
      </c>
      <c r="I500" s="156"/>
      <c r="L500" s="152"/>
      <c r="M500" s="157"/>
      <c r="T500" s="158"/>
      <c r="AT500" s="153" t="s">
        <v>136</v>
      </c>
      <c r="AU500" s="153" t="s">
        <v>132</v>
      </c>
      <c r="AV500" s="13" t="s">
        <v>132</v>
      </c>
      <c r="AW500" s="13" t="s">
        <v>33</v>
      </c>
      <c r="AX500" s="13" t="s">
        <v>72</v>
      </c>
      <c r="AY500" s="153" t="s">
        <v>124</v>
      </c>
    </row>
    <row r="501" spans="2:51" s="14" customFormat="1" ht="11.25">
      <c r="B501" s="159"/>
      <c r="D501" s="146" t="s">
        <v>136</v>
      </c>
      <c r="E501" s="160" t="s">
        <v>19</v>
      </c>
      <c r="F501" s="161" t="s">
        <v>168</v>
      </c>
      <c r="H501" s="162">
        <v>26.775</v>
      </c>
      <c r="I501" s="163"/>
      <c r="L501" s="159"/>
      <c r="M501" s="164"/>
      <c r="T501" s="165"/>
      <c r="AT501" s="160" t="s">
        <v>136</v>
      </c>
      <c r="AU501" s="160" t="s">
        <v>132</v>
      </c>
      <c r="AV501" s="14" t="s">
        <v>131</v>
      </c>
      <c r="AW501" s="14" t="s">
        <v>33</v>
      </c>
      <c r="AX501" s="14" t="s">
        <v>80</v>
      </c>
      <c r="AY501" s="160" t="s">
        <v>124</v>
      </c>
    </row>
    <row r="502" spans="2:65" s="1" customFormat="1" ht="16.5" customHeight="1">
      <c r="B502" s="33"/>
      <c r="C502" s="128" t="s">
        <v>704</v>
      </c>
      <c r="D502" s="128" t="s">
        <v>126</v>
      </c>
      <c r="E502" s="129" t="s">
        <v>705</v>
      </c>
      <c r="F502" s="130" t="s">
        <v>706</v>
      </c>
      <c r="G502" s="131" t="s">
        <v>129</v>
      </c>
      <c r="H502" s="132">
        <v>16.065</v>
      </c>
      <c r="I502" s="133"/>
      <c r="J502" s="134">
        <f>ROUND(I502*H502,2)</f>
        <v>0</v>
      </c>
      <c r="K502" s="130" t="s">
        <v>130</v>
      </c>
      <c r="L502" s="33"/>
      <c r="M502" s="135" t="s">
        <v>19</v>
      </c>
      <c r="N502" s="136" t="s">
        <v>44</v>
      </c>
      <c r="P502" s="137">
        <f>O502*H502</f>
        <v>0</v>
      </c>
      <c r="Q502" s="137">
        <v>6E-05</v>
      </c>
      <c r="R502" s="137">
        <f>Q502*H502</f>
        <v>0.0009639000000000001</v>
      </c>
      <c r="S502" s="137">
        <v>0</v>
      </c>
      <c r="T502" s="138">
        <f>S502*H502</f>
        <v>0</v>
      </c>
      <c r="AR502" s="139" t="s">
        <v>234</v>
      </c>
      <c r="AT502" s="139" t="s">
        <v>126</v>
      </c>
      <c r="AU502" s="139" t="s">
        <v>132</v>
      </c>
      <c r="AY502" s="18" t="s">
        <v>124</v>
      </c>
      <c r="BE502" s="140">
        <f>IF(N502="základní",J502,0)</f>
        <v>0</v>
      </c>
      <c r="BF502" s="140">
        <f>IF(N502="snížená",J502,0)</f>
        <v>0</v>
      </c>
      <c r="BG502" s="140">
        <f>IF(N502="zákl. přenesená",J502,0)</f>
        <v>0</v>
      </c>
      <c r="BH502" s="140">
        <f>IF(N502="sníž. přenesená",J502,0)</f>
        <v>0</v>
      </c>
      <c r="BI502" s="140">
        <f>IF(N502="nulová",J502,0)</f>
        <v>0</v>
      </c>
      <c r="BJ502" s="18" t="s">
        <v>132</v>
      </c>
      <c r="BK502" s="140">
        <f>ROUND(I502*H502,2)</f>
        <v>0</v>
      </c>
      <c r="BL502" s="18" t="s">
        <v>234</v>
      </c>
      <c r="BM502" s="139" t="s">
        <v>707</v>
      </c>
    </row>
    <row r="503" spans="2:47" s="1" customFormat="1" ht="11.25">
      <c r="B503" s="33"/>
      <c r="D503" s="141" t="s">
        <v>134</v>
      </c>
      <c r="F503" s="142" t="s">
        <v>708</v>
      </c>
      <c r="I503" s="143"/>
      <c r="L503" s="33"/>
      <c r="M503" s="144"/>
      <c r="T503" s="54"/>
      <c r="AT503" s="18" t="s">
        <v>134</v>
      </c>
      <c r="AU503" s="18" t="s">
        <v>132</v>
      </c>
    </row>
    <row r="504" spans="2:51" s="12" customFormat="1" ht="11.25">
      <c r="B504" s="145"/>
      <c r="D504" s="146" t="s">
        <v>136</v>
      </c>
      <c r="E504" s="147" t="s">
        <v>19</v>
      </c>
      <c r="F504" s="148" t="s">
        <v>173</v>
      </c>
      <c r="H504" s="147" t="s">
        <v>19</v>
      </c>
      <c r="I504" s="149"/>
      <c r="L504" s="145"/>
      <c r="M504" s="150"/>
      <c r="T504" s="151"/>
      <c r="AT504" s="147" t="s">
        <v>136</v>
      </c>
      <c r="AU504" s="147" t="s">
        <v>132</v>
      </c>
      <c r="AV504" s="12" t="s">
        <v>80</v>
      </c>
      <c r="AW504" s="12" t="s">
        <v>33</v>
      </c>
      <c r="AX504" s="12" t="s">
        <v>72</v>
      </c>
      <c r="AY504" s="147" t="s">
        <v>124</v>
      </c>
    </row>
    <row r="505" spans="2:51" s="13" customFormat="1" ht="11.25">
      <c r="B505" s="152"/>
      <c r="D505" s="146" t="s">
        <v>136</v>
      </c>
      <c r="E505" s="153" t="s">
        <v>19</v>
      </c>
      <c r="F505" s="154" t="s">
        <v>221</v>
      </c>
      <c r="H505" s="155">
        <v>5.355</v>
      </c>
      <c r="I505" s="156"/>
      <c r="L505" s="152"/>
      <c r="M505" s="157"/>
      <c r="T505" s="158"/>
      <c r="AT505" s="153" t="s">
        <v>136</v>
      </c>
      <c r="AU505" s="153" t="s">
        <v>132</v>
      </c>
      <c r="AV505" s="13" t="s">
        <v>132</v>
      </c>
      <c r="AW505" s="13" t="s">
        <v>33</v>
      </c>
      <c r="AX505" s="13" t="s">
        <v>72</v>
      </c>
      <c r="AY505" s="153" t="s">
        <v>124</v>
      </c>
    </row>
    <row r="506" spans="2:51" s="13" customFormat="1" ht="11.25">
      <c r="B506" s="152"/>
      <c r="D506" s="146" t="s">
        <v>136</v>
      </c>
      <c r="E506" s="153" t="s">
        <v>19</v>
      </c>
      <c r="F506" s="154" t="s">
        <v>222</v>
      </c>
      <c r="H506" s="155">
        <v>5.355</v>
      </c>
      <c r="I506" s="156"/>
      <c r="L506" s="152"/>
      <c r="M506" s="157"/>
      <c r="T506" s="158"/>
      <c r="AT506" s="153" t="s">
        <v>136</v>
      </c>
      <c r="AU506" s="153" t="s">
        <v>132</v>
      </c>
      <c r="AV506" s="13" t="s">
        <v>132</v>
      </c>
      <c r="AW506" s="13" t="s">
        <v>33</v>
      </c>
      <c r="AX506" s="13" t="s">
        <v>72</v>
      </c>
      <c r="AY506" s="153" t="s">
        <v>124</v>
      </c>
    </row>
    <row r="507" spans="2:51" s="13" customFormat="1" ht="11.25">
      <c r="B507" s="152"/>
      <c r="D507" s="146" t="s">
        <v>136</v>
      </c>
      <c r="E507" s="153" t="s">
        <v>19</v>
      </c>
      <c r="F507" s="154" t="s">
        <v>223</v>
      </c>
      <c r="H507" s="155">
        <v>5.355</v>
      </c>
      <c r="I507" s="156"/>
      <c r="L507" s="152"/>
      <c r="M507" s="157"/>
      <c r="T507" s="158"/>
      <c r="AT507" s="153" t="s">
        <v>136</v>
      </c>
      <c r="AU507" s="153" t="s">
        <v>132</v>
      </c>
      <c r="AV507" s="13" t="s">
        <v>132</v>
      </c>
      <c r="AW507" s="13" t="s">
        <v>33</v>
      </c>
      <c r="AX507" s="13" t="s">
        <v>72</v>
      </c>
      <c r="AY507" s="153" t="s">
        <v>124</v>
      </c>
    </row>
    <row r="508" spans="2:51" s="14" customFormat="1" ht="11.25">
      <c r="B508" s="159"/>
      <c r="D508" s="146" t="s">
        <v>136</v>
      </c>
      <c r="E508" s="160" t="s">
        <v>19</v>
      </c>
      <c r="F508" s="161" t="s">
        <v>168</v>
      </c>
      <c r="H508" s="162">
        <v>16.065</v>
      </c>
      <c r="I508" s="163"/>
      <c r="L508" s="159"/>
      <c r="M508" s="164"/>
      <c r="T508" s="165"/>
      <c r="AT508" s="160" t="s">
        <v>136</v>
      </c>
      <c r="AU508" s="160" t="s">
        <v>132</v>
      </c>
      <c r="AV508" s="14" t="s">
        <v>131</v>
      </c>
      <c r="AW508" s="14" t="s">
        <v>33</v>
      </c>
      <c r="AX508" s="14" t="s">
        <v>80</v>
      </c>
      <c r="AY508" s="160" t="s">
        <v>124</v>
      </c>
    </row>
    <row r="509" spans="2:65" s="1" customFormat="1" ht="24.2" customHeight="1">
      <c r="B509" s="33"/>
      <c r="C509" s="128" t="s">
        <v>709</v>
      </c>
      <c r="D509" s="128" t="s">
        <v>126</v>
      </c>
      <c r="E509" s="129" t="s">
        <v>710</v>
      </c>
      <c r="F509" s="130" t="s">
        <v>711</v>
      </c>
      <c r="G509" s="131" t="s">
        <v>129</v>
      </c>
      <c r="H509" s="132">
        <v>26.775</v>
      </c>
      <c r="I509" s="133"/>
      <c r="J509" s="134">
        <f>ROUND(I509*H509,2)</f>
        <v>0</v>
      </c>
      <c r="K509" s="130" t="s">
        <v>130</v>
      </c>
      <c r="L509" s="33"/>
      <c r="M509" s="135" t="s">
        <v>19</v>
      </c>
      <c r="N509" s="136" t="s">
        <v>44</v>
      </c>
      <c r="P509" s="137">
        <f>O509*H509</f>
        <v>0</v>
      </c>
      <c r="Q509" s="137">
        <v>0.0001</v>
      </c>
      <c r="R509" s="137">
        <f>Q509*H509</f>
        <v>0.0026775</v>
      </c>
      <c r="S509" s="137">
        <v>0</v>
      </c>
      <c r="T509" s="138">
        <f>S509*H509</f>
        <v>0</v>
      </c>
      <c r="AR509" s="139" t="s">
        <v>234</v>
      </c>
      <c r="AT509" s="139" t="s">
        <v>126</v>
      </c>
      <c r="AU509" s="139" t="s">
        <v>132</v>
      </c>
      <c r="AY509" s="18" t="s">
        <v>124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8" t="s">
        <v>132</v>
      </c>
      <c r="BK509" s="140">
        <f>ROUND(I509*H509,2)</f>
        <v>0</v>
      </c>
      <c r="BL509" s="18" t="s">
        <v>234</v>
      </c>
      <c r="BM509" s="139" t="s">
        <v>712</v>
      </c>
    </row>
    <row r="510" spans="2:47" s="1" customFormat="1" ht="11.25">
      <c r="B510" s="33"/>
      <c r="D510" s="141" t="s">
        <v>134</v>
      </c>
      <c r="F510" s="142" t="s">
        <v>713</v>
      </c>
      <c r="I510" s="143"/>
      <c r="L510" s="33"/>
      <c r="M510" s="144"/>
      <c r="T510" s="54"/>
      <c r="AT510" s="18" t="s">
        <v>134</v>
      </c>
      <c r="AU510" s="18" t="s">
        <v>132</v>
      </c>
    </row>
    <row r="511" spans="2:65" s="1" customFormat="1" ht="16.5" customHeight="1">
      <c r="B511" s="33"/>
      <c r="C511" s="128" t="s">
        <v>714</v>
      </c>
      <c r="D511" s="128" t="s">
        <v>126</v>
      </c>
      <c r="E511" s="129" t="s">
        <v>715</v>
      </c>
      <c r="F511" s="130" t="s">
        <v>716</v>
      </c>
      <c r="G511" s="131" t="s">
        <v>129</v>
      </c>
      <c r="H511" s="132">
        <v>59.45</v>
      </c>
      <c r="I511" s="133"/>
      <c r="J511" s="134">
        <f>ROUND(I511*H511,2)</f>
        <v>0</v>
      </c>
      <c r="K511" s="130" t="s">
        <v>130</v>
      </c>
      <c r="L511" s="33"/>
      <c r="M511" s="135" t="s">
        <v>19</v>
      </c>
      <c r="N511" s="136" t="s">
        <v>44</v>
      </c>
      <c r="P511" s="137">
        <f>O511*H511</f>
        <v>0</v>
      </c>
      <c r="Q511" s="137">
        <v>0.0015</v>
      </c>
      <c r="R511" s="137">
        <f>Q511*H511</f>
        <v>0.089175</v>
      </c>
      <c r="S511" s="137">
        <v>0</v>
      </c>
      <c r="T511" s="138">
        <f>S511*H511</f>
        <v>0</v>
      </c>
      <c r="AR511" s="139" t="s">
        <v>234</v>
      </c>
      <c r="AT511" s="139" t="s">
        <v>126</v>
      </c>
      <c r="AU511" s="139" t="s">
        <v>132</v>
      </c>
      <c r="AY511" s="18" t="s">
        <v>124</v>
      </c>
      <c r="BE511" s="140">
        <f>IF(N511="základní",J511,0)</f>
        <v>0</v>
      </c>
      <c r="BF511" s="140">
        <f>IF(N511="snížená",J511,0)</f>
        <v>0</v>
      </c>
      <c r="BG511" s="140">
        <f>IF(N511="zákl. přenesená",J511,0)</f>
        <v>0</v>
      </c>
      <c r="BH511" s="140">
        <f>IF(N511="sníž. přenesená",J511,0)</f>
        <v>0</v>
      </c>
      <c r="BI511" s="140">
        <f>IF(N511="nulová",J511,0)</f>
        <v>0</v>
      </c>
      <c r="BJ511" s="18" t="s">
        <v>132</v>
      </c>
      <c r="BK511" s="140">
        <f>ROUND(I511*H511,2)</f>
        <v>0</v>
      </c>
      <c r="BL511" s="18" t="s">
        <v>234</v>
      </c>
      <c r="BM511" s="139" t="s">
        <v>717</v>
      </c>
    </row>
    <row r="512" spans="2:47" s="1" customFormat="1" ht="11.25">
      <c r="B512" s="33"/>
      <c r="D512" s="141" t="s">
        <v>134</v>
      </c>
      <c r="F512" s="142" t="s">
        <v>718</v>
      </c>
      <c r="I512" s="143"/>
      <c r="L512" s="33"/>
      <c r="M512" s="144"/>
      <c r="T512" s="54"/>
      <c r="AT512" s="18" t="s">
        <v>134</v>
      </c>
      <c r="AU512" s="18" t="s">
        <v>132</v>
      </c>
    </row>
    <row r="513" spans="2:51" s="12" customFormat="1" ht="11.25">
      <c r="B513" s="145"/>
      <c r="D513" s="146" t="s">
        <v>136</v>
      </c>
      <c r="E513" s="147" t="s">
        <v>19</v>
      </c>
      <c r="F513" s="148" t="s">
        <v>173</v>
      </c>
      <c r="H513" s="147" t="s">
        <v>19</v>
      </c>
      <c r="I513" s="149"/>
      <c r="L513" s="145"/>
      <c r="M513" s="150"/>
      <c r="T513" s="151"/>
      <c r="AT513" s="147" t="s">
        <v>136</v>
      </c>
      <c r="AU513" s="147" t="s">
        <v>132</v>
      </c>
      <c r="AV513" s="12" t="s">
        <v>80</v>
      </c>
      <c r="AW513" s="12" t="s">
        <v>33</v>
      </c>
      <c r="AX513" s="12" t="s">
        <v>72</v>
      </c>
      <c r="AY513" s="147" t="s">
        <v>124</v>
      </c>
    </row>
    <row r="514" spans="2:51" s="13" customFormat="1" ht="11.25">
      <c r="B514" s="152"/>
      <c r="D514" s="146" t="s">
        <v>136</v>
      </c>
      <c r="E514" s="153" t="s">
        <v>19</v>
      </c>
      <c r="F514" s="154" t="s">
        <v>719</v>
      </c>
      <c r="H514" s="155">
        <v>75.05</v>
      </c>
      <c r="I514" s="156"/>
      <c r="L514" s="152"/>
      <c r="M514" s="157"/>
      <c r="T514" s="158"/>
      <c r="AT514" s="153" t="s">
        <v>136</v>
      </c>
      <c r="AU514" s="153" t="s">
        <v>132</v>
      </c>
      <c r="AV514" s="13" t="s">
        <v>132</v>
      </c>
      <c r="AW514" s="13" t="s">
        <v>33</v>
      </c>
      <c r="AX514" s="13" t="s">
        <v>72</v>
      </c>
      <c r="AY514" s="153" t="s">
        <v>124</v>
      </c>
    </row>
    <row r="515" spans="2:51" s="13" customFormat="1" ht="11.25">
      <c r="B515" s="152"/>
      <c r="D515" s="146" t="s">
        <v>136</v>
      </c>
      <c r="E515" s="153" t="s">
        <v>19</v>
      </c>
      <c r="F515" s="154" t="s">
        <v>720</v>
      </c>
      <c r="H515" s="155">
        <v>-15.6</v>
      </c>
      <c r="I515" s="156"/>
      <c r="L515" s="152"/>
      <c r="M515" s="157"/>
      <c r="T515" s="158"/>
      <c r="AT515" s="153" t="s">
        <v>136</v>
      </c>
      <c r="AU515" s="153" t="s">
        <v>132</v>
      </c>
      <c r="AV515" s="13" t="s">
        <v>132</v>
      </c>
      <c r="AW515" s="13" t="s">
        <v>33</v>
      </c>
      <c r="AX515" s="13" t="s">
        <v>72</v>
      </c>
      <c r="AY515" s="153" t="s">
        <v>124</v>
      </c>
    </row>
    <row r="516" spans="2:51" s="14" customFormat="1" ht="11.25">
      <c r="B516" s="159"/>
      <c r="D516" s="146" t="s">
        <v>136</v>
      </c>
      <c r="E516" s="160" t="s">
        <v>19</v>
      </c>
      <c r="F516" s="161" t="s">
        <v>168</v>
      </c>
      <c r="H516" s="162">
        <v>59.45</v>
      </c>
      <c r="I516" s="163"/>
      <c r="L516" s="159"/>
      <c r="M516" s="164"/>
      <c r="T516" s="165"/>
      <c r="AT516" s="160" t="s">
        <v>136</v>
      </c>
      <c r="AU516" s="160" t="s">
        <v>132</v>
      </c>
      <c r="AV516" s="14" t="s">
        <v>131</v>
      </c>
      <c r="AW516" s="14" t="s">
        <v>33</v>
      </c>
      <c r="AX516" s="14" t="s">
        <v>80</v>
      </c>
      <c r="AY516" s="160" t="s">
        <v>124</v>
      </c>
    </row>
    <row r="517" spans="2:65" s="1" customFormat="1" ht="24.2" customHeight="1">
      <c r="B517" s="33"/>
      <c r="C517" s="128" t="s">
        <v>721</v>
      </c>
      <c r="D517" s="128" t="s">
        <v>126</v>
      </c>
      <c r="E517" s="129" t="s">
        <v>722</v>
      </c>
      <c r="F517" s="130" t="s">
        <v>723</v>
      </c>
      <c r="G517" s="131" t="s">
        <v>129</v>
      </c>
      <c r="H517" s="132">
        <v>59.45</v>
      </c>
      <c r="I517" s="133"/>
      <c r="J517" s="134">
        <f>ROUND(I517*H517,2)</f>
        <v>0</v>
      </c>
      <c r="K517" s="130" t="s">
        <v>130</v>
      </c>
      <c r="L517" s="33"/>
      <c r="M517" s="135" t="s">
        <v>19</v>
      </c>
      <c r="N517" s="136" t="s">
        <v>44</v>
      </c>
      <c r="P517" s="137">
        <f>O517*H517</f>
        <v>0</v>
      </c>
      <c r="Q517" s="137">
        <v>0.00016</v>
      </c>
      <c r="R517" s="137">
        <f>Q517*H517</f>
        <v>0.009512000000000001</v>
      </c>
      <c r="S517" s="137">
        <v>0</v>
      </c>
      <c r="T517" s="138">
        <f>S517*H517</f>
        <v>0</v>
      </c>
      <c r="AR517" s="139" t="s">
        <v>234</v>
      </c>
      <c r="AT517" s="139" t="s">
        <v>126</v>
      </c>
      <c r="AU517" s="139" t="s">
        <v>132</v>
      </c>
      <c r="AY517" s="18" t="s">
        <v>124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8" t="s">
        <v>132</v>
      </c>
      <c r="BK517" s="140">
        <f>ROUND(I517*H517,2)</f>
        <v>0</v>
      </c>
      <c r="BL517" s="18" t="s">
        <v>234</v>
      </c>
      <c r="BM517" s="139" t="s">
        <v>724</v>
      </c>
    </row>
    <row r="518" spans="2:47" s="1" customFormat="1" ht="11.25">
      <c r="B518" s="33"/>
      <c r="D518" s="141" t="s">
        <v>134</v>
      </c>
      <c r="F518" s="142" t="s">
        <v>725</v>
      </c>
      <c r="I518" s="143"/>
      <c r="L518" s="33"/>
      <c r="M518" s="144"/>
      <c r="T518" s="54"/>
      <c r="AT518" s="18" t="s">
        <v>134</v>
      </c>
      <c r="AU518" s="18" t="s">
        <v>132</v>
      </c>
    </row>
    <row r="519" spans="2:65" s="1" customFormat="1" ht="24.2" customHeight="1">
      <c r="B519" s="33"/>
      <c r="C519" s="128" t="s">
        <v>726</v>
      </c>
      <c r="D519" s="128" t="s">
        <v>126</v>
      </c>
      <c r="E519" s="129" t="s">
        <v>727</v>
      </c>
      <c r="F519" s="130" t="s">
        <v>728</v>
      </c>
      <c r="G519" s="131" t="s">
        <v>129</v>
      </c>
      <c r="H519" s="132">
        <v>59.45</v>
      </c>
      <c r="I519" s="133"/>
      <c r="J519" s="134">
        <f>ROUND(I519*H519,2)</f>
        <v>0</v>
      </c>
      <c r="K519" s="130" t="s">
        <v>130</v>
      </c>
      <c r="L519" s="33"/>
      <c r="M519" s="135" t="s">
        <v>19</v>
      </c>
      <c r="N519" s="136" t="s">
        <v>44</v>
      </c>
      <c r="P519" s="137">
        <f>O519*H519</f>
        <v>0</v>
      </c>
      <c r="Q519" s="137">
        <v>0.00083</v>
      </c>
      <c r="R519" s="137">
        <f>Q519*H519</f>
        <v>0.049343500000000005</v>
      </c>
      <c r="S519" s="137">
        <v>0</v>
      </c>
      <c r="T519" s="138">
        <f>S519*H519</f>
        <v>0</v>
      </c>
      <c r="AR519" s="139" t="s">
        <v>234</v>
      </c>
      <c r="AT519" s="139" t="s">
        <v>126</v>
      </c>
      <c r="AU519" s="139" t="s">
        <v>132</v>
      </c>
      <c r="AY519" s="18" t="s">
        <v>124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8" t="s">
        <v>132</v>
      </c>
      <c r="BK519" s="140">
        <f>ROUND(I519*H519,2)</f>
        <v>0</v>
      </c>
      <c r="BL519" s="18" t="s">
        <v>234</v>
      </c>
      <c r="BM519" s="139" t="s">
        <v>729</v>
      </c>
    </row>
    <row r="520" spans="2:47" s="1" customFormat="1" ht="11.25">
      <c r="B520" s="33"/>
      <c r="D520" s="141" t="s">
        <v>134</v>
      </c>
      <c r="F520" s="142" t="s">
        <v>730</v>
      </c>
      <c r="I520" s="143"/>
      <c r="L520" s="33"/>
      <c r="M520" s="144"/>
      <c r="T520" s="54"/>
      <c r="AT520" s="18" t="s">
        <v>134</v>
      </c>
      <c r="AU520" s="18" t="s">
        <v>132</v>
      </c>
    </row>
    <row r="521" spans="2:65" s="1" customFormat="1" ht="16.5" customHeight="1">
      <c r="B521" s="33"/>
      <c r="C521" s="128" t="s">
        <v>731</v>
      </c>
      <c r="D521" s="128" t="s">
        <v>126</v>
      </c>
      <c r="E521" s="129" t="s">
        <v>732</v>
      </c>
      <c r="F521" s="130" t="s">
        <v>733</v>
      </c>
      <c r="G521" s="131" t="s">
        <v>129</v>
      </c>
      <c r="H521" s="132">
        <v>339.8</v>
      </c>
      <c r="I521" s="133"/>
      <c r="J521" s="134">
        <f>ROUND(I521*H521,2)</f>
        <v>0</v>
      </c>
      <c r="K521" s="130" t="s">
        <v>130</v>
      </c>
      <c r="L521" s="33"/>
      <c r="M521" s="135" t="s">
        <v>19</v>
      </c>
      <c r="N521" s="136" t="s">
        <v>44</v>
      </c>
      <c r="P521" s="137">
        <f>O521*H521</f>
        <v>0</v>
      </c>
      <c r="Q521" s="137">
        <v>4E-05</v>
      </c>
      <c r="R521" s="137">
        <f>Q521*H521</f>
        <v>0.013592000000000002</v>
      </c>
      <c r="S521" s="137">
        <v>0</v>
      </c>
      <c r="T521" s="138">
        <f>S521*H521</f>
        <v>0</v>
      </c>
      <c r="AR521" s="139" t="s">
        <v>234</v>
      </c>
      <c r="AT521" s="139" t="s">
        <v>126</v>
      </c>
      <c r="AU521" s="139" t="s">
        <v>132</v>
      </c>
      <c r="AY521" s="18" t="s">
        <v>124</v>
      </c>
      <c r="BE521" s="140">
        <f>IF(N521="základní",J521,0)</f>
        <v>0</v>
      </c>
      <c r="BF521" s="140">
        <f>IF(N521="snížená",J521,0)</f>
        <v>0</v>
      </c>
      <c r="BG521" s="140">
        <f>IF(N521="zákl. přenesená",J521,0)</f>
        <v>0</v>
      </c>
      <c r="BH521" s="140">
        <f>IF(N521="sníž. přenesená",J521,0)</f>
        <v>0</v>
      </c>
      <c r="BI521" s="140">
        <f>IF(N521="nulová",J521,0)</f>
        <v>0</v>
      </c>
      <c r="BJ521" s="18" t="s">
        <v>132</v>
      </c>
      <c r="BK521" s="140">
        <f>ROUND(I521*H521,2)</f>
        <v>0</v>
      </c>
      <c r="BL521" s="18" t="s">
        <v>234</v>
      </c>
      <c r="BM521" s="139" t="s">
        <v>734</v>
      </c>
    </row>
    <row r="522" spans="2:47" s="1" customFormat="1" ht="11.25">
      <c r="B522" s="33"/>
      <c r="D522" s="141" t="s">
        <v>134</v>
      </c>
      <c r="F522" s="142" t="s">
        <v>735</v>
      </c>
      <c r="I522" s="143"/>
      <c r="L522" s="33"/>
      <c r="M522" s="144"/>
      <c r="T522" s="54"/>
      <c r="AT522" s="18" t="s">
        <v>134</v>
      </c>
      <c r="AU522" s="18" t="s">
        <v>132</v>
      </c>
    </row>
    <row r="523" spans="2:51" s="13" customFormat="1" ht="11.25">
      <c r="B523" s="152"/>
      <c r="D523" s="146" t="s">
        <v>136</v>
      </c>
      <c r="E523" s="153" t="s">
        <v>19</v>
      </c>
      <c r="F523" s="154" t="s">
        <v>736</v>
      </c>
      <c r="H523" s="155">
        <v>78.18</v>
      </c>
      <c r="I523" s="156"/>
      <c r="L523" s="152"/>
      <c r="M523" s="157"/>
      <c r="T523" s="158"/>
      <c r="AT523" s="153" t="s">
        <v>136</v>
      </c>
      <c r="AU523" s="153" t="s">
        <v>132</v>
      </c>
      <c r="AV523" s="13" t="s">
        <v>132</v>
      </c>
      <c r="AW523" s="13" t="s">
        <v>33</v>
      </c>
      <c r="AX523" s="13" t="s">
        <v>72</v>
      </c>
      <c r="AY523" s="153" t="s">
        <v>124</v>
      </c>
    </row>
    <row r="524" spans="2:51" s="13" customFormat="1" ht="11.25">
      <c r="B524" s="152"/>
      <c r="D524" s="146" t="s">
        <v>136</v>
      </c>
      <c r="E524" s="153" t="s">
        <v>19</v>
      </c>
      <c r="F524" s="154" t="s">
        <v>737</v>
      </c>
      <c r="H524" s="155">
        <v>130.81</v>
      </c>
      <c r="I524" s="156"/>
      <c r="L524" s="152"/>
      <c r="M524" s="157"/>
      <c r="T524" s="158"/>
      <c r="AT524" s="153" t="s">
        <v>136</v>
      </c>
      <c r="AU524" s="153" t="s">
        <v>132</v>
      </c>
      <c r="AV524" s="13" t="s">
        <v>132</v>
      </c>
      <c r="AW524" s="13" t="s">
        <v>33</v>
      </c>
      <c r="AX524" s="13" t="s">
        <v>72</v>
      </c>
      <c r="AY524" s="153" t="s">
        <v>124</v>
      </c>
    </row>
    <row r="525" spans="2:51" s="13" customFormat="1" ht="11.25">
      <c r="B525" s="152"/>
      <c r="D525" s="146" t="s">
        <v>136</v>
      </c>
      <c r="E525" s="153" t="s">
        <v>19</v>
      </c>
      <c r="F525" s="154" t="s">
        <v>738</v>
      </c>
      <c r="H525" s="155">
        <v>130.81</v>
      </c>
      <c r="I525" s="156"/>
      <c r="L525" s="152"/>
      <c r="M525" s="157"/>
      <c r="T525" s="158"/>
      <c r="AT525" s="153" t="s">
        <v>136</v>
      </c>
      <c r="AU525" s="153" t="s">
        <v>132</v>
      </c>
      <c r="AV525" s="13" t="s">
        <v>132</v>
      </c>
      <c r="AW525" s="13" t="s">
        <v>33</v>
      </c>
      <c r="AX525" s="13" t="s">
        <v>72</v>
      </c>
      <c r="AY525" s="153" t="s">
        <v>124</v>
      </c>
    </row>
    <row r="526" spans="2:51" s="14" customFormat="1" ht="11.25">
      <c r="B526" s="159"/>
      <c r="D526" s="146" t="s">
        <v>136</v>
      </c>
      <c r="E526" s="160" t="s">
        <v>19</v>
      </c>
      <c r="F526" s="161" t="s">
        <v>168</v>
      </c>
      <c r="H526" s="162">
        <v>339.8</v>
      </c>
      <c r="I526" s="163"/>
      <c r="L526" s="159"/>
      <c r="M526" s="184"/>
      <c r="N526" s="185"/>
      <c r="O526" s="185"/>
      <c r="P526" s="185"/>
      <c r="Q526" s="185"/>
      <c r="R526" s="185"/>
      <c r="S526" s="185"/>
      <c r="T526" s="186"/>
      <c r="AT526" s="160" t="s">
        <v>136</v>
      </c>
      <c r="AU526" s="160" t="s">
        <v>132</v>
      </c>
      <c r="AV526" s="14" t="s">
        <v>131</v>
      </c>
      <c r="AW526" s="14" t="s">
        <v>33</v>
      </c>
      <c r="AX526" s="14" t="s">
        <v>80</v>
      </c>
      <c r="AY526" s="160" t="s">
        <v>124</v>
      </c>
    </row>
    <row r="527" spans="2:12" s="1" customFormat="1" ht="6.95" customHeight="1">
      <c r="B527" s="42"/>
      <c r="C527" s="43"/>
      <c r="D527" s="43"/>
      <c r="E527" s="43"/>
      <c r="F527" s="43"/>
      <c r="G527" s="43"/>
      <c r="H527" s="43"/>
      <c r="I527" s="43"/>
      <c r="J527" s="43"/>
      <c r="K527" s="43"/>
      <c r="L527" s="33"/>
    </row>
  </sheetData>
  <sheetProtection algorithmName="SHA-512" hashValue="2yWiEuwkkCF1bUGdvOTLvQb/T17wmwEq0FIBqiKqNAjMeHjBHoiU1j5P7M0NmC85AqctbujGedrh6s1d6sJuFg==" saltValue="GB7dZtvCS1zW132zycRI9K3gXEuNdbh9QafAEkzlynseIcsTTlSARZXYZxzkJsLg2XzuXdxWms/2JeXWR+lDAg==" spinCount="100000" sheet="1" objects="1" scenarios="1" formatColumns="0" formatRows="0" autoFilter="0"/>
  <autoFilter ref="C94:K526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2_02/113106123"/>
    <hyperlink ref="F103" r:id="rId2" display="https://podminky.urs.cz/item/CS_URS_2022_02/132112131"/>
    <hyperlink ref="F106" r:id="rId3" display="https://podminky.urs.cz/item/CS_URS_2022_02/174111101"/>
    <hyperlink ref="F111" r:id="rId4" display="https://podminky.urs.cz/item/CS_URS_2022_02/596211110"/>
    <hyperlink ref="F114" r:id="rId5" display="https://podminky.urs.cz/item/CS_URS_2022_02/411388531"/>
    <hyperlink ref="F121" r:id="rId6" display="https://podminky.urs.cz/item/CS_URS_2022_02/621131121"/>
    <hyperlink ref="F129" r:id="rId7" display="https://podminky.urs.cz/item/CS_URS_2022_02/621131121"/>
    <hyperlink ref="F133" r:id="rId8" display="https://podminky.urs.cz/item/CS_URS_2022_02/621142001"/>
    <hyperlink ref="F135" r:id="rId9" display="https://podminky.urs.cz/item/CS_URS_2022_02/621211001"/>
    <hyperlink ref="F145" r:id="rId10" display="https://podminky.urs.cz/item/CS_URS_2022_02/621531012"/>
    <hyperlink ref="F147" r:id="rId11" display="https://podminky.urs.cz/item/CS_URS_2022_02/622131121"/>
    <hyperlink ref="F149" r:id="rId12" display="https://podminky.urs.cz/item/CS_URS_2022_02/622135002"/>
    <hyperlink ref="F157" r:id="rId13" display="https://podminky.urs.cz/item/CS_URS_2022_02/622142001"/>
    <hyperlink ref="F166" r:id="rId14" display="https://podminky.urs.cz/item/CS_URS_2022_02/622252002"/>
    <hyperlink ref="F174" r:id="rId15" display="https://podminky.urs.cz/item/CS_URS_2022_02/622531012"/>
    <hyperlink ref="F176" r:id="rId16" display="https://podminky.urs.cz/item/CS_URS_2022_02/629991011"/>
    <hyperlink ref="F184" r:id="rId17" display="https://podminky.urs.cz/item/CS_URS_2022_02/631319222"/>
    <hyperlink ref="F191" r:id="rId18" display="https://podminky.urs.cz/item/CS_URS_2022_02/632452519"/>
    <hyperlink ref="F193" r:id="rId19" display="https://podminky.urs.cz/item/CS_URS_2022_02/632452591"/>
    <hyperlink ref="F196" r:id="rId20" display="https://podminky.urs.cz/item/CS_URS_2022_02/632481213"/>
    <hyperlink ref="F203" r:id="rId21" display="https://podminky.urs.cz/item/CS_URS_2022_02/634112123"/>
    <hyperlink ref="F221" r:id="rId22" display="https://podminky.urs.cz/item/CS_URS_2022_02/949101111"/>
    <hyperlink ref="F227" r:id="rId23" display="https://podminky.urs.cz/item/CS_URS_2022_02/952901114"/>
    <hyperlink ref="F234" r:id="rId24" display="https://podminky.urs.cz/item/CS_URS_2022_02/965042141"/>
    <hyperlink ref="F241" r:id="rId25" display="https://podminky.urs.cz/item/CS_URS_2022_02/965049112"/>
    <hyperlink ref="F243" r:id="rId26" display="https://podminky.urs.cz/item/CS_URS_2022_02/965081213"/>
    <hyperlink ref="F250" r:id="rId27" display="https://podminky.urs.cz/item/CS_URS_2022_02/965081611"/>
    <hyperlink ref="F257" r:id="rId28" display="https://podminky.urs.cz/item/CS_URS_2022_02/978035127"/>
    <hyperlink ref="F267" r:id="rId29" display="https://podminky.urs.cz/item/CS_URS_2022_02/979054451"/>
    <hyperlink ref="F270" r:id="rId30" display="https://podminky.urs.cz/item/CS_URS_2022_02/997013114"/>
    <hyperlink ref="F272" r:id="rId31" display="https://podminky.urs.cz/item/CS_URS_2022_02/997013501"/>
    <hyperlink ref="F274" r:id="rId32" display="https://podminky.urs.cz/item/CS_URS_2022_02/997013509"/>
    <hyperlink ref="F278" r:id="rId33" display="https://podminky.urs.cz/item/CS_URS_2022_02/997013609"/>
    <hyperlink ref="F281" r:id="rId34" display="https://podminky.urs.cz/item/CS_URS_2022_02/997013631"/>
    <hyperlink ref="F285" r:id="rId35" display="https://podminky.urs.cz/item/CS_URS_2022_02/998011002"/>
    <hyperlink ref="F289" r:id="rId36" display="https://podminky.urs.cz/item/CS_URS_2022_02/711111001"/>
    <hyperlink ref="F298" r:id="rId37" display="https://podminky.urs.cz/item/CS_URS_2022_02/711191011"/>
    <hyperlink ref="F304" r:id="rId38" display="https://podminky.urs.cz/item/CS_URS_2022_02/711131811"/>
    <hyperlink ref="F311" r:id="rId39" display="https://podminky.urs.cz/item/CS_URS_2022_02/711131821"/>
    <hyperlink ref="F318" r:id="rId40" display="https://podminky.urs.cz/item/CS_URS_2022_02/711191201"/>
    <hyperlink ref="F322" r:id="rId41" display="https://podminky.urs.cz/item/CS_URS_2022_02/711199101"/>
    <hyperlink ref="F331" r:id="rId42" display="https://podminky.urs.cz/item/CS_URS_2022_02/998711202"/>
    <hyperlink ref="F334" r:id="rId43" display="https://podminky.urs.cz/item/CS_URS_2022_02/713131141"/>
    <hyperlink ref="F343" r:id="rId44" display="https://podminky.urs.cz/item/CS_URS_2022_02/998713202"/>
    <hyperlink ref="F347" r:id="rId45" display="https://podminky.urs.cz/item/CS_URS_2022_02/721241102"/>
    <hyperlink ref="F349" r:id="rId46" display="https://podminky.urs.cz/item/CS_URS_2022_02/721242804"/>
    <hyperlink ref="F353" r:id="rId47" display="https://podminky.urs.cz/item/CS_URS_2022_02/998721202"/>
    <hyperlink ref="F356" r:id="rId48" display="https://podminky.urs.cz/item/CS_URS_2022_02/764004861"/>
    <hyperlink ref="F366" r:id="rId49" display="https://podminky.urs.cz/item/CS_URS_2022_02/764548423"/>
    <hyperlink ref="F373" r:id="rId50" display="https://podminky.urs.cz/item/CS_URS_2022_02/998764202"/>
    <hyperlink ref="F379" r:id="rId51" display="https://podminky.urs.cz/item/CS_URS_2022_02/767161813"/>
    <hyperlink ref="F387" r:id="rId52" display="https://podminky.urs.cz/item/CS_URS_2022_02/767161814"/>
    <hyperlink ref="F395" r:id="rId53" display="https://podminky.urs.cz/item/CS_URS_2022_02/767163111"/>
    <hyperlink ref="F413" r:id="rId54" display="https://podminky.urs.cz/item/CS_URS_2022_02/767163111"/>
    <hyperlink ref="F430" r:id="rId55" display="https://podminky.urs.cz/item/CS_URS_2022_02/767163111"/>
    <hyperlink ref="F446" r:id="rId56" display="https://podminky.urs.cz/item/CS_URS_2022_02/767995111"/>
    <hyperlink ref="F463" r:id="rId57" display="https://podminky.urs.cz/item/CS_URS_2022_02/998767202"/>
    <hyperlink ref="F466" r:id="rId58" display="https://podminky.urs.cz/item/CS_URS_2022_02/771474114"/>
    <hyperlink ref="F476" r:id="rId59" display="https://podminky.urs.cz/item/CS_URS_2022_02/771574263"/>
    <hyperlink ref="F480" r:id="rId60" display="https://podminky.urs.cz/item/CS_URS_2022_02/771577114"/>
    <hyperlink ref="F482" r:id="rId61" display="https://podminky.urs.cz/item/CS_URS_2022_02/771591115"/>
    <hyperlink ref="F484" r:id="rId62" display="https://podminky.urs.cz/item/CS_URS_2022_02/771592011"/>
    <hyperlink ref="F486" r:id="rId63" display="https://podminky.urs.cz/item/CS_URS_2022_02/998771202"/>
    <hyperlink ref="F489" r:id="rId64" display="https://podminky.urs.cz/item/CS_URS_2022_02/777991921"/>
    <hyperlink ref="F493" r:id="rId65" display="https://podminky.urs.cz/item/CS_URS_2022_02/998777202"/>
    <hyperlink ref="F496" r:id="rId66" display="https://podminky.urs.cz/item/CS_URS_2022_02/783301303"/>
    <hyperlink ref="F503" r:id="rId67" display="https://podminky.urs.cz/item/CS_URS_2022_02/783306801"/>
    <hyperlink ref="F510" r:id="rId68" display="https://podminky.urs.cz/item/CS_URS_2022_02/783343101"/>
    <hyperlink ref="F512" r:id="rId69" display="https://podminky.urs.cz/item/CS_URS_2022_02/783801501"/>
    <hyperlink ref="F518" r:id="rId70" display="https://podminky.urs.cz/item/CS_URS_2022_02/783823165"/>
    <hyperlink ref="F520" r:id="rId71" display="https://podminky.urs.cz/item/CS_URS_2022_02/783827445"/>
    <hyperlink ref="F522" r:id="rId72" display="https://podminky.urs.cz/item/CS_URS_2022_02/7839068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86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Rekonstrukce balkonu, domov pro seniory Česká Třebová - balkony A, stěna jižní</v>
      </c>
      <c r="F7" s="315"/>
      <c r="G7" s="315"/>
      <c r="H7" s="315"/>
      <c r="L7" s="21"/>
    </row>
    <row r="8" spans="2:12" s="1" customFormat="1" ht="12" customHeight="1">
      <c r="B8" s="33"/>
      <c r="D8" s="28" t="s">
        <v>87</v>
      </c>
      <c r="L8" s="33"/>
    </row>
    <row r="9" spans="2:12" s="1" customFormat="1" ht="16.5" customHeight="1">
      <c r="B9" s="33"/>
      <c r="E9" s="296" t="s">
        <v>739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20. 12. 2022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80"/>
      <c r="G18" s="280"/>
      <c r="H18" s="280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85" t="s">
        <v>19</v>
      </c>
      <c r="F27" s="285"/>
      <c r="G27" s="285"/>
      <c r="H27" s="285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ROUND((SUM(BE81:BE84)),2)</f>
        <v>0</v>
      </c>
      <c r="I33" s="90">
        <v>0.21</v>
      </c>
      <c r="J33" s="89">
        <f>ROUND(((SUM(BE81:BE84))*I33),2)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ROUND((SUM(BF81:BF84)),2)</f>
        <v>0</v>
      </c>
      <c r="I34" s="90">
        <v>0.12</v>
      </c>
      <c r="J34" s="89">
        <f>ROUND(((SUM(BF81:BF84))*I34),2)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ROUND((SUM(BG81:BG84)),2)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ROUND((SUM(BH81:BH84)),2)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ROUND((SUM(BI81:BI84)),2)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89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Rekonstrukce balkonu, domov pro seniory Česká Třebová - balkony A, stěna jižní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87</v>
      </c>
      <c r="L49" s="33"/>
    </row>
    <row r="50" spans="2:12" s="1" customFormat="1" ht="16.5" customHeight="1">
      <c r="B50" s="33"/>
      <c r="E50" s="296" t="str">
        <f>E9</f>
        <v>SO 02 - VRN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Česká Třebová</v>
      </c>
      <c r="I52" s="28" t="s">
        <v>23</v>
      </c>
      <c r="J52" s="50" t="str">
        <f>IF(J12="","",J12)</f>
        <v>20. 12. 2022</v>
      </c>
      <c r="L52" s="33"/>
    </row>
    <row r="53" spans="2:12" s="1" customFormat="1" ht="6.95" customHeight="1">
      <c r="B53" s="33"/>
      <c r="L53" s="33"/>
    </row>
    <row r="54" spans="2:12" s="1" customFormat="1" ht="25.7" customHeight="1">
      <c r="B54" s="33"/>
      <c r="C54" s="28" t="s">
        <v>25</v>
      </c>
      <c r="F54" s="26" t="str">
        <f>E15</f>
        <v>Město Česká Třebová</v>
      </c>
      <c r="I54" s="28" t="s">
        <v>31</v>
      </c>
      <c r="J54" s="31" t="str">
        <f>E21</f>
        <v>Fplan projekty a stavby s. r. 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90</v>
      </c>
      <c r="D57" s="91"/>
      <c r="E57" s="91"/>
      <c r="F57" s="91"/>
      <c r="G57" s="91"/>
      <c r="H57" s="91"/>
      <c r="I57" s="91"/>
      <c r="J57" s="98" t="s">
        <v>91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J81</f>
        <v>0</v>
      </c>
      <c r="L59" s="33"/>
      <c r="AU59" s="18" t="s">
        <v>92</v>
      </c>
    </row>
    <row r="60" spans="2:12" s="8" customFormat="1" ht="24.95" customHeight="1">
      <c r="B60" s="100"/>
      <c r="D60" s="101" t="s">
        <v>740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" customHeight="1">
      <c r="B61" s="104"/>
      <c r="D61" s="105" t="s">
        <v>741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5" customHeight="1">
      <c r="B68" s="33"/>
      <c r="C68" s="22" t="s">
        <v>109</v>
      </c>
      <c r="L68" s="33"/>
    </row>
    <row r="69" spans="2:12" s="1" customFormat="1" ht="6.95" customHeight="1">
      <c r="B69" s="33"/>
      <c r="L69" s="33"/>
    </row>
    <row r="70" spans="2:12" s="1" customFormat="1" ht="12" customHeight="1">
      <c r="B70" s="33"/>
      <c r="C70" s="28" t="s">
        <v>16</v>
      </c>
      <c r="L70" s="33"/>
    </row>
    <row r="71" spans="2:12" s="1" customFormat="1" ht="16.5" customHeight="1">
      <c r="B71" s="33"/>
      <c r="E71" s="314" t="str">
        <f>E7</f>
        <v>Rekonstrukce balkonu, domov pro seniory Česká Třebová - balkony A, stěna jižní</v>
      </c>
      <c r="F71" s="315"/>
      <c r="G71" s="315"/>
      <c r="H71" s="315"/>
      <c r="L71" s="33"/>
    </row>
    <row r="72" spans="2:12" s="1" customFormat="1" ht="12" customHeight="1">
      <c r="B72" s="33"/>
      <c r="C72" s="28" t="s">
        <v>87</v>
      </c>
      <c r="L72" s="33"/>
    </row>
    <row r="73" spans="2:12" s="1" customFormat="1" ht="16.5" customHeight="1">
      <c r="B73" s="33"/>
      <c r="E73" s="296" t="str">
        <f>E9</f>
        <v>SO 02 - VRN</v>
      </c>
      <c r="F73" s="316"/>
      <c r="G73" s="316"/>
      <c r="H73" s="316"/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21</v>
      </c>
      <c r="F75" s="26" t="str">
        <f>F12</f>
        <v>Česká Třebová</v>
      </c>
      <c r="I75" s="28" t="s">
        <v>23</v>
      </c>
      <c r="J75" s="50" t="str">
        <f>IF(J12="","",J12)</f>
        <v>20. 12. 2022</v>
      </c>
      <c r="L75" s="33"/>
    </row>
    <row r="76" spans="2:12" s="1" customFormat="1" ht="6.95" customHeight="1">
      <c r="B76" s="33"/>
      <c r="L76" s="33"/>
    </row>
    <row r="77" spans="2:12" s="1" customFormat="1" ht="25.7" customHeight="1">
      <c r="B77" s="33"/>
      <c r="C77" s="28" t="s">
        <v>25</v>
      </c>
      <c r="F77" s="26" t="str">
        <f>E15</f>
        <v>Město Česká Třebová</v>
      </c>
      <c r="I77" s="28" t="s">
        <v>31</v>
      </c>
      <c r="J77" s="31" t="str">
        <f>E21</f>
        <v>Fplan projekty a stavby s. r. o.</v>
      </c>
      <c r="L77" s="33"/>
    </row>
    <row r="78" spans="2:12" s="1" customFormat="1" ht="15.2" customHeight="1">
      <c r="B78" s="33"/>
      <c r="C78" s="28" t="s">
        <v>29</v>
      </c>
      <c r="F78" s="26" t="str">
        <f>IF(E18="","",E18)</f>
        <v>Vyplň údaj</v>
      </c>
      <c r="I78" s="28" t="s">
        <v>34</v>
      </c>
      <c r="J78" s="31" t="str">
        <f>E24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110</v>
      </c>
      <c r="D80" s="110" t="s">
        <v>57</v>
      </c>
      <c r="E80" s="110" t="s">
        <v>53</v>
      </c>
      <c r="F80" s="110" t="s">
        <v>54</v>
      </c>
      <c r="G80" s="110" t="s">
        <v>111</v>
      </c>
      <c r="H80" s="110" t="s">
        <v>112</v>
      </c>
      <c r="I80" s="110" t="s">
        <v>113</v>
      </c>
      <c r="J80" s="110" t="s">
        <v>91</v>
      </c>
      <c r="K80" s="111" t="s">
        <v>114</v>
      </c>
      <c r="L80" s="108"/>
      <c r="M80" s="57" t="s">
        <v>19</v>
      </c>
      <c r="N80" s="58" t="s">
        <v>42</v>
      </c>
      <c r="O80" s="58" t="s">
        <v>115</v>
      </c>
      <c r="P80" s="58" t="s">
        <v>116</v>
      </c>
      <c r="Q80" s="58" t="s">
        <v>117</v>
      </c>
      <c r="R80" s="58" t="s">
        <v>118</v>
      </c>
      <c r="S80" s="58" t="s">
        <v>119</v>
      </c>
      <c r="T80" s="59" t="s">
        <v>120</v>
      </c>
    </row>
    <row r="81" spans="2:63" s="1" customFormat="1" ht="22.9" customHeight="1">
      <c r="B81" s="33"/>
      <c r="C81" s="62" t="s">
        <v>121</v>
      </c>
      <c r="J81" s="112">
        <f>BK81</f>
        <v>0</v>
      </c>
      <c r="L81" s="33"/>
      <c r="M81" s="60"/>
      <c r="N81" s="51"/>
      <c r="O81" s="51"/>
      <c r="P81" s="113">
        <f>P82</f>
        <v>0</v>
      </c>
      <c r="Q81" s="51"/>
      <c r="R81" s="113">
        <f>R82</f>
        <v>0</v>
      </c>
      <c r="S81" s="51"/>
      <c r="T81" s="114">
        <f>T82</f>
        <v>0</v>
      </c>
      <c r="AT81" s="18" t="s">
        <v>71</v>
      </c>
      <c r="AU81" s="18" t="s">
        <v>92</v>
      </c>
      <c r="BK81" s="115">
        <f>BK82</f>
        <v>0</v>
      </c>
    </row>
    <row r="82" spans="2:63" s="11" customFormat="1" ht="25.9" customHeight="1">
      <c r="B82" s="116"/>
      <c r="D82" s="117" t="s">
        <v>71</v>
      </c>
      <c r="E82" s="118" t="s">
        <v>83</v>
      </c>
      <c r="F82" s="118" t="s">
        <v>742</v>
      </c>
      <c r="I82" s="119"/>
      <c r="J82" s="120">
        <f>BK82</f>
        <v>0</v>
      </c>
      <c r="L82" s="116"/>
      <c r="M82" s="121"/>
      <c r="P82" s="122">
        <f>P83</f>
        <v>0</v>
      </c>
      <c r="R82" s="122">
        <f>R83</f>
        <v>0</v>
      </c>
      <c r="T82" s="123">
        <f>T83</f>
        <v>0</v>
      </c>
      <c r="AR82" s="117" t="s">
        <v>152</v>
      </c>
      <c r="AT82" s="124" t="s">
        <v>71</v>
      </c>
      <c r="AU82" s="124" t="s">
        <v>72</v>
      </c>
      <c r="AY82" s="117" t="s">
        <v>124</v>
      </c>
      <c r="BK82" s="125">
        <f>BK83</f>
        <v>0</v>
      </c>
    </row>
    <row r="83" spans="2:63" s="11" customFormat="1" ht="22.9" customHeight="1">
      <c r="B83" s="116"/>
      <c r="D83" s="117" t="s">
        <v>71</v>
      </c>
      <c r="E83" s="126" t="s">
        <v>743</v>
      </c>
      <c r="F83" s="126" t="s">
        <v>744</v>
      </c>
      <c r="I83" s="119"/>
      <c r="J83" s="127">
        <f>BK83</f>
        <v>0</v>
      </c>
      <c r="L83" s="116"/>
      <c r="M83" s="121"/>
      <c r="P83" s="122">
        <f>P84</f>
        <v>0</v>
      </c>
      <c r="R83" s="122">
        <f>R84</f>
        <v>0</v>
      </c>
      <c r="T83" s="123">
        <f>T84</f>
        <v>0</v>
      </c>
      <c r="AR83" s="117" t="s">
        <v>152</v>
      </c>
      <c r="AT83" s="124" t="s">
        <v>71</v>
      </c>
      <c r="AU83" s="124" t="s">
        <v>80</v>
      </c>
      <c r="AY83" s="117" t="s">
        <v>124</v>
      </c>
      <c r="BK83" s="125">
        <f>BK84</f>
        <v>0</v>
      </c>
    </row>
    <row r="84" spans="2:65" s="1" customFormat="1" ht="16.5" customHeight="1">
      <c r="B84" s="33"/>
      <c r="C84" s="128" t="s">
        <v>80</v>
      </c>
      <c r="D84" s="128" t="s">
        <v>126</v>
      </c>
      <c r="E84" s="129" t="s">
        <v>745</v>
      </c>
      <c r="F84" s="130" t="s">
        <v>744</v>
      </c>
      <c r="G84" s="131" t="s">
        <v>485</v>
      </c>
      <c r="H84" s="132">
        <v>1</v>
      </c>
      <c r="I84" s="133"/>
      <c r="J84" s="134">
        <f>ROUND(I84*H84,2)</f>
        <v>0</v>
      </c>
      <c r="K84" s="130" t="s">
        <v>19</v>
      </c>
      <c r="L84" s="33"/>
      <c r="M84" s="187" t="s">
        <v>19</v>
      </c>
      <c r="N84" s="188" t="s">
        <v>44</v>
      </c>
      <c r="O84" s="189"/>
      <c r="P84" s="190">
        <f>O84*H84</f>
        <v>0</v>
      </c>
      <c r="Q84" s="190">
        <v>0</v>
      </c>
      <c r="R84" s="190">
        <f>Q84*H84</f>
        <v>0</v>
      </c>
      <c r="S84" s="190">
        <v>0</v>
      </c>
      <c r="T84" s="191">
        <f>S84*H84</f>
        <v>0</v>
      </c>
      <c r="AR84" s="139" t="s">
        <v>746</v>
      </c>
      <c r="AT84" s="139" t="s">
        <v>126</v>
      </c>
      <c r="AU84" s="139" t="s">
        <v>132</v>
      </c>
      <c r="AY84" s="18" t="s">
        <v>124</v>
      </c>
      <c r="BE84" s="140">
        <f>IF(N84="základní",J84,0)</f>
        <v>0</v>
      </c>
      <c r="BF84" s="140">
        <f>IF(N84="snížená",J84,0)</f>
        <v>0</v>
      </c>
      <c r="BG84" s="140">
        <f>IF(N84="zákl. přenesená",J84,0)</f>
        <v>0</v>
      </c>
      <c r="BH84" s="140">
        <f>IF(N84="sníž. přenesená",J84,0)</f>
        <v>0</v>
      </c>
      <c r="BI84" s="140">
        <f>IF(N84="nulová",J84,0)</f>
        <v>0</v>
      </c>
      <c r="BJ84" s="18" t="s">
        <v>132</v>
      </c>
      <c r="BK84" s="140">
        <f>ROUND(I84*H84,2)</f>
        <v>0</v>
      </c>
      <c r="BL84" s="18" t="s">
        <v>746</v>
      </c>
      <c r="BM84" s="139" t="s">
        <v>747</v>
      </c>
    </row>
    <row r="85" spans="2:12" s="1" customFormat="1" ht="6.95" customHeight="1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33"/>
    </row>
  </sheetData>
  <sheetProtection algorithmName="SHA-512" hashValue="L03U3eRClGFUzFSiSW8rG37y6fpZ2VF2+l+8GBogBTqccWXPL0RZdiV43wagMrw+LbVd1myOYyF4iZ3vxsGPkg==" saltValue="ZbuDYsqz1FOv+BpH96YLI/8ElenaFwKTmawcy1uf9sqG0RHkt/PDmFWH+bjYegnMFPC7gh+tdXhggQLUDIxdbQ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20" t="s">
        <v>748</v>
      </c>
      <c r="D3" s="320"/>
      <c r="E3" s="320"/>
      <c r="F3" s="320"/>
      <c r="G3" s="320"/>
      <c r="H3" s="320"/>
      <c r="I3" s="320"/>
      <c r="J3" s="320"/>
      <c r="K3" s="197"/>
    </row>
    <row r="4" spans="2:11" ht="25.5" customHeight="1">
      <c r="B4" s="198"/>
      <c r="C4" s="319" t="s">
        <v>749</v>
      </c>
      <c r="D4" s="319"/>
      <c r="E4" s="319"/>
      <c r="F4" s="319"/>
      <c r="G4" s="319"/>
      <c r="H4" s="319"/>
      <c r="I4" s="319"/>
      <c r="J4" s="319"/>
      <c r="K4" s="199"/>
    </row>
    <row r="5" spans="2:1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8"/>
      <c r="C6" s="318" t="s">
        <v>750</v>
      </c>
      <c r="D6" s="318"/>
      <c r="E6" s="318"/>
      <c r="F6" s="318"/>
      <c r="G6" s="318"/>
      <c r="H6" s="318"/>
      <c r="I6" s="318"/>
      <c r="J6" s="318"/>
      <c r="K6" s="199"/>
    </row>
    <row r="7" spans="2:11" ht="15" customHeight="1">
      <c r="B7" s="202"/>
      <c r="C7" s="318" t="s">
        <v>751</v>
      </c>
      <c r="D7" s="318"/>
      <c r="E7" s="318"/>
      <c r="F7" s="318"/>
      <c r="G7" s="318"/>
      <c r="H7" s="318"/>
      <c r="I7" s="318"/>
      <c r="J7" s="318"/>
      <c r="K7" s="19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ht="15" customHeight="1">
      <c r="B9" s="202"/>
      <c r="C9" s="318" t="s">
        <v>752</v>
      </c>
      <c r="D9" s="318"/>
      <c r="E9" s="318"/>
      <c r="F9" s="318"/>
      <c r="G9" s="318"/>
      <c r="H9" s="318"/>
      <c r="I9" s="318"/>
      <c r="J9" s="318"/>
      <c r="K9" s="199"/>
    </row>
    <row r="10" spans="2:11" ht="15" customHeight="1">
      <c r="B10" s="202"/>
      <c r="C10" s="201"/>
      <c r="D10" s="318" t="s">
        <v>753</v>
      </c>
      <c r="E10" s="318"/>
      <c r="F10" s="318"/>
      <c r="G10" s="318"/>
      <c r="H10" s="318"/>
      <c r="I10" s="318"/>
      <c r="J10" s="318"/>
      <c r="K10" s="199"/>
    </row>
    <row r="11" spans="2:11" ht="15" customHeight="1">
      <c r="B11" s="202"/>
      <c r="C11" s="203"/>
      <c r="D11" s="318" t="s">
        <v>754</v>
      </c>
      <c r="E11" s="318"/>
      <c r="F11" s="318"/>
      <c r="G11" s="318"/>
      <c r="H11" s="318"/>
      <c r="I11" s="318"/>
      <c r="J11" s="318"/>
      <c r="K11" s="199"/>
    </row>
    <row r="12" spans="2:1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ht="15" customHeight="1">
      <c r="B13" s="202"/>
      <c r="C13" s="203"/>
      <c r="D13" s="204" t="s">
        <v>755</v>
      </c>
      <c r="E13" s="201"/>
      <c r="F13" s="201"/>
      <c r="G13" s="201"/>
      <c r="H13" s="201"/>
      <c r="I13" s="201"/>
      <c r="J13" s="201"/>
      <c r="K13" s="199"/>
    </row>
    <row r="14" spans="2:1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ht="15" customHeight="1">
      <c r="B15" s="202"/>
      <c r="C15" s="203"/>
      <c r="D15" s="318" t="s">
        <v>756</v>
      </c>
      <c r="E15" s="318"/>
      <c r="F15" s="318"/>
      <c r="G15" s="318"/>
      <c r="H15" s="318"/>
      <c r="I15" s="318"/>
      <c r="J15" s="318"/>
      <c r="K15" s="199"/>
    </row>
    <row r="16" spans="2:11" ht="15" customHeight="1">
      <c r="B16" s="202"/>
      <c r="C16" s="203"/>
      <c r="D16" s="318" t="s">
        <v>757</v>
      </c>
      <c r="E16" s="318"/>
      <c r="F16" s="318"/>
      <c r="G16" s="318"/>
      <c r="H16" s="318"/>
      <c r="I16" s="318"/>
      <c r="J16" s="318"/>
      <c r="K16" s="199"/>
    </row>
    <row r="17" spans="2:11" ht="15" customHeight="1">
      <c r="B17" s="202"/>
      <c r="C17" s="203"/>
      <c r="D17" s="318" t="s">
        <v>758</v>
      </c>
      <c r="E17" s="318"/>
      <c r="F17" s="318"/>
      <c r="G17" s="318"/>
      <c r="H17" s="318"/>
      <c r="I17" s="318"/>
      <c r="J17" s="318"/>
      <c r="K17" s="199"/>
    </row>
    <row r="18" spans="2:11" ht="15" customHeight="1">
      <c r="B18" s="202"/>
      <c r="C18" s="203"/>
      <c r="D18" s="203"/>
      <c r="E18" s="205" t="s">
        <v>79</v>
      </c>
      <c r="F18" s="318" t="s">
        <v>759</v>
      </c>
      <c r="G18" s="318"/>
      <c r="H18" s="318"/>
      <c r="I18" s="318"/>
      <c r="J18" s="318"/>
      <c r="K18" s="199"/>
    </row>
    <row r="19" spans="2:11" ht="15" customHeight="1">
      <c r="B19" s="202"/>
      <c r="C19" s="203"/>
      <c r="D19" s="203"/>
      <c r="E19" s="205" t="s">
        <v>760</v>
      </c>
      <c r="F19" s="318" t="s">
        <v>761</v>
      </c>
      <c r="G19" s="318"/>
      <c r="H19" s="318"/>
      <c r="I19" s="318"/>
      <c r="J19" s="318"/>
      <c r="K19" s="199"/>
    </row>
    <row r="20" spans="2:11" ht="15" customHeight="1">
      <c r="B20" s="202"/>
      <c r="C20" s="203"/>
      <c r="D20" s="203"/>
      <c r="E20" s="205" t="s">
        <v>762</v>
      </c>
      <c r="F20" s="318" t="s">
        <v>763</v>
      </c>
      <c r="G20" s="318"/>
      <c r="H20" s="318"/>
      <c r="I20" s="318"/>
      <c r="J20" s="318"/>
      <c r="K20" s="199"/>
    </row>
    <row r="21" spans="2:11" ht="15" customHeight="1">
      <c r="B21" s="202"/>
      <c r="C21" s="203"/>
      <c r="D21" s="203"/>
      <c r="E21" s="205" t="s">
        <v>84</v>
      </c>
      <c r="F21" s="318" t="s">
        <v>764</v>
      </c>
      <c r="G21" s="318"/>
      <c r="H21" s="318"/>
      <c r="I21" s="318"/>
      <c r="J21" s="318"/>
      <c r="K21" s="199"/>
    </row>
    <row r="22" spans="2:11" ht="15" customHeight="1">
      <c r="B22" s="202"/>
      <c r="C22" s="203"/>
      <c r="D22" s="203"/>
      <c r="E22" s="205" t="s">
        <v>765</v>
      </c>
      <c r="F22" s="318" t="s">
        <v>766</v>
      </c>
      <c r="G22" s="318"/>
      <c r="H22" s="318"/>
      <c r="I22" s="318"/>
      <c r="J22" s="318"/>
      <c r="K22" s="199"/>
    </row>
    <row r="23" spans="2:11" ht="15" customHeight="1">
      <c r="B23" s="202"/>
      <c r="C23" s="203"/>
      <c r="D23" s="203"/>
      <c r="E23" s="205" t="s">
        <v>767</v>
      </c>
      <c r="F23" s="318" t="s">
        <v>768</v>
      </c>
      <c r="G23" s="318"/>
      <c r="H23" s="318"/>
      <c r="I23" s="318"/>
      <c r="J23" s="318"/>
      <c r="K23" s="199"/>
    </row>
    <row r="24" spans="2:1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ht="15" customHeight="1">
      <c r="B25" s="202"/>
      <c r="C25" s="318" t="s">
        <v>769</v>
      </c>
      <c r="D25" s="318"/>
      <c r="E25" s="318"/>
      <c r="F25" s="318"/>
      <c r="G25" s="318"/>
      <c r="H25" s="318"/>
      <c r="I25" s="318"/>
      <c r="J25" s="318"/>
      <c r="K25" s="199"/>
    </row>
    <row r="26" spans="2:11" ht="15" customHeight="1">
      <c r="B26" s="202"/>
      <c r="C26" s="318" t="s">
        <v>770</v>
      </c>
      <c r="D26" s="318"/>
      <c r="E26" s="318"/>
      <c r="F26" s="318"/>
      <c r="G26" s="318"/>
      <c r="H26" s="318"/>
      <c r="I26" s="318"/>
      <c r="J26" s="318"/>
      <c r="K26" s="199"/>
    </row>
    <row r="27" spans="2:11" ht="15" customHeight="1">
      <c r="B27" s="202"/>
      <c r="C27" s="201"/>
      <c r="D27" s="318" t="s">
        <v>771</v>
      </c>
      <c r="E27" s="318"/>
      <c r="F27" s="318"/>
      <c r="G27" s="318"/>
      <c r="H27" s="318"/>
      <c r="I27" s="318"/>
      <c r="J27" s="318"/>
      <c r="K27" s="199"/>
    </row>
    <row r="28" spans="2:11" ht="15" customHeight="1">
      <c r="B28" s="202"/>
      <c r="C28" s="203"/>
      <c r="D28" s="318" t="s">
        <v>772</v>
      </c>
      <c r="E28" s="318"/>
      <c r="F28" s="318"/>
      <c r="G28" s="318"/>
      <c r="H28" s="318"/>
      <c r="I28" s="318"/>
      <c r="J28" s="318"/>
      <c r="K28" s="199"/>
    </row>
    <row r="29" spans="2:1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ht="15" customHeight="1">
      <c r="B30" s="202"/>
      <c r="C30" s="203"/>
      <c r="D30" s="318" t="s">
        <v>773</v>
      </c>
      <c r="E30" s="318"/>
      <c r="F30" s="318"/>
      <c r="G30" s="318"/>
      <c r="H30" s="318"/>
      <c r="I30" s="318"/>
      <c r="J30" s="318"/>
      <c r="K30" s="199"/>
    </row>
    <row r="31" spans="2:11" ht="15" customHeight="1">
      <c r="B31" s="202"/>
      <c r="C31" s="203"/>
      <c r="D31" s="318" t="s">
        <v>774</v>
      </c>
      <c r="E31" s="318"/>
      <c r="F31" s="318"/>
      <c r="G31" s="318"/>
      <c r="H31" s="318"/>
      <c r="I31" s="318"/>
      <c r="J31" s="318"/>
      <c r="K31" s="199"/>
    </row>
    <row r="32" spans="2:1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ht="15" customHeight="1">
      <c r="B33" s="202"/>
      <c r="C33" s="203"/>
      <c r="D33" s="318" t="s">
        <v>775</v>
      </c>
      <c r="E33" s="318"/>
      <c r="F33" s="318"/>
      <c r="G33" s="318"/>
      <c r="H33" s="318"/>
      <c r="I33" s="318"/>
      <c r="J33" s="318"/>
      <c r="K33" s="199"/>
    </row>
    <row r="34" spans="2:11" ht="15" customHeight="1">
      <c r="B34" s="202"/>
      <c r="C34" s="203"/>
      <c r="D34" s="318" t="s">
        <v>776</v>
      </c>
      <c r="E34" s="318"/>
      <c r="F34" s="318"/>
      <c r="G34" s="318"/>
      <c r="H34" s="318"/>
      <c r="I34" s="318"/>
      <c r="J34" s="318"/>
      <c r="K34" s="199"/>
    </row>
    <row r="35" spans="2:11" ht="15" customHeight="1">
      <c r="B35" s="202"/>
      <c r="C35" s="203"/>
      <c r="D35" s="318" t="s">
        <v>777</v>
      </c>
      <c r="E35" s="318"/>
      <c r="F35" s="318"/>
      <c r="G35" s="318"/>
      <c r="H35" s="318"/>
      <c r="I35" s="318"/>
      <c r="J35" s="318"/>
      <c r="K35" s="199"/>
    </row>
    <row r="36" spans="2:11" ht="15" customHeight="1">
      <c r="B36" s="202"/>
      <c r="C36" s="203"/>
      <c r="D36" s="201"/>
      <c r="E36" s="204" t="s">
        <v>110</v>
      </c>
      <c r="F36" s="201"/>
      <c r="G36" s="318" t="s">
        <v>778</v>
      </c>
      <c r="H36" s="318"/>
      <c r="I36" s="318"/>
      <c r="J36" s="318"/>
      <c r="K36" s="199"/>
    </row>
    <row r="37" spans="2:11" ht="30.75" customHeight="1">
      <c r="B37" s="202"/>
      <c r="C37" s="203"/>
      <c r="D37" s="201"/>
      <c r="E37" s="204" t="s">
        <v>779</v>
      </c>
      <c r="F37" s="201"/>
      <c r="G37" s="318" t="s">
        <v>780</v>
      </c>
      <c r="H37" s="318"/>
      <c r="I37" s="318"/>
      <c r="J37" s="318"/>
      <c r="K37" s="199"/>
    </row>
    <row r="38" spans="2:11" ht="15" customHeight="1">
      <c r="B38" s="202"/>
      <c r="C38" s="203"/>
      <c r="D38" s="201"/>
      <c r="E38" s="204" t="s">
        <v>53</v>
      </c>
      <c r="F38" s="201"/>
      <c r="G38" s="318" t="s">
        <v>781</v>
      </c>
      <c r="H38" s="318"/>
      <c r="I38" s="318"/>
      <c r="J38" s="318"/>
      <c r="K38" s="199"/>
    </row>
    <row r="39" spans="2:11" ht="15" customHeight="1">
      <c r="B39" s="202"/>
      <c r="C39" s="203"/>
      <c r="D39" s="201"/>
      <c r="E39" s="204" t="s">
        <v>54</v>
      </c>
      <c r="F39" s="201"/>
      <c r="G39" s="318" t="s">
        <v>782</v>
      </c>
      <c r="H39" s="318"/>
      <c r="I39" s="318"/>
      <c r="J39" s="318"/>
      <c r="K39" s="199"/>
    </row>
    <row r="40" spans="2:11" ht="15" customHeight="1">
      <c r="B40" s="202"/>
      <c r="C40" s="203"/>
      <c r="D40" s="201"/>
      <c r="E40" s="204" t="s">
        <v>111</v>
      </c>
      <c r="F40" s="201"/>
      <c r="G40" s="318" t="s">
        <v>783</v>
      </c>
      <c r="H40" s="318"/>
      <c r="I40" s="318"/>
      <c r="J40" s="318"/>
      <c r="K40" s="199"/>
    </row>
    <row r="41" spans="2:11" ht="15" customHeight="1">
      <c r="B41" s="202"/>
      <c r="C41" s="203"/>
      <c r="D41" s="201"/>
      <c r="E41" s="204" t="s">
        <v>112</v>
      </c>
      <c r="F41" s="201"/>
      <c r="G41" s="318" t="s">
        <v>784</v>
      </c>
      <c r="H41" s="318"/>
      <c r="I41" s="318"/>
      <c r="J41" s="318"/>
      <c r="K41" s="199"/>
    </row>
    <row r="42" spans="2:11" ht="15" customHeight="1">
      <c r="B42" s="202"/>
      <c r="C42" s="203"/>
      <c r="D42" s="201"/>
      <c r="E42" s="204" t="s">
        <v>785</v>
      </c>
      <c r="F42" s="201"/>
      <c r="G42" s="318" t="s">
        <v>786</v>
      </c>
      <c r="H42" s="318"/>
      <c r="I42" s="318"/>
      <c r="J42" s="318"/>
      <c r="K42" s="199"/>
    </row>
    <row r="43" spans="2:11" ht="15" customHeight="1">
      <c r="B43" s="202"/>
      <c r="C43" s="203"/>
      <c r="D43" s="201"/>
      <c r="E43" s="204"/>
      <c r="F43" s="201"/>
      <c r="G43" s="318" t="s">
        <v>787</v>
      </c>
      <c r="H43" s="318"/>
      <c r="I43" s="318"/>
      <c r="J43" s="318"/>
      <c r="K43" s="199"/>
    </row>
    <row r="44" spans="2:11" ht="15" customHeight="1">
      <c r="B44" s="202"/>
      <c r="C44" s="203"/>
      <c r="D44" s="201"/>
      <c r="E44" s="204" t="s">
        <v>788</v>
      </c>
      <c r="F44" s="201"/>
      <c r="G44" s="318" t="s">
        <v>789</v>
      </c>
      <c r="H44" s="318"/>
      <c r="I44" s="318"/>
      <c r="J44" s="318"/>
      <c r="K44" s="199"/>
    </row>
    <row r="45" spans="2:11" ht="15" customHeight="1">
      <c r="B45" s="202"/>
      <c r="C45" s="203"/>
      <c r="D45" s="201"/>
      <c r="E45" s="204" t="s">
        <v>114</v>
      </c>
      <c r="F45" s="201"/>
      <c r="G45" s="318" t="s">
        <v>790</v>
      </c>
      <c r="H45" s="318"/>
      <c r="I45" s="318"/>
      <c r="J45" s="318"/>
      <c r="K45" s="199"/>
    </row>
    <row r="46" spans="2:1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ht="15" customHeight="1">
      <c r="B47" s="202"/>
      <c r="C47" s="203"/>
      <c r="D47" s="318" t="s">
        <v>791</v>
      </c>
      <c r="E47" s="318"/>
      <c r="F47" s="318"/>
      <c r="G47" s="318"/>
      <c r="H47" s="318"/>
      <c r="I47" s="318"/>
      <c r="J47" s="318"/>
      <c r="K47" s="199"/>
    </row>
    <row r="48" spans="2:11" ht="15" customHeight="1">
      <c r="B48" s="202"/>
      <c r="C48" s="203"/>
      <c r="D48" s="203"/>
      <c r="E48" s="318" t="s">
        <v>792</v>
      </c>
      <c r="F48" s="318"/>
      <c r="G48" s="318"/>
      <c r="H48" s="318"/>
      <c r="I48" s="318"/>
      <c r="J48" s="318"/>
      <c r="K48" s="199"/>
    </row>
    <row r="49" spans="2:11" ht="15" customHeight="1">
      <c r="B49" s="202"/>
      <c r="C49" s="203"/>
      <c r="D49" s="203"/>
      <c r="E49" s="318" t="s">
        <v>793</v>
      </c>
      <c r="F49" s="318"/>
      <c r="G49" s="318"/>
      <c r="H49" s="318"/>
      <c r="I49" s="318"/>
      <c r="J49" s="318"/>
      <c r="K49" s="199"/>
    </row>
    <row r="50" spans="2:11" ht="15" customHeight="1">
      <c r="B50" s="202"/>
      <c r="C50" s="203"/>
      <c r="D50" s="203"/>
      <c r="E50" s="318" t="s">
        <v>794</v>
      </c>
      <c r="F50" s="318"/>
      <c r="G50" s="318"/>
      <c r="H50" s="318"/>
      <c r="I50" s="318"/>
      <c r="J50" s="318"/>
      <c r="K50" s="199"/>
    </row>
    <row r="51" spans="2:11" ht="15" customHeight="1">
      <c r="B51" s="202"/>
      <c r="C51" s="203"/>
      <c r="D51" s="318" t="s">
        <v>795</v>
      </c>
      <c r="E51" s="318"/>
      <c r="F51" s="318"/>
      <c r="G51" s="318"/>
      <c r="H51" s="318"/>
      <c r="I51" s="318"/>
      <c r="J51" s="318"/>
      <c r="K51" s="199"/>
    </row>
    <row r="52" spans="2:11" ht="25.5" customHeight="1">
      <c r="B52" s="198"/>
      <c r="C52" s="319" t="s">
        <v>796</v>
      </c>
      <c r="D52" s="319"/>
      <c r="E52" s="319"/>
      <c r="F52" s="319"/>
      <c r="G52" s="319"/>
      <c r="H52" s="319"/>
      <c r="I52" s="319"/>
      <c r="J52" s="319"/>
      <c r="K52" s="199"/>
    </row>
    <row r="53" spans="2:1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ht="15" customHeight="1">
      <c r="B54" s="198"/>
      <c r="C54" s="318" t="s">
        <v>797</v>
      </c>
      <c r="D54" s="318"/>
      <c r="E54" s="318"/>
      <c r="F54" s="318"/>
      <c r="G54" s="318"/>
      <c r="H54" s="318"/>
      <c r="I54" s="318"/>
      <c r="J54" s="318"/>
      <c r="K54" s="199"/>
    </row>
    <row r="55" spans="2:11" ht="15" customHeight="1">
      <c r="B55" s="198"/>
      <c r="C55" s="318" t="s">
        <v>798</v>
      </c>
      <c r="D55" s="318"/>
      <c r="E55" s="318"/>
      <c r="F55" s="318"/>
      <c r="G55" s="318"/>
      <c r="H55" s="318"/>
      <c r="I55" s="318"/>
      <c r="J55" s="318"/>
      <c r="K55" s="199"/>
    </row>
    <row r="56" spans="2:1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ht="15" customHeight="1">
      <c r="B57" s="198"/>
      <c r="C57" s="318" t="s">
        <v>799</v>
      </c>
      <c r="D57" s="318"/>
      <c r="E57" s="318"/>
      <c r="F57" s="318"/>
      <c r="G57" s="318"/>
      <c r="H57" s="318"/>
      <c r="I57" s="318"/>
      <c r="J57" s="318"/>
      <c r="K57" s="199"/>
    </row>
    <row r="58" spans="2:11" ht="15" customHeight="1">
      <c r="B58" s="198"/>
      <c r="C58" s="203"/>
      <c r="D58" s="318" t="s">
        <v>800</v>
      </c>
      <c r="E58" s="318"/>
      <c r="F58" s="318"/>
      <c r="G58" s="318"/>
      <c r="H58" s="318"/>
      <c r="I58" s="318"/>
      <c r="J58" s="318"/>
      <c r="K58" s="199"/>
    </row>
    <row r="59" spans="2:11" ht="15" customHeight="1">
      <c r="B59" s="198"/>
      <c r="C59" s="203"/>
      <c r="D59" s="318" t="s">
        <v>801</v>
      </c>
      <c r="E59" s="318"/>
      <c r="F59" s="318"/>
      <c r="G59" s="318"/>
      <c r="H59" s="318"/>
      <c r="I59" s="318"/>
      <c r="J59" s="318"/>
      <c r="K59" s="199"/>
    </row>
    <row r="60" spans="2:11" ht="15" customHeight="1">
      <c r="B60" s="198"/>
      <c r="C60" s="203"/>
      <c r="D60" s="318" t="s">
        <v>802</v>
      </c>
      <c r="E60" s="318"/>
      <c r="F60" s="318"/>
      <c r="G60" s="318"/>
      <c r="H60" s="318"/>
      <c r="I60" s="318"/>
      <c r="J60" s="318"/>
      <c r="K60" s="199"/>
    </row>
    <row r="61" spans="2:11" ht="15" customHeight="1">
      <c r="B61" s="198"/>
      <c r="C61" s="203"/>
      <c r="D61" s="318" t="s">
        <v>803</v>
      </c>
      <c r="E61" s="318"/>
      <c r="F61" s="318"/>
      <c r="G61" s="318"/>
      <c r="H61" s="318"/>
      <c r="I61" s="318"/>
      <c r="J61" s="318"/>
      <c r="K61" s="199"/>
    </row>
    <row r="62" spans="2:11" ht="15" customHeight="1">
      <c r="B62" s="198"/>
      <c r="C62" s="203"/>
      <c r="D62" s="321" t="s">
        <v>804</v>
      </c>
      <c r="E62" s="321"/>
      <c r="F62" s="321"/>
      <c r="G62" s="321"/>
      <c r="H62" s="321"/>
      <c r="I62" s="321"/>
      <c r="J62" s="321"/>
      <c r="K62" s="199"/>
    </row>
    <row r="63" spans="2:11" ht="15" customHeight="1">
      <c r="B63" s="198"/>
      <c r="C63" s="203"/>
      <c r="D63" s="318" t="s">
        <v>805</v>
      </c>
      <c r="E63" s="318"/>
      <c r="F63" s="318"/>
      <c r="G63" s="318"/>
      <c r="H63" s="318"/>
      <c r="I63" s="318"/>
      <c r="J63" s="318"/>
      <c r="K63" s="199"/>
    </row>
    <row r="64" spans="2:1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ht="15" customHeight="1">
      <c r="B65" s="198"/>
      <c r="C65" s="203"/>
      <c r="D65" s="318" t="s">
        <v>806</v>
      </c>
      <c r="E65" s="318"/>
      <c r="F65" s="318"/>
      <c r="G65" s="318"/>
      <c r="H65" s="318"/>
      <c r="I65" s="318"/>
      <c r="J65" s="318"/>
      <c r="K65" s="199"/>
    </row>
    <row r="66" spans="2:11" ht="15" customHeight="1">
      <c r="B66" s="198"/>
      <c r="C66" s="203"/>
      <c r="D66" s="321" t="s">
        <v>807</v>
      </c>
      <c r="E66" s="321"/>
      <c r="F66" s="321"/>
      <c r="G66" s="321"/>
      <c r="H66" s="321"/>
      <c r="I66" s="321"/>
      <c r="J66" s="321"/>
      <c r="K66" s="199"/>
    </row>
    <row r="67" spans="2:11" ht="15" customHeight="1">
      <c r="B67" s="198"/>
      <c r="C67" s="203"/>
      <c r="D67" s="318" t="s">
        <v>808</v>
      </c>
      <c r="E67" s="318"/>
      <c r="F67" s="318"/>
      <c r="G67" s="318"/>
      <c r="H67" s="318"/>
      <c r="I67" s="318"/>
      <c r="J67" s="318"/>
      <c r="K67" s="199"/>
    </row>
    <row r="68" spans="2:11" ht="15" customHeight="1">
      <c r="B68" s="198"/>
      <c r="C68" s="203"/>
      <c r="D68" s="318" t="s">
        <v>809</v>
      </c>
      <c r="E68" s="318"/>
      <c r="F68" s="318"/>
      <c r="G68" s="318"/>
      <c r="H68" s="318"/>
      <c r="I68" s="318"/>
      <c r="J68" s="318"/>
      <c r="K68" s="199"/>
    </row>
    <row r="69" spans="2:11" ht="15" customHeight="1">
      <c r="B69" s="198"/>
      <c r="C69" s="203"/>
      <c r="D69" s="318" t="s">
        <v>810</v>
      </c>
      <c r="E69" s="318"/>
      <c r="F69" s="318"/>
      <c r="G69" s="318"/>
      <c r="H69" s="318"/>
      <c r="I69" s="318"/>
      <c r="J69" s="318"/>
      <c r="K69" s="199"/>
    </row>
    <row r="70" spans="2:11" ht="15" customHeight="1">
      <c r="B70" s="198"/>
      <c r="C70" s="203"/>
      <c r="D70" s="318" t="s">
        <v>811</v>
      </c>
      <c r="E70" s="318"/>
      <c r="F70" s="318"/>
      <c r="G70" s="318"/>
      <c r="H70" s="318"/>
      <c r="I70" s="318"/>
      <c r="J70" s="318"/>
      <c r="K70" s="199"/>
    </row>
    <row r="71" spans="2:1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ht="45" customHeight="1">
      <c r="B75" s="215"/>
      <c r="C75" s="322" t="s">
        <v>812</v>
      </c>
      <c r="D75" s="322"/>
      <c r="E75" s="322"/>
      <c r="F75" s="322"/>
      <c r="G75" s="322"/>
      <c r="H75" s="322"/>
      <c r="I75" s="322"/>
      <c r="J75" s="322"/>
      <c r="K75" s="216"/>
    </row>
    <row r="76" spans="2:11" ht="17.25" customHeight="1">
      <c r="B76" s="215"/>
      <c r="C76" s="217" t="s">
        <v>813</v>
      </c>
      <c r="D76" s="217"/>
      <c r="E76" s="217"/>
      <c r="F76" s="217" t="s">
        <v>814</v>
      </c>
      <c r="G76" s="218"/>
      <c r="H76" s="217" t="s">
        <v>54</v>
      </c>
      <c r="I76" s="217" t="s">
        <v>57</v>
      </c>
      <c r="J76" s="217" t="s">
        <v>815</v>
      </c>
      <c r="K76" s="216"/>
    </row>
    <row r="77" spans="2:11" ht="17.25" customHeight="1">
      <c r="B77" s="215"/>
      <c r="C77" s="219" t="s">
        <v>816</v>
      </c>
      <c r="D77" s="219"/>
      <c r="E77" s="219"/>
      <c r="F77" s="220" t="s">
        <v>817</v>
      </c>
      <c r="G77" s="221"/>
      <c r="H77" s="219"/>
      <c r="I77" s="219"/>
      <c r="J77" s="219" t="s">
        <v>818</v>
      </c>
      <c r="K77" s="216"/>
    </row>
    <row r="78" spans="2:1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ht="15" customHeight="1">
      <c r="B79" s="215"/>
      <c r="C79" s="204" t="s">
        <v>53</v>
      </c>
      <c r="D79" s="224"/>
      <c r="E79" s="224"/>
      <c r="F79" s="225" t="s">
        <v>819</v>
      </c>
      <c r="G79" s="226"/>
      <c r="H79" s="204" t="s">
        <v>820</v>
      </c>
      <c r="I79" s="204" t="s">
        <v>821</v>
      </c>
      <c r="J79" s="204">
        <v>20</v>
      </c>
      <c r="K79" s="216"/>
    </row>
    <row r="80" spans="2:11" ht="15" customHeight="1">
      <c r="B80" s="215"/>
      <c r="C80" s="204" t="s">
        <v>822</v>
      </c>
      <c r="D80" s="204"/>
      <c r="E80" s="204"/>
      <c r="F80" s="225" t="s">
        <v>819</v>
      </c>
      <c r="G80" s="226"/>
      <c r="H80" s="204" t="s">
        <v>823</v>
      </c>
      <c r="I80" s="204" t="s">
        <v>821</v>
      </c>
      <c r="J80" s="204">
        <v>120</v>
      </c>
      <c r="K80" s="216"/>
    </row>
    <row r="81" spans="2:11" ht="15" customHeight="1">
      <c r="B81" s="227"/>
      <c r="C81" s="204" t="s">
        <v>824</v>
      </c>
      <c r="D81" s="204"/>
      <c r="E81" s="204"/>
      <c r="F81" s="225" t="s">
        <v>825</v>
      </c>
      <c r="G81" s="226"/>
      <c r="H81" s="204" t="s">
        <v>826</v>
      </c>
      <c r="I81" s="204" t="s">
        <v>821</v>
      </c>
      <c r="J81" s="204">
        <v>50</v>
      </c>
      <c r="K81" s="216"/>
    </row>
    <row r="82" spans="2:11" ht="15" customHeight="1">
      <c r="B82" s="227"/>
      <c r="C82" s="204" t="s">
        <v>827</v>
      </c>
      <c r="D82" s="204"/>
      <c r="E82" s="204"/>
      <c r="F82" s="225" t="s">
        <v>819</v>
      </c>
      <c r="G82" s="226"/>
      <c r="H82" s="204" t="s">
        <v>828</v>
      </c>
      <c r="I82" s="204" t="s">
        <v>829</v>
      </c>
      <c r="J82" s="204"/>
      <c r="K82" s="216"/>
    </row>
    <row r="83" spans="2:11" ht="15" customHeight="1">
      <c r="B83" s="227"/>
      <c r="C83" s="204" t="s">
        <v>830</v>
      </c>
      <c r="D83" s="204"/>
      <c r="E83" s="204"/>
      <c r="F83" s="225" t="s">
        <v>825</v>
      </c>
      <c r="G83" s="204"/>
      <c r="H83" s="204" t="s">
        <v>831</v>
      </c>
      <c r="I83" s="204" t="s">
        <v>821</v>
      </c>
      <c r="J83" s="204">
        <v>15</v>
      </c>
      <c r="K83" s="216"/>
    </row>
    <row r="84" spans="2:11" ht="15" customHeight="1">
      <c r="B84" s="227"/>
      <c r="C84" s="204" t="s">
        <v>832</v>
      </c>
      <c r="D84" s="204"/>
      <c r="E84" s="204"/>
      <c r="F84" s="225" t="s">
        <v>825</v>
      </c>
      <c r="G84" s="204"/>
      <c r="H84" s="204" t="s">
        <v>833</v>
      </c>
      <c r="I84" s="204" t="s">
        <v>821</v>
      </c>
      <c r="J84" s="204">
        <v>15</v>
      </c>
      <c r="K84" s="216"/>
    </row>
    <row r="85" spans="2:11" ht="15" customHeight="1">
      <c r="B85" s="227"/>
      <c r="C85" s="204" t="s">
        <v>834</v>
      </c>
      <c r="D85" s="204"/>
      <c r="E85" s="204"/>
      <c r="F85" s="225" t="s">
        <v>825</v>
      </c>
      <c r="G85" s="204"/>
      <c r="H85" s="204" t="s">
        <v>835</v>
      </c>
      <c r="I85" s="204" t="s">
        <v>821</v>
      </c>
      <c r="J85" s="204">
        <v>20</v>
      </c>
      <c r="K85" s="216"/>
    </row>
    <row r="86" spans="2:11" ht="15" customHeight="1">
      <c r="B86" s="227"/>
      <c r="C86" s="204" t="s">
        <v>836</v>
      </c>
      <c r="D86" s="204"/>
      <c r="E86" s="204"/>
      <c r="F86" s="225" t="s">
        <v>825</v>
      </c>
      <c r="G86" s="204"/>
      <c r="H86" s="204" t="s">
        <v>837</v>
      </c>
      <c r="I86" s="204" t="s">
        <v>821</v>
      </c>
      <c r="J86" s="204">
        <v>20</v>
      </c>
      <c r="K86" s="216"/>
    </row>
    <row r="87" spans="2:11" ht="15" customHeight="1">
      <c r="B87" s="227"/>
      <c r="C87" s="204" t="s">
        <v>838</v>
      </c>
      <c r="D87" s="204"/>
      <c r="E87" s="204"/>
      <c r="F87" s="225" t="s">
        <v>825</v>
      </c>
      <c r="G87" s="226"/>
      <c r="H87" s="204" t="s">
        <v>839</v>
      </c>
      <c r="I87" s="204" t="s">
        <v>821</v>
      </c>
      <c r="J87" s="204">
        <v>50</v>
      </c>
      <c r="K87" s="216"/>
    </row>
    <row r="88" spans="2:11" ht="15" customHeight="1">
      <c r="B88" s="227"/>
      <c r="C88" s="204" t="s">
        <v>840</v>
      </c>
      <c r="D88" s="204"/>
      <c r="E88" s="204"/>
      <c r="F88" s="225" t="s">
        <v>825</v>
      </c>
      <c r="G88" s="226"/>
      <c r="H88" s="204" t="s">
        <v>841</v>
      </c>
      <c r="I88" s="204" t="s">
        <v>821</v>
      </c>
      <c r="J88" s="204">
        <v>20</v>
      </c>
      <c r="K88" s="216"/>
    </row>
    <row r="89" spans="2:11" ht="15" customHeight="1">
      <c r="B89" s="227"/>
      <c r="C89" s="204" t="s">
        <v>842</v>
      </c>
      <c r="D89" s="204"/>
      <c r="E89" s="204"/>
      <c r="F89" s="225" t="s">
        <v>825</v>
      </c>
      <c r="G89" s="226"/>
      <c r="H89" s="204" t="s">
        <v>843</v>
      </c>
      <c r="I89" s="204" t="s">
        <v>821</v>
      </c>
      <c r="J89" s="204">
        <v>20</v>
      </c>
      <c r="K89" s="216"/>
    </row>
    <row r="90" spans="2:11" ht="15" customHeight="1">
      <c r="B90" s="227"/>
      <c r="C90" s="204" t="s">
        <v>844</v>
      </c>
      <c r="D90" s="204"/>
      <c r="E90" s="204"/>
      <c r="F90" s="225" t="s">
        <v>825</v>
      </c>
      <c r="G90" s="226"/>
      <c r="H90" s="204" t="s">
        <v>845</v>
      </c>
      <c r="I90" s="204" t="s">
        <v>821</v>
      </c>
      <c r="J90" s="204">
        <v>50</v>
      </c>
      <c r="K90" s="216"/>
    </row>
    <row r="91" spans="2:11" ht="15" customHeight="1">
      <c r="B91" s="227"/>
      <c r="C91" s="204" t="s">
        <v>846</v>
      </c>
      <c r="D91" s="204"/>
      <c r="E91" s="204"/>
      <c r="F91" s="225" t="s">
        <v>825</v>
      </c>
      <c r="G91" s="226"/>
      <c r="H91" s="204" t="s">
        <v>846</v>
      </c>
      <c r="I91" s="204" t="s">
        <v>821</v>
      </c>
      <c r="J91" s="204">
        <v>50</v>
      </c>
      <c r="K91" s="216"/>
    </row>
    <row r="92" spans="2:11" ht="15" customHeight="1">
      <c r="B92" s="227"/>
      <c r="C92" s="204" t="s">
        <v>847</v>
      </c>
      <c r="D92" s="204"/>
      <c r="E92" s="204"/>
      <c r="F92" s="225" t="s">
        <v>825</v>
      </c>
      <c r="G92" s="226"/>
      <c r="H92" s="204" t="s">
        <v>848</v>
      </c>
      <c r="I92" s="204" t="s">
        <v>821</v>
      </c>
      <c r="J92" s="204">
        <v>255</v>
      </c>
      <c r="K92" s="216"/>
    </row>
    <row r="93" spans="2:11" ht="15" customHeight="1">
      <c r="B93" s="227"/>
      <c r="C93" s="204" t="s">
        <v>849</v>
      </c>
      <c r="D93" s="204"/>
      <c r="E93" s="204"/>
      <c r="F93" s="225" t="s">
        <v>819</v>
      </c>
      <c r="G93" s="226"/>
      <c r="H93" s="204" t="s">
        <v>850</v>
      </c>
      <c r="I93" s="204" t="s">
        <v>851</v>
      </c>
      <c r="J93" s="204"/>
      <c r="K93" s="216"/>
    </row>
    <row r="94" spans="2:11" ht="15" customHeight="1">
      <c r="B94" s="227"/>
      <c r="C94" s="204" t="s">
        <v>852</v>
      </c>
      <c r="D94" s="204"/>
      <c r="E94" s="204"/>
      <c r="F94" s="225" t="s">
        <v>819</v>
      </c>
      <c r="G94" s="226"/>
      <c r="H94" s="204" t="s">
        <v>853</v>
      </c>
      <c r="I94" s="204" t="s">
        <v>854</v>
      </c>
      <c r="J94" s="204"/>
      <c r="K94" s="216"/>
    </row>
    <row r="95" spans="2:11" ht="15" customHeight="1">
      <c r="B95" s="227"/>
      <c r="C95" s="204" t="s">
        <v>855</v>
      </c>
      <c r="D95" s="204"/>
      <c r="E95" s="204"/>
      <c r="F95" s="225" t="s">
        <v>819</v>
      </c>
      <c r="G95" s="226"/>
      <c r="H95" s="204" t="s">
        <v>855</v>
      </c>
      <c r="I95" s="204" t="s">
        <v>854</v>
      </c>
      <c r="J95" s="204"/>
      <c r="K95" s="216"/>
    </row>
    <row r="96" spans="2:11" ht="15" customHeight="1">
      <c r="B96" s="227"/>
      <c r="C96" s="204" t="s">
        <v>38</v>
      </c>
      <c r="D96" s="204"/>
      <c r="E96" s="204"/>
      <c r="F96" s="225" t="s">
        <v>819</v>
      </c>
      <c r="G96" s="226"/>
      <c r="H96" s="204" t="s">
        <v>856</v>
      </c>
      <c r="I96" s="204" t="s">
        <v>854</v>
      </c>
      <c r="J96" s="204"/>
      <c r="K96" s="216"/>
    </row>
    <row r="97" spans="2:11" ht="15" customHeight="1">
      <c r="B97" s="227"/>
      <c r="C97" s="204" t="s">
        <v>48</v>
      </c>
      <c r="D97" s="204"/>
      <c r="E97" s="204"/>
      <c r="F97" s="225" t="s">
        <v>819</v>
      </c>
      <c r="G97" s="226"/>
      <c r="H97" s="204" t="s">
        <v>857</v>
      </c>
      <c r="I97" s="204" t="s">
        <v>854</v>
      </c>
      <c r="J97" s="204"/>
      <c r="K97" s="216"/>
    </row>
    <row r="98" spans="2:1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ht="45" customHeight="1">
      <c r="B102" s="215"/>
      <c r="C102" s="322" t="s">
        <v>858</v>
      </c>
      <c r="D102" s="322"/>
      <c r="E102" s="322"/>
      <c r="F102" s="322"/>
      <c r="G102" s="322"/>
      <c r="H102" s="322"/>
      <c r="I102" s="322"/>
      <c r="J102" s="322"/>
      <c r="K102" s="216"/>
    </row>
    <row r="103" spans="2:11" ht="17.25" customHeight="1">
      <c r="B103" s="215"/>
      <c r="C103" s="217" t="s">
        <v>813</v>
      </c>
      <c r="D103" s="217"/>
      <c r="E103" s="217"/>
      <c r="F103" s="217" t="s">
        <v>814</v>
      </c>
      <c r="G103" s="218"/>
      <c r="H103" s="217" t="s">
        <v>54</v>
      </c>
      <c r="I103" s="217" t="s">
        <v>57</v>
      </c>
      <c r="J103" s="217" t="s">
        <v>815</v>
      </c>
      <c r="K103" s="216"/>
    </row>
    <row r="104" spans="2:11" ht="17.25" customHeight="1">
      <c r="B104" s="215"/>
      <c r="C104" s="219" t="s">
        <v>816</v>
      </c>
      <c r="D104" s="219"/>
      <c r="E104" s="219"/>
      <c r="F104" s="220" t="s">
        <v>817</v>
      </c>
      <c r="G104" s="221"/>
      <c r="H104" s="219"/>
      <c r="I104" s="219"/>
      <c r="J104" s="219" t="s">
        <v>818</v>
      </c>
      <c r="K104" s="216"/>
    </row>
    <row r="105" spans="2:11" ht="5.25" customHeight="1">
      <c r="B105" s="215"/>
      <c r="C105" s="217"/>
      <c r="D105" s="217"/>
      <c r="E105" s="217"/>
      <c r="F105" s="217"/>
      <c r="G105" s="233"/>
      <c r="H105" s="217"/>
      <c r="I105" s="217"/>
      <c r="J105" s="217"/>
      <c r="K105" s="216"/>
    </row>
    <row r="106" spans="2:11" ht="15" customHeight="1">
      <c r="B106" s="215"/>
      <c r="C106" s="204" t="s">
        <v>53</v>
      </c>
      <c r="D106" s="224"/>
      <c r="E106" s="224"/>
      <c r="F106" s="225" t="s">
        <v>819</v>
      </c>
      <c r="G106" s="204"/>
      <c r="H106" s="204" t="s">
        <v>859</v>
      </c>
      <c r="I106" s="204" t="s">
        <v>821</v>
      </c>
      <c r="J106" s="204">
        <v>20</v>
      </c>
      <c r="K106" s="216"/>
    </row>
    <row r="107" spans="2:11" ht="15" customHeight="1">
      <c r="B107" s="215"/>
      <c r="C107" s="204" t="s">
        <v>822</v>
      </c>
      <c r="D107" s="204"/>
      <c r="E107" s="204"/>
      <c r="F107" s="225" t="s">
        <v>819</v>
      </c>
      <c r="G107" s="204"/>
      <c r="H107" s="204" t="s">
        <v>859</v>
      </c>
      <c r="I107" s="204" t="s">
        <v>821</v>
      </c>
      <c r="J107" s="204">
        <v>120</v>
      </c>
      <c r="K107" s="216"/>
    </row>
    <row r="108" spans="2:11" ht="15" customHeight="1">
      <c r="B108" s="227"/>
      <c r="C108" s="204" t="s">
        <v>824</v>
      </c>
      <c r="D108" s="204"/>
      <c r="E108" s="204"/>
      <c r="F108" s="225" t="s">
        <v>825</v>
      </c>
      <c r="G108" s="204"/>
      <c r="H108" s="204" t="s">
        <v>859</v>
      </c>
      <c r="I108" s="204" t="s">
        <v>821</v>
      </c>
      <c r="J108" s="204">
        <v>50</v>
      </c>
      <c r="K108" s="216"/>
    </row>
    <row r="109" spans="2:11" ht="15" customHeight="1">
      <c r="B109" s="227"/>
      <c r="C109" s="204" t="s">
        <v>827</v>
      </c>
      <c r="D109" s="204"/>
      <c r="E109" s="204"/>
      <c r="F109" s="225" t="s">
        <v>819</v>
      </c>
      <c r="G109" s="204"/>
      <c r="H109" s="204" t="s">
        <v>859</v>
      </c>
      <c r="I109" s="204" t="s">
        <v>829</v>
      </c>
      <c r="J109" s="204"/>
      <c r="K109" s="216"/>
    </row>
    <row r="110" spans="2:11" ht="15" customHeight="1">
      <c r="B110" s="227"/>
      <c r="C110" s="204" t="s">
        <v>838</v>
      </c>
      <c r="D110" s="204"/>
      <c r="E110" s="204"/>
      <c r="F110" s="225" t="s">
        <v>825</v>
      </c>
      <c r="G110" s="204"/>
      <c r="H110" s="204" t="s">
        <v>859</v>
      </c>
      <c r="I110" s="204" t="s">
        <v>821</v>
      </c>
      <c r="J110" s="204">
        <v>50</v>
      </c>
      <c r="K110" s="216"/>
    </row>
    <row r="111" spans="2:11" ht="15" customHeight="1">
      <c r="B111" s="227"/>
      <c r="C111" s="204" t="s">
        <v>846</v>
      </c>
      <c r="D111" s="204"/>
      <c r="E111" s="204"/>
      <c r="F111" s="225" t="s">
        <v>825</v>
      </c>
      <c r="G111" s="204"/>
      <c r="H111" s="204" t="s">
        <v>859</v>
      </c>
      <c r="I111" s="204" t="s">
        <v>821</v>
      </c>
      <c r="J111" s="204">
        <v>50</v>
      </c>
      <c r="K111" s="216"/>
    </row>
    <row r="112" spans="2:11" ht="15" customHeight="1">
      <c r="B112" s="227"/>
      <c r="C112" s="204" t="s">
        <v>844</v>
      </c>
      <c r="D112" s="204"/>
      <c r="E112" s="204"/>
      <c r="F112" s="225" t="s">
        <v>825</v>
      </c>
      <c r="G112" s="204"/>
      <c r="H112" s="204" t="s">
        <v>859</v>
      </c>
      <c r="I112" s="204" t="s">
        <v>821</v>
      </c>
      <c r="J112" s="204">
        <v>50</v>
      </c>
      <c r="K112" s="216"/>
    </row>
    <row r="113" spans="2:11" ht="15" customHeight="1">
      <c r="B113" s="227"/>
      <c r="C113" s="204" t="s">
        <v>53</v>
      </c>
      <c r="D113" s="204"/>
      <c r="E113" s="204"/>
      <c r="F113" s="225" t="s">
        <v>819</v>
      </c>
      <c r="G113" s="204"/>
      <c r="H113" s="204" t="s">
        <v>860</v>
      </c>
      <c r="I113" s="204" t="s">
        <v>821</v>
      </c>
      <c r="J113" s="204">
        <v>20</v>
      </c>
      <c r="K113" s="216"/>
    </row>
    <row r="114" spans="2:11" ht="15" customHeight="1">
      <c r="B114" s="227"/>
      <c r="C114" s="204" t="s">
        <v>861</v>
      </c>
      <c r="D114" s="204"/>
      <c r="E114" s="204"/>
      <c r="F114" s="225" t="s">
        <v>819</v>
      </c>
      <c r="G114" s="204"/>
      <c r="H114" s="204" t="s">
        <v>862</v>
      </c>
      <c r="I114" s="204" t="s">
        <v>821</v>
      </c>
      <c r="J114" s="204">
        <v>120</v>
      </c>
      <c r="K114" s="216"/>
    </row>
    <row r="115" spans="2:11" ht="15" customHeight="1">
      <c r="B115" s="227"/>
      <c r="C115" s="204" t="s">
        <v>38</v>
      </c>
      <c r="D115" s="204"/>
      <c r="E115" s="204"/>
      <c r="F115" s="225" t="s">
        <v>819</v>
      </c>
      <c r="G115" s="204"/>
      <c r="H115" s="204" t="s">
        <v>863</v>
      </c>
      <c r="I115" s="204" t="s">
        <v>854</v>
      </c>
      <c r="J115" s="204"/>
      <c r="K115" s="216"/>
    </row>
    <row r="116" spans="2:11" ht="15" customHeight="1">
      <c r="B116" s="227"/>
      <c r="C116" s="204" t="s">
        <v>48</v>
      </c>
      <c r="D116" s="204"/>
      <c r="E116" s="204"/>
      <c r="F116" s="225" t="s">
        <v>819</v>
      </c>
      <c r="G116" s="204"/>
      <c r="H116" s="204" t="s">
        <v>864</v>
      </c>
      <c r="I116" s="204" t="s">
        <v>854</v>
      </c>
      <c r="J116" s="204"/>
      <c r="K116" s="216"/>
    </row>
    <row r="117" spans="2:11" ht="15" customHeight="1">
      <c r="B117" s="227"/>
      <c r="C117" s="204" t="s">
        <v>57</v>
      </c>
      <c r="D117" s="204"/>
      <c r="E117" s="204"/>
      <c r="F117" s="225" t="s">
        <v>819</v>
      </c>
      <c r="G117" s="204"/>
      <c r="H117" s="204" t="s">
        <v>865</v>
      </c>
      <c r="I117" s="204" t="s">
        <v>866</v>
      </c>
      <c r="J117" s="204"/>
      <c r="K117" s="216"/>
    </row>
    <row r="118" spans="2:1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ht="45" customHeight="1">
      <c r="B122" s="241"/>
      <c r="C122" s="320" t="s">
        <v>867</v>
      </c>
      <c r="D122" s="320"/>
      <c r="E122" s="320"/>
      <c r="F122" s="320"/>
      <c r="G122" s="320"/>
      <c r="H122" s="320"/>
      <c r="I122" s="320"/>
      <c r="J122" s="320"/>
      <c r="K122" s="242"/>
    </row>
    <row r="123" spans="2:11" ht="17.25" customHeight="1">
      <c r="B123" s="243"/>
      <c r="C123" s="217" t="s">
        <v>813</v>
      </c>
      <c r="D123" s="217"/>
      <c r="E123" s="217"/>
      <c r="F123" s="217" t="s">
        <v>814</v>
      </c>
      <c r="G123" s="218"/>
      <c r="H123" s="217" t="s">
        <v>54</v>
      </c>
      <c r="I123" s="217" t="s">
        <v>57</v>
      </c>
      <c r="J123" s="217" t="s">
        <v>815</v>
      </c>
      <c r="K123" s="244"/>
    </row>
    <row r="124" spans="2:11" ht="17.25" customHeight="1">
      <c r="B124" s="243"/>
      <c r="C124" s="219" t="s">
        <v>816</v>
      </c>
      <c r="D124" s="219"/>
      <c r="E124" s="219"/>
      <c r="F124" s="220" t="s">
        <v>817</v>
      </c>
      <c r="G124" s="221"/>
      <c r="H124" s="219"/>
      <c r="I124" s="219"/>
      <c r="J124" s="219" t="s">
        <v>818</v>
      </c>
      <c r="K124" s="244"/>
    </row>
    <row r="125" spans="2:11" ht="5.25" customHeight="1">
      <c r="B125" s="245"/>
      <c r="C125" s="222"/>
      <c r="D125" s="222"/>
      <c r="E125" s="222"/>
      <c r="F125" s="222"/>
      <c r="G125" s="246"/>
      <c r="H125" s="222"/>
      <c r="I125" s="222"/>
      <c r="J125" s="222"/>
      <c r="K125" s="247"/>
    </row>
    <row r="126" spans="2:11" ht="15" customHeight="1">
      <c r="B126" s="245"/>
      <c r="C126" s="204" t="s">
        <v>822</v>
      </c>
      <c r="D126" s="224"/>
      <c r="E126" s="224"/>
      <c r="F126" s="225" t="s">
        <v>819</v>
      </c>
      <c r="G126" s="204"/>
      <c r="H126" s="204" t="s">
        <v>859</v>
      </c>
      <c r="I126" s="204" t="s">
        <v>821</v>
      </c>
      <c r="J126" s="204">
        <v>120</v>
      </c>
      <c r="K126" s="248"/>
    </row>
    <row r="127" spans="2:11" ht="15" customHeight="1">
      <c r="B127" s="245"/>
      <c r="C127" s="204" t="s">
        <v>868</v>
      </c>
      <c r="D127" s="204"/>
      <c r="E127" s="204"/>
      <c r="F127" s="225" t="s">
        <v>819</v>
      </c>
      <c r="G127" s="204"/>
      <c r="H127" s="204" t="s">
        <v>869</v>
      </c>
      <c r="I127" s="204" t="s">
        <v>821</v>
      </c>
      <c r="J127" s="204" t="s">
        <v>870</v>
      </c>
      <c r="K127" s="248"/>
    </row>
    <row r="128" spans="2:11" ht="15" customHeight="1">
      <c r="B128" s="245"/>
      <c r="C128" s="204" t="s">
        <v>767</v>
      </c>
      <c r="D128" s="204"/>
      <c r="E128" s="204"/>
      <c r="F128" s="225" t="s">
        <v>819</v>
      </c>
      <c r="G128" s="204"/>
      <c r="H128" s="204" t="s">
        <v>871</v>
      </c>
      <c r="I128" s="204" t="s">
        <v>821</v>
      </c>
      <c r="J128" s="204" t="s">
        <v>870</v>
      </c>
      <c r="K128" s="248"/>
    </row>
    <row r="129" spans="2:11" ht="15" customHeight="1">
      <c r="B129" s="245"/>
      <c r="C129" s="204" t="s">
        <v>830</v>
      </c>
      <c r="D129" s="204"/>
      <c r="E129" s="204"/>
      <c r="F129" s="225" t="s">
        <v>825</v>
      </c>
      <c r="G129" s="204"/>
      <c r="H129" s="204" t="s">
        <v>831</v>
      </c>
      <c r="I129" s="204" t="s">
        <v>821</v>
      </c>
      <c r="J129" s="204">
        <v>15</v>
      </c>
      <c r="K129" s="248"/>
    </row>
    <row r="130" spans="2:11" ht="15" customHeight="1">
      <c r="B130" s="245"/>
      <c r="C130" s="204" t="s">
        <v>832</v>
      </c>
      <c r="D130" s="204"/>
      <c r="E130" s="204"/>
      <c r="F130" s="225" t="s">
        <v>825</v>
      </c>
      <c r="G130" s="204"/>
      <c r="H130" s="204" t="s">
        <v>833</v>
      </c>
      <c r="I130" s="204" t="s">
        <v>821</v>
      </c>
      <c r="J130" s="204">
        <v>15</v>
      </c>
      <c r="K130" s="248"/>
    </row>
    <row r="131" spans="2:11" ht="15" customHeight="1">
      <c r="B131" s="245"/>
      <c r="C131" s="204" t="s">
        <v>834</v>
      </c>
      <c r="D131" s="204"/>
      <c r="E131" s="204"/>
      <c r="F131" s="225" t="s">
        <v>825</v>
      </c>
      <c r="G131" s="204"/>
      <c r="H131" s="204" t="s">
        <v>835</v>
      </c>
      <c r="I131" s="204" t="s">
        <v>821</v>
      </c>
      <c r="J131" s="204">
        <v>20</v>
      </c>
      <c r="K131" s="248"/>
    </row>
    <row r="132" spans="2:11" ht="15" customHeight="1">
      <c r="B132" s="245"/>
      <c r="C132" s="204" t="s">
        <v>836</v>
      </c>
      <c r="D132" s="204"/>
      <c r="E132" s="204"/>
      <c r="F132" s="225" t="s">
        <v>825</v>
      </c>
      <c r="G132" s="204"/>
      <c r="H132" s="204" t="s">
        <v>837</v>
      </c>
      <c r="I132" s="204" t="s">
        <v>821</v>
      </c>
      <c r="J132" s="204">
        <v>20</v>
      </c>
      <c r="K132" s="248"/>
    </row>
    <row r="133" spans="2:11" ht="15" customHeight="1">
      <c r="B133" s="245"/>
      <c r="C133" s="204" t="s">
        <v>824</v>
      </c>
      <c r="D133" s="204"/>
      <c r="E133" s="204"/>
      <c r="F133" s="225" t="s">
        <v>825</v>
      </c>
      <c r="G133" s="204"/>
      <c r="H133" s="204" t="s">
        <v>859</v>
      </c>
      <c r="I133" s="204" t="s">
        <v>821</v>
      </c>
      <c r="J133" s="204">
        <v>50</v>
      </c>
      <c r="K133" s="248"/>
    </row>
    <row r="134" spans="2:11" ht="15" customHeight="1">
      <c r="B134" s="245"/>
      <c r="C134" s="204" t="s">
        <v>838</v>
      </c>
      <c r="D134" s="204"/>
      <c r="E134" s="204"/>
      <c r="F134" s="225" t="s">
        <v>825</v>
      </c>
      <c r="G134" s="204"/>
      <c r="H134" s="204" t="s">
        <v>859</v>
      </c>
      <c r="I134" s="204" t="s">
        <v>821</v>
      </c>
      <c r="J134" s="204">
        <v>50</v>
      </c>
      <c r="K134" s="248"/>
    </row>
    <row r="135" spans="2:11" ht="15" customHeight="1">
      <c r="B135" s="245"/>
      <c r="C135" s="204" t="s">
        <v>844</v>
      </c>
      <c r="D135" s="204"/>
      <c r="E135" s="204"/>
      <c r="F135" s="225" t="s">
        <v>825</v>
      </c>
      <c r="G135" s="204"/>
      <c r="H135" s="204" t="s">
        <v>859</v>
      </c>
      <c r="I135" s="204" t="s">
        <v>821</v>
      </c>
      <c r="J135" s="204">
        <v>50</v>
      </c>
      <c r="K135" s="248"/>
    </row>
    <row r="136" spans="2:11" ht="15" customHeight="1">
      <c r="B136" s="245"/>
      <c r="C136" s="204" t="s">
        <v>846</v>
      </c>
      <c r="D136" s="204"/>
      <c r="E136" s="204"/>
      <c r="F136" s="225" t="s">
        <v>825</v>
      </c>
      <c r="G136" s="204"/>
      <c r="H136" s="204" t="s">
        <v>859</v>
      </c>
      <c r="I136" s="204" t="s">
        <v>821</v>
      </c>
      <c r="J136" s="204">
        <v>50</v>
      </c>
      <c r="K136" s="248"/>
    </row>
    <row r="137" spans="2:11" ht="15" customHeight="1">
      <c r="B137" s="245"/>
      <c r="C137" s="204" t="s">
        <v>847</v>
      </c>
      <c r="D137" s="204"/>
      <c r="E137" s="204"/>
      <c r="F137" s="225" t="s">
        <v>825</v>
      </c>
      <c r="G137" s="204"/>
      <c r="H137" s="204" t="s">
        <v>872</v>
      </c>
      <c r="I137" s="204" t="s">
        <v>821</v>
      </c>
      <c r="J137" s="204">
        <v>255</v>
      </c>
      <c r="K137" s="248"/>
    </row>
    <row r="138" spans="2:11" ht="15" customHeight="1">
      <c r="B138" s="245"/>
      <c r="C138" s="204" t="s">
        <v>849</v>
      </c>
      <c r="D138" s="204"/>
      <c r="E138" s="204"/>
      <c r="F138" s="225" t="s">
        <v>819</v>
      </c>
      <c r="G138" s="204"/>
      <c r="H138" s="204" t="s">
        <v>873</v>
      </c>
      <c r="I138" s="204" t="s">
        <v>851</v>
      </c>
      <c r="J138" s="204"/>
      <c r="K138" s="248"/>
    </row>
    <row r="139" spans="2:11" ht="15" customHeight="1">
      <c r="B139" s="245"/>
      <c r="C139" s="204" t="s">
        <v>852</v>
      </c>
      <c r="D139" s="204"/>
      <c r="E139" s="204"/>
      <c r="F139" s="225" t="s">
        <v>819</v>
      </c>
      <c r="G139" s="204"/>
      <c r="H139" s="204" t="s">
        <v>874</v>
      </c>
      <c r="I139" s="204" t="s">
        <v>854</v>
      </c>
      <c r="J139" s="204"/>
      <c r="K139" s="248"/>
    </row>
    <row r="140" spans="2:11" ht="15" customHeight="1">
      <c r="B140" s="245"/>
      <c r="C140" s="204" t="s">
        <v>855</v>
      </c>
      <c r="D140" s="204"/>
      <c r="E140" s="204"/>
      <c r="F140" s="225" t="s">
        <v>819</v>
      </c>
      <c r="G140" s="204"/>
      <c r="H140" s="204" t="s">
        <v>855</v>
      </c>
      <c r="I140" s="204" t="s">
        <v>854</v>
      </c>
      <c r="J140" s="204"/>
      <c r="K140" s="248"/>
    </row>
    <row r="141" spans="2:11" ht="15" customHeight="1">
      <c r="B141" s="245"/>
      <c r="C141" s="204" t="s">
        <v>38</v>
      </c>
      <c r="D141" s="204"/>
      <c r="E141" s="204"/>
      <c r="F141" s="225" t="s">
        <v>819</v>
      </c>
      <c r="G141" s="204"/>
      <c r="H141" s="204" t="s">
        <v>875</v>
      </c>
      <c r="I141" s="204" t="s">
        <v>854</v>
      </c>
      <c r="J141" s="204"/>
      <c r="K141" s="248"/>
    </row>
    <row r="142" spans="2:11" ht="15" customHeight="1">
      <c r="B142" s="245"/>
      <c r="C142" s="204" t="s">
        <v>876</v>
      </c>
      <c r="D142" s="204"/>
      <c r="E142" s="204"/>
      <c r="F142" s="225" t="s">
        <v>819</v>
      </c>
      <c r="G142" s="204"/>
      <c r="H142" s="204" t="s">
        <v>877</v>
      </c>
      <c r="I142" s="204" t="s">
        <v>854</v>
      </c>
      <c r="J142" s="204"/>
      <c r="K142" s="248"/>
    </row>
    <row r="143" spans="2:1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ht="45" customHeight="1">
      <c r="B147" s="215"/>
      <c r="C147" s="322" t="s">
        <v>878</v>
      </c>
      <c r="D147" s="322"/>
      <c r="E147" s="322"/>
      <c r="F147" s="322"/>
      <c r="G147" s="322"/>
      <c r="H147" s="322"/>
      <c r="I147" s="322"/>
      <c r="J147" s="322"/>
      <c r="K147" s="216"/>
    </row>
    <row r="148" spans="2:11" ht="17.25" customHeight="1">
      <c r="B148" s="215"/>
      <c r="C148" s="217" t="s">
        <v>813</v>
      </c>
      <c r="D148" s="217"/>
      <c r="E148" s="217"/>
      <c r="F148" s="217" t="s">
        <v>814</v>
      </c>
      <c r="G148" s="218"/>
      <c r="H148" s="217" t="s">
        <v>54</v>
      </c>
      <c r="I148" s="217" t="s">
        <v>57</v>
      </c>
      <c r="J148" s="217" t="s">
        <v>815</v>
      </c>
      <c r="K148" s="216"/>
    </row>
    <row r="149" spans="2:11" ht="17.25" customHeight="1">
      <c r="B149" s="215"/>
      <c r="C149" s="219" t="s">
        <v>816</v>
      </c>
      <c r="D149" s="219"/>
      <c r="E149" s="219"/>
      <c r="F149" s="220" t="s">
        <v>817</v>
      </c>
      <c r="G149" s="221"/>
      <c r="H149" s="219"/>
      <c r="I149" s="219"/>
      <c r="J149" s="219" t="s">
        <v>818</v>
      </c>
      <c r="K149" s="216"/>
    </row>
    <row r="150" spans="2:1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48"/>
    </row>
    <row r="151" spans="2:11" ht="15" customHeight="1">
      <c r="B151" s="227"/>
      <c r="C151" s="252" t="s">
        <v>822</v>
      </c>
      <c r="D151" s="204"/>
      <c r="E151" s="204"/>
      <c r="F151" s="253" t="s">
        <v>819</v>
      </c>
      <c r="G151" s="204"/>
      <c r="H151" s="252" t="s">
        <v>859</v>
      </c>
      <c r="I151" s="252" t="s">
        <v>821</v>
      </c>
      <c r="J151" s="252">
        <v>120</v>
      </c>
      <c r="K151" s="248"/>
    </row>
    <row r="152" spans="2:11" ht="15" customHeight="1">
      <c r="B152" s="227"/>
      <c r="C152" s="252" t="s">
        <v>868</v>
      </c>
      <c r="D152" s="204"/>
      <c r="E152" s="204"/>
      <c r="F152" s="253" t="s">
        <v>819</v>
      </c>
      <c r="G152" s="204"/>
      <c r="H152" s="252" t="s">
        <v>879</v>
      </c>
      <c r="I152" s="252" t="s">
        <v>821</v>
      </c>
      <c r="J152" s="252" t="s">
        <v>870</v>
      </c>
      <c r="K152" s="248"/>
    </row>
    <row r="153" spans="2:11" ht="15" customHeight="1">
      <c r="B153" s="227"/>
      <c r="C153" s="252" t="s">
        <v>767</v>
      </c>
      <c r="D153" s="204"/>
      <c r="E153" s="204"/>
      <c r="F153" s="253" t="s">
        <v>819</v>
      </c>
      <c r="G153" s="204"/>
      <c r="H153" s="252" t="s">
        <v>880</v>
      </c>
      <c r="I153" s="252" t="s">
        <v>821</v>
      </c>
      <c r="J153" s="252" t="s">
        <v>870</v>
      </c>
      <c r="K153" s="248"/>
    </row>
    <row r="154" spans="2:11" ht="15" customHeight="1">
      <c r="B154" s="227"/>
      <c r="C154" s="252" t="s">
        <v>824</v>
      </c>
      <c r="D154" s="204"/>
      <c r="E154" s="204"/>
      <c r="F154" s="253" t="s">
        <v>825</v>
      </c>
      <c r="G154" s="204"/>
      <c r="H154" s="252" t="s">
        <v>859</v>
      </c>
      <c r="I154" s="252" t="s">
        <v>821</v>
      </c>
      <c r="J154" s="252">
        <v>50</v>
      </c>
      <c r="K154" s="248"/>
    </row>
    <row r="155" spans="2:11" ht="15" customHeight="1">
      <c r="B155" s="227"/>
      <c r="C155" s="252" t="s">
        <v>827</v>
      </c>
      <c r="D155" s="204"/>
      <c r="E155" s="204"/>
      <c r="F155" s="253" t="s">
        <v>819</v>
      </c>
      <c r="G155" s="204"/>
      <c r="H155" s="252" t="s">
        <v>859</v>
      </c>
      <c r="I155" s="252" t="s">
        <v>829</v>
      </c>
      <c r="J155" s="252"/>
      <c r="K155" s="248"/>
    </row>
    <row r="156" spans="2:11" ht="15" customHeight="1">
      <c r="B156" s="227"/>
      <c r="C156" s="252" t="s">
        <v>838</v>
      </c>
      <c r="D156" s="204"/>
      <c r="E156" s="204"/>
      <c r="F156" s="253" t="s">
        <v>825</v>
      </c>
      <c r="G156" s="204"/>
      <c r="H156" s="252" t="s">
        <v>859</v>
      </c>
      <c r="I156" s="252" t="s">
        <v>821</v>
      </c>
      <c r="J156" s="252">
        <v>50</v>
      </c>
      <c r="K156" s="248"/>
    </row>
    <row r="157" spans="2:11" ht="15" customHeight="1">
      <c r="B157" s="227"/>
      <c r="C157" s="252" t="s">
        <v>846</v>
      </c>
      <c r="D157" s="204"/>
      <c r="E157" s="204"/>
      <c r="F157" s="253" t="s">
        <v>825</v>
      </c>
      <c r="G157" s="204"/>
      <c r="H157" s="252" t="s">
        <v>859</v>
      </c>
      <c r="I157" s="252" t="s">
        <v>821</v>
      </c>
      <c r="J157" s="252">
        <v>50</v>
      </c>
      <c r="K157" s="248"/>
    </row>
    <row r="158" spans="2:11" ht="15" customHeight="1">
      <c r="B158" s="227"/>
      <c r="C158" s="252" t="s">
        <v>844</v>
      </c>
      <c r="D158" s="204"/>
      <c r="E158" s="204"/>
      <c r="F158" s="253" t="s">
        <v>825</v>
      </c>
      <c r="G158" s="204"/>
      <c r="H158" s="252" t="s">
        <v>859</v>
      </c>
      <c r="I158" s="252" t="s">
        <v>821</v>
      </c>
      <c r="J158" s="252">
        <v>50</v>
      </c>
      <c r="K158" s="248"/>
    </row>
    <row r="159" spans="2:11" ht="15" customHeight="1">
      <c r="B159" s="227"/>
      <c r="C159" s="252" t="s">
        <v>90</v>
      </c>
      <c r="D159" s="204"/>
      <c r="E159" s="204"/>
      <c r="F159" s="253" t="s">
        <v>819</v>
      </c>
      <c r="G159" s="204"/>
      <c r="H159" s="252" t="s">
        <v>881</v>
      </c>
      <c r="I159" s="252" t="s">
        <v>821</v>
      </c>
      <c r="J159" s="252" t="s">
        <v>882</v>
      </c>
      <c r="K159" s="248"/>
    </row>
    <row r="160" spans="2:11" ht="15" customHeight="1">
      <c r="B160" s="227"/>
      <c r="C160" s="252" t="s">
        <v>883</v>
      </c>
      <c r="D160" s="204"/>
      <c r="E160" s="204"/>
      <c r="F160" s="253" t="s">
        <v>819</v>
      </c>
      <c r="G160" s="204"/>
      <c r="H160" s="252" t="s">
        <v>884</v>
      </c>
      <c r="I160" s="252" t="s">
        <v>854</v>
      </c>
      <c r="J160" s="252"/>
      <c r="K160" s="248"/>
    </row>
    <row r="161" spans="2:1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ht="45" customHeight="1">
      <c r="B165" s="196"/>
      <c r="C165" s="320" t="s">
        <v>885</v>
      </c>
      <c r="D165" s="320"/>
      <c r="E165" s="320"/>
      <c r="F165" s="320"/>
      <c r="G165" s="320"/>
      <c r="H165" s="320"/>
      <c r="I165" s="320"/>
      <c r="J165" s="320"/>
      <c r="K165" s="197"/>
    </row>
    <row r="166" spans="2:11" ht="17.25" customHeight="1">
      <c r="B166" s="196"/>
      <c r="C166" s="217" t="s">
        <v>813</v>
      </c>
      <c r="D166" s="217"/>
      <c r="E166" s="217"/>
      <c r="F166" s="217" t="s">
        <v>814</v>
      </c>
      <c r="G166" s="257"/>
      <c r="H166" s="258" t="s">
        <v>54</v>
      </c>
      <c r="I166" s="258" t="s">
        <v>57</v>
      </c>
      <c r="J166" s="217" t="s">
        <v>815</v>
      </c>
      <c r="K166" s="197"/>
    </row>
    <row r="167" spans="2:11" ht="17.25" customHeight="1">
      <c r="B167" s="198"/>
      <c r="C167" s="219" t="s">
        <v>816</v>
      </c>
      <c r="D167" s="219"/>
      <c r="E167" s="219"/>
      <c r="F167" s="220" t="s">
        <v>817</v>
      </c>
      <c r="G167" s="259"/>
      <c r="H167" s="260"/>
      <c r="I167" s="260"/>
      <c r="J167" s="219" t="s">
        <v>818</v>
      </c>
      <c r="K167" s="199"/>
    </row>
    <row r="168" spans="2:1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48"/>
    </row>
    <row r="169" spans="2:11" ht="15" customHeight="1">
      <c r="B169" s="227"/>
      <c r="C169" s="204" t="s">
        <v>822</v>
      </c>
      <c r="D169" s="204"/>
      <c r="E169" s="204"/>
      <c r="F169" s="225" t="s">
        <v>819</v>
      </c>
      <c r="G169" s="204"/>
      <c r="H169" s="204" t="s">
        <v>859</v>
      </c>
      <c r="I169" s="204" t="s">
        <v>821</v>
      </c>
      <c r="J169" s="204">
        <v>120</v>
      </c>
      <c r="K169" s="248"/>
    </row>
    <row r="170" spans="2:11" ht="15" customHeight="1">
      <c r="B170" s="227"/>
      <c r="C170" s="204" t="s">
        <v>868</v>
      </c>
      <c r="D170" s="204"/>
      <c r="E170" s="204"/>
      <c r="F170" s="225" t="s">
        <v>819</v>
      </c>
      <c r="G170" s="204"/>
      <c r="H170" s="204" t="s">
        <v>869</v>
      </c>
      <c r="I170" s="204" t="s">
        <v>821</v>
      </c>
      <c r="J170" s="204" t="s">
        <v>870</v>
      </c>
      <c r="K170" s="248"/>
    </row>
    <row r="171" spans="2:11" ht="15" customHeight="1">
      <c r="B171" s="227"/>
      <c r="C171" s="204" t="s">
        <v>767</v>
      </c>
      <c r="D171" s="204"/>
      <c r="E171" s="204"/>
      <c r="F171" s="225" t="s">
        <v>819</v>
      </c>
      <c r="G171" s="204"/>
      <c r="H171" s="204" t="s">
        <v>886</v>
      </c>
      <c r="I171" s="204" t="s">
        <v>821</v>
      </c>
      <c r="J171" s="204" t="s">
        <v>870</v>
      </c>
      <c r="K171" s="248"/>
    </row>
    <row r="172" spans="2:11" ht="15" customHeight="1">
      <c r="B172" s="227"/>
      <c r="C172" s="204" t="s">
        <v>824</v>
      </c>
      <c r="D172" s="204"/>
      <c r="E172" s="204"/>
      <c r="F172" s="225" t="s">
        <v>825</v>
      </c>
      <c r="G172" s="204"/>
      <c r="H172" s="204" t="s">
        <v>886</v>
      </c>
      <c r="I172" s="204" t="s">
        <v>821</v>
      </c>
      <c r="J172" s="204">
        <v>50</v>
      </c>
      <c r="K172" s="248"/>
    </row>
    <row r="173" spans="2:11" ht="15" customHeight="1">
      <c r="B173" s="227"/>
      <c r="C173" s="204" t="s">
        <v>827</v>
      </c>
      <c r="D173" s="204"/>
      <c r="E173" s="204"/>
      <c r="F173" s="225" t="s">
        <v>819</v>
      </c>
      <c r="G173" s="204"/>
      <c r="H173" s="204" t="s">
        <v>886</v>
      </c>
      <c r="I173" s="204" t="s">
        <v>829</v>
      </c>
      <c r="J173" s="204"/>
      <c r="K173" s="248"/>
    </row>
    <row r="174" spans="2:11" ht="15" customHeight="1">
      <c r="B174" s="227"/>
      <c r="C174" s="204" t="s">
        <v>838</v>
      </c>
      <c r="D174" s="204"/>
      <c r="E174" s="204"/>
      <c r="F174" s="225" t="s">
        <v>825</v>
      </c>
      <c r="G174" s="204"/>
      <c r="H174" s="204" t="s">
        <v>886</v>
      </c>
      <c r="I174" s="204" t="s">
        <v>821</v>
      </c>
      <c r="J174" s="204">
        <v>50</v>
      </c>
      <c r="K174" s="248"/>
    </row>
    <row r="175" spans="2:11" ht="15" customHeight="1">
      <c r="B175" s="227"/>
      <c r="C175" s="204" t="s">
        <v>846</v>
      </c>
      <c r="D175" s="204"/>
      <c r="E175" s="204"/>
      <c r="F175" s="225" t="s">
        <v>825</v>
      </c>
      <c r="G175" s="204"/>
      <c r="H175" s="204" t="s">
        <v>886</v>
      </c>
      <c r="I175" s="204" t="s">
        <v>821</v>
      </c>
      <c r="J175" s="204">
        <v>50</v>
      </c>
      <c r="K175" s="248"/>
    </row>
    <row r="176" spans="2:11" ht="15" customHeight="1">
      <c r="B176" s="227"/>
      <c r="C176" s="204" t="s">
        <v>844</v>
      </c>
      <c r="D176" s="204"/>
      <c r="E176" s="204"/>
      <c r="F176" s="225" t="s">
        <v>825</v>
      </c>
      <c r="G176" s="204"/>
      <c r="H176" s="204" t="s">
        <v>886</v>
      </c>
      <c r="I176" s="204" t="s">
        <v>821</v>
      </c>
      <c r="J176" s="204">
        <v>50</v>
      </c>
      <c r="K176" s="248"/>
    </row>
    <row r="177" spans="2:11" ht="15" customHeight="1">
      <c r="B177" s="227"/>
      <c r="C177" s="204" t="s">
        <v>110</v>
      </c>
      <c r="D177" s="204"/>
      <c r="E177" s="204"/>
      <c r="F177" s="225" t="s">
        <v>819</v>
      </c>
      <c r="G177" s="204"/>
      <c r="H177" s="204" t="s">
        <v>887</v>
      </c>
      <c r="I177" s="204" t="s">
        <v>888</v>
      </c>
      <c r="J177" s="204"/>
      <c r="K177" s="248"/>
    </row>
    <row r="178" spans="2:11" ht="15" customHeight="1">
      <c r="B178" s="227"/>
      <c r="C178" s="204" t="s">
        <v>57</v>
      </c>
      <c r="D178" s="204"/>
      <c r="E178" s="204"/>
      <c r="F178" s="225" t="s">
        <v>819</v>
      </c>
      <c r="G178" s="204"/>
      <c r="H178" s="204" t="s">
        <v>889</v>
      </c>
      <c r="I178" s="204" t="s">
        <v>890</v>
      </c>
      <c r="J178" s="204">
        <v>1</v>
      </c>
      <c r="K178" s="248"/>
    </row>
    <row r="179" spans="2:11" ht="15" customHeight="1">
      <c r="B179" s="227"/>
      <c r="C179" s="204" t="s">
        <v>53</v>
      </c>
      <c r="D179" s="204"/>
      <c r="E179" s="204"/>
      <c r="F179" s="225" t="s">
        <v>819</v>
      </c>
      <c r="G179" s="204"/>
      <c r="H179" s="204" t="s">
        <v>891</v>
      </c>
      <c r="I179" s="204" t="s">
        <v>821</v>
      </c>
      <c r="J179" s="204">
        <v>20</v>
      </c>
      <c r="K179" s="248"/>
    </row>
    <row r="180" spans="2:11" ht="15" customHeight="1">
      <c r="B180" s="227"/>
      <c r="C180" s="204" t="s">
        <v>54</v>
      </c>
      <c r="D180" s="204"/>
      <c r="E180" s="204"/>
      <c r="F180" s="225" t="s">
        <v>819</v>
      </c>
      <c r="G180" s="204"/>
      <c r="H180" s="204" t="s">
        <v>892</v>
      </c>
      <c r="I180" s="204" t="s">
        <v>821</v>
      </c>
      <c r="J180" s="204">
        <v>255</v>
      </c>
      <c r="K180" s="248"/>
    </row>
    <row r="181" spans="2:11" ht="15" customHeight="1">
      <c r="B181" s="227"/>
      <c r="C181" s="204" t="s">
        <v>111</v>
      </c>
      <c r="D181" s="204"/>
      <c r="E181" s="204"/>
      <c r="F181" s="225" t="s">
        <v>819</v>
      </c>
      <c r="G181" s="204"/>
      <c r="H181" s="204" t="s">
        <v>783</v>
      </c>
      <c r="I181" s="204" t="s">
        <v>821</v>
      </c>
      <c r="J181" s="204">
        <v>10</v>
      </c>
      <c r="K181" s="248"/>
    </row>
    <row r="182" spans="2:11" ht="15" customHeight="1">
      <c r="B182" s="227"/>
      <c r="C182" s="204" t="s">
        <v>112</v>
      </c>
      <c r="D182" s="204"/>
      <c r="E182" s="204"/>
      <c r="F182" s="225" t="s">
        <v>819</v>
      </c>
      <c r="G182" s="204"/>
      <c r="H182" s="204" t="s">
        <v>893</v>
      </c>
      <c r="I182" s="204" t="s">
        <v>854</v>
      </c>
      <c r="J182" s="204"/>
      <c r="K182" s="248"/>
    </row>
    <row r="183" spans="2:11" ht="15" customHeight="1">
      <c r="B183" s="227"/>
      <c r="C183" s="204" t="s">
        <v>894</v>
      </c>
      <c r="D183" s="204"/>
      <c r="E183" s="204"/>
      <c r="F183" s="225" t="s">
        <v>819</v>
      </c>
      <c r="G183" s="204"/>
      <c r="H183" s="204" t="s">
        <v>895</v>
      </c>
      <c r="I183" s="204" t="s">
        <v>854</v>
      </c>
      <c r="J183" s="204"/>
      <c r="K183" s="248"/>
    </row>
    <row r="184" spans="2:11" ht="15" customHeight="1">
      <c r="B184" s="227"/>
      <c r="C184" s="204" t="s">
        <v>883</v>
      </c>
      <c r="D184" s="204"/>
      <c r="E184" s="204"/>
      <c r="F184" s="225" t="s">
        <v>819</v>
      </c>
      <c r="G184" s="204"/>
      <c r="H184" s="204" t="s">
        <v>896</v>
      </c>
      <c r="I184" s="204" t="s">
        <v>854</v>
      </c>
      <c r="J184" s="204"/>
      <c r="K184" s="248"/>
    </row>
    <row r="185" spans="2:11" ht="15" customHeight="1">
      <c r="B185" s="227"/>
      <c r="C185" s="204" t="s">
        <v>114</v>
      </c>
      <c r="D185" s="204"/>
      <c r="E185" s="204"/>
      <c r="F185" s="225" t="s">
        <v>825</v>
      </c>
      <c r="G185" s="204"/>
      <c r="H185" s="204" t="s">
        <v>897</v>
      </c>
      <c r="I185" s="204" t="s">
        <v>821</v>
      </c>
      <c r="J185" s="204">
        <v>50</v>
      </c>
      <c r="K185" s="248"/>
    </row>
    <row r="186" spans="2:11" ht="15" customHeight="1">
      <c r="B186" s="227"/>
      <c r="C186" s="204" t="s">
        <v>898</v>
      </c>
      <c r="D186" s="204"/>
      <c r="E186" s="204"/>
      <c r="F186" s="225" t="s">
        <v>825</v>
      </c>
      <c r="G186" s="204"/>
      <c r="H186" s="204" t="s">
        <v>899</v>
      </c>
      <c r="I186" s="204" t="s">
        <v>900</v>
      </c>
      <c r="J186" s="204"/>
      <c r="K186" s="248"/>
    </row>
    <row r="187" spans="2:11" ht="15" customHeight="1">
      <c r="B187" s="227"/>
      <c r="C187" s="204" t="s">
        <v>901</v>
      </c>
      <c r="D187" s="204"/>
      <c r="E187" s="204"/>
      <c r="F187" s="225" t="s">
        <v>825</v>
      </c>
      <c r="G187" s="204"/>
      <c r="H187" s="204" t="s">
        <v>902</v>
      </c>
      <c r="I187" s="204" t="s">
        <v>900</v>
      </c>
      <c r="J187" s="204"/>
      <c r="K187" s="248"/>
    </row>
    <row r="188" spans="2:11" ht="15" customHeight="1">
      <c r="B188" s="227"/>
      <c r="C188" s="204" t="s">
        <v>903</v>
      </c>
      <c r="D188" s="204"/>
      <c r="E188" s="204"/>
      <c r="F188" s="225" t="s">
        <v>825</v>
      </c>
      <c r="G188" s="204"/>
      <c r="H188" s="204" t="s">
        <v>904</v>
      </c>
      <c r="I188" s="204" t="s">
        <v>900</v>
      </c>
      <c r="J188" s="204"/>
      <c r="K188" s="248"/>
    </row>
    <row r="189" spans="2:11" ht="15" customHeight="1">
      <c r="B189" s="227"/>
      <c r="C189" s="261" t="s">
        <v>905</v>
      </c>
      <c r="D189" s="204"/>
      <c r="E189" s="204"/>
      <c r="F189" s="225" t="s">
        <v>825</v>
      </c>
      <c r="G189" s="204"/>
      <c r="H189" s="204" t="s">
        <v>906</v>
      </c>
      <c r="I189" s="204" t="s">
        <v>907</v>
      </c>
      <c r="J189" s="262" t="s">
        <v>908</v>
      </c>
      <c r="K189" s="248"/>
    </row>
    <row r="190" spans="2:11" ht="15" customHeight="1">
      <c r="B190" s="263"/>
      <c r="C190" s="264" t="s">
        <v>909</v>
      </c>
      <c r="D190" s="265"/>
      <c r="E190" s="265"/>
      <c r="F190" s="266" t="s">
        <v>825</v>
      </c>
      <c r="G190" s="265"/>
      <c r="H190" s="265" t="s">
        <v>910</v>
      </c>
      <c r="I190" s="265" t="s">
        <v>907</v>
      </c>
      <c r="J190" s="267" t="s">
        <v>908</v>
      </c>
      <c r="K190" s="268"/>
    </row>
    <row r="191" spans="2:11" ht="15" customHeight="1">
      <c r="B191" s="227"/>
      <c r="C191" s="261" t="s">
        <v>42</v>
      </c>
      <c r="D191" s="204"/>
      <c r="E191" s="204"/>
      <c r="F191" s="225" t="s">
        <v>819</v>
      </c>
      <c r="G191" s="204"/>
      <c r="H191" s="201" t="s">
        <v>911</v>
      </c>
      <c r="I191" s="204" t="s">
        <v>912</v>
      </c>
      <c r="J191" s="204"/>
      <c r="K191" s="248"/>
    </row>
    <row r="192" spans="2:11" ht="15" customHeight="1">
      <c r="B192" s="227"/>
      <c r="C192" s="261" t="s">
        <v>913</v>
      </c>
      <c r="D192" s="204"/>
      <c r="E192" s="204"/>
      <c r="F192" s="225" t="s">
        <v>819</v>
      </c>
      <c r="G192" s="204"/>
      <c r="H192" s="204" t="s">
        <v>914</v>
      </c>
      <c r="I192" s="204" t="s">
        <v>854</v>
      </c>
      <c r="J192" s="204"/>
      <c r="K192" s="248"/>
    </row>
    <row r="193" spans="2:11" ht="15" customHeight="1">
      <c r="B193" s="227"/>
      <c r="C193" s="261" t="s">
        <v>915</v>
      </c>
      <c r="D193" s="204"/>
      <c r="E193" s="204"/>
      <c r="F193" s="225" t="s">
        <v>819</v>
      </c>
      <c r="G193" s="204"/>
      <c r="H193" s="204" t="s">
        <v>916</v>
      </c>
      <c r="I193" s="204" t="s">
        <v>854</v>
      </c>
      <c r="J193" s="204"/>
      <c r="K193" s="248"/>
    </row>
    <row r="194" spans="2:11" ht="15" customHeight="1">
      <c r="B194" s="227"/>
      <c r="C194" s="261" t="s">
        <v>917</v>
      </c>
      <c r="D194" s="204"/>
      <c r="E194" s="204"/>
      <c r="F194" s="225" t="s">
        <v>825</v>
      </c>
      <c r="G194" s="204"/>
      <c r="H194" s="204" t="s">
        <v>918</v>
      </c>
      <c r="I194" s="204" t="s">
        <v>854</v>
      </c>
      <c r="J194" s="204"/>
      <c r="K194" s="248"/>
    </row>
    <row r="195" spans="2:11" ht="15" customHeight="1">
      <c r="B195" s="254"/>
      <c r="C195" s="269"/>
      <c r="D195" s="234"/>
      <c r="E195" s="234"/>
      <c r="F195" s="234"/>
      <c r="G195" s="234"/>
      <c r="H195" s="234"/>
      <c r="I195" s="234"/>
      <c r="J195" s="234"/>
      <c r="K195" s="255"/>
    </row>
    <row r="196" spans="2:1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ht="18.75" customHeight="1">
      <c r="B197" s="236"/>
      <c r="C197" s="246"/>
      <c r="D197" s="246"/>
      <c r="E197" s="246"/>
      <c r="F197" s="256"/>
      <c r="G197" s="246"/>
      <c r="H197" s="246"/>
      <c r="I197" s="246"/>
      <c r="J197" s="246"/>
      <c r="K197" s="236"/>
    </row>
    <row r="198" spans="2:11" ht="18.75" customHeight="1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</row>
    <row r="199" spans="2:11" ht="13.5">
      <c r="B199" s="193"/>
      <c r="C199" s="194"/>
      <c r="D199" s="194"/>
      <c r="E199" s="194"/>
      <c r="F199" s="194"/>
      <c r="G199" s="194"/>
      <c r="H199" s="194"/>
      <c r="I199" s="194"/>
      <c r="J199" s="194"/>
      <c r="K199" s="195"/>
    </row>
    <row r="200" spans="2:11" ht="21">
      <c r="B200" s="196"/>
      <c r="C200" s="320" t="s">
        <v>919</v>
      </c>
      <c r="D200" s="320"/>
      <c r="E200" s="320"/>
      <c r="F200" s="320"/>
      <c r="G200" s="320"/>
      <c r="H200" s="320"/>
      <c r="I200" s="320"/>
      <c r="J200" s="320"/>
      <c r="K200" s="197"/>
    </row>
    <row r="201" spans="2:11" ht="25.5" customHeight="1">
      <c r="B201" s="196"/>
      <c r="C201" s="270" t="s">
        <v>920</v>
      </c>
      <c r="D201" s="270"/>
      <c r="E201" s="270"/>
      <c r="F201" s="270" t="s">
        <v>921</v>
      </c>
      <c r="G201" s="271"/>
      <c r="H201" s="323" t="s">
        <v>922</v>
      </c>
      <c r="I201" s="323"/>
      <c r="J201" s="323"/>
      <c r="K201" s="197"/>
    </row>
    <row r="202" spans="2:11" ht="5.25" customHeight="1">
      <c r="B202" s="227"/>
      <c r="C202" s="222"/>
      <c r="D202" s="222"/>
      <c r="E202" s="222"/>
      <c r="F202" s="222"/>
      <c r="G202" s="246"/>
      <c r="H202" s="222"/>
      <c r="I202" s="222"/>
      <c r="J202" s="222"/>
      <c r="K202" s="248"/>
    </row>
    <row r="203" spans="2:11" ht="15" customHeight="1">
      <c r="B203" s="227"/>
      <c r="C203" s="204" t="s">
        <v>912</v>
      </c>
      <c r="D203" s="204"/>
      <c r="E203" s="204"/>
      <c r="F203" s="225" t="s">
        <v>43</v>
      </c>
      <c r="G203" s="204"/>
      <c r="H203" s="324" t="s">
        <v>923</v>
      </c>
      <c r="I203" s="324"/>
      <c r="J203" s="324"/>
      <c r="K203" s="248"/>
    </row>
    <row r="204" spans="2:11" ht="15" customHeight="1">
      <c r="B204" s="227"/>
      <c r="C204" s="204"/>
      <c r="D204" s="204"/>
      <c r="E204" s="204"/>
      <c r="F204" s="225" t="s">
        <v>44</v>
      </c>
      <c r="G204" s="204"/>
      <c r="H204" s="324" t="s">
        <v>924</v>
      </c>
      <c r="I204" s="324"/>
      <c r="J204" s="324"/>
      <c r="K204" s="248"/>
    </row>
    <row r="205" spans="2:11" ht="15" customHeight="1">
      <c r="B205" s="227"/>
      <c r="C205" s="204"/>
      <c r="D205" s="204"/>
      <c r="E205" s="204"/>
      <c r="F205" s="225" t="s">
        <v>47</v>
      </c>
      <c r="G205" s="204"/>
      <c r="H205" s="324" t="s">
        <v>925</v>
      </c>
      <c r="I205" s="324"/>
      <c r="J205" s="324"/>
      <c r="K205" s="248"/>
    </row>
    <row r="206" spans="2:11" ht="15" customHeight="1">
      <c r="B206" s="227"/>
      <c r="C206" s="204"/>
      <c r="D206" s="204"/>
      <c r="E206" s="204"/>
      <c r="F206" s="225" t="s">
        <v>45</v>
      </c>
      <c r="G206" s="204"/>
      <c r="H206" s="324" t="s">
        <v>926</v>
      </c>
      <c r="I206" s="324"/>
      <c r="J206" s="324"/>
      <c r="K206" s="248"/>
    </row>
    <row r="207" spans="2:11" ht="15" customHeight="1">
      <c r="B207" s="227"/>
      <c r="C207" s="204"/>
      <c r="D207" s="204"/>
      <c r="E207" s="204"/>
      <c r="F207" s="225" t="s">
        <v>46</v>
      </c>
      <c r="G207" s="204"/>
      <c r="H207" s="324" t="s">
        <v>927</v>
      </c>
      <c r="I207" s="324"/>
      <c r="J207" s="324"/>
      <c r="K207" s="248"/>
    </row>
    <row r="208" spans="2:11" ht="15" customHeight="1">
      <c r="B208" s="227"/>
      <c r="C208" s="204"/>
      <c r="D208" s="204"/>
      <c r="E208" s="204"/>
      <c r="F208" s="225"/>
      <c r="G208" s="204"/>
      <c r="H208" s="204"/>
      <c r="I208" s="204"/>
      <c r="J208" s="204"/>
      <c r="K208" s="248"/>
    </row>
    <row r="209" spans="2:11" ht="15" customHeight="1">
      <c r="B209" s="227"/>
      <c r="C209" s="204" t="s">
        <v>866</v>
      </c>
      <c r="D209" s="204"/>
      <c r="E209" s="204"/>
      <c r="F209" s="225" t="s">
        <v>79</v>
      </c>
      <c r="G209" s="204"/>
      <c r="H209" s="324" t="s">
        <v>928</v>
      </c>
      <c r="I209" s="324"/>
      <c r="J209" s="324"/>
      <c r="K209" s="248"/>
    </row>
    <row r="210" spans="2:11" ht="15" customHeight="1">
      <c r="B210" s="227"/>
      <c r="C210" s="204"/>
      <c r="D210" s="204"/>
      <c r="E210" s="204"/>
      <c r="F210" s="225" t="s">
        <v>762</v>
      </c>
      <c r="G210" s="204"/>
      <c r="H210" s="324" t="s">
        <v>763</v>
      </c>
      <c r="I210" s="324"/>
      <c r="J210" s="324"/>
      <c r="K210" s="248"/>
    </row>
    <row r="211" spans="2:11" ht="15" customHeight="1">
      <c r="B211" s="227"/>
      <c r="C211" s="204"/>
      <c r="D211" s="204"/>
      <c r="E211" s="204"/>
      <c r="F211" s="225" t="s">
        <v>760</v>
      </c>
      <c r="G211" s="204"/>
      <c r="H211" s="324" t="s">
        <v>929</v>
      </c>
      <c r="I211" s="324"/>
      <c r="J211" s="324"/>
      <c r="K211" s="248"/>
    </row>
    <row r="212" spans="2:11" ht="15" customHeight="1">
      <c r="B212" s="272"/>
      <c r="C212" s="204"/>
      <c r="D212" s="204"/>
      <c r="E212" s="204"/>
      <c r="F212" s="225" t="s">
        <v>84</v>
      </c>
      <c r="G212" s="261"/>
      <c r="H212" s="325" t="s">
        <v>764</v>
      </c>
      <c r="I212" s="325"/>
      <c r="J212" s="325"/>
      <c r="K212" s="273"/>
    </row>
    <row r="213" spans="2:11" ht="15" customHeight="1">
      <c r="B213" s="272"/>
      <c r="C213" s="204"/>
      <c r="D213" s="204"/>
      <c r="E213" s="204"/>
      <c r="F213" s="225" t="s">
        <v>765</v>
      </c>
      <c r="G213" s="261"/>
      <c r="H213" s="325" t="s">
        <v>930</v>
      </c>
      <c r="I213" s="325"/>
      <c r="J213" s="325"/>
      <c r="K213" s="273"/>
    </row>
    <row r="214" spans="2:11" ht="15" customHeight="1">
      <c r="B214" s="272"/>
      <c r="C214" s="204"/>
      <c r="D214" s="204"/>
      <c r="E214" s="204"/>
      <c r="F214" s="225"/>
      <c r="G214" s="261"/>
      <c r="H214" s="252"/>
      <c r="I214" s="252"/>
      <c r="J214" s="252"/>
      <c r="K214" s="273"/>
    </row>
    <row r="215" spans="2:11" ht="15" customHeight="1">
      <c r="B215" s="272"/>
      <c r="C215" s="204" t="s">
        <v>890</v>
      </c>
      <c r="D215" s="204"/>
      <c r="E215" s="204"/>
      <c r="F215" s="225">
        <v>1</v>
      </c>
      <c r="G215" s="261"/>
      <c r="H215" s="325" t="s">
        <v>931</v>
      </c>
      <c r="I215" s="325"/>
      <c r="J215" s="325"/>
      <c r="K215" s="273"/>
    </row>
    <row r="216" spans="2:11" ht="15" customHeight="1">
      <c r="B216" s="272"/>
      <c r="C216" s="204"/>
      <c r="D216" s="204"/>
      <c r="E216" s="204"/>
      <c r="F216" s="225">
        <v>2</v>
      </c>
      <c r="G216" s="261"/>
      <c r="H216" s="325" t="s">
        <v>932</v>
      </c>
      <c r="I216" s="325"/>
      <c r="J216" s="325"/>
      <c r="K216" s="273"/>
    </row>
    <row r="217" spans="2:11" ht="15" customHeight="1">
      <c r="B217" s="272"/>
      <c r="C217" s="204"/>
      <c r="D217" s="204"/>
      <c r="E217" s="204"/>
      <c r="F217" s="225">
        <v>3</v>
      </c>
      <c r="G217" s="261"/>
      <c r="H217" s="325" t="s">
        <v>933</v>
      </c>
      <c r="I217" s="325"/>
      <c r="J217" s="325"/>
      <c r="K217" s="273"/>
    </row>
    <row r="218" spans="2:11" ht="15" customHeight="1">
      <c r="B218" s="272"/>
      <c r="C218" s="204"/>
      <c r="D218" s="204"/>
      <c r="E218" s="204"/>
      <c r="F218" s="225">
        <v>4</v>
      </c>
      <c r="G218" s="261"/>
      <c r="H218" s="325" t="s">
        <v>934</v>
      </c>
      <c r="I218" s="325"/>
      <c r="J218" s="325"/>
      <c r="K218" s="273"/>
    </row>
    <row r="219" spans="2:11" ht="12.75" customHeight="1">
      <c r="B219" s="274"/>
      <c r="C219" s="275"/>
      <c r="D219" s="275"/>
      <c r="E219" s="275"/>
      <c r="F219" s="275"/>
      <c r="G219" s="275"/>
      <c r="H219" s="275"/>
      <c r="I219" s="275"/>
      <c r="J219" s="275"/>
      <c r="K219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DESKTOP-C1VL16D\Josef Jílek</dc:creator>
  <cp:keywords/>
  <dc:description/>
  <cp:lastModifiedBy>Ing. Alena Glaserová</cp:lastModifiedBy>
  <dcterms:created xsi:type="dcterms:W3CDTF">2024-04-15T12:56:28Z</dcterms:created>
  <dcterms:modified xsi:type="dcterms:W3CDTF">2024-04-15T14:24:20Z</dcterms:modified>
  <cp:category/>
  <cp:version/>
  <cp:contentType/>
  <cp:contentStatus/>
</cp:coreProperties>
</file>