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workbookProtection workbookAlgorithmName="SHA-512" workbookHashValue="m4TVS/eeC90+ERI+8Dg4Jwnj1SXqViEvtqaqRmJelM7knaEkRhPgdXF2VgvyVDcLkv97tyyxbsGdYN2qo1pi7Q==" workbookSpinCount="100000" workbookSaltValue="d038rnknIByB4FgDqsNPng==" lockStructure="1"/>
  <bookViews>
    <workbookView xWindow="65416" yWindow="65416" windowWidth="19440" windowHeight="15000" activeTab="0"/>
  </bookViews>
  <sheets>
    <sheet name="Stavební rozpočet" sheetId="1" r:id="rId1"/>
  </sheets>
  <definedNames/>
  <calcPr calcId="191029"/>
  <extLst/>
</workbook>
</file>

<file path=xl/sharedStrings.xml><?xml version="1.0" encoding="utf-8"?>
<sst xmlns="http://schemas.openxmlformats.org/spreadsheetml/2006/main" count="131" uniqueCount="98">
  <si>
    <t>Název stavby:</t>
  </si>
  <si>
    <t>Druh stavby:</t>
  </si>
  <si>
    <t>Lokalita:</t>
  </si>
  <si>
    <t>JKSO:</t>
  </si>
  <si>
    <t>Č</t>
  </si>
  <si>
    <t xml:space="preserve"> </t>
  </si>
  <si>
    <t>1</t>
  </si>
  <si>
    <t>Poznámka:</t>
  </si>
  <si>
    <t>Objekt</t>
  </si>
  <si>
    <t>Kód</t>
  </si>
  <si>
    <t>577141112RT3</t>
  </si>
  <si>
    <t>Zkrácený popis</t>
  </si>
  <si>
    <t>Rozměry</t>
  </si>
  <si>
    <t>MJ</t>
  </si>
  <si>
    <t>t</t>
  </si>
  <si>
    <t>Doba výstavby:</t>
  </si>
  <si>
    <t>Začátek výstavby:</t>
  </si>
  <si>
    <t>Konec výstavby:</t>
  </si>
  <si>
    <t>Zpracováno dne:</t>
  </si>
  <si>
    <t>Množství</t>
  </si>
  <si>
    <t>Cena/MJ</t>
  </si>
  <si>
    <t>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</si>
  <si>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</si>
  <si>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</si>
  <si>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</si>
  <si>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</si>
  <si>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</si>
  <si>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</si>
  <si>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</si>
  <si>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</si>
  <si>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 </t>
  </si>
  <si>
    <t>Celkem</t>
  </si>
  <si>
    <t>Hmotnost (t)</t>
  </si>
  <si>
    <t>Jednot.</t>
  </si>
  <si>
    <t>Cenová</t>
  </si>
  <si>
    <t>soustava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</si>
  <si>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</si>
  <si>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</si>
  <si>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</si>
  <si>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</si>
  <si>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</si>
  <si>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</si>
  <si>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</si>
  <si>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</si>
  <si>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</si>
  <si>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</si>
  <si>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57_</t>
  </si>
  <si>
    <t>5_</t>
  </si>
  <si>
    <t>_</t>
  </si>
  <si>
    <t>MAT</t>
  </si>
  <si>
    <t>WORK</t>
  </si>
  <si>
    <t>CELK</t>
  </si>
  <si>
    <t>ISWORK</t>
  </si>
  <si>
    <t>P</t>
  </si>
  <si>
    <t>GROUPCODE</t>
  </si>
  <si>
    <t>998225111R00</t>
  </si>
  <si>
    <t>Přesun hmot, pozemní komunikace, kryt živičný</t>
  </si>
  <si>
    <t>RTS I / 2018</t>
  </si>
  <si>
    <t>2</t>
  </si>
  <si>
    <t>572753111R00</t>
  </si>
  <si>
    <t>Vyrovnání povrchu krytů asfaltovým betonem</t>
  </si>
  <si>
    <t>Pokládka asfaltových krytů</t>
  </si>
  <si>
    <t>m2</t>
  </si>
  <si>
    <t>3</t>
  </si>
  <si>
    <t>4</t>
  </si>
  <si>
    <t>8</t>
  </si>
  <si>
    <t>Ceny jsou bez DPH.</t>
  </si>
  <si>
    <t>9</t>
  </si>
  <si>
    <t>m</t>
  </si>
  <si>
    <t>113151313R00</t>
  </si>
  <si>
    <t>919726213R00</t>
  </si>
  <si>
    <t>Těsnění spár krytu letišť zálivkou za tepla</t>
  </si>
  <si>
    <t>RTS I / 2019</t>
  </si>
  <si>
    <t>Ekobi Česká Třebová</t>
  </si>
  <si>
    <t>5</t>
  </si>
  <si>
    <t>03VRN</t>
  </si>
  <si>
    <t>Zařízení staveniště</t>
  </si>
  <si>
    <t>034002VRN</t>
  </si>
  <si>
    <t>Zabezpečení staveniště</t>
  </si>
  <si>
    <t>soubor</t>
  </si>
  <si>
    <t>573211111R00</t>
  </si>
  <si>
    <t>Postřik živičný spojovací z asfaltu 0,5-0,7 kg/m2</t>
  </si>
  <si>
    <t>569241111R00</t>
  </si>
  <si>
    <t>Zpevnění krajnic</t>
  </si>
  <si>
    <t>Oprava krytu vozovky</t>
  </si>
  <si>
    <t>Fréz.živič.krytu, do.5 cm</t>
  </si>
  <si>
    <t>919735111R00</t>
  </si>
  <si>
    <t>Řezání stávajícího živičného krytu tl. do 5 cm</t>
  </si>
  <si>
    <t>Kryty pozemních komunikací, letišť a ploch z kameniva nebo živičné</t>
  </si>
  <si>
    <t>57</t>
  </si>
  <si>
    <t>938909311R00</t>
  </si>
  <si>
    <t>Odstranění nánosu z povrchu živičného nebo beton.</t>
  </si>
  <si>
    <t>10</t>
  </si>
  <si>
    <t>6</t>
  </si>
  <si>
    <t>7</t>
  </si>
  <si>
    <t>Stavební rozpočet</t>
  </si>
  <si>
    <t>ul. Farská, Česká Třebová</t>
  </si>
  <si>
    <t>Vysprávky beton asfalt. ACO 11+, tl.5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</si>
</sst>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" fontId="7" fillId="2" borderId="14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" fontId="5" fillId="0" borderId="20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0.xml" /><Relationship Id="rId5" Type="http://schemas.microsoft.com/office/2017/10/relationships/person" Target="persons/person1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7"/>
  <sheetViews>
    <sheetView tabSelected="1" workbookViewId="0" topLeftCell="A1">
      <pane ySplit="11" topLeftCell="A12" activePane="bottomLeft" state="frozen"/>
      <selection pane="bottomLeft" activeCell="G24" sqref="G24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5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25" max="64" width="12.140625" style="0" hidden="1" customWidth="1"/>
  </cols>
  <sheetData>
    <row r="1" spans="1:13" ht="72.95" customHeight="1">
      <c r="A1" s="70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2.75">
      <c r="A2" s="72" t="s">
        <v>0</v>
      </c>
      <c r="B2" s="73"/>
      <c r="C2" s="73"/>
      <c r="D2" s="75" t="s">
        <v>61</v>
      </c>
      <c r="E2" s="76"/>
      <c r="F2" s="78" t="s">
        <v>15</v>
      </c>
      <c r="G2" s="73"/>
      <c r="H2" s="78" t="s">
        <v>5</v>
      </c>
      <c r="I2" s="79" t="s">
        <v>25</v>
      </c>
      <c r="J2" s="79" t="s">
        <v>73</v>
      </c>
      <c r="K2" s="73"/>
      <c r="L2" s="73"/>
      <c r="M2" s="80"/>
      <c r="N2" s="9"/>
    </row>
    <row r="3" spans="1:14" ht="12.75">
      <c r="A3" s="74"/>
      <c r="B3" s="61"/>
      <c r="C3" s="61"/>
      <c r="D3" s="77"/>
      <c r="E3" s="77"/>
      <c r="F3" s="61"/>
      <c r="G3" s="61"/>
      <c r="H3" s="61"/>
      <c r="I3" s="61"/>
      <c r="J3" s="61"/>
      <c r="K3" s="61"/>
      <c r="L3" s="61"/>
      <c r="M3" s="66"/>
      <c r="N3" s="9"/>
    </row>
    <row r="4" spans="1:14" ht="12.75">
      <c r="A4" s="60" t="s">
        <v>1</v>
      </c>
      <c r="B4" s="61"/>
      <c r="C4" s="61"/>
      <c r="D4" s="64" t="s">
        <v>84</v>
      </c>
      <c r="E4" s="61"/>
      <c r="F4" s="65" t="s">
        <v>16</v>
      </c>
      <c r="G4" s="61"/>
      <c r="H4" s="65" t="s">
        <v>5</v>
      </c>
      <c r="I4" s="64" t="s">
        <v>26</v>
      </c>
      <c r="J4" s="65" t="s">
        <v>30</v>
      </c>
      <c r="K4" s="61"/>
      <c r="L4" s="61"/>
      <c r="M4" s="66"/>
      <c r="N4" s="9"/>
    </row>
    <row r="5" spans="1:14" ht="12.75">
      <c r="A5" s="7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6"/>
      <c r="N5" s="9"/>
    </row>
    <row r="6" spans="1:14" ht="12.75">
      <c r="A6" s="60" t="s">
        <v>2</v>
      </c>
      <c r="B6" s="61"/>
      <c r="C6" s="61"/>
      <c r="D6" s="64" t="s">
        <v>96</v>
      </c>
      <c r="E6" s="61"/>
      <c r="F6" s="65" t="s">
        <v>17</v>
      </c>
      <c r="G6" s="61"/>
      <c r="H6" s="65" t="s">
        <v>5</v>
      </c>
      <c r="I6" s="64" t="s">
        <v>27</v>
      </c>
      <c r="J6" s="81"/>
      <c r="K6" s="82"/>
      <c r="L6" s="82"/>
      <c r="M6" s="83"/>
      <c r="N6" s="9"/>
    </row>
    <row r="7" spans="1:14" ht="12.75">
      <c r="A7" s="74"/>
      <c r="B7" s="61"/>
      <c r="C7" s="61"/>
      <c r="D7" s="61"/>
      <c r="E7" s="61"/>
      <c r="F7" s="61"/>
      <c r="G7" s="61"/>
      <c r="H7" s="61"/>
      <c r="I7" s="61"/>
      <c r="J7" s="82"/>
      <c r="K7" s="82"/>
      <c r="L7" s="82"/>
      <c r="M7" s="83"/>
      <c r="N7" s="9"/>
    </row>
    <row r="8" spans="1:14" ht="12.75">
      <c r="A8" s="60" t="s">
        <v>3</v>
      </c>
      <c r="B8" s="61"/>
      <c r="C8" s="61"/>
      <c r="D8" s="64" t="s">
        <v>5</v>
      </c>
      <c r="E8" s="61"/>
      <c r="F8" s="65" t="s">
        <v>18</v>
      </c>
      <c r="G8" s="61"/>
      <c r="H8" s="86"/>
      <c r="I8" s="64" t="s">
        <v>28</v>
      </c>
      <c r="J8" s="81"/>
      <c r="K8" s="82"/>
      <c r="L8" s="82"/>
      <c r="M8" s="83"/>
      <c r="N8" s="9"/>
    </row>
    <row r="9" spans="1:14" ht="13.5" thickBot="1">
      <c r="A9" s="62"/>
      <c r="B9" s="63"/>
      <c r="C9" s="63"/>
      <c r="D9" s="63"/>
      <c r="E9" s="63"/>
      <c r="F9" s="63"/>
      <c r="G9" s="63"/>
      <c r="H9" s="84"/>
      <c r="I9" s="63"/>
      <c r="J9" s="84"/>
      <c r="K9" s="84"/>
      <c r="L9" s="84"/>
      <c r="M9" s="85"/>
      <c r="N9" s="9"/>
    </row>
    <row r="10" spans="1:64" ht="12.75">
      <c r="A10" s="1" t="s">
        <v>4</v>
      </c>
      <c r="B10" s="3" t="s">
        <v>8</v>
      </c>
      <c r="C10" s="3" t="s">
        <v>9</v>
      </c>
      <c r="D10" s="3" t="s">
        <v>11</v>
      </c>
      <c r="E10" s="3" t="s">
        <v>13</v>
      </c>
      <c r="F10" s="4" t="s">
        <v>19</v>
      </c>
      <c r="G10" s="6" t="s">
        <v>20</v>
      </c>
      <c r="H10" s="67" t="s">
        <v>22</v>
      </c>
      <c r="I10" s="68"/>
      <c r="J10" s="69"/>
      <c r="K10" s="67" t="s">
        <v>32</v>
      </c>
      <c r="L10" s="69"/>
      <c r="M10" s="8" t="s">
        <v>34</v>
      </c>
      <c r="N10" s="10"/>
      <c r="BK10" s="7" t="s">
        <v>52</v>
      </c>
      <c r="BL10" s="14" t="s">
        <v>54</v>
      </c>
    </row>
    <row r="11" spans="1:62" ht="13.5" thickBot="1">
      <c r="A11" s="16" t="s">
        <v>5</v>
      </c>
      <c r="B11" s="17" t="s">
        <v>5</v>
      </c>
      <c r="C11" s="17" t="s">
        <v>5</v>
      </c>
      <c r="D11" s="18" t="s">
        <v>12</v>
      </c>
      <c r="E11" s="17" t="s">
        <v>5</v>
      </c>
      <c r="F11" s="17" t="s">
        <v>5</v>
      </c>
      <c r="G11" s="19" t="s">
        <v>21</v>
      </c>
      <c r="H11" s="20" t="s">
        <v>23</v>
      </c>
      <c r="I11" s="21" t="s">
        <v>29</v>
      </c>
      <c r="J11" s="22" t="s">
        <v>31</v>
      </c>
      <c r="K11" s="20" t="s">
        <v>33</v>
      </c>
      <c r="L11" s="22" t="s">
        <v>31</v>
      </c>
      <c r="M11" s="23" t="s">
        <v>35</v>
      </c>
      <c r="N11" s="10"/>
      <c r="Z11" s="7" t="s">
        <v>37</v>
      </c>
      <c r="AA11" s="7" t="s">
        <v>38</v>
      </c>
      <c r="AB11" s="7" t="s">
        <v>39</v>
      </c>
      <c r="AC11" s="7" t="s">
        <v>40</v>
      </c>
      <c r="AD11" s="7" t="s">
        <v>41</v>
      </c>
      <c r="AE11" s="7" t="s">
        <v>42</v>
      </c>
      <c r="AF11" s="7" t="s">
        <v>43</v>
      </c>
      <c r="AG11" s="7" t="s">
        <v>44</v>
      </c>
      <c r="AH11" s="7" t="s">
        <v>45</v>
      </c>
      <c r="BH11" s="7" t="s">
        <v>49</v>
      </c>
      <c r="BI11" s="7" t="s">
        <v>50</v>
      </c>
      <c r="BJ11" s="7" t="s">
        <v>51</v>
      </c>
    </row>
    <row r="12" spans="1:47" ht="12.75">
      <c r="A12" s="39"/>
      <c r="B12" s="40"/>
      <c r="C12" s="40" t="s">
        <v>89</v>
      </c>
      <c r="D12" s="40" t="s">
        <v>88</v>
      </c>
      <c r="E12" s="41" t="s">
        <v>5</v>
      </c>
      <c r="F12" s="41" t="s">
        <v>5</v>
      </c>
      <c r="G12" s="41" t="s">
        <v>5</v>
      </c>
      <c r="H12" s="42">
        <f>SUM(H14:H20)</f>
        <v>0</v>
      </c>
      <c r="I12" s="42">
        <f>SUM(I14:I20)</f>
        <v>0</v>
      </c>
      <c r="J12" s="42">
        <f>SUM(J13:J21)</f>
        <v>0</v>
      </c>
      <c r="K12" s="43"/>
      <c r="L12" s="42">
        <f>SUM(L14:L20)</f>
        <v>0</v>
      </c>
      <c r="M12" s="44"/>
      <c r="AI12" s="7"/>
      <c r="AS12" s="15">
        <f>SUM(AJ14:AJ20)</f>
        <v>0</v>
      </c>
      <c r="AT12" s="15">
        <f>SUM(AK14:AK20)</f>
        <v>0</v>
      </c>
      <c r="AU12" s="15">
        <f>SUM(AL14:AL20)</f>
        <v>0</v>
      </c>
    </row>
    <row r="13" spans="1:64" ht="12.75">
      <c r="A13" s="49" t="s">
        <v>6</v>
      </c>
      <c r="B13" s="45"/>
      <c r="C13" s="48" t="s">
        <v>10</v>
      </c>
      <c r="D13" s="45" t="s">
        <v>97</v>
      </c>
      <c r="E13" s="45" t="s">
        <v>62</v>
      </c>
      <c r="F13" s="46">
        <v>920</v>
      </c>
      <c r="G13" s="56"/>
      <c r="H13" s="46">
        <v>0</v>
      </c>
      <c r="I13" s="46">
        <v>0</v>
      </c>
      <c r="J13" s="46">
        <f aca="true" t="shared" si="0" ref="J13:J19">F13*G13</f>
        <v>0</v>
      </c>
      <c r="K13" s="46">
        <v>0</v>
      </c>
      <c r="L13" s="46">
        <f aca="true" t="shared" si="1" ref="L13:L19">F13*K13</f>
        <v>0</v>
      </c>
      <c r="M13" s="47" t="s">
        <v>57</v>
      </c>
      <c r="Z13" s="11"/>
      <c r="AB13" s="11"/>
      <c r="AC13" s="11"/>
      <c r="AD13" s="11"/>
      <c r="AE13" s="11"/>
      <c r="AF13" s="11"/>
      <c r="AG13" s="11"/>
      <c r="AH13" s="11"/>
      <c r="AI13" s="7"/>
      <c r="AJ13" s="5"/>
      <c r="AK13" s="5"/>
      <c r="AL13" s="5"/>
      <c r="AN13" s="11"/>
      <c r="AO13" s="11"/>
      <c r="AP13" s="11"/>
      <c r="AQ13" s="12"/>
      <c r="AV13" s="11"/>
      <c r="AW13" s="11"/>
      <c r="AX13" s="11"/>
      <c r="AY13" s="13"/>
      <c r="AZ13" s="13"/>
      <c r="BA13" s="7"/>
      <c r="BC13" s="11"/>
      <c r="BD13" s="11"/>
      <c r="BE13" s="11"/>
      <c r="BF13" s="11"/>
      <c r="BH13" s="5"/>
      <c r="BI13" s="5"/>
      <c r="BJ13" s="5"/>
      <c r="BK13" s="5"/>
      <c r="BL13" s="11"/>
    </row>
    <row r="14" spans="1:64" ht="12.75">
      <c r="A14" s="55" t="s">
        <v>58</v>
      </c>
      <c r="B14" s="29"/>
      <c r="C14" s="29" t="s">
        <v>59</v>
      </c>
      <c r="D14" s="29" t="s">
        <v>60</v>
      </c>
      <c r="E14" s="29" t="s">
        <v>14</v>
      </c>
      <c r="F14" s="30">
        <v>24</v>
      </c>
      <c r="G14" s="57"/>
      <c r="H14" s="30">
        <v>0</v>
      </c>
      <c r="I14" s="30">
        <v>0</v>
      </c>
      <c r="J14" s="30">
        <f t="shared" si="0"/>
        <v>0</v>
      </c>
      <c r="K14" s="30">
        <v>0</v>
      </c>
      <c r="L14" s="30">
        <f t="shared" si="1"/>
        <v>0</v>
      </c>
      <c r="M14" s="32" t="s">
        <v>36</v>
      </c>
      <c r="Z14" s="11">
        <f>IF(AQ14="5",BJ14,0)</f>
        <v>0</v>
      </c>
      <c r="AB14" s="11">
        <f>IF(AQ14="1",BH14,0)</f>
        <v>0</v>
      </c>
      <c r="AC14" s="11">
        <f>IF(AQ14="1",BI14,0)</f>
        <v>0</v>
      </c>
      <c r="AD14" s="11">
        <f>IF(AQ14="7",BH14,0)</f>
        <v>0</v>
      </c>
      <c r="AE14" s="11">
        <f>IF(AQ14="7",BI14,0)</f>
        <v>0</v>
      </c>
      <c r="AF14" s="11">
        <f>IF(AQ14="2",BH14,0)</f>
        <v>0</v>
      </c>
      <c r="AG14" s="11">
        <f>IF(AQ14="2",BI14,0)</f>
        <v>0</v>
      </c>
      <c r="AH14" s="11">
        <f>IF(AQ14="0",BJ14,0)</f>
        <v>0</v>
      </c>
      <c r="AI14" s="7"/>
      <c r="AJ14" s="5">
        <f>IF(AN14=0,J14,0)</f>
        <v>0</v>
      </c>
      <c r="AK14" s="5">
        <f>IF(AN14=15,J14,0)</f>
        <v>0</v>
      </c>
      <c r="AL14" s="5">
        <f>IF(AN14=21,J14,0)</f>
        <v>0</v>
      </c>
      <c r="AN14" s="11">
        <v>0</v>
      </c>
      <c r="AO14" s="11">
        <f>G14*0.902013677643807</f>
        <v>0</v>
      </c>
      <c r="AP14" s="11">
        <f>G14*(1-0.902013677643807)</f>
        <v>0</v>
      </c>
      <c r="AQ14" s="12" t="s">
        <v>6</v>
      </c>
      <c r="AV14" s="11">
        <f>AW14+AX14</f>
        <v>0</v>
      </c>
      <c r="AW14" s="11">
        <f>F14*AO14</f>
        <v>0</v>
      </c>
      <c r="AX14" s="11">
        <f>F14*AP14</f>
        <v>0</v>
      </c>
      <c r="AY14" s="13" t="s">
        <v>46</v>
      </c>
      <c r="AZ14" s="13" t="s">
        <v>47</v>
      </c>
      <c r="BA14" s="7" t="s">
        <v>48</v>
      </c>
      <c r="BC14" s="11">
        <f>AW14+AX14</f>
        <v>0</v>
      </c>
      <c r="BD14" s="11">
        <f>G14/(100-BE14)*100</f>
        <v>0</v>
      </c>
      <c r="BE14" s="11">
        <v>0</v>
      </c>
      <c r="BF14" s="11">
        <f>L14</f>
        <v>0</v>
      </c>
      <c r="BH14" s="5">
        <f>F14*AO14</f>
        <v>0</v>
      </c>
      <c r="BI14" s="5">
        <f>F14*AP14</f>
        <v>0</v>
      </c>
      <c r="BJ14" s="5">
        <f>F14*G14</f>
        <v>0</v>
      </c>
      <c r="BK14" s="5" t="s">
        <v>53</v>
      </c>
      <c r="BL14" s="11">
        <v>57</v>
      </c>
    </row>
    <row r="15" spans="1:64" ht="12.75">
      <c r="A15" s="54" t="s">
        <v>63</v>
      </c>
      <c r="B15" s="50"/>
      <c r="C15" s="50" t="s">
        <v>55</v>
      </c>
      <c r="D15" s="50" t="s">
        <v>56</v>
      </c>
      <c r="E15" s="50" t="s">
        <v>14</v>
      </c>
      <c r="F15" s="51">
        <v>134</v>
      </c>
      <c r="G15" s="58"/>
      <c r="H15" s="51">
        <v>0</v>
      </c>
      <c r="I15" s="51">
        <v>0</v>
      </c>
      <c r="J15" s="51">
        <f t="shared" si="0"/>
        <v>0</v>
      </c>
      <c r="K15" s="51">
        <v>0</v>
      </c>
      <c r="L15" s="51">
        <f t="shared" si="1"/>
        <v>0</v>
      </c>
      <c r="M15" s="52" t="s">
        <v>57</v>
      </c>
      <c r="Z15" s="11"/>
      <c r="AB15" s="11"/>
      <c r="AC15" s="11"/>
      <c r="AD15" s="11"/>
      <c r="AE15" s="11"/>
      <c r="AF15" s="11"/>
      <c r="AG15" s="11"/>
      <c r="AH15" s="11"/>
      <c r="AI15" s="7"/>
      <c r="AJ15" s="5"/>
      <c r="AK15" s="5"/>
      <c r="AL15" s="5"/>
      <c r="AN15" s="11"/>
      <c r="AO15" s="11"/>
      <c r="AP15" s="11"/>
      <c r="AQ15" s="12"/>
      <c r="AV15" s="11"/>
      <c r="AW15" s="11"/>
      <c r="AX15" s="11"/>
      <c r="AY15" s="13"/>
      <c r="AZ15" s="13"/>
      <c r="BA15" s="7"/>
      <c r="BC15" s="11"/>
      <c r="BD15" s="11"/>
      <c r="BE15" s="11"/>
      <c r="BF15" s="11"/>
      <c r="BH15" s="5"/>
      <c r="BI15" s="5"/>
      <c r="BJ15" s="5"/>
      <c r="BK15" s="5"/>
      <c r="BL15" s="11"/>
    </row>
    <row r="16" spans="1:64" ht="12.75">
      <c r="A16" s="49" t="s">
        <v>64</v>
      </c>
      <c r="B16" s="29"/>
      <c r="C16" s="29" t="s">
        <v>80</v>
      </c>
      <c r="D16" s="29" t="s">
        <v>81</v>
      </c>
      <c r="E16" s="29" t="s">
        <v>62</v>
      </c>
      <c r="F16" s="30">
        <v>920</v>
      </c>
      <c r="G16" s="57"/>
      <c r="H16" s="30">
        <v>0</v>
      </c>
      <c r="I16" s="30">
        <v>0</v>
      </c>
      <c r="J16" s="30">
        <f t="shared" si="0"/>
        <v>0</v>
      </c>
      <c r="K16" s="30">
        <v>0</v>
      </c>
      <c r="L16" s="30">
        <f t="shared" si="1"/>
        <v>0</v>
      </c>
      <c r="M16" s="32" t="s">
        <v>57</v>
      </c>
      <c r="Z16" s="11"/>
      <c r="AB16" s="11"/>
      <c r="AC16" s="11"/>
      <c r="AD16" s="11"/>
      <c r="AE16" s="11"/>
      <c r="AF16" s="11"/>
      <c r="AG16" s="11"/>
      <c r="AH16" s="11"/>
      <c r="AI16" s="7"/>
      <c r="AJ16" s="5"/>
      <c r="AK16" s="5"/>
      <c r="AL16" s="5"/>
      <c r="AN16" s="11"/>
      <c r="AO16" s="11"/>
      <c r="AP16" s="11"/>
      <c r="AQ16" s="12"/>
      <c r="AV16" s="11"/>
      <c r="AW16" s="11"/>
      <c r="AX16" s="11"/>
      <c r="AY16" s="13"/>
      <c r="AZ16" s="13"/>
      <c r="BA16" s="7"/>
      <c r="BC16" s="11"/>
      <c r="BD16" s="11"/>
      <c r="BE16" s="11"/>
      <c r="BF16" s="11"/>
      <c r="BH16" s="5"/>
      <c r="BI16" s="5"/>
      <c r="BJ16" s="5"/>
      <c r="BK16" s="5"/>
      <c r="BL16" s="11"/>
    </row>
    <row r="17" spans="1:64" ht="12.75">
      <c r="A17" s="49" t="s">
        <v>74</v>
      </c>
      <c r="B17" s="29"/>
      <c r="C17" s="29" t="s">
        <v>82</v>
      </c>
      <c r="D17" s="29" t="s">
        <v>83</v>
      </c>
      <c r="E17" s="29" t="s">
        <v>62</v>
      </c>
      <c r="F17" s="30">
        <v>113</v>
      </c>
      <c r="G17" s="57"/>
      <c r="H17" s="30">
        <v>0</v>
      </c>
      <c r="I17" s="30">
        <v>0</v>
      </c>
      <c r="J17" s="30">
        <f t="shared" si="0"/>
        <v>0</v>
      </c>
      <c r="K17" s="30">
        <v>0</v>
      </c>
      <c r="L17" s="30">
        <f t="shared" si="1"/>
        <v>0</v>
      </c>
      <c r="M17" s="32" t="s">
        <v>57</v>
      </c>
      <c r="Z17" s="11"/>
      <c r="AB17" s="11"/>
      <c r="AC17" s="11"/>
      <c r="AD17" s="11"/>
      <c r="AE17" s="11"/>
      <c r="AF17" s="11"/>
      <c r="AG17" s="11"/>
      <c r="AH17" s="11"/>
      <c r="AI17" s="7"/>
      <c r="AJ17" s="5"/>
      <c r="AK17" s="5"/>
      <c r="AL17" s="5"/>
      <c r="AN17" s="11"/>
      <c r="AO17" s="11"/>
      <c r="AP17" s="11"/>
      <c r="AQ17" s="12"/>
      <c r="AV17" s="11"/>
      <c r="AW17" s="11"/>
      <c r="AX17" s="11"/>
      <c r="AY17" s="13"/>
      <c r="AZ17" s="13"/>
      <c r="BA17" s="7"/>
      <c r="BC17" s="11"/>
      <c r="BD17" s="11"/>
      <c r="BE17" s="11"/>
      <c r="BF17" s="11"/>
      <c r="BH17" s="5"/>
      <c r="BI17" s="5"/>
      <c r="BJ17" s="5"/>
      <c r="BK17" s="5"/>
      <c r="BL17" s="11"/>
    </row>
    <row r="18" spans="1:64" ht="12.75">
      <c r="A18" s="49" t="s">
        <v>93</v>
      </c>
      <c r="B18" s="29"/>
      <c r="C18" s="48" t="s">
        <v>70</v>
      </c>
      <c r="D18" s="29" t="s">
        <v>71</v>
      </c>
      <c r="E18" s="29" t="s">
        <v>68</v>
      </c>
      <c r="F18" s="30">
        <v>12</v>
      </c>
      <c r="G18" s="57"/>
      <c r="H18" s="30">
        <v>0</v>
      </c>
      <c r="I18" s="30">
        <v>0</v>
      </c>
      <c r="J18" s="30">
        <f t="shared" si="0"/>
        <v>0</v>
      </c>
      <c r="K18" s="30">
        <v>0</v>
      </c>
      <c r="L18" s="30">
        <f t="shared" si="1"/>
        <v>0</v>
      </c>
      <c r="M18" s="32" t="s">
        <v>72</v>
      </c>
      <c r="Z18" s="11"/>
      <c r="AB18" s="11"/>
      <c r="AC18" s="11"/>
      <c r="AD18" s="11"/>
      <c r="AE18" s="11"/>
      <c r="AF18" s="11"/>
      <c r="AG18" s="11"/>
      <c r="AH18" s="11"/>
      <c r="AI18" s="7"/>
      <c r="AJ18" s="5"/>
      <c r="AK18" s="5"/>
      <c r="AL18" s="5"/>
      <c r="AN18" s="11"/>
      <c r="AO18" s="11"/>
      <c r="AP18" s="11"/>
      <c r="AQ18" s="12"/>
      <c r="AV18" s="11"/>
      <c r="AW18" s="11"/>
      <c r="AX18" s="11"/>
      <c r="AY18" s="13"/>
      <c r="AZ18" s="13"/>
      <c r="BA18" s="7"/>
      <c r="BC18" s="11"/>
      <c r="BD18" s="11"/>
      <c r="BE18" s="11"/>
      <c r="BF18" s="11"/>
      <c r="BH18" s="5"/>
      <c r="BI18" s="5"/>
      <c r="BJ18" s="5"/>
      <c r="BK18" s="5"/>
      <c r="BL18" s="11"/>
    </row>
    <row r="19" spans="1:64" ht="12.75">
      <c r="A19" s="49" t="s">
        <v>94</v>
      </c>
      <c r="B19" s="29"/>
      <c r="C19" s="48" t="s">
        <v>69</v>
      </c>
      <c r="D19" s="29" t="s">
        <v>85</v>
      </c>
      <c r="E19" s="29" t="s">
        <v>62</v>
      </c>
      <c r="F19" s="30">
        <v>920</v>
      </c>
      <c r="G19" s="57"/>
      <c r="H19" s="30">
        <v>0</v>
      </c>
      <c r="I19" s="30">
        <v>0</v>
      </c>
      <c r="J19" s="30">
        <f t="shared" si="0"/>
        <v>0</v>
      </c>
      <c r="K19" s="30">
        <v>0</v>
      </c>
      <c r="L19" s="30">
        <f t="shared" si="1"/>
        <v>0</v>
      </c>
      <c r="M19" s="32" t="s">
        <v>57</v>
      </c>
      <c r="Z19" s="11"/>
      <c r="AB19" s="11"/>
      <c r="AC19" s="11"/>
      <c r="AD19" s="11"/>
      <c r="AE19" s="11"/>
      <c r="AF19" s="11"/>
      <c r="AG19" s="11"/>
      <c r="AH19" s="11"/>
      <c r="AI19" s="7"/>
      <c r="AJ19" s="5"/>
      <c r="AK19" s="5"/>
      <c r="AL19" s="5"/>
      <c r="AN19" s="11"/>
      <c r="AO19" s="11"/>
      <c r="AP19" s="11"/>
      <c r="AQ19" s="12"/>
      <c r="AV19" s="11"/>
      <c r="AW19" s="11"/>
      <c r="AX19" s="11"/>
      <c r="AY19" s="13"/>
      <c r="AZ19" s="13"/>
      <c r="BA19" s="7"/>
      <c r="BC19" s="11"/>
      <c r="BD19" s="11"/>
      <c r="BE19" s="11"/>
      <c r="BF19" s="11"/>
      <c r="BH19" s="5"/>
      <c r="BI19" s="5"/>
      <c r="BJ19" s="5"/>
      <c r="BK19" s="5"/>
      <c r="BL19" s="11"/>
    </row>
    <row r="20" spans="1:64" ht="12.75">
      <c r="A20" s="49" t="s">
        <v>65</v>
      </c>
      <c r="B20" s="29"/>
      <c r="C20" s="29" t="s">
        <v>86</v>
      </c>
      <c r="D20" s="29" t="s">
        <v>87</v>
      </c>
      <c r="E20" s="29" t="s">
        <v>62</v>
      </c>
      <c r="F20" s="30">
        <v>12</v>
      </c>
      <c r="G20" s="57"/>
      <c r="H20" s="30">
        <v>0</v>
      </c>
      <c r="I20" s="30">
        <v>0</v>
      </c>
      <c r="J20" s="30">
        <f aca="true" t="shared" si="2" ref="J20:J21">F20*G20</f>
        <v>0</v>
      </c>
      <c r="K20" s="30">
        <v>0</v>
      </c>
      <c r="L20" s="30">
        <f aca="true" t="shared" si="3" ref="L20:L21">F20*K20</f>
        <v>0</v>
      </c>
      <c r="M20" s="32" t="s">
        <v>57</v>
      </c>
      <c r="Z20" s="11"/>
      <c r="AB20" s="11"/>
      <c r="AC20" s="11"/>
      <c r="AD20" s="11"/>
      <c r="AE20" s="11"/>
      <c r="AF20" s="11"/>
      <c r="AG20" s="11"/>
      <c r="AH20" s="11"/>
      <c r="AI20" s="7"/>
      <c r="AJ20" s="5"/>
      <c r="AK20" s="5"/>
      <c r="AL20" s="5"/>
      <c r="AN20" s="11"/>
      <c r="AO20" s="11"/>
      <c r="AP20" s="11"/>
      <c r="AQ20" s="12"/>
      <c r="AV20" s="11"/>
      <c r="AW20" s="11"/>
      <c r="AX20" s="11"/>
      <c r="AY20" s="13"/>
      <c r="AZ20" s="13"/>
      <c r="BA20" s="7"/>
      <c r="BC20" s="11"/>
      <c r="BD20" s="11"/>
      <c r="BE20" s="11"/>
      <c r="BF20" s="11"/>
      <c r="BH20" s="5"/>
      <c r="BI20" s="5"/>
      <c r="BJ20" s="5"/>
      <c r="BK20" s="5"/>
      <c r="BL20" s="11"/>
    </row>
    <row r="21" spans="1:64" ht="12.75">
      <c r="A21" s="49" t="s">
        <v>67</v>
      </c>
      <c r="B21" s="45"/>
      <c r="C21" s="45" t="s">
        <v>90</v>
      </c>
      <c r="D21" s="45" t="s">
        <v>91</v>
      </c>
      <c r="E21" s="29" t="s">
        <v>62</v>
      </c>
      <c r="F21" s="30">
        <v>920</v>
      </c>
      <c r="G21" s="57"/>
      <c r="H21" s="30">
        <v>0</v>
      </c>
      <c r="I21" s="30">
        <v>0</v>
      </c>
      <c r="J21" s="30">
        <f t="shared" si="2"/>
        <v>0</v>
      </c>
      <c r="K21" s="30">
        <v>0</v>
      </c>
      <c r="L21" s="30">
        <f t="shared" si="3"/>
        <v>0</v>
      </c>
      <c r="M21" s="32" t="s">
        <v>57</v>
      </c>
      <c r="Z21" s="11"/>
      <c r="AB21" s="11"/>
      <c r="AC21" s="11"/>
      <c r="AD21" s="11"/>
      <c r="AE21" s="11"/>
      <c r="AF21" s="11"/>
      <c r="AG21" s="11"/>
      <c r="AH21" s="11"/>
      <c r="AI21" s="7"/>
      <c r="AJ21" s="5"/>
      <c r="AK21" s="5"/>
      <c r="AL21" s="5"/>
      <c r="AN21" s="11"/>
      <c r="AO21" s="11"/>
      <c r="AP21" s="11"/>
      <c r="AQ21" s="12"/>
      <c r="AV21" s="11"/>
      <c r="AW21" s="11"/>
      <c r="AX21" s="11"/>
      <c r="AY21" s="13"/>
      <c r="AZ21" s="13"/>
      <c r="BA21" s="7"/>
      <c r="BC21" s="11"/>
      <c r="BD21" s="11"/>
      <c r="BE21" s="11"/>
      <c r="BF21" s="11"/>
      <c r="BH21" s="5"/>
      <c r="BI21" s="5"/>
      <c r="BJ21" s="5"/>
      <c r="BK21" s="5"/>
      <c r="BL21" s="11"/>
    </row>
    <row r="22" spans="1:47" ht="12.75">
      <c r="A22" s="33"/>
      <c r="B22" s="26"/>
      <c r="C22" s="26" t="s">
        <v>75</v>
      </c>
      <c r="D22" s="26" t="s">
        <v>76</v>
      </c>
      <c r="E22" s="25" t="s">
        <v>5</v>
      </c>
      <c r="F22" s="25" t="s">
        <v>5</v>
      </c>
      <c r="G22" s="25"/>
      <c r="H22" s="27">
        <f>SUM(H23:H23)</f>
        <v>0</v>
      </c>
      <c r="I22" s="27">
        <f>SUM(I23:I23)</f>
        <v>0</v>
      </c>
      <c r="J22" s="27">
        <f>SUM(J23)</f>
        <v>0</v>
      </c>
      <c r="K22" s="28"/>
      <c r="L22" s="27">
        <f>SUM(L23:L23)</f>
        <v>0</v>
      </c>
      <c r="M22" s="34"/>
      <c r="AI22" s="7"/>
      <c r="AS22" s="15" t="e">
        <f>SUM(#REF!)</f>
        <v>#REF!</v>
      </c>
      <c r="AT22" s="15" t="e">
        <f>SUM(#REF!)</f>
        <v>#REF!</v>
      </c>
      <c r="AU22" s="15" t="e">
        <f>SUM(#REF!)</f>
        <v>#REF!</v>
      </c>
    </row>
    <row r="23" spans="1:64" ht="12.75">
      <c r="A23" s="31" t="s">
        <v>92</v>
      </c>
      <c r="B23" s="29"/>
      <c r="C23" s="53" t="s">
        <v>77</v>
      </c>
      <c r="D23" s="29" t="s">
        <v>78</v>
      </c>
      <c r="E23" s="29" t="s">
        <v>79</v>
      </c>
      <c r="F23" s="30">
        <v>1</v>
      </c>
      <c r="G23" s="57"/>
      <c r="H23" s="30">
        <f>G23</f>
        <v>0</v>
      </c>
      <c r="I23" s="30">
        <v>0</v>
      </c>
      <c r="J23" s="30">
        <f>G23+I23</f>
        <v>0</v>
      </c>
      <c r="K23" s="30">
        <v>0</v>
      </c>
      <c r="L23" s="30">
        <f>F23*K23</f>
        <v>0</v>
      </c>
      <c r="M23" s="32" t="s">
        <v>36</v>
      </c>
      <c r="Z23" s="11">
        <f>IF(AQ23="5",BJ23,0)</f>
        <v>0</v>
      </c>
      <c r="AB23" s="11">
        <f>IF(AQ23="1",BH23,0)</f>
        <v>0</v>
      </c>
      <c r="AC23" s="11">
        <f>IF(AQ23="1",BI23,0)</f>
        <v>0</v>
      </c>
      <c r="AD23" s="11">
        <f>IF(AQ23="7",BH23,0)</f>
        <v>0</v>
      </c>
      <c r="AE23" s="11">
        <f>IF(AQ23="7",BI23,0)</f>
        <v>0</v>
      </c>
      <c r="AF23" s="11">
        <f>IF(AQ23="2",BH23,0)</f>
        <v>0</v>
      </c>
      <c r="AG23" s="11">
        <f>IF(AQ23="2",BI23,0)</f>
        <v>0</v>
      </c>
      <c r="AH23" s="11">
        <f>IF(AQ23="0",BJ23,0)</f>
        <v>0</v>
      </c>
      <c r="AI23" s="7"/>
      <c r="AJ23" s="5">
        <f>IF(AN23=0,J23,0)</f>
        <v>0</v>
      </c>
      <c r="AK23" s="5">
        <f>IF(AN23=15,J23,0)</f>
        <v>0</v>
      </c>
      <c r="AL23" s="5">
        <f>IF(AN23=21,J23,0)</f>
        <v>0</v>
      </c>
      <c r="AN23" s="11">
        <v>0</v>
      </c>
      <c r="AO23" s="11">
        <f>G23*0.598564366492856</f>
        <v>0</v>
      </c>
      <c r="AP23" s="11">
        <f>G23*(1-0.598564366492856)</f>
        <v>0</v>
      </c>
      <c r="AQ23" s="12" t="s">
        <v>6</v>
      </c>
      <c r="AV23" s="11">
        <f>AW23+AX23</f>
        <v>0</v>
      </c>
      <c r="AW23" s="11">
        <f>F23*AO23</f>
        <v>0</v>
      </c>
      <c r="AX23" s="11">
        <f>F23*AP23</f>
        <v>0</v>
      </c>
      <c r="AY23" s="13" t="s">
        <v>46</v>
      </c>
      <c r="AZ23" s="13" t="s">
        <v>47</v>
      </c>
      <c r="BA23" s="7" t="s">
        <v>48</v>
      </c>
      <c r="BC23" s="11">
        <f>AW23+AX23</f>
        <v>0</v>
      </c>
      <c r="BD23" s="11">
        <f>G23/(100-BE23)*100</f>
        <v>0</v>
      </c>
      <c r="BE23" s="11">
        <v>0</v>
      </c>
      <c r="BF23" s="11">
        <f>L23</f>
        <v>0</v>
      </c>
      <c r="BH23" s="5">
        <f>F23*AO23</f>
        <v>0</v>
      </c>
      <c r="BI23" s="5">
        <f>F23*AP23</f>
        <v>0</v>
      </c>
      <c r="BJ23" s="5">
        <f>F23*G23</f>
        <v>0</v>
      </c>
      <c r="BK23" s="5" t="s">
        <v>53</v>
      </c>
      <c r="BL23" s="11">
        <v>57</v>
      </c>
    </row>
    <row r="24" spans="1:64" ht="13.5" thickBot="1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8"/>
      <c r="Z24" s="11"/>
      <c r="AB24" s="11"/>
      <c r="AC24" s="11"/>
      <c r="AD24" s="11"/>
      <c r="AE24" s="11"/>
      <c r="AF24" s="11"/>
      <c r="AG24" s="11"/>
      <c r="AH24" s="11"/>
      <c r="AI24" s="7"/>
      <c r="AJ24" s="5"/>
      <c r="AK24" s="5"/>
      <c r="AL24" s="5"/>
      <c r="AN24" s="11"/>
      <c r="AO24" s="11"/>
      <c r="AP24" s="11"/>
      <c r="AQ24" s="12"/>
      <c r="AV24" s="11"/>
      <c r="AW24" s="11"/>
      <c r="AX24" s="11"/>
      <c r="AY24" s="13"/>
      <c r="AZ24" s="13"/>
      <c r="BA24" s="7"/>
      <c r="BC24" s="11"/>
      <c r="BD24" s="11"/>
      <c r="BE24" s="11"/>
      <c r="BF24" s="11"/>
      <c r="BH24" s="5"/>
      <c r="BI24" s="5"/>
      <c r="BJ24" s="5"/>
      <c r="BK24" s="5"/>
      <c r="BL24" s="11"/>
    </row>
    <row r="25" spans="8:10" ht="12.75">
      <c r="H25" s="59" t="s">
        <v>24</v>
      </c>
      <c r="I25" s="59"/>
      <c r="J25" s="24">
        <f>J12+J22</f>
        <v>0</v>
      </c>
    </row>
    <row r="26" spans="1:3" ht="11.25" customHeight="1">
      <c r="A26" s="2" t="s">
        <v>7</v>
      </c>
      <c r="C26" t="s">
        <v>66</v>
      </c>
    </row>
    <row r="27" spans="1:13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</sheetData>
  <sheetProtection algorithmName="SHA-512" hashValue="VAOyqnRtKCOk+RVPItU2Pbhmdv6nAbaUPXRESY2s6MfxJBFdL104ypDvdlvFdjpEBa4ZxoS5rZzm/cMJ870+IA==" saltValue="VFIYaNwiKe3Jdn/2KrY1hg==" spinCount="100000" sheet="1" objects="1" scenarios="1"/>
  <protectedRanges>
    <protectedRange sqref="J8 H8 J6" name="Oblast3"/>
    <protectedRange sqref="G13:G21" name="Oblast1"/>
    <protectedRange sqref="G23" name="Oblast2"/>
  </protectedRanges>
  <mergeCells count="29">
    <mergeCell ref="A27:M27"/>
    <mergeCell ref="A1:M1"/>
    <mergeCell ref="A2:C3"/>
    <mergeCell ref="D2:E3"/>
    <mergeCell ref="F2:G3"/>
    <mergeCell ref="H2:H3"/>
    <mergeCell ref="I2:I3"/>
    <mergeCell ref="J2:M3"/>
    <mergeCell ref="A4:C5"/>
    <mergeCell ref="D4:E5"/>
    <mergeCell ref="F4:G5"/>
    <mergeCell ref="H4:H5"/>
    <mergeCell ref="I4:I5"/>
    <mergeCell ref="J4:M5"/>
    <mergeCell ref="A6:C7"/>
    <mergeCell ref="D6:E7"/>
    <mergeCell ref="F6:G7"/>
    <mergeCell ref="H6:H7"/>
    <mergeCell ref="I6:I7"/>
    <mergeCell ref="J6:M7"/>
    <mergeCell ref="H10:J10"/>
    <mergeCell ref="K10:L10"/>
    <mergeCell ref="J8:M9"/>
    <mergeCell ref="H25:I25"/>
    <mergeCell ref="A8:C9"/>
    <mergeCell ref="D8:E9"/>
    <mergeCell ref="F8:G9"/>
    <mergeCell ref="H8:H9"/>
    <mergeCell ref="I8:I9"/>
  </mergeCells>
  <printOptions/>
  <pageMargins left="0.394" right="0.394" top="0.591" bottom="0.591" header="0.5" footer="0.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Dlouhý</dc:creator>
  <cp:keywords/>
  <dc:description/>
  <cp:lastModifiedBy>David Dlouhý</cp:lastModifiedBy>
  <cp:lastPrinted>2024-03-18T09:02:14Z</cp:lastPrinted>
  <dcterms:created xsi:type="dcterms:W3CDTF">2021-05-21T09:02:30Z</dcterms:created>
  <dcterms:modified xsi:type="dcterms:W3CDTF">2024-04-23T09:06:14Z</dcterms:modified>
  <cp:category/>
  <cp:version/>
  <cp:contentType/>
  <cp:contentStatus/>
</cp:coreProperties>
</file>