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Ústecká\Veřejná zakázka dle zákona\Reko sport. areálu 2025\"/>
    </mc:Choice>
  </mc:AlternateContent>
  <xr:revisionPtr revIDLastSave="0" documentId="8_{AED48679-9998-485E-AB84-6DE572964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Stavební část" sheetId="2" r:id="rId2"/>
    <sheet name="SO 02 - ZTI" sheetId="3" r:id="rId3"/>
    <sheet name="SO 03 - Elektroinstalace" sheetId="4" r:id="rId4"/>
    <sheet name="SO 04 - VZT" sheetId="5" r:id="rId5"/>
    <sheet name="VRN - Vedlejší rozpočtové..." sheetId="6" r:id="rId6"/>
    <sheet name="Pokyny pro vyplnění" sheetId="7" r:id="rId7"/>
  </sheets>
  <definedNames>
    <definedName name="_xlnm._FilterDatabase" localSheetId="1" hidden="1">'SO 01 - Stavební část'!$C$99:$K$751</definedName>
    <definedName name="_xlnm._FilterDatabase" localSheetId="2" hidden="1">'SO 02 - ZTI'!$C$89:$K$249</definedName>
    <definedName name="_xlnm._FilterDatabase" localSheetId="3" hidden="1">'SO 03 - Elektroinstalace'!$C$85:$K$169</definedName>
    <definedName name="_xlnm._FilterDatabase" localSheetId="4" hidden="1">'SO 04 - VZT'!$C$81:$K$99</definedName>
    <definedName name="_xlnm._FilterDatabase" localSheetId="5" hidden="1">'VRN - Vedlejší rozpočtové...'!$C$83:$K$96</definedName>
    <definedName name="_xlnm.Print_Titles" localSheetId="0">'Rekapitulace stavby'!$52:$52</definedName>
    <definedName name="_xlnm.Print_Titles" localSheetId="1">'SO 01 - Stavební část'!$99:$99</definedName>
    <definedName name="_xlnm.Print_Titles" localSheetId="2">'SO 02 - ZTI'!$89:$89</definedName>
    <definedName name="_xlnm.Print_Titles" localSheetId="3">'SO 03 - Elektroinstalace'!$85:$85</definedName>
    <definedName name="_xlnm.Print_Titles" localSheetId="4">'SO 04 - VZT'!$81:$81</definedName>
    <definedName name="_xlnm.Print_Titles" localSheetId="5">'VRN - Vedlejší rozpočtové...'!$83:$83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1">'SO 01 - Stavební část'!$C$4:$J$39,'SO 01 - Stavební část'!$C$45:$J$81,'SO 01 - Stavební část'!$C$87:$K$751</definedName>
    <definedName name="_xlnm.Print_Area" localSheetId="2">'SO 02 - ZTI'!$C$4:$J$39,'SO 02 - ZTI'!$C$45:$J$71,'SO 02 - ZTI'!$C$77:$K$249</definedName>
    <definedName name="_xlnm.Print_Area" localSheetId="3">'SO 03 - Elektroinstalace'!$C$4:$J$39,'SO 03 - Elektroinstalace'!$C$45:$J$67,'SO 03 - Elektroinstalace'!$C$73:$K$169</definedName>
    <definedName name="_xlnm.Print_Area" localSheetId="4">'SO 04 - VZT'!$C$4:$J$39,'SO 04 - VZT'!$C$45:$J$63,'SO 04 - VZT'!$C$69:$K$99</definedName>
    <definedName name="_xlnm.Print_Area" localSheetId="5">'VRN - Vedlejší rozpočtové...'!$C$4:$J$39,'VRN - Vedlejší rozpočtové...'!$C$45:$J$65,'VRN - Vedlejší rozpočtové...'!$C$71:$K$96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96" i="6"/>
  <c r="BH96" i="6"/>
  <c r="BG96" i="6"/>
  <c r="BE96" i="6"/>
  <c r="T96" i="6"/>
  <c r="T95" i="6"/>
  <c r="R96" i="6"/>
  <c r="R95" i="6"/>
  <c r="P96" i="6"/>
  <c r="P95" i="6" s="1"/>
  <c r="BI94" i="6"/>
  <c r="BH94" i="6"/>
  <c r="BG94" i="6"/>
  <c r="BE94" i="6"/>
  <c r="T94" i="6"/>
  <c r="R94" i="6"/>
  <c r="P94" i="6"/>
  <c r="BI93" i="6"/>
  <c r="BH93" i="6"/>
  <c r="BG93" i="6"/>
  <c r="BE93" i="6"/>
  <c r="T93" i="6"/>
  <c r="R93" i="6"/>
  <c r="P93" i="6"/>
  <c r="BI91" i="6"/>
  <c r="BH91" i="6"/>
  <c r="BG91" i="6"/>
  <c r="BE91" i="6"/>
  <c r="T91" i="6"/>
  <c r="T90" i="6" s="1"/>
  <c r="R91" i="6"/>
  <c r="R90" i="6"/>
  <c r="P91" i="6"/>
  <c r="P90" i="6"/>
  <c r="BI89" i="6"/>
  <c r="BH89" i="6"/>
  <c r="BG89" i="6"/>
  <c r="BE89" i="6"/>
  <c r="T89" i="6"/>
  <c r="R89" i="6"/>
  <c r="P89" i="6"/>
  <c r="BI88" i="6"/>
  <c r="BH88" i="6"/>
  <c r="BG88" i="6"/>
  <c r="BE88" i="6"/>
  <c r="T88" i="6"/>
  <c r="R88" i="6"/>
  <c r="P88" i="6"/>
  <c r="BI87" i="6"/>
  <c r="BH87" i="6"/>
  <c r="BG87" i="6"/>
  <c r="BE87" i="6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55" i="6" s="1"/>
  <c r="J17" i="6"/>
  <c r="J12" i="6"/>
  <c r="J78" i="6" s="1"/>
  <c r="E7" i="6"/>
  <c r="E74" i="6" s="1"/>
  <c r="J37" i="5"/>
  <c r="J36" i="5"/>
  <c r="AY58" i="1" s="1"/>
  <c r="J35" i="5"/>
  <c r="AX58" i="1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 s="1"/>
  <c r="J17" i="5"/>
  <c r="J12" i="5"/>
  <c r="J76" i="5" s="1"/>
  <c r="E7" i="5"/>
  <c r="E48" i="5" s="1"/>
  <c r="J37" i="4"/>
  <c r="J36" i="4"/>
  <c r="AY57" i="1" s="1"/>
  <c r="J35" i="4"/>
  <c r="AX57" i="1" s="1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0" i="4"/>
  <c r="BH90" i="4"/>
  <c r="BG90" i="4"/>
  <c r="BF90" i="4"/>
  <c r="T90" i="4"/>
  <c r="T89" i="4"/>
  <c r="R90" i="4"/>
  <c r="R89" i="4" s="1"/>
  <c r="P90" i="4"/>
  <c r="P89" i="4" s="1"/>
  <c r="BI88" i="4"/>
  <c r="BH88" i="4"/>
  <c r="BG88" i="4"/>
  <c r="BF88" i="4"/>
  <c r="T88" i="4"/>
  <c r="T87" i="4" s="1"/>
  <c r="R88" i="4"/>
  <c r="R87" i="4" s="1"/>
  <c r="P88" i="4"/>
  <c r="P87" i="4" s="1"/>
  <c r="J83" i="4"/>
  <c r="J82" i="4"/>
  <c r="F82" i="4"/>
  <c r="F80" i="4"/>
  <c r="E78" i="4"/>
  <c r="J55" i="4"/>
  <c r="J54" i="4"/>
  <c r="F54" i="4"/>
  <c r="F52" i="4"/>
  <c r="E50" i="4"/>
  <c r="J18" i="4"/>
  <c r="E18" i="4"/>
  <c r="F83" i="4"/>
  <c r="J17" i="4"/>
  <c r="J12" i="4"/>
  <c r="J80" i="4" s="1"/>
  <c r="E7" i="4"/>
  <c r="E48" i="4"/>
  <c r="J37" i="3"/>
  <c r="J36" i="3"/>
  <c r="AY56" i="1"/>
  <c r="J35" i="3"/>
  <c r="AX56" i="1" s="1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R214" i="3"/>
  <c r="P214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7" i="3"/>
  <c r="BH177" i="3"/>
  <c r="BG177" i="3"/>
  <c r="BE177" i="3"/>
  <c r="T177" i="3"/>
  <c r="T176" i="3" s="1"/>
  <c r="R177" i="3"/>
  <c r="R176" i="3"/>
  <c r="P177" i="3"/>
  <c r="P176" i="3" s="1"/>
  <c r="BI173" i="3"/>
  <c r="BH173" i="3"/>
  <c r="BG173" i="3"/>
  <c r="BE173" i="3"/>
  <c r="T173" i="3"/>
  <c r="R173" i="3"/>
  <c r="P173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1" i="3"/>
  <c r="BH141" i="3"/>
  <c r="BG141" i="3"/>
  <c r="BE141" i="3"/>
  <c r="T141" i="3"/>
  <c r="T140" i="3"/>
  <c r="R141" i="3"/>
  <c r="R140" i="3" s="1"/>
  <c r="P141" i="3"/>
  <c r="P140" i="3" s="1"/>
  <c r="BI138" i="3"/>
  <c r="BH138" i="3"/>
  <c r="BG138" i="3"/>
  <c r="BE138" i="3"/>
  <c r="T138" i="3"/>
  <c r="T137" i="3" s="1"/>
  <c r="R138" i="3"/>
  <c r="R137" i="3" s="1"/>
  <c r="P138" i="3"/>
  <c r="P137" i="3" s="1"/>
  <c r="BI135" i="3"/>
  <c r="BH135" i="3"/>
  <c r="BG135" i="3"/>
  <c r="BE135" i="3"/>
  <c r="T135" i="3"/>
  <c r="R135" i="3"/>
  <c r="P135" i="3"/>
  <c r="BI128" i="3"/>
  <c r="BH128" i="3"/>
  <c r="BG128" i="3"/>
  <c r="BE128" i="3"/>
  <c r="T128" i="3"/>
  <c r="R128" i="3"/>
  <c r="P128" i="3"/>
  <c r="BI125" i="3"/>
  <c r="BH125" i="3"/>
  <c r="BG125" i="3"/>
  <c r="BE125" i="3"/>
  <c r="T125" i="3"/>
  <c r="R125" i="3"/>
  <c r="P125" i="3"/>
  <c r="BI122" i="3"/>
  <c r="BH122" i="3"/>
  <c r="BG122" i="3"/>
  <c r="BE122" i="3"/>
  <c r="T122" i="3"/>
  <c r="R122" i="3"/>
  <c r="P122" i="3"/>
  <c r="BI119" i="3"/>
  <c r="BH119" i="3"/>
  <c r="BG119" i="3"/>
  <c r="BE119" i="3"/>
  <c r="T119" i="3"/>
  <c r="R119" i="3"/>
  <c r="P119" i="3"/>
  <c r="BI117" i="3"/>
  <c r="BH117" i="3"/>
  <c r="BG117" i="3"/>
  <c r="BE117" i="3"/>
  <c r="T117" i="3"/>
  <c r="R117" i="3"/>
  <c r="P117" i="3"/>
  <c r="BI114" i="3"/>
  <c r="BH114" i="3"/>
  <c r="BG114" i="3"/>
  <c r="BE114" i="3"/>
  <c r="T114" i="3"/>
  <c r="R114" i="3"/>
  <c r="P114" i="3"/>
  <c r="BI109" i="3"/>
  <c r="BH109" i="3"/>
  <c r="BG109" i="3"/>
  <c r="BE109" i="3"/>
  <c r="T109" i="3"/>
  <c r="R109" i="3"/>
  <c r="P109" i="3"/>
  <c r="BI107" i="3"/>
  <c r="BH107" i="3"/>
  <c r="BG107" i="3"/>
  <c r="BE107" i="3"/>
  <c r="T107" i="3"/>
  <c r="R107" i="3"/>
  <c r="P107" i="3"/>
  <c r="BI100" i="3"/>
  <c r="BH100" i="3"/>
  <c r="BG100" i="3"/>
  <c r="BE100" i="3"/>
  <c r="T100" i="3"/>
  <c r="R100" i="3"/>
  <c r="P100" i="3"/>
  <c r="BI93" i="3"/>
  <c r="BH93" i="3"/>
  <c r="BG93" i="3"/>
  <c r="BE93" i="3"/>
  <c r="T93" i="3"/>
  <c r="R93" i="3"/>
  <c r="P93" i="3"/>
  <c r="J87" i="3"/>
  <c r="J86" i="3"/>
  <c r="F86" i="3"/>
  <c r="F84" i="3"/>
  <c r="E82" i="3"/>
  <c r="J55" i="3"/>
  <c r="J54" i="3"/>
  <c r="F54" i="3"/>
  <c r="F52" i="3"/>
  <c r="E50" i="3"/>
  <c r="J18" i="3"/>
  <c r="E18" i="3"/>
  <c r="F55" i="3"/>
  <c r="J17" i="3"/>
  <c r="J12" i="3"/>
  <c r="J52" i="3"/>
  <c r="E7" i="3"/>
  <c r="E48" i="3" s="1"/>
  <c r="J37" i="2"/>
  <c r="J36" i="2"/>
  <c r="AY55" i="1"/>
  <c r="J35" i="2"/>
  <c r="AX55" i="1" s="1"/>
  <c r="BI748" i="2"/>
  <c r="BH748" i="2"/>
  <c r="BG748" i="2"/>
  <c r="BF748" i="2"/>
  <c r="T748" i="2"/>
  <c r="R748" i="2"/>
  <c r="P748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T739" i="2" s="1"/>
  <c r="R740" i="2"/>
  <c r="R739" i="2"/>
  <c r="P740" i="2"/>
  <c r="P739" i="2" s="1"/>
  <c r="BI737" i="2"/>
  <c r="BH737" i="2"/>
  <c r="BG737" i="2"/>
  <c r="BF737" i="2"/>
  <c r="T737" i="2"/>
  <c r="R737" i="2"/>
  <c r="P73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695" i="2"/>
  <c r="BH695" i="2"/>
  <c r="BG695" i="2"/>
  <c r="BF695" i="2"/>
  <c r="T695" i="2"/>
  <c r="R695" i="2"/>
  <c r="P695" i="2"/>
  <c r="BI682" i="2"/>
  <c r="BH682" i="2"/>
  <c r="BG682" i="2"/>
  <c r="BF682" i="2"/>
  <c r="T682" i="2"/>
  <c r="R682" i="2"/>
  <c r="P682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18" i="2"/>
  <c r="BH618" i="2"/>
  <c r="BG618" i="2"/>
  <c r="BF618" i="2"/>
  <c r="T618" i="2"/>
  <c r="R618" i="2"/>
  <c r="P618" i="2"/>
  <c r="BI611" i="2"/>
  <c r="BH611" i="2"/>
  <c r="BG611" i="2"/>
  <c r="BF611" i="2"/>
  <c r="T611" i="2"/>
  <c r="R611" i="2"/>
  <c r="P611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T399" i="2" s="1"/>
  <c r="R400" i="2"/>
  <c r="R399" i="2" s="1"/>
  <c r="P400" i="2"/>
  <c r="P399" i="2" s="1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64" i="2"/>
  <c r="BH364" i="2"/>
  <c r="BG364" i="2"/>
  <c r="BF364" i="2"/>
  <c r="T364" i="2"/>
  <c r="R364" i="2"/>
  <c r="P364" i="2"/>
  <c r="BI357" i="2"/>
  <c r="BH357" i="2"/>
  <c r="BG357" i="2"/>
  <c r="BF357" i="2"/>
  <c r="T357" i="2"/>
  <c r="R357" i="2"/>
  <c r="P357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9" i="2"/>
  <c r="BH299" i="2"/>
  <c r="BG299" i="2"/>
  <c r="BF299" i="2"/>
  <c r="T299" i="2"/>
  <c r="R299" i="2"/>
  <c r="P299" i="2"/>
  <c r="BI287" i="2"/>
  <c r="BH287" i="2"/>
  <c r="BG287" i="2"/>
  <c r="BF287" i="2"/>
  <c r="T287" i="2"/>
  <c r="R287" i="2"/>
  <c r="P287" i="2"/>
  <c r="BI278" i="2"/>
  <c r="BH278" i="2"/>
  <c r="BG278" i="2"/>
  <c r="BF278" i="2"/>
  <c r="T278" i="2"/>
  <c r="R278" i="2"/>
  <c r="P278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29" i="2"/>
  <c r="BH229" i="2"/>
  <c r="BG229" i="2"/>
  <c r="BF229" i="2"/>
  <c r="T229" i="2"/>
  <c r="R229" i="2"/>
  <c r="P229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J97" i="2"/>
  <c r="J96" i="2"/>
  <c r="F96" i="2"/>
  <c r="F94" i="2"/>
  <c r="E92" i="2"/>
  <c r="J55" i="2"/>
  <c r="J54" i="2"/>
  <c r="F54" i="2"/>
  <c r="F52" i="2"/>
  <c r="E50" i="2"/>
  <c r="J18" i="2"/>
  <c r="E18" i="2"/>
  <c r="F97" i="2"/>
  <c r="J17" i="2"/>
  <c r="J12" i="2"/>
  <c r="J52" i="2"/>
  <c r="E7" i="2"/>
  <c r="E90" i="2" s="1"/>
  <c r="L50" i="1"/>
  <c r="AM50" i="1"/>
  <c r="AM49" i="1"/>
  <c r="L49" i="1"/>
  <c r="AM47" i="1"/>
  <c r="L47" i="1"/>
  <c r="L45" i="1"/>
  <c r="L44" i="1"/>
  <c r="J554" i="2"/>
  <c r="BK211" i="3"/>
  <c r="BK149" i="4"/>
  <c r="J510" i="2"/>
  <c r="BK250" i="2"/>
  <c r="J149" i="3"/>
  <c r="J205" i="3"/>
  <c r="J158" i="4"/>
  <c r="J484" i="2"/>
  <c r="BK455" i="2"/>
  <c r="BK490" i="2"/>
  <c r="J546" i="2"/>
  <c r="BK203" i="3"/>
  <c r="J100" i="3"/>
  <c r="BK566" i="2"/>
  <c r="BK550" i="2"/>
  <c r="J737" i="2"/>
  <c r="J194" i="3"/>
  <c r="BK106" i="4"/>
  <c r="J408" i="2"/>
  <c r="BK123" i="2"/>
  <c r="J221" i="3"/>
  <c r="J119" i="4"/>
  <c r="BK92" i="5"/>
  <c r="BK426" i="2"/>
  <c r="J424" i="2"/>
  <c r="J724" i="2"/>
  <c r="BK104" i="4"/>
  <c r="BK112" i="4"/>
  <c r="BK388" i="2"/>
  <c r="J544" i="2"/>
  <c r="J197" i="3"/>
  <c r="J95" i="4"/>
  <c r="J117" i="4"/>
  <c r="J167" i="4"/>
  <c r="BK109" i="4"/>
  <c r="BK535" i="2"/>
  <c r="J161" i="3"/>
  <c r="J148" i="4"/>
  <c r="BK145" i="4"/>
  <c r="J96" i="5"/>
  <c r="BK498" i="2"/>
  <c r="J486" i="2"/>
  <c r="J219" i="3"/>
  <c r="J149" i="4"/>
  <c r="BK121" i="4"/>
  <c r="J515" i="2"/>
  <c r="BK319" i="2"/>
  <c r="BK262" i="2"/>
  <c r="J128" i="3"/>
  <c r="BK119" i="3"/>
  <c r="BK118" i="4"/>
  <c r="J115" i="4"/>
  <c r="BK537" i="2"/>
  <c r="J350" i="2"/>
  <c r="J164" i="2"/>
  <c r="J715" i="2"/>
  <c r="BK169" i="3"/>
  <c r="J116" i="4"/>
  <c r="J150" i="4"/>
  <c r="BK131" i="4"/>
  <c r="BK659" i="2"/>
  <c r="BK462" i="2"/>
  <c r="BK217" i="3"/>
  <c r="J121" i="4"/>
  <c r="BK94" i="6"/>
  <c r="BK376" i="2"/>
  <c r="J326" i="2"/>
  <c r="J321" i="2"/>
  <c r="J208" i="3"/>
  <c r="BK91" i="6"/>
  <c r="J492" i="2"/>
  <c r="BK450" i="2"/>
  <c r="BK544" i="2"/>
  <c r="BK185" i="3"/>
  <c r="J248" i="3"/>
  <c r="BK472" i="2"/>
  <c r="BK510" i="2"/>
  <c r="BK209" i="3"/>
  <c r="BK141" i="3"/>
  <c r="BK98" i="4"/>
  <c r="J89" i="6"/>
  <c r="J634" i="2"/>
  <c r="J558" i="2"/>
  <c r="J590" i="2"/>
  <c r="BK492" i="2"/>
  <c r="J132" i="4"/>
  <c r="BK88" i="6"/>
  <c r="BK110" i="2"/>
  <c r="BK444" i="2"/>
  <c r="J170" i="2"/>
  <c r="BK424" i="2"/>
  <c r="J147" i="4"/>
  <c r="BK96" i="6"/>
  <c r="BK496" i="2"/>
  <c r="J522" i="2"/>
  <c r="BK135" i="3"/>
  <c r="BK147" i="4"/>
  <c r="J100" i="4"/>
  <c r="J498" i="2"/>
  <c r="BK486" i="2"/>
  <c r="BK745" i="2"/>
  <c r="J245" i="3"/>
  <c r="J235" i="3"/>
  <c r="BK625" i="2"/>
  <c r="J588" i="2"/>
  <c r="J185" i="2"/>
  <c r="J478" i="2"/>
  <c r="J239" i="3"/>
  <c r="J142" i="4"/>
  <c r="J209" i="2"/>
  <c r="BK740" i="2"/>
  <c r="BK228" i="3"/>
  <c r="J223" i="3"/>
  <c r="J144" i="4"/>
  <c r="BK88" i="4"/>
  <c r="BK87" i="6"/>
  <c r="BK287" i="2"/>
  <c r="J154" i="2"/>
  <c r="BK312" i="2"/>
  <c r="J160" i="2"/>
  <c r="BK102" i="4"/>
  <c r="J595" i="2"/>
  <c r="J193" i="2"/>
  <c r="J181" i="3"/>
  <c r="BK128" i="3"/>
  <c r="BK134" i="4"/>
  <c r="J98" i="4"/>
  <c r="J163" i="4"/>
  <c r="J253" i="2"/>
  <c r="BK205" i="3"/>
  <c r="BK230" i="3"/>
  <c r="J111" i="4"/>
  <c r="BK432" i="2"/>
  <c r="BK502" i="2"/>
  <c r="J721" i="2"/>
  <c r="BK153" i="3"/>
  <c r="J145" i="4"/>
  <c r="BK126" i="4"/>
  <c r="J462" i="2"/>
  <c r="BK710" i="2"/>
  <c r="BK154" i="2"/>
  <c r="BK168" i="2"/>
  <c r="J165" i="3"/>
  <c r="BK187" i="3"/>
  <c r="J151" i="4"/>
  <c r="BK89" i="6"/>
  <c r="J472" i="2"/>
  <c r="BK666" i="2"/>
  <c r="J627" i="2"/>
  <c r="BK191" i="3"/>
  <c r="BK194" i="3"/>
  <c r="BK103" i="4"/>
  <c r="J343" i="2"/>
  <c r="J476" i="2"/>
  <c r="BK512" i="2"/>
  <c r="J173" i="3"/>
  <c r="BK653" i="2"/>
  <c r="BK598" i="2"/>
  <c r="J434" i="2"/>
  <c r="J502" i="2"/>
  <c r="BK177" i="3"/>
  <c r="J490" i="2"/>
  <c r="J131" i="2"/>
  <c r="J266" i="2"/>
  <c r="BK627" i="2"/>
  <c r="BK199" i="3"/>
  <c r="J243" i="2"/>
  <c r="AS54" i="1"/>
  <c r="J169" i="4"/>
  <c r="BK120" i="4"/>
  <c r="BK529" i="2"/>
  <c r="BK170" i="2"/>
  <c r="J682" i="2"/>
  <c r="BK165" i="4"/>
  <c r="BK85" i="5"/>
  <c r="J540" i="2"/>
  <c r="J618" i="2"/>
  <c r="J153" i="3"/>
  <c r="BK151" i="4"/>
  <c r="J101" i="4"/>
  <c r="J131" i="4"/>
  <c r="J98" i="5"/>
  <c r="J599" i="2"/>
  <c r="J189" i="3"/>
  <c r="J159" i="4"/>
  <c r="BK125" i="4"/>
  <c r="J708" i="2"/>
  <c r="J103" i="2"/>
  <c r="BK243" i="2"/>
  <c r="BK243" i="3"/>
  <c r="J107" i="4"/>
  <c r="J323" i="2"/>
  <c r="BK540" i="2"/>
  <c r="J229" i="2"/>
  <c r="BK380" i="2"/>
  <c r="BK233" i="3"/>
  <c r="J118" i="4"/>
  <c r="J87" i="5"/>
  <c r="J597" i="2"/>
  <c r="J287" i="2"/>
  <c r="J168" i="2"/>
  <c r="BK117" i="2"/>
  <c r="BK201" i="3"/>
  <c r="J135" i="3"/>
  <c r="J109" i="4"/>
  <c r="BK150" i="4"/>
  <c r="J337" i="2"/>
  <c r="BK593" i="2"/>
  <c r="J426" i="2"/>
  <c r="J141" i="3"/>
  <c r="BK169" i="4"/>
  <c r="J604" i="2"/>
  <c r="BK724" i="2"/>
  <c r="BK185" i="2"/>
  <c r="BK122" i="3"/>
  <c r="BK158" i="4"/>
  <c r="J127" i="4"/>
  <c r="BK160" i="2"/>
  <c r="BK345" i="2"/>
  <c r="BK144" i="2"/>
  <c r="BK436" i="2"/>
  <c r="J247" i="3"/>
  <c r="J108" i="4"/>
  <c r="BK87" i="5"/>
  <c r="J464" i="2"/>
  <c r="BK128" i="2"/>
  <c r="J504" i="2"/>
  <c r="BK212" i="2"/>
  <c r="BK142" i="4"/>
  <c r="J126" i="4"/>
  <c r="J531" i="2"/>
  <c r="BK478" i="2"/>
  <c r="J214" i="3"/>
  <c r="BK94" i="4"/>
  <c r="J102" i="4"/>
  <c r="J134" i="4"/>
  <c r="BK153" i="4"/>
  <c r="J601" i="2"/>
  <c r="J228" i="3"/>
  <c r="J138" i="3"/>
  <c r="BK127" i="4"/>
  <c r="J570" i="2"/>
  <c r="BK422" i="2"/>
  <c r="J144" i="2"/>
  <c r="J211" i="3"/>
  <c r="J137" i="4"/>
  <c r="BK98" i="5"/>
  <c r="BK484" i="2"/>
  <c r="J117" i="2"/>
  <c r="J455" i="2"/>
  <c r="BK221" i="3"/>
  <c r="J236" i="3"/>
  <c r="BK137" i="4"/>
  <c r="BK115" i="4"/>
  <c r="J85" i="5"/>
  <c r="J391" i="2"/>
  <c r="J518" i="2"/>
  <c r="BK515" i="2"/>
  <c r="BK504" i="2"/>
  <c r="BK157" i="3"/>
  <c r="J125" i="4"/>
  <c r="J197" i="2"/>
  <c r="J598" i="2"/>
  <c r="J123" i="2"/>
  <c r="BK143" i="4"/>
  <c r="J90" i="5"/>
  <c r="BK470" i="2"/>
  <c r="BK713" i="2"/>
  <c r="BK214" i="3"/>
  <c r="BK125" i="3"/>
  <c r="BK116" i="4"/>
  <c r="BK522" i="2"/>
  <c r="J481" i="2"/>
  <c r="BK357" i="2"/>
  <c r="BK210" i="3"/>
  <c r="BK644" i="2"/>
  <c r="J93" i="3"/>
  <c r="BK236" i="3"/>
  <c r="J129" i="4"/>
  <c r="BK92" i="4"/>
  <c r="J168" i="4"/>
  <c r="BK708" i="2"/>
  <c r="BK151" i="3"/>
  <c r="J217" i="3"/>
  <c r="BK133" i="4"/>
  <c r="BK108" i="4"/>
  <c r="BK400" i="2"/>
  <c r="BK299" i="2"/>
  <c r="BK114" i="3"/>
  <c r="J106" i="4"/>
  <c r="J647" i="2"/>
  <c r="BK245" i="2"/>
  <c r="J748" i="2"/>
  <c r="BK223" i="3"/>
  <c r="J110" i="4"/>
  <c r="BK161" i="4"/>
  <c r="J584" i="2"/>
  <c r="J550" i="2"/>
  <c r="BK518" i="2"/>
  <c r="BK554" i="2"/>
  <c r="BK247" i="3"/>
  <c r="J152" i="4"/>
  <c r="J94" i="5"/>
  <c r="BK601" i="2"/>
  <c r="BK269" i="2"/>
  <c r="J110" i="2"/>
  <c r="J177" i="3"/>
  <c r="BK136" i="4"/>
  <c r="J581" i="2"/>
  <c r="J659" i="2"/>
  <c r="J666" i="2"/>
  <c r="BK100" i="3"/>
  <c r="J156" i="4"/>
  <c r="J112" i="4"/>
  <c r="J416" i="2"/>
  <c r="J669" i="2"/>
  <c r="BK669" i="2"/>
  <c r="BK235" i="3"/>
  <c r="BK162" i="4"/>
  <c r="J143" i="4"/>
  <c r="J96" i="6"/>
  <c r="J436" i="2"/>
  <c r="BK364" i="2"/>
  <c r="BK337" i="2"/>
  <c r="BK558" i="2"/>
  <c r="BK99" i="4"/>
  <c r="J136" i="4"/>
  <c r="J576" i="2"/>
  <c r="J644" i="2"/>
  <c r="J225" i="3"/>
  <c r="BK146" i="4"/>
  <c r="BK152" i="4"/>
  <c r="BK584" i="2"/>
  <c r="BK599" i="2"/>
  <c r="BK715" i="2"/>
  <c r="BK266" i="2"/>
  <c r="BK245" i="3"/>
  <c r="BK94" i="5"/>
  <c r="BK326" i="2"/>
  <c r="BK332" i="2"/>
  <c r="J695" i="2"/>
  <c r="BK117" i="3"/>
  <c r="J203" i="3"/>
  <c r="J385" i="2"/>
  <c r="J566" i="2"/>
  <c r="J155" i="3"/>
  <c r="BK197" i="3"/>
  <c r="BK122" i="4"/>
  <c r="BK562" i="2"/>
  <c r="BK695" i="2"/>
  <c r="J371" i="2"/>
  <c r="J625" i="2"/>
  <c r="BK207" i="3"/>
  <c r="BK105" i="4"/>
  <c r="J529" i="2"/>
  <c r="BK343" i="2"/>
  <c r="BK396" i="2"/>
  <c r="J187" i="3"/>
  <c r="BK138" i="4"/>
  <c r="J99" i="4"/>
  <c r="BK90" i="4"/>
  <c r="J130" i="4"/>
  <c r="J319" i="2"/>
  <c r="BK248" i="3"/>
  <c r="BK164" i="4"/>
  <c r="BK117" i="4"/>
  <c r="J191" i="2"/>
  <c r="BK641" i="2"/>
  <c r="J364" i="2"/>
  <c r="BK253" i="2"/>
  <c r="BK119" i="4"/>
  <c r="BK113" i="4"/>
  <c r="BK682" i="2"/>
  <c r="BK418" i="2"/>
  <c r="J357" i="2"/>
  <c r="BK278" i="2"/>
  <c r="J201" i="3"/>
  <c r="J138" i="4"/>
  <c r="BK141" i="4"/>
  <c r="BK588" i="2"/>
  <c r="BK650" i="2"/>
  <c r="BK197" i="2"/>
  <c r="J169" i="3"/>
  <c r="BK139" i="4"/>
  <c r="J396" i="2"/>
  <c r="BK600" i="2"/>
  <c r="BK321" i="2"/>
  <c r="BK183" i="3"/>
  <c r="J124" i="4"/>
  <c r="J123" i="4"/>
  <c r="BK416" i="2"/>
  <c r="BK209" i="2"/>
  <c r="BK165" i="3"/>
  <c r="J163" i="3"/>
  <c r="J122" i="4"/>
  <c r="J450" i="2"/>
  <c r="J710" i="2"/>
  <c r="BK581" i="2"/>
  <c r="J215" i="2"/>
  <c r="J117" i="3"/>
  <c r="J160" i="3"/>
  <c r="J133" i="2"/>
  <c r="J128" i="2"/>
  <c r="J191" i="3"/>
  <c r="J164" i="4"/>
  <c r="BK111" i="4"/>
  <c r="BK408" i="2"/>
  <c r="J245" i="2"/>
  <c r="BK590" i="2"/>
  <c r="BK340" i="2"/>
  <c r="BK110" i="4"/>
  <c r="J410" i="2"/>
  <c r="BK131" i="2"/>
  <c r="BK229" i="2"/>
  <c r="J161" i="4"/>
  <c r="J120" i="4"/>
  <c r="BK159" i="4"/>
  <c r="J91" i="6"/>
  <c r="BK350" i="2"/>
  <c r="J233" i="3"/>
  <c r="BK148" i="4"/>
  <c r="J104" i="4"/>
  <c r="J88" i="6"/>
  <c r="J332" i="2"/>
  <c r="BK570" i="2"/>
  <c r="BK138" i="3"/>
  <c r="J146" i="2"/>
  <c r="J340" i="2"/>
  <c r="BK604" i="2"/>
  <c r="J151" i="3"/>
  <c r="J141" i="4"/>
  <c r="BK88" i="5"/>
  <c r="BK531" i="2"/>
  <c r="J452" i="2"/>
  <c r="BK634" i="2"/>
  <c r="BK201" i="2"/>
  <c r="BK97" i="4"/>
  <c r="J146" i="4"/>
  <c r="BK647" i="2"/>
  <c r="BK175" i="2"/>
  <c r="J262" i="2"/>
  <c r="BK161" i="3"/>
  <c r="BK124" i="4"/>
  <c r="J92" i="5"/>
  <c r="BK191" i="2"/>
  <c r="J653" i="2"/>
  <c r="BK126" i="2"/>
  <c r="J209" i="3"/>
  <c r="BK163" i="4"/>
  <c r="BK404" i="2"/>
  <c r="J382" i="2"/>
  <c r="J404" i="2"/>
  <c r="J388" i="2"/>
  <c r="J109" i="3"/>
  <c r="J580" i="2"/>
  <c r="J299" i="2"/>
  <c r="BK618" i="2"/>
  <c r="J393" i="2"/>
  <c r="BK225" i="3"/>
  <c r="J162" i="4"/>
  <c r="J97" i="4"/>
  <c r="BK434" i="2"/>
  <c r="J422" i="2"/>
  <c r="J496" i="2"/>
  <c r="J562" i="2"/>
  <c r="J119" i="3"/>
  <c r="J113" i="4"/>
  <c r="BK481" i="2"/>
  <c r="J122" i="3"/>
  <c r="BK181" i="3"/>
  <c r="BK128" i="4"/>
  <c r="J90" i="4"/>
  <c r="BK95" i="4"/>
  <c r="BK721" i="2"/>
  <c r="J312" i="2"/>
  <c r="BK189" i="3"/>
  <c r="BK166" i="4"/>
  <c r="J114" i="4"/>
  <c r="BK597" i="2"/>
  <c r="J650" i="2"/>
  <c r="BK168" i="4"/>
  <c r="BK140" i="4"/>
  <c r="J641" i="2"/>
  <c r="BK476" i="2"/>
  <c r="BK179" i="2"/>
  <c r="J512" i="2"/>
  <c r="BK173" i="3"/>
  <c r="J166" i="4"/>
  <c r="J133" i="4"/>
  <c r="J212" i="2"/>
  <c r="J444" i="2"/>
  <c r="BK410" i="2"/>
  <c r="BK371" i="2"/>
  <c r="J210" i="3"/>
  <c r="BK100" i="4"/>
  <c r="J306" i="2"/>
  <c r="BK107" i="4"/>
  <c r="J93" i="6"/>
  <c r="BK576" i="2"/>
  <c r="BK107" i="3"/>
  <c r="BK239" i="3"/>
  <c r="J155" i="4"/>
  <c r="BK90" i="5"/>
  <c r="J201" i="2"/>
  <c r="J380" i="2"/>
  <c r="J376" i="2"/>
  <c r="J105" i="4"/>
  <c r="BK580" i="2"/>
  <c r="BK164" i="2"/>
  <c r="BK133" i="2"/>
  <c r="J250" i="2"/>
  <c r="BK155" i="4"/>
  <c r="J535" i="2"/>
  <c r="BK193" i="2"/>
  <c r="J269" i="2"/>
  <c r="J107" i="3"/>
  <c r="J92" i="4"/>
  <c r="J94" i="6"/>
  <c r="BK546" i="2"/>
  <c r="BK323" i="2"/>
  <c r="J745" i="2"/>
  <c r="J243" i="3"/>
  <c r="BK144" i="4"/>
  <c r="BK96" i="5"/>
  <c r="BK393" i="2"/>
  <c r="J418" i="2"/>
  <c r="J185" i="3"/>
  <c r="BK93" i="4"/>
  <c r="BK123" i="4"/>
  <c r="J165" i="4"/>
  <c r="J86" i="5"/>
  <c r="BK464" i="2"/>
  <c r="BK149" i="3"/>
  <c r="BK93" i="3"/>
  <c r="BK101" i="4"/>
  <c r="BK574" i="2"/>
  <c r="J593" i="2"/>
  <c r="J537" i="2"/>
  <c r="BK208" i="3"/>
  <c r="J183" i="3"/>
  <c r="J87" i="6"/>
  <c r="BK306" i="2"/>
  <c r="J574" i="2"/>
  <c r="BK442" i="2"/>
  <c r="J241" i="3"/>
  <c r="BK156" i="4"/>
  <c r="BK129" i="4"/>
  <c r="J278" i="2"/>
  <c r="BK452" i="2"/>
  <c r="BK241" i="3"/>
  <c r="BK130" i="4"/>
  <c r="BK391" i="2"/>
  <c r="BK215" i="2"/>
  <c r="J611" i="2"/>
  <c r="J207" i="3"/>
  <c r="BK163" i="3"/>
  <c r="BK86" i="5"/>
  <c r="J442" i="2"/>
  <c r="J400" i="2"/>
  <c r="BK146" i="2"/>
  <c r="BK160" i="3"/>
  <c r="J713" i="2"/>
  <c r="J114" i="3"/>
  <c r="J140" i="4"/>
  <c r="J93" i="4"/>
  <c r="J88" i="5"/>
  <c r="BK595" i="2"/>
  <c r="BK382" i="2"/>
  <c r="J125" i="3"/>
  <c r="BK132" i="4"/>
  <c r="J600" i="2"/>
  <c r="J179" i="2"/>
  <c r="BK385" i="2"/>
  <c r="BK219" i="3"/>
  <c r="J153" i="4"/>
  <c r="J103" i="4"/>
  <c r="BK114" i="4"/>
  <c r="J154" i="4"/>
  <c r="BK103" i="2"/>
  <c r="BK155" i="3"/>
  <c r="J139" i="4"/>
  <c r="BK154" i="4"/>
  <c r="J432" i="2"/>
  <c r="J740" i="2"/>
  <c r="J230" i="3"/>
  <c r="J128" i="4"/>
  <c r="J345" i="2"/>
  <c r="J470" i="2"/>
  <c r="BK737" i="2"/>
  <c r="BK109" i="3"/>
  <c r="J199" i="3"/>
  <c r="BK167" i="4"/>
  <c r="J94" i="4"/>
  <c r="J175" i="2"/>
  <c r="J126" i="2"/>
  <c r="BK748" i="2"/>
  <c r="BK611" i="2"/>
  <c r="J157" i="3"/>
  <c r="J88" i="4"/>
  <c r="BK93" i="6"/>
  <c r="R153" i="2" l="1"/>
  <c r="T214" i="2"/>
  <c r="P375" i="2"/>
  <c r="BK480" i="2"/>
  <c r="J480" i="2" s="1"/>
  <c r="J72" i="2" s="1"/>
  <c r="R517" i="2"/>
  <c r="BK668" i="2"/>
  <c r="J668" i="2" s="1"/>
  <c r="J78" i="2" s="1"/>
  <c r="BK180" i="3"/>
  <c r="P196" i="3"/>
  <c r="P91" i="4"/>
  <c r="R91" i="4"/>
  <c r="P160" i="4"/>
  <c r="R102" i="2"/>
  <c r="BK214" i="2"/>
  <c r="J214" i="2"/>
  <c r="J64" i="2"/>
  <c r="R249" i="2"/>
  <c r="BK403" i="2"/>
  <c r="J403" i="2" s="1"/>
  <c r="J70" i="2" s="1"/>
  <c r="T480" i="2"/>
  <c r="BK583" i="2"/>
  <c r="J583" i="2"/>
  <c r="J75" i="2"/>
  <c r="R583" i="2"/>
  <c r="P592" i="2"/>
  <c r="T592" i="2"/>
  <c r="P180" i="3"/>
  <c r="T238" i="3"/>
  <c r="T135" i="4"/>
  <c r="T268" i="2"/>
  <c r="P454" i="2"/>
  <c r="BK517" i="2"/>
  <c r="J517" i="2"/>
  <c r="J73" i="2" s="1"/>
  <c r="P603" i="2"/>
  <c r="P744" i="2"/>
  <c r="R148" i="3"/>
  <c r="BK213" i="3"/>
  <c r="J213" i="3" s="1"/>
  <c r="J69" i="3" s="1"/>
  <c r="P96" i="4"/>
  <c r="T160" i="4"/>
  <c r="T84" i="5"/>
  <c r="T83" i="5"/>
  <c r="T153" i="2"/>
  <c r="P214" i="2"/>
  <c r="R375" i="2"/>
  <c r="R454" i="2"/>
  <c r="T517" i="2"/>
  <c r="T668" i="2"/>
  <c r="BK92" i="3"/>
  <c r="J92" i="3"/>
  <c r="J61" i="3" s="1"/>
  <c r="R180" i="3"/>
  <c r="BK238" i="3"/>
  <c r="J238" i="3"/>
  <c r="J70" i="3"/>
  <c r="BK135" i="4"/>
  <c r="J135" i="4"/>
  <c r="J64" i="4"/>
  <c r="BK157" i="4"/>
  <c r="J157" i="4"/>
  <c r="J65" i="4" s="1"/>
  <c r="P84" i="5"/>
  <c r="P83" i="5"/>
  <c r="R268" i="2"/>
  <c r="P480" i="2"/>
  <c r="T603" i="2"/>
  <c r="P148" i="3"/>
  <c r="P213" i="3"/>
  <c r="R89" i="5"/>
  <c r="P268" i="2"/>
  <c r="R480" i="2"/>
  <c r="R603" i="2"/>
  <c r="BK744" i="2"/>
  <c r="J744" i="2"/>
  <c r="J80" i="2" s="1"/>
  <c r="T92" i="3"/>
  <c r="T196" i="3"/>
  <c r="BK91" i="4"/>
  <c r="J91" i="4"/>
  <c r="J62" i="4"/>
  <c r="T91" i="4"/>
  <c r="R160" i="4"/>
  <c r="BK84" i="5"/>
  <c r="J84" i="5"/>
  <c r="J61" i="5" s="1"/>
  <c r="BK153" i="2"/>
  <c r="J153" i="2" s="1"/>
  <c r="J62" i="2" s="1"/>
  <c r="T192" i="2"/>
  <c r="T249" i="2"/>
  <c r="R403" i="2"/>
  <c r="T539" i="2"/>
  <c r="P583" i="2"/>
  <c r="BK592" i="2"/>
  <c r="J592" i="2" s="1"/>
  <c r="J76" i="2" s="1"/>
  <c r="R592" i="2"/>
  <c r="BK196" i="3"/>
  <c r="J196" i="3" s="1"/>
  <c r="J68" i="3" s="1"/>
  <c r="R238" i="3"/>
  <c r="P135" i="4"/>
  <c r="T157" i="4"/>
  <c r="P86" i="6"/>
  <c r="P153" i="2"/>
  <c r="R192" i="2"/>
  <c r="P249" i="2"/>
  <c r="P403" i="2"/>
  <c r="BK539" i="2"/>
  <c r="J539" i="2"/>
  <c r="J74" i="2" s="1"/>
  <c r="T583" i="2"/>
  <c r="P92" i="3"/>
  <c r="P91" i="3"/>
  <c r="T180" i="3"/>
  <c r="P238" i="3"/>
  <c r="R96" i="4"/>
  <c r="R157" i="4"/>
  <c r="R84" i="5"/>
  <c r="R83" i="5"/>
  <c r="R82" i="5"/>
  <c r="T86" i="6"/>
  <c r="BK102" i="2"/>
  <c r="BK268" i="2"/>
  <c r="J268" i="2" s="1"/>
  <c r="J66" i="2" s="1"/>
  <c r="T403" i="2"/>
  <c r="R539" i="2"/>
  <c r="R668" i="2"/>
  <c r="T744" i="2"/>
  <c r="R92" i="3"/>
  <c r="R91" i="3"/>
  <c r="T213" i="3"/>
  <c r="BK96" i="4"/>
  <c r="BK160" i="4"/>
  <c r="J160" i="4"/>
  <c r="J66" i="4"/>
  <c r="P89" i="5"/>
  <c r="R86" i="6"/>
  <c r="P92" i="6"/>
  <c r="T102" i="2"/>
  <c r="R214" i="2"/>
  <c r="BK375" i="2"/>
  <c r="J375" i="2"/>
  <c r="J67" i="2"/>
  <c r="T454" i="2"/>
  <c r="P517" i="2"/>
  <c r="P668" i="2"/>
  <c r="T148" i="3"/>
  <c r="R196" i="3"/>
  <c r="R135" i="4"/>
  <c r="BK89" i="5"/>
  <c r="J89" i="5"/>
  <c r="J62" i="5"/>
  <c r="BK86" i="6"/>
  <c r="J86" i="6"/>
  <c r="J61" i="6" s="1"/>
  <c r="R92" i="6"/>
  <c r="P102" i="2"/>
  <c r="BK192" i="2"/>
  <c r="J192" i="2"/>
  <c r="J63" i="2" s="1"/>
  <c r="P192" i="2"/>
  <c r="P101" i="2" s="1"/>
  <c r="BK249" i="2"/>
  <c r="J249" i="2"/>
  <c r="J65" i="2"/>
  <c r="T375" i="2"/>
  <c r="BK454" i="2"/>
  <c r="J454" i="2"/>
  <c r="J71" i="2" s="1"/>
  <c r="P539" i="2"/>
  <c r="BK603" i="2"/>
  <c r="J603" i="2" s="1"/>
  <c r="J77" i="2" s="1"/>
  <c r="R744" i="2"/>
  <c r="BK148" i="3"/>
  <c r="J148" i="3"/>
  <c r="J64" i="3" s="1"/>
  <c r="R213" i="3"/>
  <c r="T96" i="4"/>
  <c r="P157" i="4"/>
  <c r="T89" i="5"/>
  <c r="BK92" i="6"/>
  <c r="J92" i="6"/>
  <c r="J63" i="6"/>
  <c r="T92" i="6"/>
  <c r="BK140" i="3"/>
  <c r="J140" i="3" s="1"/>
  <c r="J63" i="3" s="1"/>
  <c r="BK89" i="4"/>
  <c r="J89" i="4"/>
  <c r="J61" i="4"/>
  <c r="BK399" i="2"/>
  <c r="J399" i="2" s="1"/>
  <c r="J68" i="2" s="1"/>
  <c r="BK739" i="2"/>
  <c r="J739" i="2" s="1"/>
  <c r="J79" i="2" s="1"/>
  <c r="BK137" i="3"/>
  <c r="J137" i="3"/>
  <c r="J62" i="3"/>
  <c r="BK87" i="4"/>
  <c r="J87" i="4"/>
  <c r="J60" i="4" s="1"/>
  <c r="BK176" i="3"/>
  <c r="J176" i="3"/>
  <c r="J65" i="3"/>
  <c r="BK90" i="6"/>
  <c r="J90" i="6"/>
  <c r="J62" i="6" s="1"/>
  <c r="BK95" i="6"/>
  <c r="J95" i="6" s="1"/>
  <c r="J64" i="6" s="1"/>
  <c r="J52" i="6"/>
  <c r="F81" i="6"/>
  <c r="E48" i="6"/>
  <c r="BF91" i="6"/>
  <c r="BF88" i="6"/>
  <c r="BF87" i="6"/>
  <c r="BF96" i="6"/>
  <c r="BF89" i="6"/>
  <c r="BF94" i="6"/>
  <c r="BF93" i="6"/>
  <c r="BK83" i="5"/>
  <c r="BK82" i="5"/>
  <c r="J82" i="5" s="1"/>
  <c r="J59" i="5" s="1"/>
  <c r="J96" i="4"/>
  <c r="J63" i="4"/>
  <c r="BE87" i="5"/>
  <c r="E72" i="5"/>
  <c r="BE98" i="5"/>
  <c r="J52" i="5"/>
  <c r="BE85" i="5"/>
  <c r="BE86" i="5"/>
  <c r="BE94" i="5"/>
  <c r="BE88" i="5"/>
  <c r="BE92" i="5"/>
  <c r="BE96" i="5"/>
  <c r="F55" i="5"/>
  <c r="BE90" i="5"/>
  <c r="F55" i="4"/>
  <c r="BE93" i="4"/>
  <c r="BE103" i="4"/>
  <c r="BE117" i="4"/>
  <c r="BE118" i="4"/>
  <c r="BE131" i="4"/>
  <c r="BE137" i="4"/>
  <c r="BE139" i="4"/>
  <c r="E76" i="4"/>
  <c r="BE90" i="4"/>
  <c r="BE92" i="4"/>
  <c r="BE109" i="4"/>
  <c r="BE119" i="4"/>
  <c r="BE120" i="4"/>
  <c r="BE126" i="4"/>
  <c r="BE154" i="4"/>
  <c r="BE159" i="4"/>
  <c r="J52" i="4"/>
  <c r="BE98" i="4"/>
  <c r="BE104" i="4"/>
  <c r="BE106" i="4"/>
  <c r="BE123" i="4"/>
  <c r="BE130" i="4"/>
  <c r="BE132" i="4"/>
  <c r="BE138" i="4"/>
  <c r="BE140" i="4"/>
  <c r="BE141" i="4"/>
  <c r="BE143" i="4"/>
  <c r="BE144" i="4"/>
  <c r="BE145" i="4"/>
  <c r="BE158" i="4"/>
  <c r="BE162" i="4"/>
  <c r="BE167" i="4"/>
  <c r="BE168" i="4"/>
  <c r="J180" i="3"/>
  <c r="J67" i="3"/>
  <c r="BE166" i="4"/>
  <c r="BE169" i="4"/>
  <c r="BK91" i="3"/>
  <c r="J91" i="3"/>
  <c r="J60" i="3" s="1"/>
  <c r="BE88" i="4"/>
  <c r="BE100" i="4"/>
  <c r="BE136" i="4"/>
  <c r="BE152" i="4"/>
  <c r="BE164" i="4"/>
  <c r="BE165" i="4"/>
  <c r="BE94" i="4"/>
  <c r="BE97" i="4"/>
  <c r="BE99" i="4"/>
  <c r="BE108" i="4"/>
  <c r="BE111" i="4"/>
  <c r="BE116" i="4"/>
  <c r="BE121" i="4"/>
  <c r="BE127" i="4"/>
  <c r="BE129" i="4"/>
  <c r="BE147" i="4"/>
  <c r="BE155" i="4"/>
  <c r="BE95" i="4"/>
  <c r="BE115" i="4"/>
  <c r="BE122" i="4"/>
  <c r="BE124" i="4"/>
  <c r="BE134" i="4"/>
  <c r="BE161" i="4"/>
  <c r="BE102" i="4"/>
  <c r="BE110" i="4"/>
  <c r="BE128" i="4"/>
  <c r="BE105" i="4"/>
  <c r="BE112" i="4"/>
  <c r="BE146" i="4"/>
  <c r="BE149" i="4"/>
  <c r="BE151" i="4"/>
  <c r="BE153" i="4"/>
  <c r="BE107" i="4"/>
  <c r="BE113" i="4"/>
  <c r="BE133" i="4"/>
  <c r="BE142" i="4"/>
  <c r="BE156" i="4"/>
  <c r="BE163" i="4"/>
  <c r="BE101" i="4"/>
  <c r="BE114" i="4"/>
  <c r="BE125" i="4"/>
  <c r="BE148" i="4"/>
  <c r="BE150" i="4"/>
  <c r="J84" i="3"/>
  <c r="BF93" i="3"/>
  <c r="BF107" i="3"/>
  <c r="J102" i="2"/>
  <c r="J61" i="2" s="1"/>
  <c r="E80" i="3"/>
  <c r="BF163" i="3"/>
  <c r="BF173" i="3"/>
  <c r="BF181" i="3"/>
  <c r="BF183" i="3"/>
  <c r="BF189" i="3"/>
  <c r="BF191" i="3"/>
  <c r="BF197" i="3"/>
  <c r="BF207" i="3"/>
  <c r="BF221" i="3"/>
  <c r="F87" i="3"/>
  <c r="BF138" i="3"/>
  <c r="BF149" i="3"/>
  <c r="BF155" i="3"/>
  <c r="BF165" i="3"/>
  <c r="BF185" i="3"/>
  <c r="BF225" i="3"/>
  <c r="BF247" i="3"/>
  <c r="BF248" i="3"/>
  <c r="BF100" i="3"/>
  <c r="BF119" i="3"/>
  <c r="BF161" i="3"/>
  <c r="BF203" i="3"/>
  <c r="BF208" i="3"/>
  <c r="BF236" i="3"/>
  <c r="BF201" i="3"/>
  <c r="BF209" i="3"/>
  <c r="BF211" i="3"/>
  <c r="BF214" i="3"/>
  <c r="BF122" i="3"/>
  <c r="BF125" i="3"/>
  <c r="BF169" i="3"/>
  <c r="BF210" i="3"/>
  <c r="BF233" i="3"/>
  <c r="BF157" i="3"/>
  <c r="BF205" i="3"/>
  <c r="BF219" i="3"/>
  <c r="BF243" i="3"/>
  <c r="BF151" i="3"/>
  <c r="BF177" i="3"/>
  <c r="BF199" i="3"/>
  <c r="BF109" i="3"/>
  <c r="BF117" i="3"/>
  <c r="BF141" i="3"/>
  <c r="BF153" i="3"/>
  <c r="BF160" i="3"/>
  <c r="BF241" i="3"/>
  <c r="BF114" i="3"/>
  <c r="BF128" i="3"/>
  <c r="BF135" i="3"/>
  <c r="BF187" i="3"/>
  <c r="BF194" i="3"/>
  <c r="BF217" i="3"/>
  <c r="BF223" i="3"/>
  <c r="BF228" i="3"/>
  <c r="BF230" i="3"/>
  <c r="BF235" i="3"/>
  <c r="BF239" i="3"/>
  <c r="BF245" i="3"/>
  <c r="J94" i="2"/>
  <c r="BE103" i="2"/>
  <c r="BE117" i="2"/>
  <c r="BE179" i="2"/>
  <c r="BE191" i="2"/>
  <c r="BE245" i="2"/>
  <c r="BE357" i="2"/>
  <c r="BE400" i="2"/>
  <c r="BE434" i="2"/>
  <c r="BE436" i="2"/>
  <c r="BE462" i="2"/>
  <c r="BE170" i="2"/>
  <c r="BE193" i="2"/>
  <c r="BE287" i="2"/>
  <c r="BE323" i="2"/>
  <c r="BE337" i="2"/>
  <c r="BE627" i="2"/>
  <c r="BE131" i="2"/>
  <c r="BE144" i="2"/>
  <c r="BE154" i="2"/>
  <c r="BE253" i="2"/>
  <c r="BE350" i="2"/>
  <c r="BE380" i="2"/>
  <c r="BE416" i="2"/>
  <c r="BE432" i="2"/>
  <c r="BE450" i="2"/>
  <c r="BE481" i="2"/>
  <c r="BE490" i="2"/>
  <c r="BE498" i="2"/>
  <c r="BE529" i="2"/>
  <c r="BE531" i="2"/>
  <c r="BE550" i="2"/>
  <c r="BE562" i="2"/>
  <c r="BE597" i="2"/>
  <c r="BE644" i="2"/>
  <c r="BE695" i="2"/>
  <c r="BE715" i="2"/>
  <c r="BE724" i="2"/>
  <c r="BE737" i="2"/>
  <c r="BE740" i="2"/>
  <c r="BE745" i="2"/>
  <c r="BE748" i="2"/>
  <c r="BE598" i="2"/>
  <c r="BE599" i="2"/>
  <c r="BE634" i="2"/>
  <c r="BE710" i="2"/>
  <c r="BE713" i="2"/>
  <c r="BE721" i="2"/>
  <c r="BE126" i="2"/>
  <c r="BE197" i="2"/>
  <c r="BE385" i="2"/>
  <c r="BE410" i="2"/>
  <c r="BE444" i="2"/>
  <c r="BE123" i="2"/>
  <c r="BE146" i="2"/>
  <c r="BE175" i="2"/>
  <c r="BE209" i="2"/>
  <c r="BE215" i="2"/>
  <c r="BE243" i="2"/>
  <c r="BE278" i="2"/>
  <c r="BE321" i="2"/>
  <c r="BE382" i="2"/>
  <c r="BE408" i="2"/>
  <c r="BE484" i="2"/>
  <c r="BE504" i="2"/>
  <c r="BE540" i="2"/>
  <c r="BE576" i="2"/>
  <c r="BE641" i="2"/>
  <c r="BE666" i="2"/>
  <c r="E48" i="2"/>
  <c r="BE201" i="2"/>
  <c r="BE306" i="2"/>
  <c r="BE343" i="2"/>
  <c r="BE388" i="2"/>
  <c r="BE476" i="2"/>
  <c r="BE492" i="2"/>
  <c r="BE496" i="2"/>
  <c r="BE535" i="2"/>
  <c r="BE537" i="2"/>
  <c r="BE580" i="2"/>
  <c r="BE601" i="2"/>
  <c r="BE618" i="2"/>
  <c r="BE669" i="2"/>
  <c r="F55" i="2"/>
  <c r="BE128" i="2"/>
  <c r="BE266" i="2"/>
  <c r="BE269" i="2"/>
  <c r="BE312" i="2"/>
  <c r="BE319" i="2"/>
  <c r="BE326" i="2"/>
  <c r="BE332" i="2"/>
  <c r="BE391" i="2"/>
  <c r="BE396" i="2"/>
  <c r="BE600" i="2"/>
  <c r="BE647" i="2"/>
  <c r="BE659" i="2"/>
  <c r="BE682" i="2"/>
  <c r="BE708" i="2"/>
  <c r="BE185" i="2"/>
  <c r="BE426" i="2"/>
  <c r="BE452" i="2"/>
  <c r="BE486" i="2"/>
  <c r="BE510" i="2"/>
  <c r="BE566" i="2"/>
  <c r="BE584" i="2"/>
  <c r="BE588" i="2"/>
  <c r="BE595" i="2"/>
  <c r="BE653" i="2"/>
  <c r="BE160" i="2"/>
  <c r="BE340" i="2"/>
  <c r="BE345" i="2"/>
  <c r="BE418" i="2"/>
  <c r="BE422" i="2"/>
  <c r="BE464" i="2"/>
  <c r="BE518" i="2"/>
  <c r="BE522" i="2"/>
  <c r="BE558" i="2"/>
  <c r="BE574" i="2"/>
  <c r="BE581" i="2"/>
  <c r="BE593" i="2"/>
  <c r="BE164" i="2"/>
  <c r="BE168" i="2"/>
  <c r="BE250" i="2"/>
  <c r="BE262" i="2"/>
  <c r="BE299" i="2"/>
  <c r="BE364" i="2"/>
  <c r="BE393" i="2"/>
  <c r="BE404" i="2"/>
  <c r="BE424" i="2"/>
  <c r="BE442" i="2"/>
  <c r="BE455" i="2"/>
  <c r="BE502" i="2"/>
  <c r="BE512" i="2"/>
  <c r="BE544" i="2"/>
  <c r="BE570" i="2"/>
  <c r="BE590" i="2"/>
  <c r="BE650" i="2"/>
  <c r="BE110" i="2"/>
  <c r="BE133" i="2"/>
  <c r="BE212" i="2"/>
  <c r="BE229" i="2"/>
  <c r="BE371" i="2"/>
  <c r="BE376" i="2"/>
  <c r="BE470" i="2"/>
  <c r="BE472" i="2"/>
  <c r="BE478" i="2"/>
  <c r="BE515" i="2"/>
  <c r="BE546" i="2"/>
  <c r="BE554" i="2"/>
  <c r="BE604" i="2"/>
  <c r="BE611" i="2"/>
  <c r="BE625" i="2"/>
  <c r="J34" i="4"/>
  <c r="AW57" i="1" s="1"/>
  <c r="F37" i="4"/>
  <c r="BD57" i="1" s="1"/>
  <c r="F35" i="5"/>
  <c r="BB58" i="1"/>
  <c r="F37" i="6"/>
  <c r="BD59" i="1"/>
  <c r="F34" i="2"/>
  <c r="BA55" i="1" s="1"/>
  <c r="F36" i="3"/>
  <c r="BC56" i="1" s="1"/>
  <c r="J34" i="5"/>
  <c r="AW58" i="1"/>
  <c r="F34" i="5"/>
  <c r="BA58" i="1"/>
  <c r="F36" i="4"/>
  <c r="BC57" i="1" s="1"/>
  <c r="F36" i="2"/>
  <c r="BC55" i="1" s="1"/>
  <c r="F34" i="4"/>
  <c r="BA57" i="1"/>
  <c r="F37" i="3"/>
  <c r="BD56" i="1" s="1"/>
  <c r="F37" i="5"/>
  <c r="BD58" i="1" s="1"/>
  <c r="F33" i="3"/>
  <c r="AZ56" i="1" s="1"/>
  <c r="F33" i="6"/>
  <c r="AZ59" i="1"/>
  <c r="J33" i="3"/>
  <c r="AV56" i="1" s="1"/>
  <c r="F35" i="3"/>
  <c r="BB56" i="1" s="1"/>
  <c r="J33" i="6"/>
  <c r="AV59" i="1" s="1"/>
  <c r="F36" i="5"/>
  <c r="BC58" i="1"/>
  <c r="F35" i="2"/>
  <c r="BB55" i="1" s="1"/>
  <c r="F35" i="6"/>
  <c r="BB59" i="1" s="1"/>
  <c r="F36" i="6"/>
  <c r="BC59" i="1" s="1"/>
  <c r="J34" i="2"/>
  <c r="AW55" i="1" s="1"/>
  <c r="F35" i="4"/>
  <c r="BB57" i="1" s="1"/>
  <c r="F37" i="2"/>
  <c r="BD55" i="1" s="1"/>
  <c r="BK402" i="2" l="1"/>
  <c r="J402" i="2" s="1"/>
  <c r="J69" i="2" s="1"/>
  <c r="P86" i="4"/>
  <c r="AU57" i="1"/>
  <c r="T86" i="4"/>
  <c r="R86" i="4"/>
  <c r="BK101" i="2"/>
  <c r="J101" i="2" s="1"/>
  <c r="J60" i="2" s="1"/>
  <c r="R402" i="2"/>
  <c r="P402" i="2"/>
  <c r="P100" i="2"/>
  <c r="AU55" i="1"/>
  <c r="T101" i="2"/>
  <c r="T85" i="6"/>
  <c r="T84" i="6" s="1"/>
  <c r="BK86" i="4"/>
  <c r="J86" i="4" s="1"/>
  <c r="J30" i="4" s="1"/>
  <c r="AG57" i="1" s="1"/>
  <c r="T179" i="3"/>
  <c r="P85" i="6"/>
  <c r="P84" i="6"/>
  <c r="AU59" i="1"/>
  <c r="BK179" i="3"/>
  <c r="BK90" i="3" s="1"/>
  <c r="J90" i="3" s="1"/>
  <c r="J30" i="3" s="1"/>
  <c r="AG56" i="1" s="1"/>
  <c r="P82" i="5"/>
  <c r="AU58" i="1" s="1"/>
  <c r="T82" i="5"/>
  <c r="T402" i="2"/>
  <c r="P179" i="3"/>
  <c r="P90" i="3"/>
  <c r="AU56" i="1" s="1"/>
  <c r="R101" i="2"/>
  <c r="R100" i="2" s="1"/>
  <c r="R179" i="3"/>
  <c r="R90" i="3"/>
  <c r="R85" i="6"/>
  <c r="R84" i="6"/>
  <c r="T91" i="3"/>
  <c r="T90" i="3" s="1"/>
  <c r="BK85" i="6"/>
  <c r="J85" i="6" s="1"/>
  <c r="J60" i="6" s="1"/>
  <c r="J83" i="5"/>
  <c r="J60" i="5"/>
  <c r="BK100" i="2"/>
  <c r="J100" i="2"/>
  <c r="J59" i="2" s="1"/>
  <c r="J33" i="4"/>
  <c r="AV57" i="1" s="1"/>
  <c r="AT57" i="1" s="1"/>
  <c r="F33" i="2"/>
  <c r="AZ55" i="1" s="1"/>
  <c r="F34" i="6"/>
  <c r="BA59" i="1"/>
  <c r="J30" i="5"/>
  <c r="AG58" i="1"/>
  <c r="BB54" i="1"/>
  <c r="W31" i="1"/>
  <c r="J33" i="5"/>
  <c r="AV58" i="1"/>
  <c r="AT58" i="1" s="1"/>
  <c r="F34" i="3"/>
  <c r="BA56" i="1" s="1"/>
  <c r="J33" i="2"/>
  <c r="AV55" i="1" s="1"/>
  <c r="AT55" i="1" s="1"/>
  <c r="J34" i="3"/>
  <c r="AW56" i="1"/>
  <c r="AT56" i="1" s="1"/>
  <c r="F33" i="4"/>
  <c r="AZ57" i="1" s="1"/>
  <c r="F33" i="5"/>
  <c r="AZ58" i="1" s="1"/>
  <c r="BC54" i="1"/>
  <c r="AY54" i="1"/>
  <c r="J34" i="6"/>
  <c r="AW59" i="1" s="1"/>
  <c r="AT59" i="1" s="1"/>
  <c r="BD54" i="1"/>
  <c r="W33" i="1"/>
  <c r="J179" i="3" l="1"/>
  <c r="J66" i="3" s="1"/>
  <c r="T100" i="2"/>
  <c r="BK84" i="6"/>
  <c r="J84" i="6"/>
  <c r="J59" i="6"/>
  <c r="J59" i="4"/>
  <c r="AN58" i="1"/>
  <c r="J39" i="5"/>
  <c r="AN56" i="1"/>
  <c r="J39" i="4"/>
  <c r="J59" i="3"/>
  <c r="J39" i="3"/>
  <c r="AN57" i="1"/>
  <c r="BA54" i="1"/>
  <c r="W30" i="1"/>
  <c r="AU54" i="1"/>
  <c r="W32" i="1"/>
  <c r="AZ54" i="1"/>
  <c r="W29" i="1"/>
  <c r="AX54" i="1"/>
  <c r="J30" i="2"/>
  <c r="AG55" i="1"/>
  <c r="J39" i="2" l="1"/>
  <c r="AN55" i="1"/>
  <c r="AW54" i="1"/>
  <c r="AK30" i="1"/>
  <c r="J30" i="6"/>
  <c r="AG59" i="1" s="1"/>
  <c r="AG54" i="1" s="1"/>
  <c r="AK26" i="1" s="1"/>
  <c r="AK35" i="1" s="1"/>
  <c r="AV54" i="1"/>
  <c r="AK29" i="1" s="1"/>
  <c r="J39" i="6" l="1"/>
  <c r="AN59" i="1"/>
  <c r="AT54" i="1"/>
  <c r="AN54" i="1"/>
</calcChain>
</file>

<file path=xl/sharedStrings.xml><?xml version="1.0" encoding="utf-8"?>
<sst xmlns="http://schemas.openxmlformats.org/spreadsheetml/2006/main" count="10456" uniqueCount="1725">
  <si>
    <t>Export Komplet</t>
  </si>
  <si>
    <t>VZ</t>
  </si>
  <si>
    <t>2.0</t>
  </si>
  <si>
    <t>ZAMOK</t>
  </si>
  <si>
    <t>False</t>
  </si>
  <si>
    <t>{637efd75-6c9f-47fe-8806-95e6358822da}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</si>
  <si>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</si>
  <si>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</si>
  <si>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</si>
  <si>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</si>
  <si>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</si>
  <si>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</si>
  <si>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</si>
  <si>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</si>
  <si>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MC23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</si>
  <si>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</si>
  <si>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</si>
  <si>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Česká Třebová - přístavba toalet</t>
  </si>
  <si>
    <t>KSO:</t>
  </si>
  <si>
    <t/>
  </si>
  <si>
    <t>CC-CZ:</t>
  </si>
  <si>
    <t>Místo:</t>
  </si>
  <si>
    <t>Česká Třebová</t>
  </si>
  <si>
    <t>Datum:</t>
  </si>
  <si>
    <t>21. 3. 2024</t>
  </si>
  <si>
    <t>Zadavatel:</t>
  </si>
  <si>
    <t>IČ:</t>
  </si>
  <si>
    <t>DIČ:</t>
  </si>
  <si>
    <t>Uchazeč:</t>
  </si>
  <si>
    <t>Vyplň údaj</t>
  </si>
  <si>
    <t>Projektant:</t>
  </si>
  <si>
    <t>MOTION construction s.r.o.</t>
  </si>
  <si>
    <t>True</t>
  </si>
  <si>
    <t>Zpracovatel:</t>
  </si>
  <si>
    <t>Jaroslav Kudláček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</si>
  <si>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</si>
  <si>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„Dodávka akce se předpokládá včetně kompletní montáže, dopravy, vnitrostaveništní manipulace, veškerého souvisejícího doplňkového, podružného a montážního materiálu tak, aby celé zařízení bylo funkční a splňovalo veškeré předpisy, které se na ně vztahují. Při zpracování nabídky je nutné vycházet ze všech částí dokumentace (textové i grafické části, veškerých schémat a specifikace materiálu). Jednotkové ceny budou kalkulovány tak, aby zahrnovaly veškeré podmínky či omezení uvedené a/nebo vyplývající ze stanovisek, vyjádření, souhlasů a povolení (územního rozhodnutí a stavebního povolení) dotčených orgánů státní správy, vlastníků a správců dopravní a technické infrastruktury vydaných v rámci územního, resp. stavebního řízení. Součástí ceny musí být veškeré náklady tak, aby cena byla konečná a zahrnovala úplnou dodávku předmětného díla (a to včetně vedlejších rozpočtových nákladů “VRN“, např. přípravné a průzkumné služby či práce, geodetické práce, DSPS, dílenská dokumentace, zařízení staveniště apod.) Povinností dodavatele je překontrolovat specifikaci materiálu a případný chybějící materiál nebo výkony doplnit a ocenit. Všechny použité výrobky a zařízení musí mít osvědčení o schválení k provozu v České republice, doklady o shodě (atesty), musí vyhovovat příslušným normám a tyto výrobky a zařízení mají možnost dodávky náhradních dílů, servisu a údržby. V průběhu provádění prací budou respektovány veškeré příslušné platné předpisy a požadavky na BOZP. Náklady vyplývající z jejich dodržení jsou součástí jednotkové ceny a nebudou zvlášť hrazeny. Veškeré práce budou provedeny úhledně, řádně a kvalitně řemeslným způsobem. Zařízení bude uvedeno do provozu až po provedení všech výchozích zkoušek (revizí). O provedených zkouškách budou vystaveny protokoly. Veškeré výpočty jsou provedeny na podkladu projektové dokumentace._x000D_
Stavební konstrukce, dodávky a služby, které musí být obsahem JC a nejsou vykázány samostatnou položkou jsou např.:_x000D_
•	Dočasná zařízení a konstrukce potřebné pro vedení prací,_x000D_
•	zábrany, bezpečné přístupové koridory a schodiště, osvětlení pracoviště a staveniště,_x000D_
•	další opatření z hlediska BOZP a PO specifikované obecně platnými normami a legislativou,_x000D_
•	koordinace s firmou provádějící demolici původního objektu během zakládání,_x000D_
•	veškerá nezbytná pasportizace okolních komunikací, domů apod. před zahájením stavebních prací,_x000D_
•	stavební přípomoci při montážních pracích (průrazy, prostupy a drážky včetně jejich zapravení, zařezání),_x000D_
•	těsnění všech prostupů dle požárních nebo akustických požadavků,_x000D_
•	pomocný montážní a spojovací materiály (i předepsaná povrchová úprava pozink nebo kadmium) a konečná ochrana povrchů,_x000D_
•	zpevnění výjezdů ze stavby, případné čištění komunikací, zimní opatření, pažení, dočasné přechody a přejezdy,_x000D_
•	poplatky za skladování mimo staveniště_x000D_
•	testovací a první provozní náplně a jejich doplnění po provedení všech zkoušek,_x000D_
•	nutné proplachy, dezinfekce,_x000D_
•	revize, zkoušky, zaregulování hrubé i jemné – primární a konečné, nastavení, atesty, komplexní vyzkoušení, komplexní zkoušky apod.,_x000D_
•	programování před uvedením do provozu, programovací tabulky, seznam všech výstupů a vstupů, seznam zařízení s uvedením IP adresy,_x000D_
•	systémové označení jednotlivých komponentů (rozvaděče, čerpadla, ventily, uzávěry, motory, měřiče, komponenty SHZ, vývody, …),_x000D_
•	podklady pro vklad do katastru nemovitostí a pro vklad věcného břemene do katastru nemovitostí,_x000D_
•	provozní řády a předpisy, servisní manuály, návody na obsluhu, softwarové podklady (vč. licenční čísla a hesla), zaškolení obsluhy,_x000D_
•	předkolaudační úklid, průběžný úklid prostoru staveniště a budovy během výstavby,_x000D_
•	náklady vyplývající z podmínek Smlouvy_x000D_
•	soupis provozních podmínek, za kterých platí záruka na dílo._x000D_
Jednotlivé položky soupisu prací se mohou odvolávat na příslušnou část PD nebo na popis standardů. Pokud je v soupisu prací nebo popisu standardů nebo v PD, ze které soupis prací vychází, uvedeno u položky „vzorkování“, je zhotovitel povinen náklady na tyto vzorky zahrnout do JC položky. Pokud je v soupisu prací na různých místech použito obdobné zařízení (zásuvky, vypínače, jističe, osvětlovací tělesa, výtahy, čerpadla, ...), požaduje se jejich jednotnost pro celé dílo – tj. jeden výrobce nebo jednotná typová řada, shodný vzhled, barva, velikost, …“_x000D_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</si>
  <si>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</si>
  <si>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</si>
  <si>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</si>
  <si>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</si>
  <si>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</si>
  <si>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</si>
  <si>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</si>
  <si>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</si>
  <si>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</si>
  <si>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</si>
  <si>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</si>
  <si>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</si>
  <si>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</si>
  <si>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</si>
  <si>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</si>
  <si>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</si>
  <si>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</si>
  <si>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</si>
  <si>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</si>
  <si>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</si>
  <si>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</si>
  <si>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</si>
  <si>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</si>
  <si>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</si>
  <si>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</si>
  <si>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</si>
  <si>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</si>
  <si>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</si>
  <si>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</si>
  <si>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</si>
  <si>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</si>
  <si>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</si>
  <si>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</si>
  <si>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</si>
  <si>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</si>
  <si>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</si>
  <si>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</si>
  <si>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</si>
  <si>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</si>
  <si>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</si>
  <si>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</si>
  <si>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</si>
  <si>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</si>
  <si>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{d2558f5f-bf09-408f-85e9-5614a19428b0}</t>
  </si>
  <si>
    <t>2</t>
  </si>
  <si>
    <t>SO 02</t>
  </si>
  <si>
    <t>ZTI</t>
  </si>
  <si>
    <t>{89976606-6406-49b1-924d-97c4e6f5c4cd}</t>
  </si>
  <si>
    <t>SO 03</t>
  </si>
  <si>
    <t>Elektroinstalace</t>
  </si>
  <si>
    <t>{0abe9023-225f-4904-a319-12ff4400b4ed}</t>
  </si>
  <si>
    <t>SO 04</t>
  </si>
  <si>
    <t>VZT</t>
  </si>
  <si>
    <t>{b916e028-2ee9-441d-9ff8-982417856128}</t>
  </si>
  <si>
    <t>VRN</t>
  </si>
  <si>
    <t>Vedlejší rozpočtové náklady</t>
  </si>
  <si>
    <t>{a7a568c0-a77a-430a-b41b-928ec28acce4}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</si>
  <si>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</si>
  <si>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</si>
  <si>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</si>
  <si>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</si>
  <si>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</si>
  <si>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</si>
  <si>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</si>
  <si>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</si>
  <si>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</si>
  <si>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</si>
  <si>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</si>
  <si>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</si>
  <si>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</si>
  <si>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</si>
  <si>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</si>
  <si>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</si>
  <si>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</si>
  <si>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</si>
  <si>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</si>
  <si>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</si>
  <si>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</si>
  <si>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</si>
  <si>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</si>
  <si>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</si>
  <si>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</si>
  <si>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</si>
  <si>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</si>
  <si>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</si>
  <si>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</si>
  <si>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</si>
  <si>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</si>
  <si>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</si>
  <si>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</si>
  <si>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</si>
  <si>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</si>
  <si>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</si>
  <si>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</si>
  <si>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</si>
  <si>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</si>
  <si>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</si>
  <si>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</si>
  <si>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</si>
  <si>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</si>
  <si>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</si>
  <si>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</si>
  <si>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</si>
  <si>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</si>
  <si>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</si>
  <si>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</si>
  <si>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2024 01</t>
  </si>
  <si>
    <t>4</t>
  </si>
  <si>
    <t>305621833</t>
  </si>
  <si>
    <t>Online PSC</t>
  </si>
  <si>
    <t>https://podminky.urs.cz/item/CS_URS_2024_01/121151103</t>
  </si>
  <si>
    <t>VV</t>
  </si>
  <si>
    <t>výkop pro založení objektu</t>
  </si>
  <si>
    <t>4,4*5,6</t>
  </si>
  <si>
    <t>chodník</t>
  </si>
  <si>
    <t>25</t>
  </si>
  <si>
    <t>Součet</t>
  </si>
  <si>
    <t>122251102</t>
  </si>
  <si>
    <t>Odkopávky a prokopávky nezapažené strojně v hornině třídy těžitelnosti I skupiny 3 přes 20 do 50 m3</t>
  </si>
  <si>
    <t>m3</t>
  </si>
  <si>
    <t>-899153976</t>
  </si>
  <si>
    <t>https://podminky.urs.cz/item/CS_URS_2024_01/122251102</t>
  </si>
  <si>
    <t>4,4*5,6*1,2</t>
  </si>
  <si>
    <t>25*0,2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</si>
  <si>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</si>
  <si>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</si>
  <si>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</si>
  <si>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-1324273359</t>
  </si>
  <si>
    <t>https://podminky.urs.cz/item/CS_URS_2024_01/162751117</t>
  </si>
  <si>
    <t>49,64*0,2</t>
  </si>
  <si>
    <t>34,568</t>
  </si>
  <si>
    <t>-4,518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</si>
  <si>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</si>
  <si>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</si>
  <si>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1857291161</t>
  </si>
  <si>
    <t>https://podminky.urs.cz/item/CS_URS_2024_01/162751119</t>
  </si>
  <si>
    <t>39,978*10</t>
  </si>
  <si>
    <t>5</t>
  </si>
  <si>
    <t>167151101</t>
  </si>
  <si>
    <t>Nakládání, skládání a překládání neulehlého výkopku nebo sypaniny strojně nakládání, množství do 100 m3, z horniny třídy těžitelnosti I, skupiny 1 až 3</t>
  </si>
  <si>
    <t>255342854</t>
  </si>
  <si>
    <t>https://podminky.urs.cz/item/CS_URS_2024_01/167151101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</si>
  <si>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</si>
  <si>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</si>
  <si>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</si>
  <si>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</si>
  <si>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-1926858771</t>
  </si>
  <si>
    <t>https://podminky.urs.cz/item/CS_URS_2024_01/171201231</t>
  </si>
  <si>
    <t>39,978*1,8</t>
  </si>
  <si>
    <t>7</t>
  </si>
  <si>
    <t>171251201</t>
  </si>
  <si>
    <t>Uložení sypaniny na skládky nebo meziskládky bez hutnění s upravením uložené sypaniny do předepsaného tvaru</t>
  </si>
  <si>
    <t>682212693</t>
  </si>
  <si>
    <t>https://podminky.urs.cz/item/CS_URS_2024_01/171251201</t>
  </si>
  <si>
    <t>8</t>
  </si>
  <si>
    <t>174111101</t>
  </si>
  <si>
    <t>Zásyp sypaninou z jakékoliv horniny ručně s uložením výkopku ve vrstvách se zhutněním jam, šachet, rýh nebo kolem objektů v těchto vykopávkách</t>
  </si>
  <si>
    <t>-217763905</t>
  </si>
  <si>
    <t>https://podminky.urs.cz/item/CS_URS_2024_01/174111101</t>
  </si>
  <si>
    <t>zásyp zeminy mezi základové pasy</t>
  </si>
  <si>
    <t>1,54*2,43*0,5</t>
  </si>
  <si>
    <t>1,74*2,43*0,5</t>
  </si>
  <si>
    <t>Mezisoučet</t>
  </si>
  <si>
    <t>zásyp kolem objektu, zemina použita původní</t>
  </si>
  <si>
    <t>5,46*0,5*0,6</t>
  </si>
  <si>
    <t>(3,6+3,6)*0,5*0,8</t>
  </si>
  <si>
    <t>9</t>
  </si>
  <si>
    <t>M</t>
  </si>
  <si>
    <t>10364100</t>
  </si>
  <si>
    <t>zemina pro terénní úpravy - tříděná</t>
  </si>
  <si>
    <t>-1285493064</t>
  </si>
  <si>
    <t>3,985*1,8</t>
  </si>
  <si>
    <t>10</t>
  </si>
  <si>
    <t>181951112</t>
  </si>
  <si>
    <t>Úprava pláně vyrovnáním výškových rozdílů strojně v hornině třídy těžitelnosti I, skupiny 1 až 3 se zhutněním</t>
  </si>
  <si>
    <t>-600203330</t>
  </si>
  <si>
    <t>https://podminky.urs.cz/item/CS_URS_2024_01/181951112</t>
  </si>
  <si>
    <t>Zakládání</t>
  </si>
  <si>
    <t>11</t>
  </si>
  <si>
    <t>273313611</t>
  </si>
  <si>
    <t>Základy z betonu prostého desky z betonu kamenem neprokládaného tř. C 16/20</t>
  </si>
  <si>
    <t>1139358473</t>
  </si>
  <si>
    <t>https://podminky.urs.cz/item/CS_URS_2024_01/273313611</t>
  </si>
  <si>
    <t>D2 - podkladní beton</t>
  </si>
  <si>
    <t>1,54*2,43*0,1</t>
  </si>
  <si>
    <t>1,74*2,43*0,1</t>
  </si>
  <si>
    <t>273321411</t>
  </si>
  <si>
    <t>Základy z betonu železového (bez výztuže) desky z betonu bez zvláštních nároků na prostředí tř. C 20/25</t>
  </si>
  <si>
    <t>1736077395</t>
  </si>
  <si>
    <t>https://podminky.urs.cz/item/CS_URS_2024_01/273321411</t>
  </si>
  <si>
    <t>Skladba D1</t>
  </si>
  <si>
    <t>4,68*3,57*0,2</t>
  </si>
  <si>
    <t>13</t>
  </si>
  <si>
    <t>273351121</t>
  </si>
  <si>
    <t>Bednění základů desek zřízení</t>
  </si>
  <si>
    <t>531594220</t>
  </si>
  <si>
    <t>https://podminky.urs.cz/item/CS_URS_2024_01/273351121</t>
  </si>
  <si>
    <t>(4,68+4,68+3,57+3,57)*0,4</t>
  </si>
  <si>
    <t>14</t>
  </si>
  <si>
    <t>273351122</t>
  </si>
  <si>
    <t>Bednění základů desek odstranění</t>
  </si>
  <si>
    <t>1261351316</t>
  </si>
  <si>
    <t>https://podminky.urs.cz/item/CS_URS_2024_01/273351122</t>
  </si>
  <si>
    <t>15</t>
  </si>
  <si>
    <t>273362021</t>
  </si>
  <si>
    <t>Výztuž základů desek ze svařovaných sítí z drátů typu KARI</t>
  </si>
  <si>
    <t>-55932861</t>
  </si>
  <si>
    <t>https://podminky.urs.cz/item/CS_URS_2024_01/273362021</t>
  </si>
  <si>
    <t>KARI 150/150/10 ... 8,43 kg/m2</t>
  </si>
  <si>
    <t>4,68*3,57*0,00843*1,2</t>
  </si>
  <si>
    <t>16</t>
  </si>
  <si>
    <t>279113145</t>
  </si>
  <si>
    <t>Základové zdi z tvárnic ztraceného bednění včetně výplně z betonu bez zvláštních nároků na vliv prostředí třídy C 20/25, tloušťky zdiva přes 300 do 400 mm</t>
  </si>
  <si>
    <t>-292065671</t>
  </si>
  <si>
    <t>https://podminky.urs.cz/item/CS_URS_2024_01/279113145</t>
  </si>
  <si>
    <t>vnitřní pas</t>
  </si>
  <si>
    <t>3,43*0,6</t>
  </si>
  <si>
    <t>17</t>
  </si>
  <si>
    <t>279113146</t>
  </si>
  <si>
    <t>Základové zdi z tvárnic ztraceného bednění včetně výplně z betonu bez zvláštních nároků na vliv prostředí třídy C 20/25, tloušťky zdiva přes 400 do 500 mm</t>
  </si>
  <si>
    <t>1604417008</t>
  </si>
  <si>
    <t>https://podminky.urs.cz/item/CS_URS_2024_01/279113146</t>
  </si>
  <si>
    <t>obvodové pasy</t>
  </si>
  <si>
    <t>4,68*0,6*2</t>
  </si>
  <si>
    <t>3,43*0,6*2</t>
  </si>
  <si>
    <t>18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</si>
  <si>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</si>
  <si>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</si>
  <si>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-1646299253</t>
  </si>
  <si>
    <t>https://podminky.urs.cz/item/CS_URS_2024_01/279361821</t>
  </si>
  <si>
    <t>předpoklad 60 kg/m3</t>
  </si>
  <si>
    <t>2,058*0,4*0,06</t>
  </si>
  <si>
    <t>9,732*0,5*0,06</t>
  </si>
  <si>
    <t>19</t>
  </si>
  <si>
    <t>R27311</t>
  </si>
  <si>
    <t>M+D Prostupová tvarovka DN 110</t>
  </si>
  <si>
    <t>kus</t>
  </si>
  <si>
    <t>-17395491</t>
  </si>
  <si>
    <t>Svislé a kompletní konstrukce</t>
  </si>
  <si>
    <t>20</t>
  </si>
  <si>
    <t>311272031</t>
  </si>
  <si>
    <t>Zdivo z pórobetonových tvárnic na tenké maltové lože, tl. zdiva 200 mm pevnost tvárnic přes P2 do P4, objemová hmotnost přes 450 do 600 kg/m3 hladkých</t>
  </si>
  <si>
    <t>-1690268939</t>
  </si>
  <si>
    <t>https://podminky.urs.cz/item/CS_URS_2024_01/311272031</t>
  </si>
  <si>
    <t>W3.1</t>
  </si>
  <si>
    <t>2,79*2,25</t>
  </si>
  <si>
    <t>311272111</t>
  </si>
  <si>
    <t>Zdivo z pórobetonových tvárnic na tenké maltové lože, tl. zdiva 250 mm pevnost tvárnic do P2, objemová hmotnost do 450 kg/m3 hladkých</t>
  </si>
  <si>
    <t>-902374511</t>
  </si>
  <si>
    <t>https://podminky.urs.cz/item/CS_URS_2024_01/311272111</t>
  </si>
  <si>
    <t>dezdění štítu nad věnce V2</t>
  </si>
  <si>
    <t>1,9*2</t>
  </si>
  <si>
    <t>22</t>
  </si>
  <si>
    <t>311272321</t>
  </si>
  <si>
    <t>Zdivo z pórobetonových tvárnic na tenké maltové lože, tl. zdiva 375 mm pevnost tvárnic do P2, objemová hmotnost do 450 kg/m3 na pero a drážku</t>
  </si>
  <si>
    <t>593634611</t>
  </si>
  <si>
    <t>https://podminky.urs.cz/item/CS_URS_2024_01/311272321</t>
  </si>
  <si>
    <t>W1.1/W1.2</t>
  </si>
  <si>
    <t>3,595*2,25*2</t>
  </si>
  <si>
    <t>4,86*2,25*2</t>
  </si>
  <si>
    <t>-1,03*2,21*2</t>
  </si>
  <si>
    <t>-0,73*1,2*2</t>
  </si>
  <si>
    <t>23</t>
  </si>
  <si>
    <t>311273905</t>
  </si>
  <si>
    <t>Zakládací vrstva pórobetonového zdiva z hydrofobizovaných tvárnic ze zakládacích tvárnic, pevnost tvárnic do P4, objemová hmotnost do 550 kg/m3, výšky 124 mm, tloušťka zdiva 375 mm</t>
  </si>
  <si>
    <t>m</t>
  </si>
  <si>
    <t>2140524124</t>
  </si>
  <si>
    <t>https://podminky.urs.cz/item/CS_URS_2024_01/311273905</t>
  </si>
  <si>
    <t>4,86+7,86+3,595+3,595</t>
  </si>
  <si>
    <t>24</t>
  </si>
  <si>
    <t>317142442</t>
  </si>
  <si>
    <t>Překlady nenosné z pórobetonu osazené do tenkého maltového lože, výšky do 250 mm, šířky překladu 150 mm, délky překladu přes 1000 do 1250 mm</t>
  </si>
  <si>
    <t>463505073</t>
  </si>
  <si>
    <t>https://podminky.urs.cz/item/CS_URS_2024_01/317142442</t>
  </si>
  <si>
    <t>Vodorovné konstrukce</t>
  </si>
  <si>
    <t>417321414</t>
  </si>
  <si>
    <t>Ztužující pásy a věnce z betonu železového (bez výztuže) tř. C 20/25</t>
  </si>
  <si>
    <t>389454951</t>
  </si>
  <si>
    <t>https://podminky.urs.cz/item/CS_URS_2024_01/417321414</t>
  </si>
  <si>
    <t>V1</t>
  </si>
  <si>
    <t>0,25*0,2*3,08</t>
  </si>
  <si>
    <t>V2</t>
  </si>
  <si>
    <t>0,25*0,25*3,08*2</t>
  </si>
  <si>
    <t>0,25*0,25*4,48</t>
  </si>
  <si>
    <t>V3</t>
  </si>
  <si>
    <t>0,25*0,684*4,58</t>
  </si>
  <si>
    <t>V4A</t>
  </si>
  <si>
    <t>0,15*0,25*1,104</t>
  </si>
  <si>
    <t>V4B</t>
  </si>
  <si>
    <t>0,15*0,31*1,266</t>
  </si>
  <si>
    <t>26</t>
  </si>
  <si>
    <t>417351115</t>
  </si>
  <si>
    <t>Bednění bočnic ztužujících pásů a věnců včetně vzpěr zřízení</t>
  </si>
  <si>
    <t>-476217838</t>
  </si>
  <si>
    <t>https://podminky.urs.cz/item/CS_URS_2024_01/417351115</t>
  </si>
  <si>
    <t>0,45*3,08*2</t>
  </si>
  <si>
    <t>0,45*3,08*2*2</t>
  </si>
  <si>
    <t>0,45*4,48*2</t>
  </si>
  <si>
    <t>1*4,58*2</t>
  </si>
  <si>
    <t>0,45*1,104*2</t>
  </si>
  <si>
    <t>0,61*1,266*2</t>
  </si>
  <si>
    <t>27</t>
  </si>
  <si>
    <t>417351116</t>
  </si>
  <si>
    <t>Bednění bočnic ztužujících pásů a věnců včetně vzpěr odstranění</t>
  </si>
  <si>
    <t>-435442467</t>
  </si>
  <si>
    <t>https://podminky.urs.cz/item/CS_URS_2024_01/417351116</t>
  </si>
  <si>
    <t>28</t>
  </si>
  <si>
    <t>417361821</t>
  </si>
  <si>
    <t>Výztuž ztužujících pásů a věnců z betonářské oceli 10 505 (R) nebo BSt 500</t>
  </si>
  <si>
    <t>-881195318</t>
  </si>
  <si>
    <t>https://podminky.urs.cz/item/CS_URS_2024_01/417361821</t>
  </si>
  <si>
    <t>předpoklad 120 kg/m3</t>
  </si>
  <si>
    <t>1,702*0,12</t>
  </si>
  <si>
    <t>Komunikace pozemní</t>
  </si>
  <si>
    <t>29</t>
  </si>
  <si>
    <t>564710001X</t>
  </si>
  <si>
    <t>Podklad nebo kryt z kameniva hrubého drceného vel. 4-8 mm s rozprostřením a zhutněním plochy jednotlivě do 100 m2, po zhutnění tl. 40 mm</t>
  </si>
  <si>
    <t>-529339739</t>
  </si>
  <si>
    <t>P1.2</t>
  </si>
  <si>
    <t>3,6*0,3*2</t>
  </si>
  <si>
    <t>30</t>
  </si>
  <si>
    <t>564851011</t>
  </si>
  <si>
    <t>Podklad ze štěrkodrti ŠD s rozprostřením a zhutněním plochy jednotlivě do 100 m2, po zhutnění tl. 150 mm</t>
  </si>
  <si>
    <t>-1848824010</t>
  </si>
  <si>
    <t>https://podminky.urs.cz/item/CS_URS_2024_01/564851011</t>
  </si>
  <si>
    <t>P1.1</t>
  </si>
  <si>
    <t>ŠD 0/32 2X</t>
  </si>
  <si>
    <t>23,7+23,7</t>
  </si>
  <si>
    <t xml:space="preserve">ŠD 0/32 </t>
  </si>
  <si>
    <t>31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</si>
  <si>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</si>
  <si>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</si>
  <si>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-574828286</t>
  </si>
  <si>
    <t>https://podminky.urs.cz/item/CS_URS_2024_01/596211110</t>
  </si>
  <si>
    <t>p1.1</t>
  </si>
  <si>
    <t>23,7</t>
  </si>
  <si>
    <t>32</t>
  </si>
  <si>
    <t>59245008</t>
  </si>
  <si>
    <t>dlažba skladebná betonová 200x100mm tl 60mm barevná</t>
  </si>
  <si>
    <t>534881721</t>
  </si>
  <si>
    <t>23,7*1,03 'Přepočtené koeficientem množství</t>
  </si>
  <si>
    <t>Úpravy povrchů, podlahy a osazování výplní</t>
  </si>
  <si>
    <t>33</t>
  </si>
  <si>
    <t>612131121</t>
  </si>
  <si>
    <t>Podkladní a spojovací vrstva vnitřních omítaných ploch penetrace disperzní nanášená ručně stěn</t>
  </si>
  <si>
    <t>2120336132</t>
  </si>
  <si>
    <t>https://podminky.urs.cz/item/CS_URS_2024_01/612131121</t>
  </si>
  <si>
    <t>m.č. 1.01</t>
  </si>
  <si>
    <t>(2,79+2,79+1,8+1,8)*2,4</t>
  </si>
  <si>
    <t>m.č. 1.03</t>
  </si>
  <si>
    <t>(1,85+1,85+1,05+1,05)*2,4</t>
  </si>
  <si>
    <t>m.č. 1.02</t>
  </si>
  <si>
    <t>(1,55+1,55+4)*2,4</t>
  </si>
  <si>
    <t>34</t>
  </si>
  <si>
    <t>612142001</t>
  </si>
  <si>
    <t>Pletivo vnitřních ploch v ploše nebo pruzích, na plném podkladu sklovláknité vtlačené do tmelu včetně tmelu stěn</t>
  </si>
  <si>
    <t>638750360</t>
  </si>
  <si>
    <t>https://podminky.urs.cz/item/CS_URS_2024_01/612142001</t>
  </si>
  <si>
    <t>35</t>
  </si>
  <si>
    <t>622131121</t>
  </si>
  <si>
    <t>Podkladní a spojovací vrstva vnějších omítaných ploch penetrace nanášená ručně stěn</t>
  </si>
  <si>
    <t>-1173168931</t>
  </si>
  <si>
    <t>https://podminky.urs.cz/item/CS_URS_2024_01/622131121</t>
  </si>
  <si>
    <t>T1.1</t>
  </si>
  <si>
    <t>0,6*4,87</t>
  </si>
  <si>
    <t>1,05*4,87</t>
  </si>
  <si>
    <t>2,8*2</t>
  </si>
  <si>
    <t>W1.1</t>
  </si>
  <si>
    <t>11,1+11,1</t>
  </si>
  <si>
    <t>-0,7*1,2*2</t>
  </si>
  <si>
    <t>13,4</t>
  </si>
  <si>
    <t>-2,2*1*2</t>
  </si>
  <si>
    <t>36</t>
  </si>
  <si>
    <t>622142001X</t>
  </si>
  <si>
    <t>Pletivo vnějších ploch v ploše nebo pruzích, na plném podkladu sklovláknité vtlačené do tmelu stěn, mechanicky kotvené</t>
  </si>
  <si>
    <t>-1481426420</t>
  </si>
  <si>
    <t>37</t>
  </si>
  <si>
    <t>622151031</t>
  </si>
  <si>
    <t>Penetrační nátěr vnějších pastovitých tenkovrstvých omítek silikonový stěn</t>
  </si>
  <si>
    <t>-1826161834</t>
  </si>
  <si>
    <t>https://podminky.urs.cz/item/CS_URS_2024_01/622151031</t>
  </si>
  <si>
    <t>38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</si>
  <si>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</si>
  <si>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</si>
  <si>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-1803092500</t>
  </si>
  <si>
    <t>https://podminky.urs.cz/item/CS_URS_2024_01/622211021</t>
  </si>
  <si>
    <t>39</t>
  </si>
  <si>
    <t>28375939</t>
  </si>
  <si>
    <t>deska EPS 70 fasádní λ=0,039 tl 120mm</t>
  </si>
  <si>
    <t>-1909285487</t>
  </si>
  <si>
    <t>13,636*1,05 'Přepočtené koeficientem množství</t>
  </si>
  <si>
    <t>40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</si>
  <si>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</si>
  <si>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</si>
  <si>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-2071659255</t>
  </si>
  <si>
    <t>https://podminky.urs.cz/item/CS_URS_2024_01/622251101</t>
  </si>
  <si>
    <t>41</t>
  </si>
  <si>
    <t>622252002</t>
  </si>
  <si>
    <t>Montáž profilů kontaktního zateplení ostatních stěnových, dilatačních apod. lepených do tmelu</t>
  </si>
  <si>
    <t>-1838779223</t>
  </si>
  <si>
    <t>https://podminky.urs.cz/item/CS_URS_2024_01/622252002</t>
  </si>
  <si>
    <t>24,8+17,3+3,7+1,5</t>
  </si>
  <si>
    <t>42</t>
  </si>
  <si>
    <t>63127466</t>
  </si>
  <si>
    <t>profil rohový Al 23x23mm s výztužnou tkaninou š 100mm pro ETICS</t>
  </si>
  <si>
    <t>-1658302568</t>
  </si>
  <si>
    <t>2,8*4</t>
  </si>
  <si>
    <t>1,2*4</t>
  </si>
  <si>
    <t>2,2*4</t>
  </si>
  <si>
    <t>24,8*1,05 'Přepočtené koeficientem množství</t>
  </si>
  <si>
    <t>43</t>
  </si>
  <si>
    <t>59051476</t>
  </si>
  <si>
    <t>profil začišťovací PVC 9mm s výztužnou tkaninou pro ostění ETICS</t>
  </si>
  <si>
    <t>-70887687</t>
  </si>
  <si>
    <t>2,2+2,2+1,1+2,2+2,2+1,1</t>
  </si>
  <si>
    <t>(1,2+1,2+0,75)*2</t>
  </si>
  <si>
    <t>17,3*1,05 'Přepočtené koeficientem množství</t>
  </si>
  <si>
    <t>44</t>
  </si>
  <si>
    <t>59051510</t>
  </si>
  <si>
    <t>profil začišťovací s okapnicí PVC s výztužnou tkaninou pro nadpraží ETICS</t>
  </si>
  <si>
    <t>-1598415329</t>
  </si>
  <si>
    <t>0,75+0,75+1,1+1,1</t>
  </si>
  <si>
    <t>3,7*1,05 'Přepočtené koeficientem množství</t>
  </si>
  <si>
    <t>45</t>
  </si>
  <si>
    <t>59051512</t>
  </si>
  <si>
    <t>profil začišťovací s okapnicí PVC s výztužnou tkaninou pro parapet ETICS</t>
  </si>
  <si>
    <t>825421179</t>
  </si>
  <si>
    <t>0,75*2</t>
  </si>
  <si>
    <t>1,5*1,05 'Přepočtené koeficientem množství</t>
  </si>
  <si>
    <t>46</t>
  </si>
  <si>
    <t>622531022</t>
  </si>
  <si>
    <t>Omítka tenkovrstvá silikonová vnějších ploch probarvená bez penetrace zatíraná (škrábaná), zrnitost 2,0 mm stěn</t>
  </si>
  <si>
    <t>-1548283288</t>
  </si>
  <si>
    <t>https://podminky.urs.cz/item/CS_URS_2024_01/622531022</t>
  </si>
  <si>
    <t>47</t>
  </si>
  <si>
    <t>632450131X</t>
  </si>
  <si>
    <t>Potěr cementový vyrovnávací ze suchých směsí v ploše o průměrné (střední) tl. od 10 do 20 mm - spádování</t>
  </si>
  <si>
    <t>-1605395536</t>
  </si>
  <si>
    <t>spádování</t>
  </si>
  <si>
    <t>F2</t>
  </si>
  <si>
    <t>5,02+3,1</t>
  </si>
  <si>
    <t>48</t>
  </si>
  <si>
    <t>632451234</t>
  </si>
  <si>
    <t>Potěr cementový samonivelační litý tř. C 25, tl. přes 45 do 50 mm</t>
  </si>
  <si>
    <t>1372991165</t>
  </si>
  <si>
    <t>https://podminky.urs.cz/item/CS_URS_2024_01/632451234</t>
  </si>
  <si>
    <t>F1</t>
  </si>
  <si>
    <t>1,94</t>
  </si>
  <si>
    <t>49</t>
  </si>
  <si>
    <t>632459175</t>
  </si>
  <si>
    <t>Příplatky k cenám potěrů za malou plochu do 5 m2 jednotlivě, tl. potěru přes 40 do 50 mm</t>
  </si>
  <si>
    <t>-749362</t>
  </si>
  <si>
    <t>https://podminky.urs.cz/item/CS_URS_2024_01/632459175</t>
  </si>
  <si>
    <t>3,1</t>
  </si>
  <si>
    <t>50</t>
  </si>
  <si>
    <t>632481213</t>
  </si>
  <si>
    <t>Separační vrstva k oddělení podlahových vrstev z polyetylénové fólie</t>
  </si>
  <si>
    <t>930023580</t>
  </si>
  <si>
    <t>https://podminky.urs.cz/item/CS_URS_2024_01/632481213</t>
  </si>
  <si>
    <t>51</t>
  </si>
  <si>
    <t>637121111</t>
  </si>
  <si>
    <t>Okapový chodník z kameniva s udusáním a urovnáním povrchu z kačírku tl. 100 mm</t>
  </si>
  <si>
    <t>-1165161096</t>
  </si>
  <si>
    <t>https://podminky.urs.cz/item/CS_URS_2024_01/637121111</t>
  </si>
  <si>
    <t>Ostatní konstrukce a práce, bourání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</si>
  <si>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</si>
  <si>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</si>
  <si>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</si>
  <si>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283238172</t>
  </si>
  <si>
    <t>https://podminky.urs.cz/item/CS_URS_2024_01/916231213</t>
  </si>
  <si>
    <t>BO 50/250</t>
  </si>
  <si>
    <t>22+10,1+3,6+3,6</t>
  </si>
  <si>
    <t>53</t>
  </si>
  <si>
    <t>59217001</t>
  </si>
  <si>
    <t>obrubník zahradní betonový 1000x50x250mm</t>
  </si>
  <si>
    <t>-1432712755</t>
  </si>
  <si>
    <t>39,3*1,02 'Přepočtené koeficientem množství</t>
  </si>
  <si>
    <t>54</t>
  </si>
  <si>
    <t>916991121</t>
  </si>
  <si>
    <t>Lože pod obrubníky, krajníky nebo obruby z dlažebních kostek z betonu prostého</t>
  </si>
  <si>
    <t>1341740345</t>
  </si>
  <si>
    <t>https://podminky.urs.cz/item/CS_URS_2024_01/916991121</t>
  </si>
  <si>
    <t>39,3*0,1*0,3</t>
  </si>
  <si>
    <t>55</t>
  </si>
  <si>
    <t>941211111</t>
  </si>
  <si>
    <t>Lešení řadové rámové lehké pracovní s podlahami s provozním zatížením tř. 3 do 200 kg/m2 šířky tř. SW06 od 0,6 do 0,9 m výšky do 10 m montáž</t>
  </si>
  <si>
    <t>1475086795</t>
  </si>
  <si>
    <t>https://podminky.urs.cz/item/CS_URS_2024_01/941211111</t>
  </si>
  <si>
    <t>(3,6+3,6+5,5)*4</t>
  </si>
  <si>
    <t>56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</si>
  <si>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</si>
  <si>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</si>
  <si>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1848825316</t>
  </si>
  <si>
    <t>https://podminky.urs.cz/item/CS_URS_2024_01/941211211</t>
  </si>
  <si>
    <t>50,8*60</t>
  </si>
  <si>
    <t>57</t>
  </si>
  <si>
    <t>941211811</t>
  </si>
  <si>
    <t>Lešení řadové rámové lehké pracovní s podlahami s provozním zatížením tř. 3 do 200 kg/m2 šířky tř. SW06 od 0,6 do 0,9 m výšky do 10 m demontáž</t>
  </si>
  <si>
    <t>38622926</t>
  </si>
  <si>
    <t>https://podminky.urs.cz/item/CS_URS_2024_01/941211811</t>
  </si>
  <si>
    <t>58</t>
  </si>
  <si>
    <t>949101111</t>
  </si>
  <si>
    <t>Lešení pomocné pracovní pro objekty pozemních staveb pro zatížení do 150 kg/m2, o výšce lešeňové podlahy do 1,9 m</t>
  </si>
  <si>
    <t>-218772530</t>
  </si>
  <si>
    <t>https://podminky.urs.cz/item/CS_URS_2024_01/949101111</t>
  </si>
  <si>
    <t>10,06</t>
  </si>
  <si>
    <t>59</t>
  </si>
  <si>
    <t>952901111</t>
  </si>
  <si>
    <t>Vyčištění budov nebo objektů před předáním do užívání budov bytové nebo občanské výstavby, světlé výšky podlaží do 4 m</t>
  </si>
  <si>
    <t>1314424029</t>
  </si>
  <si>
    <t>https://podminky.urs.cz/item/CS_URS_2024_01/952901111</t>
  </si>
  <si>
    <t>998</t>
  </si>
  <si>
    <t>Přesun hmot</t>
  </si>
  <si>
    <t>60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</si>
  <si>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</si>
  <si>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</si>
  <si>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46125177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</si>
  <si>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</si>
  <si>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</si>
  <si>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</si>
  <si>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</si>
  <si>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</si>
  <si>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61</t>
  </si>
  <si>
    <t>711111001</t>
  </si>
  <si>
    <t>Provedení izolace proti zemní vlhkosti natěradly a tmely za studena na ploše vodorovné V nátěrem penetračním</t>
  </si>
  <si>
    <t>466946467</t>
  </si>
  <si>
    <t>https://podminky.urs.cz/item/CS_URS_2024_01/711111001</t>
  </si>
  <si>
    <t>F1/F2</t>
  </si>
  <si>
    <t>4,68*3,57</t>
  </si>
  <si>
    <t>62</t>
  </si>
  <si>
    <t>11163150</t>
  </si>
  <si>
    <t>lak penetrační asfaltový</t>
  </si>
  <si>
    <t>2091010914</t>
  </si>
  <si>
    <t>16,708*0,0003 'Přepočtené koeficientem množství</t>
  </si>
  <si>
    <t>63</t>
  </si>
  <si>
    <t>711112001</t>
  </si>
  <si>
    <t>Provedení izolace proti zemní vlhkosti natěradly a tmely za studena na ploše svislé S nátěrem penetračním</t>
  </si>
  <si>
    <t>-273814485</t>
  </si>
  <si>
    <t>https://podminky.urs.cz/item/CS_URS_2024_01/711112001</t>
  </si>
  <si>
    <t>T1.2</t>
  </si>
  <si>
    <t>4,82*0,8*2</t>
  </si>
  <si>
    <t>3,57*0,8*2</t>
  </si>
  <si>
    <t>64</t>
  </si>
  <si>
    <t>1740255064</t>
  </si>
  <si>
    <t>13,424*0,00034 'Přepočtené koeficientem množství</t>
  </si>
  <si>
    <t>65</t>
  </si>
  <si>
    <t>711141559</t>
  </si>
  <si>
    <t>Provedení izolace proti zemní vlhkosti pásy přitavením NAIP na ploše vodorovné V</t>
  </si>
  <si>
    <t>1799862269</t>
  </si>
  <si>
    <t>https://podminky.urs.cz/item/CS_URS_2024_01/711141559</t>
  </si>
  <si>
    <t>4,68*3,57*2</t>
  </si>
  <si>
    <t>66</t>
  </si>
  <si>
    <t>62853004</t>
  </si>
  <si>
    <t>pás asfaltový natavitelný modifikovaný SBS s vložkou ze skleněné tkaniny a spalitelnou PE fólií nebo jemnozrnným minerálním posypem na horním povrchu tl 4,0mm</t>
  </si>
  <si>
    <t>-933031314</t>
  </si>
  <si>
    <t>16,708*1,1655 'Přepočtené koeficientem množství</t>
  </si>
  <si>
    <t>67</t>
  </si>
  <si>
    <t>62855001</t>
  </si>
  <si>
    <t>pás asfaltový natavitelný modifikovaný SBS s vložkou z polyesterové rohože a spalitelnou PE fólií nebo jemnozrnným minerálním posypem na horním povrchu tl 4,0mm</t>
  </si>
  <si>
    <t>-1109593756</t>
  </si>
  <si>
    <t>68</t>
  </si>
  <si>
    <t>711142559</t>
  </si>
  <si>
    <t>Provedení izolace proti zemní vlhkosti pásy přitavením NAIP na ploše svislé S</t>
  </si>
  <si>
    <t>51897682</t>
  </si>
  <si>
    <t>https://podminky.urs.cz/item/CS_URS_2024_01/711142559</t>
  </si>
  <si>
    <t>4,82*0,8*2*2</t>
  </si>
  <si>
    <t>3,57*0,8*2*2</t>
  </si>
  <si>
    <t>69</t>
  </si>
  <si>
    <t>-1248533632</t>
  </si>
  <si>
    <t>13,424*1,221 'Přepočtené koeficientem množství</t>
  </si>
  <si>
    <t>70</t>
  </si>
  <si>
    <t>75309902</t>
  </si>
  <si>
    <t>71</t>
  </si>
  <si>
    <t>711161273</t>
  </si>
  <si>
    <t>Provedení izolace proti zemní vlhkosti nopovou fólií na ploše svislé S z nopové fólie</t>
  </si>
  <si>
    <t>-1958963411</t>
  </si>
  <si>
    <t>https://podminky.urs.cz/item/CS_URS_2024_01/711161273</t>
  </si>
  <si>
    <t>72</t>
  </si>
  <si>
    <t>28323005</t>
  </si>
  <si>
    <t>fólie profilovaná (nopová) drenážní HDPE s výškou nopů 8mm</t>
  </si>
  <si>
    <t>-1916461880</t>
  </si>
  <si>
    <t>73</t>
  </si>
  <si>
    <t>711491272</t>
  </si>
  <si>
    <t>Provedení doplňků izolace proti vodě textilií na ploše svislé S vrstva ochranná</t>
  </si>
  <si>
    <t>1710365343</t>
  </si>
  <si>
    <t>https://podminky.urs.cz/item/CS_URS_2024_01/711491272</t>
  </si>
  <si>
    <t>74</t>
  </si>
  <si>
    <t>69311068</t>
  </si>
  <si>
    <t>geotextilie netkaná separační, ochranná, filtrační, drenážní PP 300g/m2</t>
  </si>
  <si>
    <t>321799866</t>
  </si>
  <si>
    <t>13,424*1,05 'Přepočtené koeficientem množství</t>
  </si>
  <si>
    <t>75</t>
  </si>
  <si>
    <t>998711101</t>
  </si>
  <si>
    <t>Přesun hmot pro izolace proti vodě, vlhkosti a plynům stanovený z hmotnosti přesunovaného materiálu vodorovná dopravní vzdálenost do 50 m základní v objektech výšky do 6 m</t>
  </si>
  <si>
    <t>-1801656022</t>
  </si>
  <si>
    <t>https://podminky.urs.cz/item/CS_URS_2024_01/998711101</t>
  </si>
  <si>
    <t>713</t>
  </si>
  <si>
    <t>Izolace tepelné</t>
  </si>
  <si>
    <t>76</t>
  </si>
  <si>
    <t>713121111</t>
  </si>
  <si>
    <t>Montáž tepelné izolace podlah rohožemi, pásy, deskami, dílci, bloky (izolační materiál ve specifikaci) kladenými volně jednovrstvá</t>
  </si>
  <si>
    <t>-933339947</t>
  </si>
  <si>
    <t>https://podminky.urs.cz/item/CS_URS_2024_01/713121111</t>
  </si>
  <si>
    <t>77</t>
  </si>
  <si>
    <t>28375914</t>
  </si>
  <si>
    <t>deska EPS 150 pro konstrukce s vysokým zatížením λ=0,035 tl 100mm</t>
  </si>
  <si>
    <t>727758140</t>
  </si>
  <si>
    <t>10,06*1,05 'Přepočtené koeficientem množství</t>
  </si>
  <si>
    <t>78</t>
  </si>
  <si>
    <t>713123211</t>
  </si>
  <si>
    <t>Montáž tepelně izolačního systému základové desky z XPS desek na svislé ploše přilepených nízkoexpanzní (PUR) pěnou jednovrstvého tloušťky izolace do 100 mm</t>
  </si>
  <si>
    <t>-640702339</t>
  </si>
  <si>
    <t>https://podminky.urs.cz/item/CS_URS_2024_01/713123211</t>
  </si>
  <si>
    <t>79</t>
  </si>
  <si>
    <t>28376454</t>
  </si>
  <si>
    <t>deska XPS hrana polodrážková a hladký povrch 500kPA λ=0,035 tl 60mm</t>
  </si>
  <si>
    <t>-1525834748</t>
  </si>
  <si>
    <t>13,424*1,08 'Přepočtené koeficientem množství</t>
  </si>
  <si>
    <t>80</t>
  </si>
  <si>
    <t>713151111</t>
  </si>
  <si>
    <t>Montáž tepelné izolace střech šikmých rohožemi, pásy, deskami (izolační materiál ve specifikaci) kladenými volně mezi krokve</t>
  </si>
  <si>
    <t>-1223611954</t>
  </si>
  <si>
    <t>https://podminky.urs.cz/item/CS_URS_2024_01/713151111</t>
  </si>
  <si>
    <t>R1a</t>
  </si>
  <si>
    <t>3,4*4,45</t>
  </si>
  <si>
    <t>81</t>
  </si>
  <si>
    <t>63152108</t>
  </si>
  <si>
    <t>pás tepelně izolační univerzální λ=0,032-0,033 tl 200mm</t>
  </si>
  <si>
    <t>1436453587</t>
  </si>
  <si>
    <t>15,13*1,02 'Přepočtené koeficientem množství</t>
  </si>
  <si>
    <t>82</t>
  </si>
  <si>
    <t>998713101</t>
  </si>
  <si>
    <t>Přesun hmot pro izolace tepelné stanovený z hmotnosti přesunovaného materiálu vodorovná dopravní vzdálenost do 50 m s užitím mechanizace v objektech výšky do 6 m</t>
  </si>
  <si>
    <t>-332702267</t>
  </si>
  <si>
    <t>https://podminky.urs.cz/item/CS_URS_2024_01/998713101</t>
  </si>
  <si>
    <t>762</t>
  </si>
  <si>
    <t>Konstrukce tesařské</t>
  </si>
  <si>
    <t>83</t>
  </si>
  <si>
    <t>762081150</t>
  </si>
  <si>
    <t>Hoblování hraněného řeziva přímo na staveništi ve staveništní dílně</t>
  </si>
  <si>
    <t>1361950879</t>
  </si>
  <si>
    <t>https://podminky.urs.cz/item/CS_URS_2024_01/762081150</t>
  </si>
  <si>
    <t>0,194+0,618+0,966</t>
  </si>
  <si>
    <t>84</t>
  </si>
  <si>
    <t>762083122</t>
  </si>
  <si>
    <t>Impregnace řeziva máčením proti dřevokaznému hmyzu, houbám a plísním, třída ohrožení 3 a 4 (dřevo v exteriéru)</t>
  </si>
  <si>
    <t>-714714683</t>
  </si>
  <si>
    <t>https://podminky.urs.cz/item/CS_URS_2024_01/762083122</t>
  </si>
  <si>
    <t>85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</si>
  <si>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</si>
  <si>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</si>
  <si>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121166947</t>
  </si>
  <si>
    <t>https://podminky.urs.cz/item/CS_URS_2024_01/762332132</t>
  </si>
  <si>
    <t>pozednice</t>
  </si>
  <si>
    <t>4,6*2</t>
  </si>
  <si>
    <t>86</t>
  </si>
  <si>
    <t>60512130</t>
  </si>
  <si>
    <t>hranol stavební řezivo průřezu do 224cm2 do dl 6m</t>
  </si>
  <si>
    <t>70301548</t>
  </si>
  <si>
    <t>9,2*0,16*0,12*1,1</t>
  </si>
  <si>
    <t>87</t>
  </si>
  <si>
    <t>762332133</t>
  </si>
  <si>
    <t>Montáž vázaných konstrukcí krovů střech pultových, sedlových, valbových, stanových čtvercového nebo obdélníkového půdorysu z řeziva hraněného průřezové plochy přes 224 do 288 cm2</t>
  </si>
  <si>
    <t>1773803691</t>
  </si>
  <si>
    <t>https://podminky.urs.cz/item/CS_URS_2024_01/762332133</t>
  </si>
  <si>
    <t>krokve</t>
  </si>
  <si>
    <t>3,9*6</t>
  </si>
  <si>
    <t>88</t>
  </si>
  <si>
    <t>60512135</t>
  </si>
  <si>
    <t>hranol stavební řezivo průřezu do 288cm2 do dl 6m</t>
  </si>
  <si>
    <t>-567633867</t>
  </si>
  <si>
    <t>23,4*0,12*0,2*1,1</t>
  </si>
  <si>
    <t>89</t>
  </si>
  <si>
    <t>762341210</t>
  </si>
  <si>
    <t>Montáž bednění střech rovných a šikmých sklonu do 60° s vyřezáním otvorů z prken hrubých na sraz tl. do 32 mm</t>
  </si>
  <si>
    <t>-403682631</t>
  </si>
  <si>
    <t>https://podminky.urs.cz/item/CS_URS_2024_01/762341210</t>
  </si>
  <si>
    <t>R1A/R1B</t>
  </si>
  <si>
    <t>3,9*5,16*2</t>
  </si>
  <si>
    <t>90</t>
  </si>
  <si>
    <t>60515111</t>
  </si>
  <si>
    <t>řezivo jehličnaté boční prkno 20-30mm</t>
  </si>
  <si>
    <t>-1025843236</t>
  </si>
  <si>
    <t>20,124*0,024*2</t>
  </si>
  <si>
    <t>91</t>
  </si>
  <si>
    <t>762342511</t>
  </si>
  <si>
    <t>Montáž laťování montáž kontralatí na podklad bez tepelné izolace</t>
  </si>
  <si>
    <t>-516675877</t>
  </si>
  <si>
    <t>https://podminky.urs.cz/item/CS_URS_2024_01/762342511</t>
  </si>
  <si>
    <t>3,9*8</t>
  </si>
  <si>
    <t>5,2*2</t>
  </si>
  <si>
    <t>92</t>
  </si>
  <si>
    <t>60514114</t>
  </si>
  <si>
    <t>řezivo jehličnaté lať impregnovaná dl 4 m</t>
  </si>
  <si>
    <t>1945228288</t>
  </si>
  <si>
    <t>41,6*0,04*0,06*1,2</t>
  </si>
  <si>
    <t>93</t>
  </si>
  <si>
    <t>762395000</t>
  </si>
  <si>
    <t>Spojovací prostředky krovů, bednění a laťování, nadstřešních konstrukcí svorníky, prkna, hřebíky, pásová ocel, vruty</t>
  </si>
  <si>
    <t>63926303</t>
  </si>
  <si>
    <t>https://podminky.urs.cz/item/CS_URS_2024_01/762395000</t>
  </si>
  <si>
    <t>1,788+0,12</t>
  </si>
  <si>
    <t>94</t>
  </si>
  <si>
    <t>998762101</t>
  </si>
  <si>
    <t>Přesun hmot pro konstrukce tesařské stanovený z hmotnosti přesunovaného materiálu vodorovná dopravní vzdálenost do 50 m základní v objektech výšky do 6 m</t>
  </si>
  <si>
    <t>-1165207826</t>
  </si>
  <si>
    <t>https://podminky.urs.cz/item/CS_URS_2024_01/998762101</t>
  </si>
  <si>
    <t>763</t>
  </si>
  <si>
    <t>Konstrukce suché výstavby</t>
  </si>
  <si>
    <t>95</t>
  </si>
  <si>
    <t>763131452</t>
  </si>
  <si>
    <t>Podhled ze sádrokartonových desek dvouvrstvá zavěšená spodní konstrukce z ocelových profilů CD, UD jednoduše opláštěná deskou impregnovanou H2, tl. 12,5 mm, s izolací</t>
  </si>
  <si>
    <t>1341186360</t>
  </si>
  <si>
    <t>https://podminky.urs.cz/item/CS_URS_2024_01/763131452</t>
  </si>
  <si>
    <t>C1.1</t>
  </si>
  <si>
    <t>5,02+3,1+1,94</t>
  </si>
  <si>
    <t>96</t>
  </si>
  <si>
    <t>763131751</t>
  </si>
  <si>
    <t>Podhled ze sádrokartonových desek ostatní práce a konstrukce na podhledech ze sádrokartonových desek montáž parotěsné zábrany</t>
  </si>
  <si>
    <t>2009514937</t>
  </si>
  <si>
    <t>https://podminky.urs.cz/item/CS_URS_2024_01/763131751</t>
  </si>
  <si>
    <t>3*4,45</t>
  </si>
  <si>
    <t>97</t>
  </si>
  <si>
    <t>28329274</t>
  </si>
  <si>
    <t>fólie PE vyztužená pro parotěsnou vrstvu (reakce na oheň - třída E) 110g/m2</t>
  </si>
  <si>
    <t>-906972261</t>
  </si>
  <si>
    <t>23,41*1,1235 'Přepočtené koeficientem množství</t>
  </si>
  <si>
    <t>98</t>
  </si>
  <si>
    <t>763131752</t>
  </si>
  <si>
    <t>Podhled ze sádrokartonových desek ostatní práce a konstrukce na podhledech ze sádrokartonových desek montáž jedné vrstvy tepelné izolace</t>
  </si>
  <si>
    <t>2119295267</t>
  </si>
  <si>
    <t>https://podminky.urs.cz/item/CS_URS_2024_01/763131752</t>
  </si>
  <si>
    <t>99</t>
  </si>
  <si>
    <t>63152099</t>
  </si>
  <si>
    <t>pás tepelně izolační univerzální λ=0,032-0,033 tl 100mm</t>
  </si>
  <si>
    <t>-952522599</t>
  </si>
  <si>
    <t>10,06*1,02 'Přepočtené koeficientem množství</t>
  </si>
  <si>
    <t>100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</si>
  <si>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</si>
  <si>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</si>
  <si>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-1218883684</t>
  </si>
  <si>
    <t>https://podminky.urs.cz/item/CS_URS_2024_01/998763301</t>
  </si>
  <si>
    <t>764</t>
  </si>
  <si>
    <t>Konstrukce klempířské</t>
  </si>
  <si>
    <t>101</t>
  </si>
  <si>
    <t>764002414</t>
  </si>
  <si>
    <t>Montáž strukturované oddělovací rohože jakékoli rš</t>
  </si>
  <si>
    <t>-773136360</t>
  </si>
  <si>
    <t>https://podminky.urs.cz/item/CS_URS_2024_01/764002414</t>
  </si>
  <si>
    <t>3,9*5,16</t>
  </si>
  <si>
    <t>102</t>
  </si>
  <si>
    <t>28329223</t>
  </si>
  <si>
    <t>fólie difuzně propustné s nakašírovanou strukturovanou rohoží pod hladkou plechovou krytinu</t>
  </si>
  <si>
    <t>1270186492</t>
  </si>
  <si>
    <t>20,124*1,15 'Přepočtené koeficientem množství</t>
  </si>
  <si>
    <t>103</t>
  </si>
  <si>
    <t>764121411</t>
  </si>
  <si>
    <t>Krytina z hliníkového plechu s úpravou u okapů, prostupů a výčnělků střechy rovné drážkováním ze svitků rš 670 mm, sklon střechy do 30°</t>
  </si>
  <si>
    <t>-322556137</t>
  </si>
  <si>
    <t>https://podminky.urs.cz/item/CS_URS_2024_01/764121411</t>
  </si>
  <si>
    <t>104</t>
  </si>
  <si>
    <t>764222403</t>
  </si>
  <si>
    <t>Oplechování střešních prvků z hliníkového plechu štítu závětrnou lištou rš 250 mm</t>
  </si>
  <si>
    <t>113236145</t>
  </si>
  <si>
    <t>https://podminky.urs.cz/item/CS_URS_2024_01/764222403</t>
  </si>
  <si>
    <t>KP1_A</t>
  </si>
  <si>
    <t>3,95+3,95+5,25</t>
  </si>
  <si>
    <t>105</t>
  </si>
  <si>
    <t>764222404</t>
  </si>
  <si>
    <t>Oplechování střešních prvků z hliníkového plechu štítu závětrnou lištou rš 330 mm</t>
  </si>
  <si>
    <t>-1494104401</t>
  </si>
  <si>
    <t>https://podminky.urs.cz/item/CS_URS_2024_01/764222404</t>
  </si>
  <si>
    <t>KP1</t>
  </si>
  <si>
    <t>106</t>
  </si>
  <si>
    <t>764222433</t>
  </si>
  <si>
    <t>Oplechování střešních prvků z hliníkového plechu okapu okapovým plechem střechy rovné rš 250 mm</t>
  </si>
  <si>
    <t>-1628303223</t>
  </si>
  <si>
    <t>https://podminky.urs.cz/item/CS_URS_2024_01/764222433</t>
  </si>
  <si>
    <t>KP2_A</t>
  </si>
  <si>
    <t>5,2</t>
  </si>
  <si>
    <t>107</t>
  </si>
  <si>
    <t>764222435</t>
  </si>
  <si>
    <t>Oplechování střešních prvků z hliníkového plechu okapu okapovým plechem střechy rovné rš 400 mm</t>
  </si>
  <si>
    <t>1565365534</t>
  </si>
  <si>
    <t>https://podminky.urs.cz/item/CS_URS_2024_01/764222435</t>
  </si>
  <si>
    <t>KP2</t>
  </si>
  <si>
    <t>108</t>
  </si>
  <si>
    <t>764226443</t>
  </si>
  <si>
    <t>Oplechování parapetů z hliníkového plechu rovných celoplošně lepené, bez rohů rš 250 mm</t>
  </si>
  <si>
    <t>-1015685036</t>
  </si>
  <si>
    <t>https://podminky.urs.cz/item/CS_URS_2024_01/764226443</t>
  </si>
  <si>
    <t>KP6</t>
  </si>
  <si>
    <t>0,7*2</t>
  </si>
  <si>
    <t>109</t>
  </si>
  <si>
    <t>764521404</t>
  </si>
  <si>
    <t>Žlab podokapní z hliníkového plechu včetně háků a čel půlkruhový rš 330 mm</t>
  </si>
  <si>
    <t>1507333001</t>
  </si>
  <si>
    <t>https://podminky.urs.cz/item/CS_URS_2024_01/764521404</t>
  </si>
  <si>
    <t>KP3</t>
  </si>
  <si>
    <t>110</t>
  </si>
  <si>
    <t>764521444</t>
  </si>
  <si>
    <t>Žlab podokapní z hliníkového plechu včetně háků a čel kotlík oválný (trychtýřový), rš žlabu/průměr svodu 330/100 mm</t>
  </si>
  <si>
    <t>-975251160</t>
  </si>
  <si>
    <t>https://podminky.urs.cz/item/CS_URS_2024_01/764521444</t>
  </si>
  <si>
    <t>111</t>
  </si>
  <si>
    <t>764528422</t>
  </si>
  <si>
    <t>Svod z hliníkového plechu včetně objímek, kolen a odskoků kruhový, průměru 100 mm</t>
  </si>
  <si>
    <t>1128875698</t>
  </si>
  <si>
    <t>https://podminky.urs.cz/item/CS_URS_2024_01/764528422</t>
  </si>
  <si>
    <t>KP5</t>
  </si>
  <si>
    <t>2,3</t>
  </si>
  <si>
    <t>112</t>
  </si>
  <si>
    <t>R4521464</t>
  </si>
  <si>
    <t>KP4 - Dvojité uskočení okapového svodu, hliník RAL 7030, dle PD</t>
  </si>
  <si>
    <t>-1812888623</t>
  </si>
  <si>
    <t>113</t>
  </si>
  <si>
    <t>998764101</t>
  </si>
  <si>
    <t>Přesun hmot pro konstrukce klempířské stanovený z hmotnosti přesunovaného materiálu vodorovná dopravní vzdálenost do 50 m základní v objektech výšky do 6 m</t>
  </si>
  <si>
    <t>2078193488</t>
  </si>
  <si>
    <t>https://podminky.urs.cz/item/CS_URS_2024_01/998764101</t>
  </si>
  <si>
    <t>765</t>
  </si>
  <si>
    <t>Krytina skládaná</t>
  </si>
  <si>
    <t>114</t>
  </si>
  <si>
    <t>765191023</t>
  </si>
  <si>
    <t>Montáž pojistné hydroizolační nebo parotěsné fólie kladené ve sklonu přes 20° s lepenými přesahy na bednění nebo tepelnou izolaci</t>
  </si>
  <si>
    <t>837933271</t>
  </si>
  <si>
    <t>https://podminky.urs.cz/item/CS_URS_2024_01/765191023</t>
  </si>
  <si>
    <t>115</t>
  </si>
  <si>
    <t>28329036</t>
  </si>
  <si>
    <t>fólie kontaktní difuzně propustná pro doplňkovou hydroizolační vrstvu, třívrstvá mikroporézní PP 150g/m2 s integrovanou samolepící páskou</t>
  </si>
  <si>
    <t>1957747329</t>
  </si>
  <si>
    <t>20,124*1,1 'Přepočtené koeficientem množství</t>
  </si>
  <si>
    <t>116</t>
  </si>
  <si>
    <t>998765101</t>
  </si>
  <si>
    <t>Přesun hmot pro krytiny skládané stanovený z hmotnosti přesunovaného materiálu vodorovná dopravní vzdálenost do 50 m základní na objektech výšky do 6 m</t>
  </si>
  <si>
    <t>-1929261821</t>
  </si>
  <si>
    <t>https://podminky.urs.cz/item/CS_URS_2024_01/998765101</t>
  </si>
  <si>
    <t>766</t>
  </si>
  <si>
    <t>Konstrukce truhlářské</t>
  </si>
  <si>
    <t>117</t>
  </si>
  <si>
    <t>766694116</t>
  </si>
  <si>
    <t>Montáž ostatních truhlářských konstrukcí parapetních desek dřevěných nebo plastových šířky do 300 mm</t>
  </si>
  <si>
    <t>2090338667</t>
  </si>
  <si>
    <t>https://podminky.urs.cz/item/CS_URS_2024_01/766694116</t>
  </si>
  <si>
    <t>118</t>
  </si>
  <si>
    <t>60794102</t>
  </si>
  <si>
    <t>parapet dřevotřískový vnitřní povrch laminátový š 260mm</t>
  </si>
  <si>
    <t>545237788</t>
  </si>
  <si>
    <t>1,5*1,1 'Přepočtené koeficientem množství</t>
  </si>
  <si>
    <t>119</t>
  </si>
  <si>
    <t>O1</t>
  </si>
  <si>
    <t>M+D - O1 - Okno plastové 700x1200 mm, otevíravé, sklopné izolační trojsklo, včetně kování a příslušenství dle PD - výkaz oken a dveří</t>
  </si>
  <si>
    <t>918201212</t>
  </si>
  <si>
    <t>120</t>
  </si>
  <si>
    <t>VD1</t>
  </si>
  <si>
    <t>M+D - VD1 - Dveře vchodové 1000x2190 mm, plastové, plné, purenit v. 190 mm š. 90 mm, včetně zárubně, kování a příslušenství dle PD - výkaz oken a dveří</t>
  </si>
  <si>
    <t>-272877852</t>
  </si>
  <si>
    <t>121</t>
  </si>
  <si>
    <t>VD2</t>
  </si>
  <si>
    <t>M+D - VD2 - Dveře vchodové 1000x2190 mm, plastové, plné, purenit v. 190 mm š. 90 mm, včetně zárubně, kování a příslušenství dle PD - výkaz oken a dveří</t>
  </si>
  <si>
    <t>1947433293</t>
  </si>
  <si>
    <t>122</t>
  </si>
  <si>
    <t>D1</t>
  </si>
  <si>
    <t>M+D - D1 - Dveře vnitřní 800x2100 mm, laminátové, plné, včetně zárubně, kování a příslušenství dle PD - výkaz oken a dveří</t>
  </si>
  <si>
    <t>-2003186718</t>
  </si>
  <si>
    <t>123</t>
  </si>
  <si>
    <t>998766101</t>
  </si>
  <si>
    <t>Přesun hmot pro konstrukce truhlářské stanovený z hmotnosti přesunovaného materiálu vodorovná dopravní vzdálenost do 50 m základní v objektech výšky do 6 m</t>
  </si>
  <si>
    <t>-1074663337</t>
  </si>
  <si>
    <t>https://podminky.urs.cz/item/CS_URS_2024_01/998766101</t>
  </si>
  <si>
    <t>771</t>
  </si>
  <si>
    <t>Podlahy z dlaždic</t>
  </si>
  <si>
    <t>124</t>
  </si>
  <si>
    <t>771111011</t>
  </si>
  <si>
    <t>Příprava podkladu před provedením dlažby vysátí podlah</t>
  </si>
  <si>
    <t>135803274</t>
  </si>
  <si>
    <t>https://podminky.urs.cz/item/CS_URS_2024_01/771111011</t>
  </si>
  <si>
    <t>125</t>
  </si>
  <si>
    <t>771121011</t>
  </si>
  <si>
    <t>Příprava podkladu před provedením dlažby nátěr penetrační na podlahu</t>
  </si>
  <si>
    <t>1022021513</t>
  </si>
  <si>
    <t>https://podminky.urs.cz/item/CS_URS_2024_01/771121011</t>
  </si>
  <si>
    <t>126</t>
  </si>
  <si>
    <t>771574417</t>
  </si>
  <si>
    <t>Montáž podlah z dlaždic keramických lepených cementovým flexibilním lepidlem hladkých, tloušťky do 10 mm přes 12 do 19 ks/m2</t>
  </si>
  <si>
    <t>1512522630</t>
  </si>
  <si>
    <t>https://podminky.urs.cz/item/CS_URS_2024_01/771574417</t>
  </si>
  <si>
    <t>127</t>
  </si>
  <si>
    <t>M61174</t>
  </si>
  <si>
    <t>dlažba keramická slinutá mrazuvzdorná R11/B tl do 10mm přes 12 do 19ks/m2</t>
  </si>
  <si>
    <t>-672108994</t>
  </si>
  <si>
    <t>10,06*1,1 'Přepočtené koeficientem množství</t>
  </si>
  <si>
    <t>128</t>
  </si>
  <si>
    <t>771577211</t>
  </si>
  <si>
    <t>Montáž podlah z dlaždic keramických lepených cementovým flexibilním lepidlem Příplatek k cenám za plochu do 5 m2 jednotlivě</t>
  </si>
  <si>
    <t>-1621016544</t>
  </si>
  <si>
    <t>https://podminky.urs.cz/item/CS_URS_2024_01/771577211</t>
  </si>
  <si>
    <t>129</t>
  </si>
  <si>
    <t>771591112</t>
  </si>
  <si>
    <t>Izolace podlahy pod dlažbu nátěrem nebo stěrkou ve dvou vrstvách</t>
  </si>
  <si>
    <t>-1264278599</t>
  </si>
  <si>
    <t>https://podminky.urs.cz/item/CS_URS_2024_01/771591112</t>
  </si>
  <si>
    <t>130</t>
  </si>
  <si>
    <t>771591115</t>
  </si>
  <si>
    <t>Podlahy - dokončovací práce spárování silikonem</t>
  </si>
  <si>
    <t>-962545561</t>
  </si>
  <si>
    <t>https://podminky.urs.cz/item/CS_URS_2024_01/771591115</t>
  </si>
  <si>
    <t>22,08</t>
  </si>
  <si>
    <t>131</t>
  </si>
  <si>
    <t>771591241</t>
  </si>
  <si>
    <t>Izolace podlahy pod dlažbu těsnícími izolačními pásy vnitřní kout</t>
  </si>
  <si>
    <t>1853648707</t>
  </si>
  <si>
    <t>https://podminky.urs.cz/item/CS_URS_2024_01/771591241</t>
  </si>
  <si>
    <t>132</t>
  </si>
  <si>
    <t>771591242</t>
  </si>
  <si>
    <t>Izolace podlahy pod dlažbu těsnícími izolačními pásy vnější roh</t>
  </si>
  <si>
    <t>-1180931270</t>
  </si>
  <si>
    <t>https://podminky.urs.cz/item/CS_URS_2024_01/771591242</t>
  </si>
  <si>
    <t>133</t>
  </si>
  <si>
    <t>771591251</t>
  </si>
  <si>
    <t>Izolace podlahy pod dlažbu těsnícími izolačními pásy z manžety pro prostupy potrubí</t>
  </si>
  <si>
    <t>407961928</t>
  </si>
  <si>
    <t>https://podminky.urs.cz/item/CS_URS_2024_01/771591251</t>
  </si>
  <si>
    <t>134</t>
  </si>
  <si>
    <t>771591264</t>
  </si>
  <si>
    <t>Izolace podlahy pod dlažbu těsnícími izolačními pásy mezi podlahou a stěnu</t>
  </si>
  <si>
    <t>-469943249</t>
  </si>
  <si>
    <t>https://podminky.urs.cz/item/CS_URS_2024_01/771591264</t>
  </si>
  <si>
    <t>2,79+2,79+1,8+1,8</t>
  </si>
  <si>
    <t>1,85+1,85+1,05+1,05</t>
  </si>
  <si>
    <t>1,55+1,55+4</t>
  </si>
  <si>
    <t>135</t>
  </si>
  <si>
    <t>771592011</t>
  </si>
  <si>
    <t>Čištění vnitřních ploch po položení dlažby podlah nebo schodišť chemickými prostředky</t>
  </si>
  <si>
    <t>72191674</t>
  </si>
  <si>
    <t>https://podminky.urs.cz/item/CS_URS_2024_01/771592011</t>
  </si>
  <si>
    <t>136</t>
  </si>
  <si>
    <t>998771101</t>
  </si>
  <si>
    <t>Přesun hmot pro podlahy z dlaždic stanovený z hmotnosti přesunovaného materiálu vodorovná dopravní vzdálenost do 50 m základní v objektech výšky do 6 m</t>
  </si>
  <si>
    <t>-256495901</t>
  </si>
  <si>
    <t>https://podminky.urs.cz/item/CS_URS_2024_01/998771101</t>
  </si>
  <si>
    <t>781</t>
  </si>
  <si>
    <t>Dokončovací práce - obklady</t>
  </si>
  <si>
    <t>137</t>
  </si>
  <si>
    <t>781111011</t>
  </si>
  <si>
    <t>Příprava podkladu před provedením obkladu oprášení (ometení) stěny</t>
  </si>
  <si>
    <t>-1001251317</t>
  </si>
  <si>
    <t>https://podminky.urs.cz/item/CS_URS_2024_01/781111011</t>
  </si>
  <si>
    <t>-0,9*2,1</t>
  </si>
  <si>
    <t>-0,8*2,1</t>
  </si>
  <si>
    <t>138</t>
  </si>
  <si>
    <t>781121011</t>
  </si>
  <si>
    <t>Příprava podkladu před provedením obkladu nátěr penetrační na stěnu</t>
  </si>
  <si>
    <t>993444238</t>
  </si>
  <si>
    <t>https://podminky.urs.cz/item/CS_URS_2024_01/781121011</t>
  </si>
  <si>
    <t>139</t>
  </si>
  <si>
    <t>781472217</t>
  </si>
  <si>
    <t>Montáž keramických obkladů stěn lepených cementovým flexibilním lepidlem hladkých přes 12 do 19 ks/m2</t>
  </si>
  <si>
    <t>366667349</t>
  </si>
  <si>
    <t>https://podminky.urs.cz/item/CS_URS_2024_01/781472217</t>
  </si>
  <si>
    <t>140</t>
  </si>
  <si>
    <t>59761701</t>
  </si>
  <si>
    <t>obklad keramický nemrazuvzdorný povrch hladký/lesklý tl do 10mm přes 12 do 19ks/m2</t>
  </si>
  <si>
    <t>1414335593</t>
  </si>
  <si>
    <t>45,852*1,1 'Přepočtené koeficientem množství</t>
  </si>
  <si>
    <t>141</t>
  </si>
  <si>
    <t>781492211</t>
  </si>
  <si>
    <t>Obklad - dokončující práce montáž profilu lepeného flexibilním cementovým lepidlem rohového</t>
  </si>
  <si>
    <t>-793431797</t>
  </si>
  <si>
    <t>https://podminky.urs.cz/item/CS_URS_2024_01/781492211</t>
  </si>
  <si>
    <t>2,4</t>
  </si>
  <si>
    <t>142</t>
  </si>
  <si>
    <t>19416011</t>
  </si>
  <si>
    <t>lišta ukončovací hliníková vysoký lesk 10mm</t>
  </si>
  <si>
    <t>-714648614</t>
  </si>
  <si>
    <t>2,4*1,05 'Přepočtené koeficientem množství</t>
  </si>
  <si>
    <t>143</t>
  </si>
  <si>
    <t>781495115</t>
  </si>
  <si>
    <t>Obklad - dokončující práce ostatní práce spárování silikonem</t>
  </si>
  <si>
    <t>-681758051</t>
  </si>
  <si>
    <t>https://podminky.urs.cz/item/CS_URS_2024_01/781495115</t>
  </si>
  <si>
    <t>2,4*12</t>
  </si>
  <si>
    <t>2,1*8</t>
  </si>
  <si>
    <t>1*4</t>
  </si>
  <si>
    <t>144</t>
  </si>
  <si>
    <t>781495142</t>
  </si>
  <si>
    <t>Obklad - dokončující práce průnik obkladem kruhový, bez izolace přes DN 30 do DN 90</t>
  </si>
  <si>
    <t>816629019</t>
  </si>
  <si>
    <t>https://podminky.urs.cz/item/CS_URS_2024_01/781495142</t>
  </si>
  <si>
    <t>145</t>
  </si>
  <si>
    <t>781495211</t>
  </si>
  <si>
    <t>Čištění vnitřních ploch po provedení obkladu stěn chemickými prostředky</t>
  </si>
  <si>
    <t>-1535723154</t>
  </si>
  <si>
    <t>https://podminky.urs.cz/item/CS_URS_2024_01/781495211</t>
  </si>
  <si>
    <t>146</t>
  </si>
  <si>
    <t>998781101</t>
  </si>
  <si>
    <t>Přesun hmot pro obklady keramické stanovený z hmotnosti přesunovaného materiálu vodorovná dopravní vzdálenost do 50 m základní v objektech výšky do 6 m</t>
  </si>
  <si>
    <t>-1506310112</t>
  </si>
  <si>
    <t>https://podminky.urs.cz/item/CS_URS_2024_01/998781101</t>
  </si>
  <si>
    <t>783</t>
  </si>
  <si>
    <t>Dokončovací práce - nátěry</t>
  </si>
  <si>
    <t>147</t>
  </si>
  <si>
    <t>783932171</t>
  </si>
  <si>
    <t>Vyrovnání podkladu betonových podlah celoplošně, tloušťky do 3 mm modifikovanou cementovou stěrkou</t>
  </si>
  <si>
    <t>1633907041</t>
  </si>
  <si>
    <t>https://podminky.urs.cz/item/CS_URS_2024_01/783932171</t>
  </si>
  <si>
    <t>784</t>
  </si>
  <si>
    <t>Dokončovací práce - malby a tapety</t>
  </si>
  <si>
    <t>148</t>
  </si>
  <si>
    <t>784181101</t>
  </si>
  <si>
    <t>Penetrace podkladu jednonásobná základní akrylátová bezbarvá v místnostech výšky do 3,80 m</t>
  </si>
  <si>
    <t>1534081281</t>
  </si>
  <si>
    <t>https://podminky.urs.cz/item/CS_URS_2024_01/784181101</t>
  </si>
  <si>
    <t>149</t>
  </si>
  <si>
    <t>784211101</t>
  </si>
  <si>
    <t>Malby z malířských směsí oděruvzdorných za mokra dvojnásobné, bílé za mokra oděruvzdorné výborně v místnostech výšky do 3,80 m</t>
  </si>
  <si>
    <t>1517138848</t>
  </si>
  <si>
    <t>https://podminky.urs.cz/item/CS_URS_2024_01/784211101</t>
  </si>
  <si>
    <t>viz položka č. 784181101</t>
  </si>
  <si>
    <t>SO 02 -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</si>
  <si>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</si>
  <si>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</si>
  <si>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</si>
  <si>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</si>
  <si>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</si>
  <si>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132254102</t>
  </si>
  <si>
    <t>Hloubení zapažených rýh šířky do 800 mm strojně s urovnáním dna do předepsaného profilu a spádu v hornině třídy těžitelnosti I skupiny 3 přes 20 do 50 m3</t>
  </si>
  <si>
    <t>114356316</t>
  </si>
  <si>
    <t>https://podminky.urs.cz/item/CS_URS_2024_01/132254102</t>
  </si>
  <si>
    <t>Vodovod</t>
  </si>
  <si>
    <t>10*1,5*0,8</t>
  </si>
  <si>
    <t xml:space="preserve">kanalizace </t>
  </si>
  <si>
    <t>33*1,2*0,8</t>
  </si>
  <si>
    <t>151811131</t>
  </si>
  <si>
    <t>Zřízení pažicích boxů pro pažení a rozepření stěn rýh podzemního vedení hloubka výkopu do 4 m, šířka do 1,2 m</t>
  </si>
  <si>
    <t>1397338004</t>
  </si>
  <si>
    <t>https://podminky.urs.cz/item/CS_URS_2024_01/151811131</t>
  </si>
  <si>
    <t>10*1,5*2</t>
  </si>
  <si>
    <t>33*1,2*2</t>
  </si>
  <si>
    <t>151811231</t>
  </si>
  <si>
    <t>Odstranění pažicích boxů pro pažení a rozepření stěn rýh podzemního vedení hloubka výkopu do 4 m, šířka do 1,2 m</t>
  </si>
  <si>
    <t>1968416053</t>
  </si>
  <si>
    <t>https://podminky.urs.cz/item/CS_URS_2024_01/151811231</t>
  </si>
  <si>
    <t>-1886194855</t>
  </si>
  <si>
    <t>43,68</t>
  </si>
  <si>
    <t>-24,76</t>
  </si>
  <si>
    <t>1418625338</t>
  </si>
  <si>
    <t>18,92*10</t>
  </si>
  <si>
    <t>-1329479046</t>
  </si>
  <si>
    <t>-1322886503</t>
  </si>
  <si>
    <t>18,92*1,8</t>
  </si>
  <si>
    <t>-262401003</t>
  </si>
  <si>
    <t>18,92</t>
  </si>
  <si>
    <t>174101101</t>
  </si>
  <si>
    <t>Zásyp sypaninou z jakékoliv horniny strojně s uložením výkopku ve vrstvách se zhutněním jam, šachet, rýh nebo kolem objektů v těchto vykopávkách</t>
  </si>
  <si>
    <t>-2030849116</t>
  </si>
  <si>
    <t>https://podminky.urs.cz/item/CS_URS_2024_01/174101101</t>
  </si>
  <si>
    <t>43,68-13,76-5,16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</si>
  <si>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</si>
  <si>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</si>
  <si>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-1036261076</t>
  </si>
  <si>
    <t>https://podminky.urs.cz/item/CS_URS_2024_01/175151101</t>
  </si>
  <si>
    <t>10*0,4*0,8</t>
  </si>
  <si>
    <t>33*0,4*0,8</t>
  </si>
  <si>
    <t>58331200</t>
  </si>
  <si>
    <t>štěrkopísek netříděný</t>
  </si>
  <si>
    <t>1425146114</t>
  </si>
  <si>
    <t>13,76*2 'Přepočtené koeficientem množství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</si>
  <si>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</si>
  <si>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</si>
  <si>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-1210992121</t>
  </si>
  <si>
    <t>https://podminky.urs.cz/item/CS_URS_2024_01/212750101</t>
  </si>
  <si>
    <t>451572111</t>
  </si>
  <si>
    <t>Lože pod potrubí, stoky a drobné objekty v otevřeném výkopu z kameniva drobného těženého 0 až 4 mm</t>
  </si>
  <si>
    <t>1726306357</t>
  </si>
  <si>
    <t>https://podminky.urs.cz/item/CS_URS_2024_01/451572111</t>
  </si>
  <si>
    <t>10*0,15*0,8</t>
  </si>
  <si>
    <t>33*0,15*0,8</t>
  </si>
  <si>
    <t>Trubní vedení</t>
  </si>
  <si>
    <t>871161211</t>
  </si>
  <si>
    <t>Montáž vodovodního potrubí z polyetylenu PE100 RC v otevřeném výkopu svařovaných elektrotvarovkou SDR 11/PN16 d 32 x 3,0 mm</t>
  </si>
  <si>
    <t>-2146995848</t>
  </si>
  <si>
    <t>https://podminky.urs.cz/item/CS_URS_2024_01/871161211</t>
  </si>
  <si>
    <t>28613500</t>
  </si>
  <si>
    <t>potrubí vodovodní dvouvrstvé PE100 RC SDR11 32x3,0mm</t>
  </si>
  <si>
    <t>1146882881</t>
  </si>
  <si>
    <t>10*1,015 'Přepočtené koeficientem množství</t>
  </si>
  <si>
    <t>871260310</t>
  </si>
  <si>
    <t>Montáž kanalizačního potrubí z polypropylenu PP hladkého plnostěnného SN 10 DN 100</t>
  </si>
  <si>
    <t>2025892307</t>
  </si>
  <si>
    <t>https://podminky.urs.cz/item/CS_URS_2024_01/871260310</t>
  </si>
  <si>
    <t>28617009</t>
  </si>
  <si>
    <t>trubka kanalizační PP plnostěnná třívrstvá DN 100x3000mm SN10</t>
  </si>
  <si>
    <t>-1147643564</t>
  </si>
  <si>
    <t>33*1,015 'Přepočtené koeficientem množství</t>
  </si>
  <si>
    <t>877265211</t>
  </si>
  <si>
    <t>Montáž tvarovek na kanalizačním plastovém potrubí z PP nebo PVC-U hladkého plnostěnného kolen, víček nebo hrdlových uzávěrů DN 100</t>
  </si>
  <si>
    <t>1199370535</t>
  </si>
  <si>
    <t>https://podminky.urs.cz/item/CS_URS_2024_01/877265211</t>
  </si>
  <si>
    <t>28611349</t>
  </si>
  <si>
    <t>koleno kanalizační PVC KG 110x15°</t>
  </si>
  <si>
    <t>-610285430</t>
  </si>
  <si>
    <t>28611350</t>
  </si>
  <si>
    <t>koleno kanalizační PVC KG 110x30°</t>
  </si>
  <si>
    <t>896714857</t>
  </si>
  <si>
    <t>28611351</t>
  </si>
  <si>
    <t>koleno kanalizační PVC KG 110x45°</t>
  </si>
  <si>
    <t>-1558348335</t>
  </si>
  <si>
    <t>892271111</t>
  </si>
  <si>
    <t>Tlakové zkoušky vodou na potrubí DN 100 nebo 125</t>
  </si>
  <si>
    <t>1109983050</t>
  </si>
  <si>
    <t>https://podminky.urs.cz/item/CS_URS_2024_01/892271111</t>
  </si>
  <si>
    <t>vodovod</t>
  </si>
  <si>
    <t>-1904761073</t>
  </si>
  <si>
    <t>kanalizace</t>
  </si>
  <si>
    <t>892353122X</t>
  </si>
  <si>
    <t>Proplach a dezinfekce vodovodního potrubí do DN 150</t>
  </si>
  <si>
    <t>-1545624233</t>
  </si>
  <si>
    <t>586183702</t>
  </si>
  <si>
    <t>721</t>
  </si>
  <si>
    <t>Zdravotechnika - vnitřní kanalizace</t>
  </si>
  <si>
    <t>721175203</t>
  </si>
  <si>
    <t>Plastové potrubí odhlučněné třívrstvé připojovací DN 50</t>
  </si>
  <si>
    <t>-645020611</t>
  </si>
  <si>
    <t>https://podminky.urs.cz/item/CS_URS_2024_01/721175203</t>
  </si>
  <si>
    <t>721175204</t>
  </si>
  <si>
    <t>Plastové potrubí odhlučněné třívrstvé připojovací DN 75</t>
  </si>
  <si>
    <t>-251888200</t>
  </si>
  <si>
    <t>https://podminky.urs.cz/item/CS_URS_2024_01/721175204</t>
  </si>
  <si>
    <t>721175205</t>
  </si>
  <si>
    <t>Plastové potrubí odhlučněné třívrstvé připojovací DN 110</t>
  </si>
  <si>
    <t>-1588777881</t>
  </si>
  <si>
    <t>https://podminky.urs.cz/item/CS_URS_2024_01/721175205</t>
  </si>
  <si>
    <t>721211422</t>
  </si>
  <si>
    <t>Podlahové vpusti se svislým odtokem DN 50/75/110 mřížka nerez 138x138</t>
  </si>
  <si>
    <t>1584622321</t>
  </si>
  <si>
    <t>https://podminky.urs.cz/item/CS_URS_2024_01/721211422</t>
  </si>
  <si>
    <t>721242105</t>
  </si>
  <si>
    <t>Lapače střešních splavenin polypropylenové (PP) se svislým odtokem DN 110</t>
  </si>
  <si>
    <t>-122284191</t>
  </si>
  <si>
    <t>https://podminky.urs.cz/item/CS_URS_2024_01/721242105</t>
  </si>
  <si>
    <t>721290111</t>
  </si>
  <si>
    <t>Zkouška těsnosti kanalizace v objektech vodou do DN 125</t>
  </si>
  <si>
    <t>376649197</t>
  </si>
  <si>
    <t>https://podminky.urs.cz/item/CS_URS_2024_01/721290111</t>
  </si>
  <si>
    <t>998721101</t>
  </si>
  <si>
    <t>Přesun hmot pro vnitřní kanalizaci stanovený z hmotnosti přesunovaného materiálu vodorovná dopravní vzdálenost do 50 m základní v objektech výšky do 6 m</t>
  </si>
  <si>
    <t>1981109876</t>
  </si>
  <si>
    <t>https://podminky.urs.cz/item/CS_URS_2024_01/998721101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</si>
  <si>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</si>
  <si>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</si>
  <si>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</si>
  <si>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</si>
  <si>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-1411039859</t>
  </si>
  <si>
    <t>https://podminky.urs.cz/item/CS_URS_2024_01/722174022</t>
  </si>
  <si>
    <t>722174023</t>
  </si>
  <si>
    <t>Potrubí z plastových trubek z polypropylenu PPR svařovaných polyfúzně PN 20 (SDR 6) D 25 x 4,2</t>
  </si>
  <si>
    <t>-252524107</t>
  </si>
  <si>
    <t>https://podminky.urs.cz/item/CS_URS_2024_01/722174023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</si>
  <si>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</si>
  <si>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</si>
  <si>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-336982316</t>
  </si>
  <si>
    <t>https://podminky.urs.cz/item/CS_URS_2024_01/722181251</t>
  </si>
  <si>
    <t>722290234</t>
  </si>
  <si>
    <t>Zkoušky, proplach a desinfekce vodovodního potrubí proplach a desinfekce vodovodního potrubí do DN 80</t>
  </si>
  <si>
    <t>317457300</t>
  </si>
  <si>
    <t>https://podminky.urs.cz/item/CS_URS_2024_01/722290234</t>
  </si>
  <si>
    <t>722290246</t>
  </si>
  <si>
    <t>Zkoušky, proplach a desinfekce vodovodního potrubí zkoušky těsnosti vodovodního potrubí plastového do DN 40</t>
  </si>
  <si>
    <t>418212545</t>
  </si>
  <si>
    <t>https://podminky.urs.cz/item/CS_URS_2024_01/722290246</t>
  </si>
  <si>
    <t>M2224152</t>
  </si>
  <si>
    <t>Kulový kohout PPR DN 25</t>
  </si>
  <si>
    <t>1834141321</t>
  </si>
  <si>
    <t>M22231141</t>
  </si>
  <si>
    <t>Rohový ventil s matkou s gumovým těsněním 1/2×3/8, chrom</t>
  </si>
  <si>
    <t>-810381174</t>
  </si>
  <si>
    <t>K019</t>
  </si>
  <si>
    <t>Identifikační vodič 4 mm</t>
  </si>
  <si>
    <t>1969711376</t>
  </si>
  <si>
    <t>K020</t>
  </si>
  <si>
    <t>Napojení na areálový rozvod</t>
  </si>
  <si>
    <t>kpl</t>
  </si>
  <si>
    <t>-2076281730</t>
  </si>
  <si>
    <t>998722101</t>
  </si>
  <si>
    <t>Přesun hmot pro vnitřní vodovod stanovený z hmotnosti přesunovaného materiálu vodorovná dopravní vzdálenost do 50 m základní v objektech výšky do 6 m</t>
  </si>
  <si>
    <t>-37146043</t>
  </si>
  <si>
    <t>https://podminky.urs.cz/item/CS_URS_2024_01/998722101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</si>
  <si>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</si>
  <si>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</si>
  <si>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</si>
  <si>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</si>
  <si>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</si>
  <si>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1287709886</t>
  </si>
  <si>
    <t>https://podminky.urs.cz/item/CS_URS_2024_01/725112022</t>
  </si>
  <si>
    <t>P</t>
  </si>
  <si>
    <t>Poznámka k položce:_x000D_
DLE VÝBĚRU ARCHITEKTA</t>
  </si>
  <si>
    <t>725112022X</t>
  </si>
  <si>
    <t>Zařízení záchodů klozety keramické zdravotní závěsné na nosné stěny s hlubokým splachováním odpad vodorovný</t>
  </si>
  <si>
    <t>-612595250</t>
  </si>
  <si>
    <t>725119131</t>
  </si>
  <si>
    <t>Zařízení záchodů montáž klozetových sedátek standardních</t>
  </si>
  <si>
    <t>-561781708</t>
  </si>
  <si>
    <t>https://podminky.urs.cz/item/CS_URS_2024_01/725119131</t>
  </si>
  <si>
    <t>55167381</t>
  </si>
  <si>
    <t>sedátko klozetové duroplastové bílé s poklopem</t>
  </si>
  <si>
    <t>1409817027</t>
  </si>
  <si>
    <t>725121001</t>
  </si>
  <si>
    <t>Pisoárové záchodky splachovače automatické bez montážní krabice</t>
  </si>
  <si>
    <t>79912568</t>
  </si>
  <si>
    <t>https://podminky.urs.cz/item/CS_URS_2024_01/725121001</t>
  </si>
  <si>
    <t>725211601</t>
  </si>
  <si>
    <t>Umyvadla keramická bílá bez výtokových armatur připevněná na stěnu šrouby bez sloupu nebo krytu na sifon, šířka umyvadla 500 mm</t>
  </si>
  <si>
    <t>1784019248</t>
  </si>
  <si>
    <t>https://podminky.urs.cz/item/CS_URS_2024_01/725211601</t>
  </si>
  <si>
    <t>725531102</t>
  </si>
  <si>
    <t>Elektrické ohřívače zásobníkové beztlakové přepadové objem nádrže (příkon) 10 l (2,0 kW)</t>
  </si>
  <si>
    <t>1884215138</t>
  </si>
  <si>
    <t>https://podminky.urs.cz/item/CS_URS_2024_01/725531102</t>
  </si>
  <si>
    <t>725822613</t>
  </si>
  <si>
    <t>Baterie umyvadlové stojánkové pákové s výpustí</t>
  </si>
  <si>
    <t>243614504</t>
  </si>
  <si>
    <t>https://podminky.urs.cz/item/CS_URS_2024_01/725822613</t>
  </si>
  <si>
    <t>725869101</t>
  </si>
  <si>
    <t>Zápachové uzávěrky zařizovacích předmětů montáž zápachových uzávěrek umyvadlových do DN 40</t>
  </si>
  <si>
    <t>-209893702</t>
  </si>
  <si>
    <t>https://podminky.urs.cz/item/CS_URS_2024_01/725869101</t>
  </si>
  <si>
    <t>M61322</t>
  </si>
  <si>
    <t>uzávěrka zápachová umyvadlová s krycí růžicí odtoku DN 40, chrom</t>
  </si>
  <si>
    <t>-553436448</t>
  </si>
  <si>
    <t>998725101</t>
  </si>
  <si>
    <t>Přesun hmot pro zařizovací předměty stanovený z hmotnosti přesunovaného materiálu vodorovná dopravní vzdálenost do 50 m základní v objektech výšky do 6 m</t>
  </si>
  <si>
    <t>-329219583</t>
  </si>
  <si>
    <t>https://podminky.urs.cz/item/CS_URS_2024_01/998725101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</si>
  <si>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</si>
  <si>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</si>
  <si>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</si>
  <si>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</si>
  <si>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-979739790</t>
  </si>
  <si>
    <t>https://podminky.urs.cz/item/CS_URS_2024_01/726111031</t>
  </si>
  <si>
    <t>726191001</t>
  </si>
  <si>
    <t>Ostatní příslušenství instalačních systémů zvukoizolační souprava pro WC a bidet</t>
  </si>
  <si>
    <t>-936299337</t>
  </si>
  <si>
    <t>https://podminky.urs.cz/item/CS_URS_2024_01/726191001</t>
  </si>
  <si>
    <t>726191002</t>
  </si>
  <si>
    <t>Ostatní příslušenství instalačních systémů souprava pro předstěnovou montáž</t>
  </si>
  <si>
    <t>2113027375</t>
  </si>
  <si>
    <t>https://podminky.urs.cz/item/CS_URS_2024_01/726191002</t>
  </si>
  <si>
    <t>726191011</t>
  </si>
  <si>
    <t>Ostatní příslušenství instalačních systémů montáž ovládacích tlačítek k WC</t>
  </si>
  <si>
    <t>-1251888452</t>
  </si>
  <si>
    <t>https://podminky.urs.cz/item/CS_URS_2024_01/726191011</t>
  </si>
  <si>
    <t>55281792</t>
  </si>
  <si>
    <t>tlačítko pro ovládání WC zepředu, chrom, Stop splachování, 246x164mm</t>
  </si>
  <si>
    <t>1382030000</t>
  </si>
  <si>
    <t>998726111</t>
  </si>
  <si>
    <t>Přesun hmot pro instalační prefabrikáty stanovený z hmotnosti přesunovaného materiálu vodorovná dopravní vzdálenost do 50 m základní v objektech výšky do 6 m</t>
  </si>
  <si>
    <t>2100609808</t>
  </si>
  <si>
    <t>https://podminky.urs.cz/item/CS_URS_2024_01/998726111</t>
  </si>
  <si>
    <t>SO 03 - Elektroinstalace</t>
  </si>
  <si>
    <t>725 - Zařizovací předměty</t>
  </si>
  <si>
    <t>728 - Vzduchotechnika</t>
  </si>
  <si>
    <t>97 - Prorážení otvorů a ostatní bourací práce</t>
  </si>
  <si>
    <t>M21 - Elektromontáže</t>
  </si>
  <si>
    <t>M65 - Elektroinstalace</t>
  </si>
  <si>
    <t>005VD - Revize</t>
  </si>
  <si>
    <t>D1 - Ostatní materiál</t>
  </si>
  <si>
    <t>Zařizovací předměty</t>
  </si>
  <si>
    <t>725530911R00</t>
  </si>
  <si>
    <t>Připojení zásobníku TUV</t>
  </si>
  <si>
    <t>RTS II / 2023</t>
  </si>
  <si>
    <t>728</t>
  </si>
  <si>
    <t>Vzduchotechnika</t>
  </si>
  <si>
    <t>728614611R00</t>
  </si>
  <si>
    <t>Montáž ventilátoru axiálního nízkotlakového stropního do d 100 mm, ventilátor dodávka VZT</t>
  </si>
  <si>
    <t>Prorážení otvorů a ostatní bourací práce</t>
  </si>
  <si>
    <t>974082213R00</t>
  </si>
  <si>
    <t>Vysekání rýh pro vodiče omítka stěn MC šířka 5 cm</t>
  </si>
  <si>
    <t>974082216R00</t>
  </si>
  <si>
    <t>Vysekání rýh pro vodiče omítka stěn MC šířka 15 cm</t>
  </si>
  <si>
    <t>460680021R00</t>
  </si>
  <si>
    <t>Průraz zdivem v cihlové zdi tloušťky 15 cm</t>
  </si>
  <si>
    <t>460680022R00</t>
  </si>
  <si>
    <t>Průraz zdivem v cihlové zdi tloušťky 30 cm</t>
  </si>
  <si>
    <t>M21</t>
  </si>
  <si>
    <t>Elektromontáže</t>
  </si>
  <si>
    <t>210800105RT1</t>
  </si>
  <si>
    <t>Kabel CYKY 750 V 3x1,5 mm2 uložený pod omítkou, včetně dodávky kabelu</t>
  </si>
  <si>
    <t>210800101RT1</t>
  </si>
  <si>
    <t>Kabel CYKY 750 V 2x1,5 mm2 uložený pod omítkou, včetně dodávky kabelu</t>
  </si>
  <si>
    <t>210800106RT1</t>
  </si>
  <si>
    <t>Kabel CYKY 750 V 3x2,5 mm2 uložený pod omítkou, včetně dodávky kabelu</t>
  </si>
  <si>
    <t>210800118RT1</t>
  </si>
  <si>
    <t>Kabel CYKY 750 V 5 žil uložený pod omítkou, včetně dodávky kabelu</t>
  </si>
  <si>
    <t>210010091RT5</t>
  </si>
  <si>
    <t>Lišta hranatá bezhalogenová do šířky 40 mm, včetně dodávky lišty LHD 40 x 40 HF</t>
  </si>
  <si>
    <t>732299401R00</t>
  </si>
  <si>
    <t>Montáž topných těles elektrických nepřímý ohřev</t>
  </si>
  <si>
    <t>900-400KB-VD</t>
  </si>
  <si>
    <t>Sálavý topný panel 400 K+ B, 5401222, 400W, IP44</t>
  </si>
  <si>
    <t>900-330KB-VD</t>
  </si>
  <si>
    <t>Sálavý topný panel 330 K+ B, 5401217, 330W, IP44</t>
  </si>
  <si>
    <t>900-400KB-VD.1</t>
  </si>
  <si>
    <t>Sálavý topný panel 100 K+ B, 5401222, 400W, IP44</t>
  </si>
  <si>
    <t>210140650R00</t>
  </si>
  <si>
    <t>Termostat prostorový</t>
  </si>
  <si>
    <t>900-PROEB800-VD</t>
  </si>
  <si>
    <t>Prostorové čidlo, IP54, E 85 816 22</t>
  </si>
  <si>
    <t>210201528R00</t>
  </si>
  <si>
    <t>Svítidlo LED venkovní, přisazené</t>
  </si>
  <si>
    <t>224-LEONMVS-VD</t>
  </si>
  <si>
    <t>Svítidlo přisazené s čidlem, LED 12W, IP44, bílé,</t>
  </si>
  <si>
    <t>210201511R00</t>
  </si>
  <si>
    <t>Svítidlo LED bytové stropní přisazené</t>
  </si>
  <si>
    <t>219-BRSBKO37V2VD</t>
  </si>
  <si>
    <t>Svítidlo 6x12 LED 840, kryt opál PMMA, 27W, IP44, prům. 375mm, 700mA</t>
  </si>
  <si>
    <t>219-BRSBKO48V3VD</t>
  </si>
  <si>
    <t>Svítidlo 8x12 LED 840, kryt opál PMMA, 32W, IP44, prům. 480mm, 900mA</t>
  </si>
  <si>
    <t>219-BRSBKO480V5V</t>
  </si>
  <si>
    <t>Svítidlo 12x12 LED 830, kryt opál PMMA, 42W, IP44, prům. 480mm, 1200mA</t>
  </si>
  <si>
    <t>210160011R00</t>
  </si>
  <si>
    <t>Spínač časový, včetně zapojení</t>
  </si>
  <si>
    <t>112CS3-1B-VD</t>
  </si>
  <si>
    <t>Časový spínač pod vypínač, s doběhem</t>
  </si>
  <si>
    <t>210120421R00</t>
  </si>
  <si>
    <t>Jistič jednopólový modulární</t>
  </si>
  <si>
    <t>003-MBN106VD</t>
  </si>
  <si>
    <t>Jistič 1 pól. 6A, char.B, 6 kA</t>
  </si>
  <si>
    <t>210120441R00</t>
  </si>
  <si>
    <t>Jistič třípólový modulární</t>
  </si>
  <si>
    <t>003-MBN320VD</t>
  </si>
  <si>
    <t>Jistič 3 pól. 20A, char.B, 6 kA</t>
  </si>
  <si>
    <t>210120901R00</t>
  </si>
  <si>
    <t>Hlavní vypínač v rozvaděči</t>
  </si>
  <si>
    <t>277-SBN340VD</t>
  </si>
  <si>
    <t>Vypínač 3 pól. 40A, SBN340</t>
  </si>
  <si>
    <t>210120803R00</t>
  </si>
  <si>
    <t>Chránič proudový dvoupólový do 40 A</t>
  </si>
  <si>
    <t>277-ADA916DVD</t>
  </si>
  <si>
    <t>Proud.chr. s nadpr.ochr. char. B; 1+N; 6 kA; 0,03 A; In=16 A, A, ADA916D</t>
  </si>
  <si>
    <t>277-ADA910DVD</t>
  </si>
  <si>
    <t>Proud.chr. s nadpr.ochr. char. B; 1+N; 6 kA; 0,03 A; In=10 A, A, ADA910D</t>
  </si>
  <si>
    <t>210121311R00</t>
  </si>
  <si>
    <t>Instalační stykač modulární</t>
  </si>
  <si>
    <t>277-ESC225VD</t>
  </si>
  <si>
    <t>Stykač 25A, 2S, 230V AC, ESC225</t>
  </si>
  <si>
    <t>277-ESD240S-VD</t>
  </si>
  <si>
    <t>Stykač se sníž. hlučností 40A, 2S, 24V AC/DC</t>
  </si>
  <si>
    <t>210220231R00</t>
  </si>
  <si>
    <t>Tyč jímací s upev. na stř.hřeben do 3 m, na stojan</t>
  </si>
  <si>
    <t>556-JR2,0 18/1VD</t>
  </si>
  <si>
    <t>Jímací tyč JR2,0 18/10 AlMgSi</t>
  </si>
  <si>
    <t>556-PB9VD</t>
  </si>
  <si>
    <t>Betonový podstavec PB9 (9kg)</t>
  </si>
  <si>
    <t>556-PB9pVD</t>
  </si>
  <si>
    <t>Ochranná guma pro podstavec PB9</t>
  </si>
  <si>
    <t>210220301R00</t>
  </si>
  <si>
    <t>Svorka hromosvodová do 2 šroubů /SS, SZ, SO/</t>
  </si>
  <si>
    <t>556-SJ1bVD</t>
  </si>
  <si>
    <t>Svorka k jímací tyči 18/10 FeZn 2 šrouby SJ1b Tremis</t>
  </si>
  <si>
    <t>210220101RU2</t>
  </si>
  <si>
    <t>Vodiče svodové FeZn D do 10,Al 10,Cu 8 +podpěry, včetně dodávky drátu AlMgSi T/4 8 mm</t>
  </si>
  <si>
    <t>M65</t>
  </si>
  <si>
    <t>650141111R00</t>
  </si>
  <si>
    <t>Ukončení vodiče v rozvaděči + zapojení do 2,5 mm2</t>
  </si>
  <si>
    <t>650141113R00</t>
  </si>
  <si>
    <t>Ukončení vodiče v rozvaděči + zapojení do 6 mm2</t>
  </si>
  <si>
    <t>220270325R00</t>
  </si>
  <si>
    <t>Zatažení vodiče CY, CYA 6 mm2 do trubek/lišt</t>
  </si>
  <si>
    <t>34140966</t>
  </si>
  <si>
    <t>Vodič silový CY zelenožlutý 6,00 mm2 - drát</t>
  </si>
  <si>
    <t>650012111RT2</t>
  </si>
  <si>
    <t>Uložení krabice kruhové pod omítku bez zapojení, včetně dodávky krabice KU 68-1901</t>
  </si>
  <si>
    <t>650012111RT3</t>
  </si>
  <si>
    <t>Uložení krabice kruhové pod omítku bez zapojení, včetně dodávky krabice KU 68-1902</t>
  </si>
  <si>
    <t>650012111RT5</t>
  </si>
  <si>
    <t>Uložení krabice kruhové pod omítku bez zapojení, včetně dodávky krabice KPR 68</t>
  </si>
  <si>
    <t>222111021R00</t>
  </si>
  <si>
    <t>Skříň rozvaděče do 100 p. zasekání v cihl.zdivu</t>
  </si>
  <si>
    <t>280-VE412PN-VD</t>
  </si>
  <si>
    <t>Rozvodnice nástěnná vector II, IP65, 4-řadá 48 mod., VE412PN, odolná UV s uložením pod omítku</t>
  </si>
  <si>
    <t>650051341R00</t>
  </si>
  <si>
    <t>Montáž spínače zapuštěného, řaz. 6</t>
  </si>
  <si>
    <t>111-69851-VD</t>
  </si>
  <si>
    <t>SPÍNAČ Č.6 BÉŽ, IP55</t>
  </si>
  <si>
    <t>220260101R00</t>
  </si>
  <si>
    <t>Montáž krabicového vývodu</t>
  </si>
  <si>
    <t>111-69888-VD</t>
  </si>
  <si>
    <t>KAB.VÝVOD 5-13MM BÉŽ., IP55</t>
  </si>
  <si>
    <t>210111021R00</t>
  </si>
  <si>
    <t>Zásuvka domovní v krabici - provedení 2P+PE</t>
  </si>
  <si>
    <t>111-69870-VD</t>
  </si>
  <si>
    <t>ZÁS. 2P+T 16A DO BÉŽ., IP55, s dětskou pojistkou</t>
  </si>
  <si>
    <t>650617153R00</t>
  </si>
  <si>
    <t>Montáž napájecího jednofázového zdroje</t>
  </si>
  <si>
    <t>003-CPD24-VD</t>
  </si>
  <si>
    <t>Napaječ na DIN, CP-D24/2,5</t>
  </si>
  <si>
    <t>650071671R00</t>
  </si>
  <si>
    <t>Montáž relé programovatelného digitálního</t>
  </si>
  <si>
    <t>900-EBTH800-VD</t>
  </si>
  <si>
    <t>Digitální termostat s LCD na DIN</t>
  </si>
  <si>
    <t>650041211R00</t>
  </si>
  <si>
    <t>Montáž svorkovnice řadové pro vodič do 2,5 mm2</t>
  </si>
  <si>
    <t>34562120</t>
  </si>
  <si>
    <t>Svornice řadová RSA 2,5</t>
  </si>
  <si>
    <t>005VD</t>
  </si>
  <si>
    <t>Revize</t>
  </si>
  <si>
    <t>005-01VD</t>
  </si>
  <si>
    <t>Výchozí revize elektroinstalace</t>
  </si>
  <si>
    <t>005-02VD</t>
  </si>
  <si>
    <t>Sestavení revizní zprávy</t>
  </si>
  <si>
    <t>Ostatní materiál</t>
  </si>
  <si>
    <t>011VD</t>
  </si>
  <si>
    <t>Sádra šedá stavební</t>
  </si>
  <si>
    <t>kg</t>
  </si>
  <si>
    <t>998-2VD</t>
  </si>
  <si>
    <t>Hřebíky 100</t>
  </si>
  <si>
    <t>bal</t>
  </si>
  <si>
    <t>277-LPP3PVD</t>
  </si>
  <si>
    <t>Lišta propojovací 3P/1m</t>
  </si>
  <si>
    <t>34561405</t>
  </si>
  <si>
    <t>Svorka WAGO 273-102 4 x 2,5 mm2</t>
  </si>
  <si>
    <t>003-98G1VD</t>
  </si>
  <si>
    <t>Tlačítko signální tahové (pro signalizační systém) 2TKA002098G1</t>
  </si>
  <si>
    <t>RTS I / 2022</t>
  </si>
  <si>
    <t>003-A0928VD</t>
  </si>
  <si>
    <t>Rámeček jednonásobný (1725-0-0928) 2CKA001725A0928</t>
  </si>
  <si>
    <t>003-A0936VD</t>
  </si>
  <si>
    <t>Rámeček dvojnásobný, pro vodorovnou i svislou montáž (1725-0-0936) 2CKA001725A0936</t>
  </si>
  <si>
    <t>003-07G1VD</t>
  </si>
  <si>
    <t>Modul kontrolní s resetovacím tlačítkem (pro signalizační systém) 2TKA002107G1</t>
  </si>
  <si>
    <t>150</t>
  </si>
  <si>
    <t>003-4FN60121.2VD</t>
  </si>
  <si>
    <t>Houkačka HV100-230X-R, 100dB, 230V, IP65</t>
  </si>
  <si>
    <t>152</t>
  </si>
  <si>
    <t>SO 04 - VZT</t>
  </si>
  <si>
    <t xml:space="preserve">    751 - Vzduchotechnika</t>
  </si>
  <si>
    <t>OST - Ostatní</t>
  </si>
  <si>
    <t>751</t>
  </si>
  <si>
    <t>R751111</t>
  </si>
  <si>
    <t>Ventilátor BF Silent 100</t>
  </si>
  <si>
    <t>1994357356</t>
  </si>
  <si>
    <t>R751112</t>
  </si>
  <si>
    <t>Kruhové potrubí - pozink - SPIRO Ø100</t>
  </si>
  <si>
    <t>2106331254</t>
  </si>
  <si>
    <t>R751113</t>
  </si>
  <si>
    <t>Protidešťová stříška d100</t>
  </si>
  <si>
    <t>1664899903</t>
  </si>
  <si>
    <t>R7516661</t>
  </si>
  <si>
    <t>montáž VZT</t>
  </si>
  <si>
    <t>969374505</t>
  </si>
  <si>
    <t>OST</t>
  </si>
  <si>
    <t>Ostatní</t>
  </si>
  <si>
    <t>Zaškolení obsluhy</t>
  </si>
  <si>
    <t>kpl.</t>
  </si>
  <si>
    <t>2000408267</t>
  </si>
  <si>
    <t>Poznámka k položce:_x000D_
---</t>
  </si>
  <si>
    <t>12.1</t>
  </si>
  <si>
    <t>Vypracování realizační projektové dokumentace</t>
  </si>
  <si>
    <t>-1100167833</t>
  </si>
  <si>
    <t>Spojovací a upevńovací materiál</t>
  </si>
  <si>
    <t>1647462309</t>
  </si>
  <si>
    <t>5.1</t>
  </si>
  <si>
    <t>Zaregulování všech ditribučních prvků a klapek, zaregulování celého systému VZT</t>
  </si>
  <si>
    <t>1664316249</t>
  </si>
  <si>
    <t>8.1</t>
  </si>
  <si>
    <t>Dokumentace skutečného provedení stavby</t>
  </si>
  <si>
    <t>138000147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</si>
  <si>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</si>
  <si>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</si>
  <si>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</si>
  <si>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</si>
  <si>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</si>
  <si>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</si>
  <si>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</si>
  <si>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012002000</t>
  </si>
  <si>
    <t>Vytyčení, zameření stavby</t>
  </si>
  <si>
    <t>1024</t>
  </si>
  <si>
    <t>-643472911</t>
  </si>
  <si>
    <t>013254000</t>
  </si>
  <si>
    <t>Průzkumné, geodetické a projektové práce projektové práce dokumentace stavby (výkresová a textová) skutečného provedení stavby</t>
  </si>
  <si>
    <t>-2013020549</t>
  </si>
  <si>
    <t>R13844558</t>
  </si>
  <si>
    <t>Dílenská dokumentace k výztuži celého objektu, např výztuž patek, stěn apod.</t>
  </si>
  <si>
    <t>14567252</t>
  </si>
  <si>
    <t>VRN3</t>
  </si>
  <si>
    <t>Zařízení staveniště</t>
  </si>
  <si>
    <t>030001000.1</t>
  </si>
  <si>
    <t xml:space="preserve">Zařízení staveniště (Zajištění vody, elektro, vytápění objektu po dobu stavby, ostraha, oplocení staveniště, dopravní značení, stavební buňky a pod.) </t>
  </si>
  <si>
    <t>815972887</t>
  </si>
  <si>
    <t>VRN4</t>
  </si>
  <si>
    <t>Inženýrská činnost</t>
  </si>
  <si>
    <t>042503000</t>
  </si>
  <si>
    <t>Plán BOZP na staveništi</t>
  </si>
  <si>
    <t>1278502252</t>
  </si>
  <si>
    <t>045002000</t>
  </si>
  <si>
    <t>Hlavní tituly průvodních činností a nákladů inženýrská činnost kompletační a koordinační činnost</t>
  </si>
  <si>
    <t>-2090568078</t>
  </si>
  <si>
    <t>VRN9</t>
  </si>
  <si>
    <t>Ostatní náklady</t>
  </si>
  <si>
    <t>090001000.1</t>
  </si>
  <si>
    <t>Posudky, měření, kontrolní a revizní zkoušky stávajících a nově vybudovaných konstrukcí a objektů</t>
  </si>
  <si>
    <t>1566621361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</si>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</sst>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417361821" TargetMode="External"/><Relationship Id="rId21" Type="http://schemas.openxmlformats.org/officeDocument/2006/relationships/hyperlink" Target="https://podminky.urs.cz/item/CS_URS_2024_01/311273905" TargetMode="External"/><Relationship Id="rId42" Type="http://schemas.openxmlformats.org/officeDocument/2006/relationships/hyperlink" Target="https://podminky.urs.cz/item/CS_URS_2024_01/916991121" TargetMode="External"/><Relationship Id="rId47" Type="http://schemas.openxmlformats.org/officeDocument/2006/relationships/hyperlink" Target="https://podminky.urs.cz/item/CS_URS_2024_01/952901111" TargetMode="External"/><Relationship Id="rId63" Type="http://schemas.openxmlformats.org/officeDocument/2006/relationships/hyperlink" Target="https://podminky.urs.cz/item/CS_URS_2024_01/762332133" TargetMode="External"/><Relationship Id="rId68" Type="http://schemas.openxmlformats.org/officeDocument/2006/relationships/hyperlink" Target="https://podminky.urs.cz/item/CS_URS_2024_01/763131452" TargetMode="External"/><Relationship Id="rId84" Type="http://schemas.openxmlformats.org/officeDocument/2006/relationships/hyperlink" Target="https://podminky.urs.cz/item/CS_URS_2024_01/998765101" TargetMode="External"/><Relationship Id="rId89" Type="http://schemas.openxmlformats.org/officeDocument/2006/relationships/hyperlink" Target="https://podminky.urs.cz/item/CS_URS_2024_01/771574417" TargetMode="External"/><Relationship Id="rId2" Type="http://schemas.openxmlformats.org/officeDocument/2006/relationships/hyperlink" Target="https://podminky.urs.cz/item/CS_URS_2024_01/122251102" TargetMode="External"/><Relationship Id="rId16" Type="http://schemas.openxmlformats.org/officeDocument/2006/relationships/hyperlink" Target="https://podminky.urs.cz/item/CS_URS_2024_01/279113146" TargetMode="External"/><Relationship Id="rId29" Type="http://schemas.openxmlformats.org/officeDocument/2006/relationships/hyperlink" Target="https://podminky.urs.cz/item/CS_URS_2024_01/612131121" TargetMode="External"/><Relationship Id="rId107" Type="http://schemas.openxmlformats.org/officeDocument/2006/relationships/hyperlink" Target="https://podminky.urs.cz/item/CS_URS_2024_01/783932171" TargetMode="External"/><Relationship Id="rId11" Type="http://schemas.openxmlformats.org/officeDocument/2006/relationships/hyperlink" Target="https://podminky.urs.cz/item/CS_URS_2024_01/273321411" TargetMode="External"/><Relationship Id="rId24" Type="http://schemas.openxmlformats.org/officeDocument/2006/relationships/hyperlink" Target="https://podminky.urs.cz/item/CS_URS_2024_01/417351115" TargetMode="External"/><Relationship Id="rId32" Type="http://schemas.openxmlformats.org/officeDocument/2006/relationships/hyperlink" Target="https://podminky.urs.cz/item/CS_URS_2024_01/622151031" TargetMode="External"/><Relationship Id="rId37" Type="http://schemas.openxmlformats.org/officeDocument/2006/relationships/hyperlink" Target="https://podminky.urs.cz/item/CS_URS_2024_01/632451234" TargetMode="External"/><Relationship Id="rId40" Type="http://schemas.openxmlformats.org/officeDocument/2006/relationships/hyperlink" Target="https://podminky.urs.cz/item/CS_URS_2024_01/637121111" TargetMode="External"/><Relationship Id="rId45" Type="http://schemas.openxmlformats.org/officeDocument/2006/relationships/hyperlink" Target="https://podminky.urs.cz/item/CS_URS_2024_01/941211811" TargetMode="External"/><Relationship Id="rId53" Type="http://schemas.openxmlformats.org/officeDocument/2006/relationships/hyperlink" Target="https://podminky.urs.cz/item/CS_URS_2024_01/711161273" TargetMode="External"/><Relationship Id="rId58" Type="http://schemas.openxmlformats.org/officeDocument/2006/relationships/hyperlink" Target="https://podminky.urs.cz/item/CS_URS_2024_01/713151111" TargetMode="External"/><Relationship Id="rId66" Type="http://schemas.openxmlformats.org/officeDocument/2006/relationships/hyperlink" Target="https://podminky.urs.cz/item/CS_URS_2024_01/762395000" TargetMode="External"/><Relationship Id="rId74" Type="http://schemas.openxmlformats.org/officeDocument/2006/relationships/hyperlink" Target="https://podminky.urs.cz/item/CS_URS_2024_01/764222403" TargetMode="External"/><Relationship Id="rId79" Type="http://schemas.openxmlformats.org/officeDocument/2006/relationships/hyperlink" Target="https://podminky.urs.cz/item/CS_URS_2024_01/764521404" TargetMode="External"/><Relationship Id="rId87" Type="http://schemas.openxmlformats.org/officeDocument/2006/relationships/hyperlink" Target="https://podminky.urs.cz/item/CS_URS_2024_01/771111011" TargetMode="External"/><Relationship Id="rId102" Type="http://schemas.openxmlformats.org/officeDocument/2006/relationships/hyperlink" Target="https://podminky.urs.cz/item/CS_URS_2024_01/781492211" TargetMode="External"/><Relationship Id="rId110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167151101" TargetMode="External"/><Relationship Id="rId61" Type="http://schemas.openxmlformats.org/officeDocument/2006/relationships/hyperlink" Target="https://podminky.urs.cz/item/CS_URS_2024_01/762083122" TargetMode="External"/><Relationship Id="rId82" Type="http://schemas.openxmlformats.org/officeDocument/2006/relationships/hyperlink" Target="https://podminky.urs.cz/item/CS_URS_2024_01/998764101" TargetMode="External"/><Relationship Id="rId90" Type="http://schemas.openxmlformats.org/officeDocument/2006/relationships/hyperlink" Target="https://podminky.urs.cz/item/CS_URS_2024_01/771577211" TargetMode="External"/><Relationship Id="rId95" Type="http://schemas.openxmlformats.org/officeDocument/2006/relationships/hyperlink" Target="https://podminky.urs.cz/item/CS_URS_2024_01/771591251" TargetMode="External"/><Relationship Id="rId19" Type="http://schemas.openxmlformats.org/officeDocument/2006/relationships/hyperlink" Target="https://podminky.urs.cz/item/CS_URS_2024_01/311272111" TargetMode="External"/><Relationship Id="rId14" Type="http://schemas.openxmlformats.org/officeDocument/2006/relationships/hyperlink" Target="https://podminky.urs.cz/item/CS_URS_2024_01/273362021" TargetMode="External"/><Relationship Id="rId22" Type="http://schemas.openxmlformats.org/officeDocument/2006/relationships/hyperlink" Target="https://podminky.urs.cz/item/CS_URS_2024_01/317142442" TargetMode="External"/><Relationship Id="rId27" Type="http://schemas.openxmlformats.org/officeDocument/2006/relationships/hyperlink" Target="https://podminky.urs.cz/item/CS_URS_2024_01/564851011" TargetMode="External"/><Relationship Id="rId30" Type="http://schemas.openxmlformats.org/officeDocument/2006/relationships/hyperlink" Target="https://podminky.urs.cz/item/CS_URS_2024_01/612142001" TargetMode="External"/><Relationship Id="rId35" Type="http://schemas.openxmlformats.org/officeDocument/2006/relationships/hyperlink" Target="https://podminky.urs.cz/item/CS_URS_2024_01/622252002" TargetMode="External"/><Relationship Id="rId43" Type="http://schemas.openxmlformats.org/officeDocument/2006/relationships/hyperlink" Target="https://podminky.urs.cz/item/CS_URS_2024_01/941211111" TargetMode="External"/><Relationship Id="rId48" Type="http://schemas.openxmlformats.org/officeDocument/2006/relationships/hyperlink" Target="https://podminky.urs.cz/item/CS_URS_2024_01/998011001" TargetMode="External"/><Relationship Id="rId56" Type="http://schemas.openxmlformats.org/officeDocument/2006/relationships/hyperlink" Target="https://podminky.urs.cz/item/CS_URS_2024_01/713121111" TargetMode="External"/><Relationship Id="rId64" Type="http://schemas.openxmlformats.org/officeDocument/2006/relationships/hyperlink" Target="https://podminky.urs.cz/item/CS_URS_2024_01/762341210" TargetMode="External"/><Relationship Id="rId69" Type="http://schemas.openxmlformats.org/officeDocument/2006/relationships/hyperlink" Target="https://podminky.urs.cz/item/CS_URS_2024_01/763131751" TargetMode="External"/><Relationship Id="rId77" Type="http://schemas.openxmlformats.org/officeDocument/2006/relationships/hyperlink" Target="https://podminky.urs.cz/item/CS_URS_2024_01/764222435" TargetMode="External"/><Relationship Id="rId100" Type="http://schemas.openxmlformats.org/officeDocument/2006/relationships/hyperlink" Target="https://podminky.urs.cz/item/CS_URS_2024_01/781121011" TargetMode="External"/><Relationship Id="rId105" Type="http://schemas.openxmlformats.org/officeDocument/2006/relationships/hyperlink" Target="https://podminky.urs.cz/item/CS_URS_2024_01/781495211" TargetMode="External"/><Relationship Id="rId8" Type="http://schemas.openxmlformats.org/officeDocument/2006/relationships/hyperlink" Target="https://podminky.urs.cz/item/CS_URS_2024_01/174111101" TargetMode="External"/><Relationship Id="rId51" Type="http://schemas.openxmlformats.org/officeDocument/2006/relationships/hyperlink" Target="https://podminky.urs.cz/item/CS_URS_2024_01/711141559" TargetMode="External"/><Relationship Id="rId72" Type="http://schemas.openxmlformats.org/officeDocument/2006/relationships/hyperlink" Target="https://podminky.urs.cz/item/CS_URS_2024_01/764002414" TargetMode="External"/><Relationship Id="rId80" Type="http://schemas.openxmlformats.org/officeDocument/2006/relationships/hyperlink" Target="https://podminky.urs.cz/item/CS_URS_2024_01/764521444" TargetMode="External"/><Relationship Id="rId85" Type="http://schemas.openxmlformats.org/officeDocument/2006/relationships/hyperlink" Target="https://podminky.urs.cz/item/CS_URS_2024_01/766694116" TargetMode="External"/><Relationship Id="rId93" Type="http://schemas.openxmlformats.org/officeDocument/2006/relationships/hyperlink" Target="https://podminky.urs.cz/item/CS_URS_2024_01/771591241" TargetMode="External"/><Relationship Id="rId98" Type="http://schemas.openxmlformats.org/officeDocument/2006/relationships/hyperlink" Target="https://podminky.urs.cz/item/CS_URS_2024_01/998771101" TargetMode="External"/><Relationship Id="rId3" Type="http://schemas.openxmlformats.org/officeDocument/2006/relationships/hyperlink" Target="https://podminky.urs.cz/item/CS_URS_2024_01/162751117" TargetMode="External"/><Relationship Id="rId12" Type="http://schemas.openxmlformats.org/officeDocument/2006/relationships/hyperlink" Target="https://podminky.urs.cz/item/CS_URS_2024_01/273351121" TargetMode="External"/><Relationship Id="rId17" Type="http://schemas.openxmlformats.org/officeDocument/2006/relationships/hyperlink" Target="https://podminky.urs.cz/item/CS_URS_2024_01/279361821" TargetMode="External"/><Relationship Id="rId25" Type="http://schemas.openxmlformats.org/officeDocument/2006/relationships/hyperlink" Target="https://podminky.urs.cz/item/CS_URS_2024_01/417351116" TargetMode="External"/><Relationship Id="rId33" Type="http://schemas.openxmlformats.org/officeDocument/2006/relationships/hyperlink" Target="https://podminky.urs.cz/item/CS_URS_2024_01/622211021" TargetMode="External"/><Relationship Id="rId38" Type="http://schemas.openxmlformats.org/officeDocument/2006/relationships/hyperlink" Target="https://podminky.urs.cz/item/CS_URS_2024_01/632459175" TargetMode="External"/><Relationship Id="rId46" Type="http://schemas.openxmlformats.org/officeDocument/2006/relationships/hyperlink" Target="https://podminky.urs.cz/item/CS_URS_2024_01/949101111" TargetMode="External"/><Relationship Id="rId59" Type="http://schemas.openxmlformats.org/officeDocument/2006/relationships/hyperlink" Target="https://podminky.urs.cz/item/CS_URS_2024_01/998713101" TargetMode="External"/><Relationship Id="rId67" Type="http://schemas.openxmlformats.org/officeDocument/2006/relationships/hyperlink" Target="https://podminky.urs.cz/item/CS_URS_2024_01/998762101" TargetMode="External"/><Relationship Id="rId103" Type="http://schemas.openxmlformats.org/officeDocument/2006/relationships/hyperlink" Target="https://podminky.urs.cz/item/CS_URS_2024_01/781495115" TargetMode="External"/><Relationship Id="rId108" Type="http://schemas.openxmlformats.org/officeDocument/2006/relationships/hyperlink" Target="https://podminky.urs.cz/item/CS_URS_2024_01/784181101" TargetMode="External"/><Relationship Id="rId20" Type="http://schemas.openxmlformats.org/officeDocument/2006/relationships/hyperlink" Target="https://podminky.urs.cz/item/CS_URS_2024_01/311272321" TargetMode="External"/><Relationship Id="rId41" Type="http://schemas.openxmlformats.org/officeDocument/2006/relationships/hyperlink" Target="https://podminky.urs.cz/item/CS_URS_2024_01/916231213" TargetMode="External"/><Relationship Id="rId54" Type="http://schemas.openxmlformats.org/officeDocument/2006/relationships/hyperlink" Target="https://podminky.urs.cz/item/CS_URS_2024_01/711491272" TargetMode="External"/><Relationship Id="rId62" Type="http://schemas.openxmlformats.org/officeDocument/2006/relationships/hyperlink" Target="https://podminky.urs.cz/item/CS_URS_2024_01/762332132" TargetMode="External"/><Relationship Id="rId70" Type="http://schemas.openxmlformats.org/officeDocument/2006/relationships/hyperlink" Target="https://podminky.urs.cz/item/CS_URS_2024_01/763131752" TargetMode="External"/><Relationship Id="rId75" Type="http://schemas.openxmlformats.org/officeDocument/2006/relationships/hyperlink" Target="https://podminky.urs.cz/item/CS_URS_2024_01/764222404" TargetMode="External"/><Relationship Id="rId83" Type="http://schemas.openxmlformats.org/officeDocument/2006/relationships/hyperlink" Target="https://podminky.urs.cz/item/CS_URS_2024_01/765191023" TargetMode="External"/><Relationship Id="rId88" Type="http://schemas.openxmlformats.org/officeDocument/2006/relationships/hyperlink" Target="https://podminky.urs.cz/item/CS_URS_2024_01/771121011" TargetMode="External"/><Relationship Id="rId91" Type="http://schemas.openxmlformats.org/officeDocument/2006/relationships/hyperlink" Target="https://podminky.urs.cz/item/CS_URS_2024_01/771591112" TargetMode="External"/><Relationship Id="rId96" Type="http://schemas.openxmlformats.org/officeDocument/2006/relationships/hyperlink" Target="https://podminky.urs.cz/item/CS_URS_2024_01/771591264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279113145" TargetMode="External"/><Relationship Id="rId23" Type="http://schemas.openxmlformats.org/officeDocument/2006/relationships/hyperlink" Target="https://podminky.urs.cz/item/CS_URS_2024_01/417321414" TargetMode="External"/><Relationship Id="rId28" Type="http://schemas.openxmlformats.org/officeDocument/2006/relationships/hyperlink" Target="https://podminky.urs.cz/item/CS_URS_2024_01/596211110" TargetMode="External"/><Relationship Id="rId36" Type="http://schemas.openxmlformats.org/officeDocument/2006/relationships/hyperlink" Target="https://podminky.urs.cz/item/CS_URS_2024_01/622531022" TargetMode="External"/><Relationship Id="rId49" Type="http://schemas.openxmlformats.org/officeDocument/2006/relationships/hyperlink" Target="https://podminky.urs.cz/item/CS_URS_2024_01/711111001" TargetMode="External"/><Relationship Id="rId57" Type="http://schemas.openxmlformats.org/officeDocument/2006/relationships/hyperlink" Target="https://podminky.urs.cz/item/CS_URS_2024_01/713123211" TargetMode="External"/><Relationship Id="rId106" Type="http://schemas.openxmlformats.org/officeDocument/2006/relationships/hyperlink" Target="https://podminky.urs.cz/item/CS_URS_2024_01/998781101" TargetMode="External"/><Relationship Id="rId10" Type="http://schemas.openxmlformats.org/officeDocument/2006/relationships/hyperlink" Target="https://podminky.urs.cz/item/CS_URS_2024_01/273313611" TargetMode="External"/><Relationship Id="rId31" Type="http://schemas.openxmlformats.org/officeDocument/2006/relationships/hyperlink" Target="https://podminky.urs.cz/item/CS_URS_2024_01/622131121" TargetMode="External"/><Relationship Id="rId44" Type="http://schemas.openxmlformats.org/officeDocument/2006/relationships/hyperlink" Target="https://podminky.urs.cz/item/CS_URS_2024_01/941211211" TargetMode="External"/><Relationship Id="rId52" Type="http://schemas.openxmlformats.org/officeDocument/2006/relationships/hyperlink" Target="https://podminky.urs.cz/item/CS_URS_2024_01/711142559" TargetMode="External"/><Relationship Id="rId60" Type="http://schemas.openxmlformats.org/officeDocument/2006/relationships/hyperlink" Target="https://podminky.urs.cz/item/CS_URS_2024_01/762081150" TargetMode="External"/><Relationship Id="rId65" Type="http://schemas.openxmlformats.org/officeDocument/2006/relationships/hyperlink" Target="https://podminky.urs.cz/item/CS_URS_2024_01/762342511" TargetMode="External"/><Relationship Id="rId73" Type="http://schemas.openxmlformats.org/officeDocument/2006/relationships/hyperlink" Target="https://podminky.urs.cz/item/CS_URS_2024_01/764121411" TargetMode="External"/><Relationship Id="rId78" Type="http://schemas.openxmlformats.org/officeDocument/2006/relationships/hyperlink" Target="https://podminky.urs.cz/item/CS_URS_2024_01/764226443" TargetMode="External"/><Relationship Id="rId81" Type="http://schemas.openxmlformats.org/officeDocument/2006/relationships/hyperlink" Target="https://podminky.urs.cz/item/CS_URS_2024_01/764528422" TargetMode="External"/><Relationship Id="rId86" Type="http://schemas.openxmlformats.org/officeDocument/2006/relationships/hyperlink" Target="https://podminky.urs.cz/item/CS_URS_2024_01/998766101" TargetMode="External"/><Relationship Id="rId94" Type="http://schemas.openxmlformats.org/officeDocument/2006/relationships/hyperlink" Target="https://podminky.urs.cz/item/CS_URS_2024_01/771591242" TargetMode="External"/><Relationship Id="rId99" Type="http://schemas.openxmlformats.org/officeDocument/2006/relationships/hyperlink" Target="https://podminky.urs.cz/item/CS_URS_2024_01/781111011" TargetMode="External"/><Relationship Id="rId101" Type="http://schemas.openxmlformats.org/officeDocument/2006/relationships/hyperlink" Target="https://podminky.urs.cz/item/CS_URS_2024_01/781472217" TargetMode="External"/><Relationship Id="rId4" Type="http://schemas.openxmlformats.org/officeDocument/2006/relationships/hyperlink" Target="https://podminky.urs.cz/item/CS_URS_2024_01/162751119" TargetMode="External"/><Relationship Id="rId9" Type="http://schemas.openxmlformats.org/officeDocument/2006/relationships/hyperlink" Target="https://podminky.urs.cz/item/CS_URS_2024_01/181951112" TargetMode="External"/><Relationship Id="rId13" Type="http://schemas.openxmlformats.org/officeDocument/2006/relationships/hyperlink" Target="https://podminky.urs.cz/item/CS_URS_2024_01/273351122" TargetMode="External"/><Relationship Id="rId18" Type="http://schemas.openxmlformats.org/officeDocument/2006/relationships/hyperlink" Target="https://podminky.urs.cz/item/CS_URS_2024_01/311272031" TargetMode="External"/><Relationship Id="rId39" Type="http://schemas.openxmlformats.org/officeDocument/2006/relationships/hyperlink" Target="https://podminky.urs.cz/item/CS_URS_2024_01/632481213" TargetMode="External"/><Relationship Id="rId109" Type="http://schemas.openxmlformats.org/officeDocument/2006/relationships/hyperlink" Target="https://podminky.urs.cz/item/CS_URS_2024_01/784211101" TargetMode="External"/><Relationship Id="rId34" Type="http://schemas.openxmlformats.org/officeDocument/2006/relationships/hyperlink" Target="https://podminky.urs.cz/item/CS_URS_2024_01/622251101" TargetMode="External"/><Relationship Id="rId50" Type="http://schemas.openxmlformats.org/officeDocument/2006/relationships/hyperlink" Target="https://podminky.urs.cz/item/CS_URS_2024_01/711112001" TargetMode="External"/><Relationship Id="rId55" Type="http://schemas.openxmlformats.org/officeDocument/2006/relationships/hyperlink" Target="https://podminky.urs.cz/item/CS_URS_2024_01/998711101" TargetMode="External"/><Relationship Id="rId76" Type="http://schemas.openxmlformats.org/officeDocument/2006/relationships/hyperlink" Target="https://podminky.urs.cz/item/CS_URS_2024_01/764222433" TargetMode="External"/><Relationship Id="rId97" Type="http://schemas.openxmlformats.org/officeDocument/2006/relationships/hyperlink" Target="https://podminky.urs.cz/item/CS_URS_2024_01/771592011" TargetMode="External"/><Relationship Id="rId104" Type="http://schemas.openxmlformats.org/officeDocument/2006/relationships/hyperlink" Target="https://podminky.urs.cz/item/CS_URS_2024_01/781495142" TargetMode="External"/><Relationship Id="rId7" Type="http://schemas.openxmlformats.org/officeDocument/2006/relationships/hyperlink" Target="https://podminky.urs.cz/item/CS_URS_2024_01/171251201" TargetMode="External"/><Relationship Id="rId71" Type="http://schemas.openxmlformats.org/officeDocument/2006/relationships/hyperlink" Target="https://podminky.urs.cz/item/CS_URS_2024_01/998763301" TargetMode="External"/><Relationship Id="rId92" Type="http://schemas.openxmlformats.org/officeDocument/2006/relationships/hyperlink" Target="https://podminky.urs.cz/item/CS_URS_2024_01/77159111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871161211" TargetMode="External"/><Relationship Id="rId18" Type="http://schemas.openxmlformats.org/officeDocument/2006/relationships/hyperlink" Target="https://podminky.urs.cz/item/CS_URS_2024_01/998011001" TargetMode="External"/><Relationship Id="rId26" Type="http://schemas.openxmlformats.org/officeDocument/2006/relationships/hyperlink" Target="https://podminky.urs.cz/item/CS_URS_2024_01/722174022" TargetMode="External"/><Relationship Id="rId39" Type="http://schemas.openxmlformats.org/officeDocument/2006/relationships/hyperlink" Target="https://podminky.urs.cz/item/CS_URS_2024_01/998725101" TargetMode="External"/><Relationship Id="rId3" Type="http://schemas.openxmlformats.org/officeDocument/2006/relationships/hyperlink" Target="https://podminky.urs.cz/item/CS_URS_2024_01/151811231" TargetMode="External"/><Relationship Id="rId21" Type="http://schemas.openxmlformats.org/officeDocument/2006/relationships/hyperlink" Target="https://podminky.urs.cz/item/CS_URS_2024_01/721175205" TargetMode="External"/><Relationship Id="rId34" Type="http://schemas.openxmlformats.org/officeDocument/2006/relationships/hyperlink" Target="https://podminky.urs.cz/item/CS_URS_2024_01/725121001" TargetMode="External"/><Relationship Id="rId42" Type="http://schemas.openxmlformats.org/officeDocument/2006/relationships/hyperlink" Target="https://podminky.urs.cz/item/CS_URS_2024_01/726191002" TargetMode="External"/><Relationship Id="rId7" Type="http://schemas.openxmlformats.org/officeDocument/2006/relationships/hyperlink" Target="https://podminky.urs.cz/item/CS_URS_2024_01/171201231" TargetMode="External"/><Relationship Id="rId12" Type="http://schemas.openxmlformats.org/officeDocument/2006/relationships/hyperlink" Target="https://podminky.urs.cz/item/CS_URS_2024_01/451572111" TargetMode="External"/><Relationship Id="rId17" Type="http://schemas.openxmlformats.org/officeDocument/2006/relationships/hyperlink" Target="https://podminky.urs.cz/item/CS_URS_2024_01/892271111" TargetMode="External"/><Relationship Id="rId25" Type="http://schemas.openxmlformats.org/officeDocument/2006/relationships/hyperlink" Target="https://podminky.urs.cz/item/CS_URS_2024_01/998721101" TargetMode="External"/><Relationship Id="rId33" Type="http://schemas.openxmlformats.org/officeDocument/2006/relationships/hyperlink" Target="https://podminky.urs.cz/item/CS_URS_2024_01/725119131" TargetMode="External"/><Relationship Id="rId38" Type="http://schemas.openxmlformats.org/officeDocument/2006/relationships/hyperlink" Target="https://podminky.urs.cz/item/CS_URS_2024_01/725869101" TargetMode="External"/><Relationship Id="rId2" Type="http://schemas.openxmlformats.org/officeDocument/2006/relationships/hyperlink" Target="https://podminky.urs.cz/item/CS_URS_2024_01/151811131" TargetMode="External"/><Relationship Id="rId16" Type="http://schemas.openxmlformats.org/officeDocument/2006/relationships/hyperlink" Target="https://podminky.urs.cz/item/CS_URS_2024_01/892271111" TargetMode="External"/><Relationship Id="rId20" Type="http://schemas.openxmlformats.org/officeDocument/2006/relationships/hyperlink" Target="https://podminky.urs.cz/item/CS_URS_2024_01/721175204" TargetMode="External"/><Relationship Id="rId29" Type="http://schemas.openxmlformats.org/officeDocument/2006/relationships/hyperlink" Target="https://podminky.urs.cz/item/CS_URS_2024_01/722290234" TargetMode="External"/><Relationship Id="rId41" Type="http://schemas.openxmlformats.org/officeDocument/2006/relationships/hyperlink" Target="https://podminky.urs.cz/item/CS_URS_2024_01/726191001" TargetMode="External"/><Relationship Id="rId1" Type="http://schemas.openxmlformats.org/officeDocument/2006/relationships/hyperlink" Target="https://podminky.urs.cz/item/CS_URS_2024_01/132254102" TargetMode="External"/><Relationship Id="rId6" Type="http://schemas.openxmlformats.org/officeDocument/2006/relationships/hyperlink" Target="https://podminky.urs.cz/item/CS_URS_2024_01/167151101" TargetMode="External"/><Relationship Id="rId11" Type="http://schemas.openxmlformats.org/officeDocument/2006/relationships/hyperlink" Target="https://podminky.urs.cz/item/CS_URS_2024_01/212750101" TargetMode="External"/><Relationship Id="rId24" Type="http://schemas.openxmlformats.org/officeDocument/2006/relationships/hyperlink" Target="https://podminky.urs.cz/item/CS_URS_2024_01/721290111" TargetMode="External"/><Relationship Id="rId32" Type="http://schemas.openxmlformats.org/officeDocument/2006/relationships/hyperlink" Target="https://podminky.urs.cz/item/CS_URS_2024_01/725112022" TargetMode="External"/><Relationship Id="rId37" Type="http://schemas.openxmlformats.org/officeDocument/2006/relationships/hyperlink" Target="https://podminky.urs.cz/item/CS_URS_2024_01/725822613" TargetMode="External"/><Relationship Id="rId40" Type="http://schemas.openxmlformats.org/officeDocument/2006/relationships/hyperlink" Target="https://podminky.urs.cz/item/CS_URS_2024_01/726111031" TargetMode="External"/><Relationship Id="rId45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162751119" TargetMode="External"/><Relationship Id="rId15" Type="http://schemas.openxmlformats.org/officeDocument/2006/relationships/hyperlink" Target="https://podminky.urs.cz/item/CS_URS_2024_01/877265211" TargetMode="External"/><Relationship Id="rId23" Type="http://schemas.openxmlformats.org/officeDocument/2006/relationships/hyperlink" Target="https://podminky.urs.cz/item/CS_URS_2024_01/721242105" TargetMode="External"/><Relationship Id="rId28" Type="http://schemas.openxmlformats.org/officeDocument/2006/relationships/hyperlink" Target="https://podminky.urs.cz/item/CS_URS_2024_01/722181251" TargetMode="External"/><Relationship Id="rId36" Type="http://schemas.openxmlformats.org/officeDocument/2006/relationships/hyperlink" Target="https://podminky.urs.cz/item/CS_URS_2024_01/725531102" TargetMode="External"/><Relationship Id="rId10" Type="http://schemas.openxmlformats.org/officeDocument/2006/relationships/hyperlink" Target="https://podminky.urs.cz/item/CS_URS_2024_01/175151101" TargetMode="External"/><Relationship Id="rId19" Type="http://schemas.openxmlformats.org/officeDocument/2006/relationships/hyperlink" Target="https://podminky.urs.cz/item/CS_URS_2024_01/721175203" TargetMode="External"/><Relationship Id="rId31" Type="http://schemas.openxmlformats.org/officeDocument/2006/relationships/hyperlink" Target="https://podminky.urs.cz/item/CS_URS_2024_01/998722101" TargetMode="External"/><Relationship Id="rId44" Type="http://schemas.openxmlformats.org/officeDocument/2006/relationships/hyperlink" Target="https://podminky.urs.cz/item/CS_URS_2024_01/998726111" TargetMode="Externa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hyperlink" Target="https://podminky.urs.cz/item/CS_URS_2024_01/871260310" TargetMode="External"/><Relationship Id="rId22" Type="http://schemas.openxmlformats.org/officeDocument/2006/relationships/hyperlink" Target="https://podminky.urs.cz/item/CS_URS_2024_01/721211422" TargetMode="External"/><Relationship Id="rId27" Type="http://schemas.openxmlformats.org/officeDocument/2006/relationships/hyperlink" Target="https://podminky.urs.cz/item/CS_URS_2024_01/722174023" TargetMode="External"/><Relationship Id="rId30" Type="http://schemas.openxmlformats.org/officeDocument/2006/relationships/hyperlink" Target="https://podminky.urs.cz/item/CS_URS_2024_01/722290246" TargetMode="External"/><Relationship Id="rId35" Type="http://schemas.openxmlformats.org/officeDocument/2006/relationships/hyperlink" Target="https://podminky.urs.cz/item/CS_URS_2024_01/725211601" TargetMode="External"/><Relationship Id="rId43" Type="http://schemas.openxmlformats.org/officeDocument/2006/relationships/hyperlink" Target="https://podminky.urs.cz/item/CS_URS_2024_01/726191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29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29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8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8"/>
      <c r="BS8" s="18" t="s">
        <v>6</v>
      </c>
    </row>
    <row r="9" spans="1:74" ht="14.45" customHeight="1">
      <c r="B9" s="21"/>
      <c r="AR9" s="21"/>
      <c r="BE9" s="298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8"/>
      <c r="BS10" s="18" t="s">
        <v>6</v>
      </c>
    </row>
    <row r="11" spans="1:74" ht="18.399999999999999" customHeight="1">
      <c r="B11" s="21"/>
      <c r="E11" s="26" t="s">
        <v>22</v>
      </c>
      <c r="AK11" s="28" t="s">
        <v>27</v>
      </c>
      <c r="AN11" s="26" t="s">
        <v>19</v>
      </c>
      <c r="AR11" s="21"/>
      <c r="BE11" s="298"/>
      <c r="BS11" s="18" t="s">
        <v>6</v>
      </c>
    </row>
    <row r="12" spans="1:74" ht="6.95" customHeight="1">
      <c r="B12" s="21"/>
      <c r="AR12" s="21"/>
      <c r="BE12" s="298"/>
      <c r="BS12" s="18" t="s">
        <v>6</v>
      </c>
    </row>
    <row r="13" spans="1:74" ht="12" customHeight="1">
      <c r="B13" s="21"/>
      <c r="D13" s="28" t="s">
        <v>28</v>
      </c>
      <c r="AK13" s="28" t="s">
        <v>26</v>
      </c>
      <c r="AN13" s="30" t="s">
        <v>29</v>
      </c>
      <c r="AR13" s="21"/>
      <c r="BE13" s="298"/>
      <c r="BS13" s="18" t="s">
        <v>6</v>
      </c>
    </row>
    <row r="14" spans="1:74" ht="12.75">
      <c r="B14" s="21"/>
      <c r="E14" s="303" t="s">
        <v>29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8" t="s">
        <v>27</v>
      </c>
      <c r="AN14" s="30" t="s">
        <v>29</v>
      </c>
      <c r="AR14" s="21"/>
      <c r="BE14" s="298"/>
      <c r="BS14" s="18" t="s">
        <v>6</v>
      </c>
    </row>
    <row r="15" spans="1:74" ht="6.95" customHeight="1">
      <c r="B15" s="21"/>
      <c r="AR15" s="21"/>
      <c r="BE15" s="298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19</v>
      </c>
      <c r="AR16" s="21"/>
      <c r="BE16" s="298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19</v>
      </c>
      <c r="AR17" s="21"/>
      <c r="BE17" s="298"/>
      <c r="BS17" s="18" t="s">
        <v>32</v>
      </c>
    </row>
    <row r="18" spans="2:71" ht="6.95" customHeight="1">
      <c r="B18" s="21"/>
      <c r="AR18" s="21"/>
      <c r="BE18" s="298"/>
      <c r="BS18" s="18" t="s">
        <v>6</v>
      </c>
    </row>
    <row r="19" spans="2:71" ht="12" customHeight="1">
      <c r="B19" s="21"/>
      <c r="D19" s="28" t="s">
        <v>33</v>
      </c>
      <c r="AK19" s="28" t="s">
        <v>26</v>
      </c>
      <c r="AN19" s="26" t="s">
        <v>19</v>
      </c>
      <c r="AR19" s="21"/>
      <c r="BE19" s="298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19</v>
      </c>
      <c r="AR20" s="21"/>
      <c r="BE20" s="298"/>
      <c r="BS20" s="18" t="s">
        <v>4</v>
      </c>
    </row>
    <row r="21" spans="2:71" ht="6.95" customHeight="1">
      <c r="B21" s="21"/>
      <c r="AR21" s="21"/>
      <c r="BE21" s="298"/>
    </row>
    <row r="22" spans="2:71" ht="12" customHeight="1">
      <c r="B22" s="21"/>
      <c r="D22" s="28" t="s">
        <v>35</v>
      </c>
      <c r="AR22" s="21"/>
      <c r="BE22" s="298"/>
    </row>
    <row r="23" spans="2:71" ht="408" customHeight="1">
      <c r="B23" s="21"/>
      <c r="E23" s="305" t="s">
        <v>36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298"/>
    </row>
    <row r="24" spans="2:71" ht="6.95" customHeight="1">
      <c r="B24" s="21"/>
      <c r="AR24" s="21"/>
      <c r="BE24" s="298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8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7">
        <f>ROUND(AG54,2)</f>
        <v>0</v>
      </c>
      <c r="AL26" s="308"/>
      <c r="AM26" s="308"/>
      <c r="AN26" s="308"/>
      <c r="AO26" s="308"/>
      <c r="AR26" s="33"/>
      <c r="BE26" s="298"/>
    </row>
    <row r="27" spans="2:71" s="1" customFormat="1" ht="6.95" customHeight="1">
      <c r="B27" s="33"/>
      <c r="AR27" s="33"/>
      <c r="BE27" s="298"/>
    </row>
    <row r="28" spans="2:71" s="1" customFormat="1" ht="12.75">
      <c r="B28" s="33"/>
      <c r="L28" s="309" t="s">
        <v>38</v>
      </c>
      <c r="M28" s="309"/>
      <c r="N28" s="309"/>
      <c r="O28" s="309"/>
      <c r="P28" s="309"/>
      <c r="W28" s="309" t="s">
        <v>39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40</v>
      </c>
      <c r="AL28" s="309"/>
      <c r="AM28" s="309"/>
      <c r="AN28" s="309"/>
      <c r="AO28" s="309"/>
      <c r="AR28" s="33"/>
      <c r="BE28" s="298"/>
    </row>
    <row r="29" spans="2:71" s="2" customFormat="1" ht="14.45" customHeight="1">
      <c r="B29" s="37"/>
      <c r="D29" s="28" t="s">
        <v>41</v>
      </c>
      <c r="F29" s="28" t="s">
        <v>42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7"/>
      <c r="BE29" s="299"/>
    </row>
    <row r="30" spans="2:71" s="2" customFormat="1" ht="14.45" customHeight="1">
      <c r="B30" s="37"/>
      <c r="F30" s="28" t="s">
        <v>43</v>
      </c>
      <c r="L30" s="312">
        <v>0.12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7"/>
      <c r="BE30" s="299"/>
    </row>
    <row r="31" spans="2:71" s="2" customFormat="1" ht="14.45" hidden="1" customHeight="1">
      <c r="B31" s="37"/>
      <c r="F31" s="28" t="s">
        <v>44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7"/>
      <c r="BE31" s="299"/>
    </row>
    <row r="32" spans="2:71" s="2" customFormat="1" ht="14.45" hidden="1" customHeight="1">
      <c r="B32" s="37"/>
      <c r="F32" s="28" t="s">
        <v>45</v>
      </c>
      <c r="L32" s="312">
        <v>0.12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7"/>
      <c r="BE32" s="299"/>
    </row>
    <row r="33" spans="2:44" s="2" customFormat="1" ht="14.45" hidden="1" customHeight="1">
      <c r="B33" s="37"/>
      <c r="F33" s="28" t="s">
        <v>46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16" t="s">
        <v>49</v>
      </c>
      <c r="Y35" s="314"/>
      <c r="Z35" s="314"/>
      <c r="AA35" s="314"/>
      <c r="AB35" s="314"/>
      <c r="AC35" s="40"/>
      <c r="AD35" s="40"/>
      <c r="AE35" s="40"/>
      <c r="AF35" s="40"/>
      <c r="AG35" s="40"/>
      <c r="AH35" s="40"/>
      <c r="AI35" s="40"/>
      <c r="AJ35" s="40"/>
      <c r="AK35" s="313">
        <f>SUM(AK26:AK33)</f>
        <v>0</v>
      </c>
      <c r="AL35" s="314"/>
      <c r="AM35" s="314"/>
      <c r="AN35" s="314"/>
      <c r="AO35" s="315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MC23</v>
      </c>
      <c r="AR44" s="46"/>
    </row>
    <row r="45" spans="2:44" s="4" customFormat="1" ht="36.950000000000003" customHeight="1">
      <c r="B45" s="47"/>
      <c r="C45" s="48" t="s">
        <v>16</v>
      </c>
      <c r="L45" s="279" t="str">
        <f>K6</f>
        <v>ZŠ Česká Třebová - přístavba toalet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Česká Třebová</v>
      </c>
      <c r="AI47" s="28" t="s">
        <v>23</v>
      </c>
      <c r="AM47" s="281" t="str">
        <f>IF(AN8= "","",AN8)</f>
        <v>21. 3. 2024</v>
      </c>
      <c r="AN47" s="281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Česká Třebová</v>
      </c>
      <c r="AI49" s="28" t="s">
        <v>30</v>
      </c>
      <c r="AM49" s="282" t="str">
        <f>IF(E17="","",E17)</f>
        <v>MOTION construction s.r.o.</v>
      </c>
      <c r="AN49" s="283"/>
      <c r="AO49" s="283"/>
      <c r="AP49" s="283"/>
      <c r="AR49" s="33"/>
      <c r="AS49" s="284" t="s">
        <v>51</v>
      </c>
      <c r="AT49" s="28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82" t="str">
        <f>IF(E20="","",E20)</f>
        <v>Jaroslav Kudláček</v>
      </c>
      <c r="AN50" s="283"/>
      <c r="AO50" s="283"/>
      <c r="AP50" s="283"/>
      <c r="AR50" s="33"/>
      <c r="AS50" s="286"/>
      <c r="AT50" s="287"/>
      <c r="BD50" s="54"/>
    </row>
    <row r="51" spans="1:91" s="1" customFormat="1" ht="10.9" customHeight="1">
      <c r="B51" s="33"/>
      <c r="AR51" s="33"/>
      <c r="AS51" s="286"/>
      <c r="AT51" s="287"/>
      <c r="BD51" s="54"/>
    </row>
    <row r="52" spans="1:91" s="1" customFormat="1" ht="29.25" customHeight="1">
      <c r="B52" s="33"/>
      <c r="C52" s="288" t="s">
        <v>52</v>
      </c>
      <c r="D52" s="289"/>
      <c r="E52" s="289"/>
      <c r="F52" s="289"/>
      <c r="G52" s="289"/>
      <c r="H52" s="55"/>
      <c r="I52" s="291" t="s">
        <v>53</v>
      </c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90" t="s">
        <v>54</v>
      </c>
      <c r="AH52" s="289"/>
      <c r="AI52" s="289"/>
      <c r="AJ52" s="289"/>
      <c r="AK52" s="289"/>
      <c r="AL52" s="289"/>
      <c r="AM52" s="289"/>
      <c r="AN52" s="291" t="s">
        <v>55</v>
      </c>
      <c r="AO52" s="289"/>
      <c r="AP52" s="289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5">
        <f>ROUND(SUM(AG55:AG59),2)</f>
        <v>0</v>
      </c>
      <c r="AH54" s="295"/>
      <c r="AI54" s="295"/>
      <c r="AJ54" s="295"/>
      <c r="AK54" s="295"/>
      <c r="AL54" s="295"/>
      <c r="AM54" s="295"/>
      <c r="AN54" s="296">
        <f t="shared" ref="AN54:AN59" si="0">SUM(AG54,AT54)</f>
        <v>0</v>
      </c>
      <c r="AO54" s="296"/>
      <c r="AP54" s="296"/>
      <c r="AQ54" s="65" t="s">
        <v>19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16.5" customHeight="1">
      <c r="A55" s="72" t="s">
        <v>75</v>
      </c>
      <c r="B55" s="73"/>
      <c r="C55" s="74"/>
      <c r="D55" s="292" t="s">
        <v>76</v>
      </c>
      <c r="E55" s="292"/>
      <c r="F55" s="292"/>
      <c r="G55" s="292"/>
      <c r="H55" s="292"/>
      <c r="I55" s="75"/>
      <c r="J55" s="292" t="s">
        <v>77</v>
      </c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3">
        <f>'SO 01 - Stavební část'!J30</f>
        <v>0</v>
      </c>
      <c r="AH55" s="294"/>
      <c r="AI55" s="294"/>
      <c r="AJ55" s="294"/>
      <c r="AK55" s="294"/>
      <c r="AL55" s="294"/>
      <c r="AM55" s="294"/>
      <c r="AN55" s="293">
        <f t="shared" si="0"/>
        <v>0</v>
      </c>
      <c r="AO55" s="294"/>
      <c r="AP55" s="294"/>
      <c r="AQ55" s="76" t="s">
        <v>78</v>
      </c>
      <c r="AR55" s="73"/>
      <c r="AS55" s="77">
        <v>0</v>
      </c>
      <c r="AT55" s="78">
        <f t="shared" si="1"/>
        <v>0</v>
      </c>
      <c r="AU55" s="79">
        <f>'SO 01 - Stavební část'!P100</f>
        <v>0</v>
      </c>
      <c r="AV55" s="78">
        <f>'SO 01 - Stavební část'!J33</f>
        <v>0</v>
      </c>
      <c r="AW55" s="78">
        <f>'SO 01 - Stavební část'!J34</f>
        <v>0</v>
      </c>
      <c r="AX55" s="78">
        <f>'SO 01 - Stavební část'!J35</f>
        <v>0</v>
      </c>
      <c r="AY55" s="78">
        <f>'SO 01 - Stavební část'!J36</f>
        <v>0</v>
      </c>
      <c r="AZ55" s="78">
        <f>'SO 01 - Stavební část'!F33</f>
        <v>0</v>
      </c>
      <c r="BA55" s="78">
        <f>'SO 01 - Stavební část'!F34</f>
        <v>0</v>
      </c>
      <c r="BB55" s="78">
        <f>'SO 01 - Stavební část'!F35</f>
        <v>0</v>
      </c>
      <c r="BC55" s="78">
        <f>'SO 01 - Stavební část'!F36</f>
        <v>0</v>
      </c>
      <c r="BD55" s="80">
        <f>'SO 01 - Stavební část'!F37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6" customFormat="1" ht="16.5" customHeight="1">
      <c r="A56" s="72" t="s">
        <v>75</v>
      </c>
      <c r="B56" s="73"/>
      <c r="C56" s="74"/>
      <c r="D56" s="292" t="s">
        <v>82</v>
      </c>
      <c r="E56" s="292"/>
      <c r="F56" s="292"/>
      <c r="G56" s="292"/>
      <c r="H56" s="292"/>
      <c r="I56" s="75"/>
      <c r="J56" s="292" t="s">
        <v>83</v>
      </c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3">
        <f>'SO 02 - ZTI'!J30</f>
        <v>0</v>
      </c>
      <c r="AH56" s="294"/>
      <c r="AI56" s="294"/>
      <c r="AJ56" s="294"/>
      <c r="AK56" s="294"/>
      <c r="AL56" s="294"/>
      <c r="AM56" s="294"/>
      <c r="AN56" s="293">
        <f t="shared" si="0"/>
        <v>0</v>
      </c>
      <c r="AO56" s="294"/>
      <c r="AP56" s="294"/>
      <c r="AQ56" s="76" t="s">
        <v>78</v>
      </c>
      <c r="AR56" s="73"/>
      <c r="AS56" s="77">
        <v>0</v>
      </c>
      <c r="AT56" s="78">
        <f t="shared" si="1"/>
        <v>0</v>
      </c>
      <c r="AU56" s="79">
        <f>'SO 02 - ZTI'!P90</f>
        <v>0</v>
      </c>
      <c r="AV56" s="78">
        <f>'SO 02 - ZTI'!J33</f>
        <v>0</v>
      </c>
      <c r="AW56" s="78">
        <f>'SO 02 - ZTI'!J34</f>
        <v>0</v>
      </c>
      <c r="AX56" s="78">
        <f>'SO 02 - ZTI'!J35</f>
        <v>0</v>
      </c>
      <c r="AY56" s="78">
        <f>'SO 02 - ZTI'!J36</f>
        <v>0</v>
      </c>
      <c r="AZ56" s="78">
        <f>'SO 02 - ZTI'!F33</f>
        <v>0</v>
      </c>
      <c r="BA56" s="78">
        <f>'SO 02 - ZTI'!F34</f>
        <v>0</v>
      </c>
      <c r="BB56" s="78">
        <f>'SO 02 - ZTI'!F35</f>
        <v>0</v>
      </c>
      <c r="BC56" s="78">
        <f>'SO 02 - ZTI'!F36</f>
        <v>0</v>
      </c>
      <c r="BD56" s="80">
        <f>'SO 02 - ZTI'!F37</f>
        <v>0</v>
      </c>
      <c r="BT56" s="81" t="s">
        <v>79</v>
      </c>
      <c r="BV56" s="81" t="s">
        <v>73</v>
      </c>
      <c r="BW56" s="81" t="s">
        <v>84</v>
      </c>
      <c r="BX56" s="81" t="s">
        <v>5</v>
      </c>
      <c r="CL56" s="81" t="s">
        <v>19</v>
      </c>
      <c r="CM56" s="81" t="s">
        <v>79</v>
      </c>
    </row>
    <row r="57" spans="1:91" s="6" customFormat="1" ht="16.5" customHeight="1">
      <c r="A57" s="72" t="s">
        <v>75</v>
      </c>
      <c r="B57" s="73"/>
      <c r="C57" s="74"/>
      <c r="D57" s="292" t="s">
        <v>85</v>
      </c>
      <c r="E57" s="292"/>
      <c r="F57" s="292"/>
      <c r="G57" s="292"/>
      <c r="H57" s="292"/>
      <c r="I57" s="75"/>
      <c r="J57" s="292" t="s">
        <v>86</v>
      </c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3">
        <f>'SO 03 - Elektroinstalace'!J30</f>
        <v>0</v>
      </c>
      <c r="AH57" s="294"/>
      <c r="AI57" s="294"/>
      <c r="AJ57" s="294"/>
      <c r="AK57" s="294"/>
      <c r="AL57" s="294"/>
      <c r="AM57" s="294"/>
      <c r="AN57" s="293">
        <f t="shared" si="0"/>
        <v>0</v>
      </c>
      <c r="AO57" s="294"/>
      <c r="AP57" s="294"/>
      <c r="AQ57" s="76" t="s">
        <v>78</v>
      </c>
      <c r="AR57" s="73"/>
      <c r="AS57" s="77">
        <v>0</v>
      </c>
      <c r="AT57" s="78">
        <f t="shared" si="1"/>
        <v>0</v>
      </c>
      <c r="AU57" s="79">
        <f>'SO 03 - Elektroinstalace'!P86</f>
        <v>0</v>
      </c>
      <c r="AV57" s="78">
        <f>'SO 03 - Elektroinstalace'!J33</f>
        <v>0</v>
      </c>
      <c r="AW57" s="78">
        <f>'SO 03 - Elektroinstalace'!J34</f>
        <v>0</v>
      </c>
      <c r="AX57" s="78">
        <f>'SO 03 - Elektroinstalace'!J35</f>
        <v>0</v>
      </c>
      <c r="AY57" s="78">
        <f>'SO 03 - Elektroinstalace'!J36</f>
        <v>0</v>
      </c>
      <c r="AZ57" s="78">
        <f>'SO 03 - Elektroinstalace'!F33</f>
        <v>0</v>
      </c>
      <c r="BA57" s="78">
        <f>'SO 03 - Elektroinstalace'!F34</f>
        <v>0</v>
      </c>
      <c r="BB57" s="78">
        <f>'SO 03 - Elektroinstalace'!F35</f>
        <v>0</v>
      </c>
      <c r="BC57" s="78">
        <f>'SO 03 - Elektroinstalace'!F36</f>
        <v>0</v>
      </c>
      <c r="BD57" s="80">
        <f>'SO 03 - Elektroinstalace'!F37</f>
        <v>0</v>
      </c>
      <c r="BT57" s="81" t="s">
        <v>79</v>
      </c>
      <c r="BV57" s="81" t="s">
        <v>73</v>
      </c>
      <c r="BW57" s="81" t="s">
        <v>87</v>
      </c>
      <c r="BX57" s="81" t="s">
        <v>5</v>
      </c>
      <c r="CL57" s="81" t="s">
        <v>19</v>
      </c>
      <c r="CM57" s="81" t="s">
        <v>81</v>
      </c>
    </row>
    <row r="58" spans="1:91" s="6" customFormat="1" ht="16.5" customHeight="1">
      <c r="A58" s="72" t="s">
        <v>75</v>
      </c>
      <c r="B58" s="73"/>
      <c r="C58" s="74"/>
      <c r="D58" s="292" t="s">
        <v>88</v>
      </c>
      <c r="E58" s="292"/>
      <c r="F58" s="292"/>
      <c r="G58" s="292"/>
      <c r="H58" s="292"/>
      <c r="I58" s="75"/>
      <c r="J58" s="292" t="s">
        <v>89</v>
      </c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3">
        <f>'SO 04 - VZT'!J30</f>
        <v>0</v>
      </c>
      <c r="AH58" s="294"/>
      <c r="AI58" s="294"/>
      <c r="AJ58" s="294"/>
      <c r="AK58" s="294"/>
      <c r="AL58" s="294"/>
      <c r="AM58" s="294"/>
      <c r="AN58" s="293">
        <f t="shared" si="0"/>
        <v>0</v>
      </c>
      <c r="AO58" s="294"/>
      <c r="AP58" s="294"/>
      <c r="AQ58" s="76" t="s">
        <v>78</v>
      </c>
      <c r="AR58" s="73"/>
      <c r="AS58" s="77">
        <v>0</v>
      </c>
      <c r="AT58" s="78">
        <f t="shared" si="1"/>
        <v>0</v>
      </c>
      <c r="AU58" s="79">
        <f>'SO 04 - VZT'!P82</f>
        <v>0</v>
      </c>
      <c r="AV58" s="78">
        <f>'SO 04 - VZT'!J33</f>
        <v>0</v>
      </c>
      <c r="AW58" s="78">
        <f>'SO 04 - VZT'!J34</f>
        <v>0</v>
      </c>
      <c r="AX58" s="78">
        <f>'SO 04 - VZT'!J35</f>
        <v>0</v>
      </c>
      <c r="AY58" s="78">
        <f>'SO 04 - VZT'!J36</f>
        <v>0</v>
      </c>
      <c r="AZ58" s="78">
        <f>'SO 04 - VZT'!F33</f>
        <v>0</v>
      </c>
      <c r="BA58" s="78">
        <f>'SO 04 - VZT'!F34</f>
        <v>0</v>
      </c>
      <c r="BB58" s="78">
        <f>'SO 04 - VZT'!F35</f>
        <v>0</v>
      </c>
      <c r="BC58" s="78">
        <f>'SO 04 - VZT'!F36</f>
        <v>0</v>
      </c>
      <c r="BD58" s="80">
        <f>'SO 04 - VZT'!F37</f>
        <v>0</v>
      </c>
      <c r="BT58" s="81" t="s">
        <v>79</v>
      </c>
      <c r="BV58" s="81" t="s">
        <v>73</v>
      </c>
      <c r="BW58" s="81" t="s">
        <v>90</v>
      </c>
      <c r="BX58" s="81" t="s">
        <v>5</v>
      </c>
      <c r="CL58" s="81" t="s">
        <v>19</v>
      </c>
      <c r="CM58" s="81" t="s">
        <v>81</v>
      </c>
    </row>
    <row r="59" spans="1:91" s="6" customFormat="1" ht="16.5" customHeight="1">
      <c r="A59" s="72" t="s">
        <v>75</v>
      </c>
      <c r="B59" s="73"/>
      <c r="C59" s="74"/>
      <c r="D59" s="292" t="s">
        <v>91</v>
      </c>
      <c r="E59" s="292"/>
      <c r="F59" s="292"/>
      <c r="G59" s="292"/>
      <c r="H59" s="292"/>
      <c r="I59" s="75"/>
      <c r="J59" s="292" t="s">
        <v>92</v>
      </c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3">
        <f>'VRN - Vedlejší rozpočtové...'!J30</f>
        <v>0</v>
      </c>
      <c r="AH59" s="294"/>
      <c r="AI59" s="294"/>
      <c r="AJ59" s="294"/>
      <c r="AK59" s="294"/>
      <c r="AL59" s="294"/>
      <c r="AM59" s="294"/>
      <c r="AN59" s="293">
        <f t="shared" si="0"/>
        <v>0</v>
      </c>
      <c r="AO59" s="294"/>
      <c r="AP59" s="294"/>
      <c r="AQ59" s="76" t="s">
        <v>78</v>
      </c>
      <c r="AR59" s="73"/>
      <c r="AS59" s="82">
        <v>0</v>
      </c>
      <c r="AT59" s="83">
        <f t="shared" si="1"/>
        <v>0</v>
      </c>
      <c r="AU59" s="84">
        <f>'VRN - Vedlejší rozpočtové...'!P84</f>
        <v>0</v>
      </c>
      <c r="AV59" s="83">
        <f>'VRN - Vedlejší rozpočtové...'!J33</f>
        <v>0</v>
      </c>
      <c r="AW59" s="83">
        <f>'VRN - Vedlejší rozpočtové...'!J34</f>
        <v>0</v>
      </c>
      <c r="AX59" s="83">
        <f>'VRN - Vedlejší rozpočtové...'!J35</f>
        <v>0</v>
      </c>
      <c r="AY59" s="83">
        <f>'VRN - Vedlejší rozpočtové...'!J36</f>
        <v>0</v>
      </c>
      <c r="AZ59" s="83">
        <f>'VRN - Vedlejší rozpočtové...'!F33</f>
        <v>0</v>
      </c>
      <c r="BA59" s="83">
        <f>'VRN - Vedlejší rozpočtové...'!F34</f>
        <v>0</v>
      </c>
      <c r="BB59" s="83">
        <f>'VRN - Vedlejší rozpočtové...'!F35</f>
        <v>0</v>
      </c>
      <c r="BC59" s="83">
        <f>'VRN - Vedlejší rozpočtové...'!F36</f>
        <v>0</v>
      </c>
      <c r="BD59" s="85">
        <f>'VRN - Vedlejší rozpočtové...'!F37</f>
        <v>0</v>
      </c>
      <c r="BT59" s="81" t="s">
        <v>79</v>
      </c>
      <c r="BV59" s="81" t="s">
        <v>73</v>
      </c>
      <c r="BW59" s="81" t="s">
        <v>93</v>
      </c>
      <c r="BX59" s="81" t="s">
        <v>5</v>
      </c>
      <c r="CL59" s="81" t="s">
        <v>19</v>
      </c>
      <c r="CM59" s="81" t="s">
        <v>79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a4eZibiYB6Sjk5pn1HbOc3P+P088k3s2kK144AKrMj0bvFiMsp7tkH7+dguT40ajNrf8WpEbbeKBp7oEGdOgZg==" saltValue="6zmgI+W+07XFu5WenRIJb8cYw7fUEOg0d0+8wU3mDMriu528WKjSkWujPLUby4HqPLBOscjQNtG36hP6g2q8P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01 - Stavební část'!C2" display="/" xr:uid="{00000000-0004-0000-0000-000000000000}"/>
    <hyperlink ref="A56" location="'SO 02 - ZTI'!C2" display="/" xr:uid="{00000000-0004-0000-0000-000001000000}"/>
    <hyperlink ref="A57" location="'SO 03 - Elektroinstalace'!C2" display="/" xr:uid="{00000000-0004-0000-0000-000002000000}"/>
    <hyperlink ref="A58" location="'SO 04 - VZT'!C2" display="/" xr:uid="{00000000-0004-0000-0000-000003000000}"/>
    <hyperlink ref="A59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ZŠ Česká Třebová - přístavba toalet</v>
      </c>
      <c r="F7" s="318"/>
      <c r="G7" s="318"/>
      <c r="H7" s="318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79" t="s">
        <v>96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22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0"/>
      <c r="G18" s="300"/>
      <c r="H18" s="300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ROUND(J100,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ROUND((SUM(BE100:BE751)),  2)</f>
        <v>0</v>
      </c>
      <c r="I33" s="90">
        <v>0.21</v>
      </c>
      <c r="J33" s="89">
        <f>ROUND(((SUM(BE100:BE751))*I33),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ROUND((SUM(BF100:BF751)),  2)</f>
        <v>0</v>
      </c>
      <c r="I34" s="90">
        <v>0.12</v>
      </c>
      <c r="J34" s="89">
        <f>ROUND(((SUM(BF100:BF751))*I34),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ROUND((SUM(BG100:BG751)),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ROUND((SUM(BH100:BH751)),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ROUND((SUM(BI100:BI751)),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ZŠ Česká Třebová - přístavba toalet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79" t="str">
        <f>E9</f>
        <v>SO 01 - Stavební část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21. 3. 2024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Česká Třebová</v>
      </c>
      <c r="I54" s="28" t="s">
        <v>30</v>
      </c>
      <c r="J54" s="31" t="str">
        <f>E21</f>
        <v>MOTION construction s.r.o.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Jaroslav Kudláček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J100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J101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9" customFormat="1" ht="19.899999999999999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J153</f>
        <v>0</v>
      </c>
      <c r="L62" s="104"/>
    </row>
    <row r="63" spans="2:47" s="9" customFormat="1" ht="19.899999999999999" customHeight="1">
      <c r="B63" s="104"/>
      <c r="D63" s="105" t="s">
        <v>104</v>
      </c>
      <c r="E63" s="106"/>
      <c r="F63" s="106"/>
      <c r="G63" s="106"/>
      <c r="H63" s="106"/>
      <c r="I63" s="106"/>
      <c r="J63" s="107">
        <f>J192</f>
        <v>0</v>
      </c>
      <c r="L63" s="104"/>
    </row>
    <row r="64" spans="2:47" s="9" customFormat="1" ht="19.899999999999999" customHeight="1">
      <c r="B64" s="104"/>
      <c r="D64" s="105" t="s">
        <v>105</v>
      </c>
      <c r="E64" s="106"/>
      <c r="F64" s="106"/>
      <c r="G64" s="106"/>
      <c r="H64" s="106"/>
      <c r="I64" s="106"/>
      <c r="J64" s="107">
        <f>J214</f>
        <v>0</v>
      </c>
      <c r="L64" s="104"/>
    </row>
    <row r="65" spans="2:12" s="9" customFormat="1" ht="19.899999999999999" customHeight="1">
      <c r="B65" s="104"/>
      <c r="D65" s="105" t="s">
        <v>106</v>
      </c>
      <c r="E65" s="106"/>
      <c r="F65" s="106"/>
      <c r="G65" s="106"/>
      <c r="H65" s="106"/>
      <c r="I65" s="106"/>
      <c r="J65" s="107">
        <f>J249</f>
        <v>0</v>
      </c>
      <c r="L65" s="104"/>
    </row>
    <row r="66" spans="2:12" s="9" customFormat="1" ht="19.899999999999999" customHeight="1">
      <c r="B66" s="104"/>
      <c r="D66" s="105" t="s">
        <v>107</v>
      </c>
      <c r="E66" s="106"/>
      <c r="F66" s="106"/>
      <c r="G66" s="106"/>
      <c r="H66" s="106"/>
      <c r="I66" s="106"/>
      <c r="J66" s="107">
        <f>J268</f>
        <v>0</v>
      </c>
      <c r="L66" s="104"/>
    </row>
    <row r="67" spans="2:12" s="9" customFormat="1" ht="19.899999999999999" customHeight="1">
      <c r="B67" s="104"/>
      <c r="D67" s="105" t="s">
        <v>108</v>
      </c>
      <c r="E67" s="106"/>
      <c r="F67" s="106"/>
      <c r="G67" s="106"/>
      <c r="H67" s="106"/>
      <c r="I67" s="106"/>
      <c r="J67" s="107">
        <f>J375</f>
        <v>0</v>
      </c>
      <c r="L67" s="104"/>
    </row>
    <row r="68" spans="2:12" s="9" customFormat="1" ht="19.899999999999999" customHeight="1">
      <c r="B68" s="104"/>
      <c r="D68" s="105" t="s">
        <v>109</v>
      </c>
      <c r="E68" s="106"/>
      <c r="F68" s="106"/>
      <c r="G68" s="106"/>
      <c r="H68" s="106"/>
      <c r="I68" s="106"/>
      <c r="J68" s="107">
        <f>J399</f>
        <v>0</v>
      </c>
      <c r="L68" s="104"/>
    </row>
    <row r="69" spans="2:12" s="8" customFormat="1" ht="24.95" customHeight="1">
      <c r="B69" s="100"/>
      <c r="D69" s="101" t="s">
        <v>110</v>
      </c>
      <c r="E69" s="102"/>
      <c r="F69" s="102"/>
      <c r="G69" s="102"/>
      <c r="H69" s="102"/>
      <c r="I69" s="102"/>
      <c r="J69" s="103">
        <f>J402</f>
        <v>0</v>
      </c>
      <c r="L69" s="100"/>
    </row>
    <row r="70" spans="2:12" s="9" customFormat="1" ht="19.899999999999999" customHeight="1">
      <c r="B70" s="104"/>
      <c r="D70" s="105" t="s">
        <v>111</v>
      </c>
      <c r="E70" s="106"/>
      <c r="F70" s="106"/>
      <c r="G70" s="106"/>
      <c r="H70" s="106"/>
      <c r="I70" s="106"/>
      <c r="J70" s="107">
        <f>J403</f>
        <v>0</v>
      </c>
      <c r="L70" s="104"/>
    </row>
    <row r="71" spans="2:12" s="9" customFormat="1" ht="19.899999999999999" customHeight="1">
      <c r="B71" s="104"/>
      <c r="D71" s="105" t="s">
        <v>112</v>
      </c>
      <c r="E71" s="106"/>
      <c r="F71" s="106"/>
      <c r="G71" s="106"/>
      <c r="H71" s="106"/>
      <c r="I71" s="106"/>
      <c r="J71" s="107">
        <f>J454</f>
        <v>0</v>
      </c>
      <c r="L71" s="104"/>
    </row>
    <row r="72" spans="2:12" s="9" customFormat="1" ht="19.899999999999999" customHeight="1">
      <c r="B72" s="104"/>
      <c r="D72" s="105" t="s">
        <v>113</v>
      </c>
      <c r="E72" s="106"/>
      <c r="F72" s="106"/>
      <c r="G72" s="106"/>
      <c r="H72" s="106"/>
      <c r="I72" s="106"/>
      <c r="J72" s="107">
        <f>J480</f>
        <v>0</v>
      </c>
      <c r="L72" s="104"/>
    </row>
    <row r="73" spans="2:12" s="9" customFormat="1" ht="19.899999999999999" customHeight="1">
      <c r="B73" s="104"/>
      <c r="D73" s="105" t="s">
        <v>114</v>
      </c>
      <c r="E73" s="106"/>
      <c r="F73" s="106"/>
      <c r="G73" s="106"/>
      <c r="H73" s="106"/>
      <c r="I73" s="106"/>
      <c r="J73" s="107">
        <f>J517</f>
        <v>0</v>
      </c>
      <c r="L73" s="104"/>
    </row>
    <row r="74" spans="2:12" s="9" customFormat="1" ht="19.899999999999999" customHeight="1">
      <c r="B74" s="104"/>
      <c r="D74" s="105" t="s">
        <v>115</v>
      </c>
      <c r="E74" s="106"/>
      <c r="F74" s="106"/>
      <c r="G74" s="106"/>
      <c r="H74" s="106"/>
      <c r="I74" s="106"/>
      <c r="J74" s="107">
        <f>J539</f>
        <v>0</v>
      </c>
      <c r="L74" s="104"/>
    </row>
    <row r="75" spans="2:12" s="9" customFormat="1" ht="19.899999999999999" customHeight="1">
      <c r="B75" s="104"/>
      <c r="D75" s="105" t="s">
        <v>116</v>
      </c>
      <c r="E75" s="106"/>
      <c r="F75" s="106"/>
      <c r="G75" s="106"/>
      <c r="H75" s="106"/>
      <c r="I75" s="106"/>
      <c r="J75" s="107">
        <f>J583</f>
        <v>0</v>
      </c>
      <c r="L75" s="104"/>
    </row>
    <row r="76" spans="2:12" s="9" customFormat="1" ht="19.899999999999999" customHeight="1">
      <c r="B76" s="104"/>
      <c r="D76" s="105" t="s">
        <v>117</v>
      </c>
      <c r="E76" s="106"/>
      <c r="F76" s="106"/>
      <c r="G76" s="106"/>
      <c r="H76" s="106"/>
      <c r="I76" s="106"/>
      <c r="J76" s="107">
        <f>J592</f>
        <v>0</v>
      </c>
      <c r="L76" s="104"/>
    </row>
    <row r="77" spans="2:12" s="9" customFormat="1" ht="19.899999999999999" customHeight="1">
      <c r="B77" s="104"/>
      <c r="D77" s="105" t="s">
        <v>118</v>
      </c>
      <c r="E77" s="106"/>
      <c r="F77" s="106"/>
      <c r="G77" s="106"/>
      <c r="H77" s="106"/>
      <c r="I77" s="106"/>
      <c r="J77" s="107">
        <f>J603</f>
        <v>0</v>
      </c>
      <c r="L77" s="104"/>
    </row>
    <row r="78" spans="2:12" s="9" customFormat="1" ht="19.899999999999999" customHeight="1">
      <c r="B78" s="104"/>
      <c r="D78" s="105" t="s">
        <v>119</v>
      </c>
      <c r="E78" s="106"/>
      <c r="F78" s="106"/>
      <c r="G78" s="106"/>
      <c r="H78" s="106"/>
      <c r="I78" s="106"/>
      <c r="J78" s="107">
        <f>J668</f>
        <v>0</v>
      </c>
      <c r="L78" s="104"/>
    </row>
    <row r="79" spans="2:12" s="9" customFormat="1" ht="19.899999999999999" customHeight="1">
      <c r="B79" s="104"/>
      <c r="D79" s="105" t="s">
        <v>120</v>
      </c>
      <c r="E79" s="106"/>
      <c r="F79" s="106"/>
      <c r="G79" s="106"/>
      <c r="H79" s="106"/>
      <c r="I79" s="106"/>
      <c r="J79" s="107">
        <f>J739</f>
        <v>0</v>
      </c>
      <c r="L79" s="104"/>
    </row>
    <row r="80" spans="2:12" s="9" customFormat="1" ht="19.899999999999999" customHeight="1">
      <c r="B80" s="104"/>
      <c r="D80" s="105" t="s">
        <v>121</v>
      </c>
      <c r="E80" s="106"/>
      <c r="F80" s="106"/>
      <c r="G80" s="106"/>
      <c r="H80" s="106"/>
      <c r="I80" s="106"/>
      <c r="J80" s="107">
        <f>J744</f>
        <v>0</v>
      </c>
      <c r="L80" s="104"/>
    </row>
    <row r="81" spans="2:12" s="1" customFormat="1" ht="21.75" customHeight="1">
      <c r="B81" s="33"/>
      <c r="L81" s="33"/>
    </row>
    <row r="82" spans="2:12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>
      <c r="B87" s="33"/>
      <c r="C87" s="22" t="s">
        <v>122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16.5" customHeight="1">
      <c r="B90" s="33"/>
      <c r="E90" s="317" t="str">
        <f>E7</f>
        <v>ZŠ Česká Třebová - přístavba toalet</v>
      </c>
      <c r="F90" s="318"/>
      <c r="G90" s="318"/>
      <c r="H90" s="318"/>
      <c r="L90" s="33"/>
    </row>
    <row r="91" spans="2:12" s="1" customFormat="1" ht="12" customHeight="1">
      <c r="B91" s="33"/>
      <c r="C91" s="28" t="s">
        <v>95</v>
      </c>
      <c r="L91" s="33"/>
    </row>
    <row r="92" spans="2:12" s="1" customFormat="1" ht="16.5" customHeight="1">
      <c r="B92" s="33"/>
      <c r="E92" s="279" t="str">
        <f>E9</f>
        <v>SO 01 - Stavební část</v>
      </c>
      <c r="F92" s="319"/>
      <c r="G92" s="319"/>
      <c r="H92" s="319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21</v>
      </c>
      <c r="F94" s="26" t="str">
        <f>F12</f>
        <v>Česká Třebová</v>
      </c>
      <c r="I94" s="28" t="s">
        <v>23</v>
      </c>
      <c r="J94" s="50" t="str">
        <f>IF(J12="","",J12)</f>
        <v>21. 3. 2024</v>
      </c>
      <c r="L94" s="33"/>
    </row>
    <row r="95" spans="2:12" s="1" customFormat="1" ht="6.95" customHeight="1">
      <c r="B95" s="33"/>
      <c r="L95" s="33"/>
    </row>
    <row r="96" spans="2:12" s="1" customFormat="1" ht="25.7" customHeight="1">
      <c r="B96" s="33"/>
      <c r="C96" s="28" t="s">
        <v>25</v>
      </c>
      <c r="F96" s="26" t="str">
        <f>E15</f>
        <v>Česká Třebová</v>
      </c>
      <c r="I96" s="28" t="s">
        <v>30</v>
      </c>
      <c r="J96" s="31" t="str">
        <f>E21</f>
        <v>MOTION construction s.r.o.</v>
      </c>
      <c r="L96" s="33"/>
    </row>
    <row r="97" spans="2:65" s="1" customFormat="1" ht="15.2" customHeight="1">
      <c r="B97" s="33"/>
      <c r="C97" s="28" t="s">
        <v>28</v>
      </c>
      <c r="F97" s="26" t="str">
        <f>IF(E18="","",E18)</f>
        <v>Vyplň údaj</v>
      </c>
      <c r="I97" s="28" t="s">
        <v>33</v>
      </c>
      <c r="J97" s="31" t="str">
        <f>E24</f>
        <v>Jaroslav Kudláček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08"/>
      <c r="C99" s="109" t="s">
        <v>123</v>
      </c>
      <c r="D99" s="110" t="s">
        <v>56</v>
      </c>
      <c r="E99" s="110" t="s">
        <v>52</v>
      </c>
      <c r="F99" s="110" t="s">
        <v>53</v>
      </c>
      <c r="G99" s="110" t="s">
        <v>124</v>
      </c>
      <c r="H99" s="110" t="s">
        <v>125</v>
      </c>
      <c r="I99" s="110" t="s">
        <v>126</v>
      </c>
      <c r="J99" s="110" t="s">
        <v>99</v>
      </c>
      <c r="K99" s="111" t="s">
        <v>127</v>
      </c>
      <c r="L99" s="108"/>
      <c r="M99" s="57" t="s">
        <v>19</v>
      </c>
      <c r="N99" s="58" t="s">
        <v>41</v>
      </c>
      <c r="O99" s="58" t="s">
        <v>128</v>
      </c>
      <c r="P99" s="58" t="s">
        <v>129</v>
      </c>
      <c r="Q99" s="58" t="s">
        <v>130</v>
      </c>
      <c r="R99" s="58" t="s">
        <v>131</v>
      </c>
      <c r="S99" s="58" t="s">
        <v>132</v>
      </c>
      <c r="T99" s="59" t="s">
        <v>133</v>
      </c>
    </row>
    <row r="100" spans="2:65" s="1" customFormat="1" ht="22.9" customHeight="1">
      <c r="B100" s="33"/>
      <c r="C100" s="62" t="s">
        <v>134</v>
      </c>
      <c r="J100" s="112">
        <f>BK100</f>
        <v>0</v>
      </c>
      <c r="L100" s="33"/>
      <c r="M100" s="60"/>
      <c r="N100" s="51"/>
      <c r="O100" s="51"/>
      <c r="P100" s="113">
        <f>P101+P402</f>
        <v>0</v>
      </c>
      <c r="Q100" s="51"/>
      <c r="R100" s="113">
        <f>R101+R402</f>
        <v>66.347521622000002</v>
      </c>
      <c r="S100" s="51"/>
      <c r="T100" s="114">
        <f>T101+T402</f>
        <v>0</v>
      </c>
      <c r="AT100" s="18" t="s">
        <v>70</v>
      </c>
      <c r="AU100" s="18" t="s">
        <v>100</v>
      </c>
      <c r="BK100" s="115">
        <f>BK101+BK402</f>
        <v>0</v>
      </c>
    </row>
    <row r="101" spans="2:65" s="11" customFormat="1" ht="25.9" customHeight="1">
      <c r="B101" s="116"/>
      <c r="D101" s="117" t="s">
        <v>70</v>
      </c>
      <c r="E101" s="118" t="s">
        <v>135</v>
      </c>
      <c r="F101" s="118" t="s">
        <v>136</v>
      </c>
      <c r="I101" s="119"/>
      <c r="J101" s="120">
        <f>BK101</f>
        <v>0</v>
      </c>
      <c r="L101" s="116"/>
      <c r="M101" s="121"/>
      <c r="P101" s="122">
        <f>P102+P153+P192+P214+P249+P268+P375+P399</f>
        <v>0</v>
      </c>
      <c r="R101" s="122">
        <f>R102+R153+R192+R214+R249+R268+R375+R399</f>
        <v>63.080197859999998</v>
      </c>
      <c r="T101" s="123">
        <f>T102+T153+T192+T214+T249+T268+T375+T399</f>
        <v>0</v>
      </c>
      <c r="AR101" s="117" t="s">
        <v>79</v>
      </c>
      <c r="AT101" s="124" t="s">
        <v>70</v>
      </c>
      <c r="AU101" s="124" t="s">
        <v>71</v>
      </c>
      <c r="AY101" s="117" t="s">
        <v>137</v>
      </c>
      <c r="BK101" s="125">
        <f>BK102+BK153+BK192+BK214+BK249+BK268+BK375+BK399</f>
        <v>0</v>
      </c>
    </row>
    <row r="102" spans="2:65" s="11" customFormat="1" ht="22.9" customHeight="1">
      <c r="B102" s="116"/>
      <c r="D102" s="117" t="s">
        <v>70</v>
      </c>
      <c r="E102" s="126" t="s">
        <v>79</v>
      </c>
      <c r="F102" s="126" t="s">
        <v>138</v>
      </c>
      <c r="I102" s="119"/>
      <c r="J102" s="127">
        <f>BK102</f>
        <v>0</v>
      </c>
      <c r="L102" s="116"/>
      <c r="M102" s="121"/>
      <c r="P102" s="122">
        <f>SUM(P103:P152)</f>
        <v>0</v>
      </c>
      <c r="R102" s="122">
        <f>SUM(R103:R152)</f>
        <v>7.173</v>
      </c>
      <c r="T102" s="123">
        <f>SUM(T103:T152)</f>
        <v>0</v>
      </c>
      <c r="AR102" s="117" t="s">
        <v>79</v>
      </c>
      <c r="AT102" s="124" t="s">
        <v>70</v>
      </c>
      <c r="AU102" s="124" t="s">
        <v>79</v>
      </c>
      <c r="AY102" s="117" t="s">
        <v>137</v>
      </c>
      <c r="BK102" s="125">
        <f>SUM(BK103:BK152)</f>
        <v>0</v>
      </c>
    </row>
    <row r="103" spans="2:65" s="1" customFormat="1" ht="16.5" customHeight="1">
      <c r="B103" s="33"/>
      <c r="C103" s="128" t="s">
        <v>79</v>
      </c>
      <c r="D103" s="128" t="s">
        <v>139</v>
      </c>
      <c r="E103" s="129" t="s">
        <v>140</v>
      </c>
      <c r="F103" s="130" t="s">
        <v>141</v>
      </c>
      <c r="G103" s="131" t="s">
        <v>142</v>
      </c>
      <c r="H103" s="132">
        <v>49.64</v>
      </c>
      <c r="I103" s="133"/>
      <c r="J103" s="134">
        <f>ROUND(I103*H103,2)</f>
        <v>0</v>
      </c>
      <c r="K103" s="130" t="s">
        <v>143</v>
      </c>
      <c r="L103" s="33"/>
      <c r="M103" s="135" t="s">
        <v>19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144</v>
      </c>
      <c r="AT103" s="139" t="s">
        <v>139</v>
      </c>
      <c r="AU103" s="139" t="s">
        <v>81</v>
      </c>
      <c r="AY103" s="18" t="s">
        <v>137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144</v>
      </c>
      <c r="BM103" s="139" t="s">
        <v>145</v>
      </c>
    </row>
    <row r="104" spans="2:65" s="1" customFormat="1" ht="11.25">
      <c r="B104" s="33"/>
      <c r="D104" s="141" t="s">
        <v>146</v>
      </c>
      <c r="F104" s="142" t="s">
        <v>147</v>
      </c>
      <c r="I104" s="143"/>
      <c r="L104" s="33"/>
      <c r="M104" s="144"/>
      <c r="T104" s="54"/>
      <c r="AT104" s="18" t="s">
        <v>146</v>
      </c>
      <c r="AU104" s="18" t="s">
        <v>81</v>
      </c>
    </row>
    <row r="105" spans="2:65" s="12" customFormat="1" ht="11.25">
      <c r="B105" s="145"/>
      <c r="D105" s="146" t="s">
        <v>148</v>
      </c>
      <c r="E105" s="147" t="s">
        <v>19</v>
      </c>
      <c r="F105" s="148" t="s">
        <v>149</v>
      </c>
      <c r="H105" s="147" t="s">
        <v>19</v>
      </c>
      <c r="I105" s="149"/>
      <c r="L105" s="145"/>
      <c r="M105" s="150"/>
      <c r="T105" s="151"/>
      <c r="AT105" s="147" t="s">
        <v>148</v>
      </c>
      <c r="AU105" s="147" t="s">
        <v>81</v>
      </c>
      <c r="AV105" s="12" t="s">
        <v>79</v>
      </c>
      <c r="AW105" s="12" t="s">
        <v>32</v>
      </c>
      <c r="AX105" s="12" t="s">
        <v>71</v>
      </c>
      <c r="AY105" s="147" t="s">
        <v>137</v>
      </c>
    </row>
    <row r="106" spans="2:65" s="13" customFormat="1" ht="11.25">
      <c r="B106" s="152"/>
      <c r="D106" s="146" t="s">
        <v>148</v>
      </c>
      <c r="E106" s="153" t="s">
        <v>19</v>
      </c>
      <c r="F106" s="154" t="s">
        <v>150</v>
      </c>
      <c r="H106" s="155">
        <v>24.64</v>
      </c>
      <c r="I106" s="156"/>
      <c r="L106" s="152"/>
      <c r="M106" s="157"/>
      <c r="T106" s="158"/>
      <c r="AT106" s="153" t="s">
        <v>148</v>
      </c>
      <c r="AU106" s="153" t="s">
        <v>81</v>
      </c>
      <c r="AV106" s="13" t="s">
        <v>81</v>
      </c>
      <c r="AW106" s="13" t="s">
        <v>32</v>
      </c>
      <c r="AX106" s="13" t="s">
        <v>71</v>
      </c>
      <c r="AY106" s="153" t="s">
        <v>137</v>
      </c>
    </row>
    <row r="107" spans="2:65" s="12" customFormat="1" ht="11.25">
      <c r="B107" s="145"/>
      <c r="D107" s="146" t="s">
        <v>148</v>
      </c>
      <c r="E107" s="147" t="s">
        <v>19</v>
      </c>
      <c r="F107" s="148" t="s">
        <v>151</v>
      </c>
      <c r="H107" s="147" t="s">
        <v>19</v>
      </c>
      <c r="I107" s="149"/>
      <c r="L107" s="145"/>
      <c r="M107" s="150"/>
      <c r="T107" s="151"/>
      <c r="AT107" s="147" t="s">
        <v>148</v>
      </c>
      <c r="AU107" s="147" t="s">
        <v>81</v>
      </c>
      <c r="AV107" s="12" t="s">
        <v>79</v>
      </c>
      <c r="AW107" s="12" t="s">
        <v>32</v>
      </c>
      <c r="AX107" s="12" t="s">
        <v>71</v>
      </c>
      <c r="AY107" s="147" t="s">
        <v>137</v>
      </c>
    </row>
    <row r="108" spans="2:65" s="13" customFormat="1" ht="11.25">
      <c r="B108" s="152"/>
      <c r="D108" s="146" t="s">
        <v>148</v>
      </c>
      <c r="E108" s="153" t="s">
        <v>19</v>
      </c>
      <c r="F108" s="154" t="s">
        <v>152</v>
      </c>
      <c r="H108" s="155">
        <v>25</v>
      </c>
      <c r="I108" s="156"/>
      <c r="L108" s="152"/>
      <c r="M108" s="157"/>
      <c r="T108" s="158"/>
      <c r="AT108" s="153" t="s">
        <v>148</v>
      </c>
      <c r="AU108" s="153" t="s">
        <v>81</v>
      </c>
      <c r="AV108" s="13" t="s">
        <v>81</v>
      </c>
      <c r="AW108" s="13" t="s">
        <v>32</v>
      </c>
      <c r="AX108" s="13" t="s">
        <v>71</v>
      </c>
      <c r="AY108" s="153" t="s">
        <v>137</v>
      </c>
    </row>
    <row r="109" spans="2:65" s="14" customFormat="1" ht="11.25">
      <c r="B109" s="159"/>
      <c r="D109" s="146" t="s">
        <v>148</v>
      </c>
      <c r="E109" s="160" t="s">
        <v>19</v>
      </c>
      <c r="F109" s="161" t="s">
        <v>153</v>
      </c>
      <c r="H109" s="162">
        <v>49.64</v>
      </c>
      <c r="I109" s="163"/>
      <c r="L109" s="159"/>
      <c r="M109" s="164"/>
      <c r="T109" s="165"/>
      <c r="AT109" s="160" t="s">
        <v>148</v>
      </c>
      <c r="AU109" s="160" t="s">
        <v>81</v>
      </c>
      <c r="AV109" s="14" t="s">
        <v>144</v>
      </c>
      <c r="AW109" s="14" t="s">
        <v>32</v>
      </c>
      <c r="AX109" s="14" t="s">
        <v>79</v>
      </c>
      <c r="AY109" s="160" t="s">
        <v>137</v>
      </c>
    </row>
    <row r="110" spans="2:65" s="1" customFormat="1" ht="21.75" customHeight="1">
      <c r="B110" s="33"/>
      <c r="C110" s="128" t="s">
        <v>81</v>
      </c>
      <c r="D110" s="128" t="s">
        <v>139</v>
      </c>
      <c r="E110" s="129" t="s">
        <v>154</v>
      </c>
      <c r="F110" s="130" t="s">
        <v>155</v>
      </c>
      <c r="G110" s="131" t="s">
        <v>156</v>
      </c>
      <c r="H110" s="132">
        <v>34.567999999999998</v>
      </c>
      <c r="I110" s="133"/>
      <c r="J110" s="134">
        <f>ROUND(I110*H110,2)</f>
        <v>0</v>
      </c>
      <c r="K110" s="130" t="s">
        <v>143</v>
      </c>
      <c r="L110" s="33"/>
      <c r="M110" s="135" t="s">
        <v>19</v>
      </c>
      <c r="N110" s="136" t="s">
        <v>42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144</v>
      </c>
      <c r="AT110" s="139" t="s">
        <v>139</v>
      </c>
      <c r="AU110" s="139" t="s">
        <v>81</v>
      </c>
      <c r="AY110" s="18" t="s">
        <v>137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79</v>
      </c>
      <c r="BK110" s="140">
        <f>ROUND(I110*H110,2)</f>
        <v>0</v>
      </c>
      <c r="BL110" s="18" t="s">
        <v>144</v>
      </c>
      <c r="BM110" s="139" t="s">
        <v>157</v>
      </c>
    </row>
    <row r="111" spans="2:65" s="1" customFormat="1" ht="11.25">
      <c r="B111" s="33"/>
      <c r="D111" s="141" t="s">
        <v>146</v>
      </c>
      <c r="F111" s="142" t="s">
        <v>158</v>
      </c>
      <c r="I111" s="143"/>
      <c r="L111" s="33"/>
      <c r="M111" s="144"/>
      <c r="T111" s="54"/>
      <c r="AT111" s="18" t="s">
        <v>146</v>
      </c>
      <c r="AU111" s="18" t="s">
        <v>81</v>
      </c>
    </row>
    <row r="112" spans="2:65" s="12" customFormat="1" ht="11.25">
      <c r="B112" s="145"/>
      <c r="D112" s="146" t="s">
        <v>148</v>
      </c>
      <c r="E112" s="147" t="s">
        <v>19</v>
      </c>
      <c r="F112" s="148" t="s">
        <v>149</v>
      </c>
      <c r="H112" s="147" t="s">
        <v>19</v>
      </c>
      <c r="I112" s="149"/>
      <c r="L112" s="145"/>
      <c r="M112" s="150"/>
      <c r="T112" s="151"/>
      <c r="AT112" s="147" t="s">
        <v>148</v>
      </c>
      <c r="AU112" s="147" t="s">
        <v>81</v>
      </c>
      <c r="AV112" s="12" t="s">
        <v>79</v>
      </c>
      <c r="AW112" s="12" t="s">
        <v>32</v>
      </c>
      <c r="AX112" s="12" t="s">
        <v>71</v>
      </c>
      <c r="AY112" s="147" t="s">
        <v>137</v>
      </c>
    </row>
    <row r="113" spans="2:65" s="13" customFormat="1" ht="11.25">
      <c r="B113" s="152"/>
      <c r="D113" s="146" t="s">
        <v>148</v>
      </c>
      <c r="E113" s="153" t="s">
        <v>19</v>
      </c>
      <c r="F113" s="154" t="s">
        <v>159</v>
      </c>
      <c r="H113" s="155">
        <v>29.568000000000001</v>
      </c>
      <c r="I113" s="156"/>
      <c r="L113" s="152"/>
      <c r="M113" s="157"/>
      <c r="T113" s="158"/>
      <c r="AT113" s="153" t="s">
        <v>148</v>
      </c>
      <c r="AU113" s="153" t="s">
        <v>81</v>
      </c>
      <c r="AV113" s="13" t="s">
        <v>81</v>
      </c>
      <c r="AW113" s="13" t="s">
        <v>32</v>
      </c>
      <c r="AX113" s="13" t="s">
        <v>71</v>
      </c>
      <c r="AY113" s="153" t="s">
        <v>137</v>
      </c>
    </row>
    <row r="114" spans="2:65" s="12" customFormat="1" ht="11.25">
      <c r="B114" s="145"/>
      <c r="D114" s="146" t="s">
        <v>148</v>
      </c>
      <c r="E114" s="147" t="s">
        <v>19</v>
      </c>
      <c r="F114" s="148" t="s">
        <v>151</v>
      </c>
      <c r="H114" s="147" t="s">
        <v>19</v>
      </c>
      <c r="I114" s="149"/>
      <c r="L114" s="145"/>
      <c r="M114" s="150"/>
      <c r="T114" s="151"/>
      <c r="AT114" s="147" t="s">
        <v>148</v>
      </c>
      <c r="AU114" s="147" t="s">
        <v>81</v>
      </c>
      <c r="AV114" s="12" t="s">
        <v>79</v>
      </c>
      <c r="AW114" s="12" t="s">
        <v>32</v>
      </c>
      <c r="AX114" s="12" t="s">
        <v>71</v>
      </c>
      <c r="AY114" s="147" t="s">
        <v>137</v>
      </c>
    </row>
    <row r="115" spans="2:65" s="13" customFormat="1" ht="11.25">
      <c r="B115" s="152"/>
      <c r="D115" s="146" t="s">
        <v>148</v>
      </c>
      <c r="E115" s="153" t="s">
        <v>19</v>
      </c>
      <c r="F115" s="154" t="s">
        <v>160</v>
      </c>
      <c r="H115" s="155">
        <v>5</v>
      </c>
      <c r="I115" s="156"/>
      <c r="L115" s="152"/>
      <c r="M115" s="157"/>
      <c r="T115" s="158"/>
      <c r="AT115" s="153" t="s">
        <v>148</v>
      </c>
      <c r="AU115" s="153" t="s">
        <v>81</v>
      </c>
      <c r="AV115" s="13" t="s">
        <v>81</v>
      </c>
      <c r="AW115" s="13" t="s">
        <v>32</v>
      </c>
      <c r="AX115" s="13" t="s">
        <v>71</v>
      </c>
      <c r="AY115" s="153" t="s">
        <v>137</v>
      </c>
    </row>
    <row r="116" spans="2:65" s="14" customFormat="1" ht="11.25">
      <c r="B116" s="159"/>
      <c r="D116" s="146" t="s">
        <v>148</v>
      </c>
      <c r="E116" s="160" t="s">
        <v>19</v>
      </c>
      <c r="F116" s="161" t="s">
        <v>153</v>
      </c>
      <c r="H116" s="162">
        <v>34.567999999999998</v>
      </c>
      <c r="I116" s="163"/>
      <c r="L116" s="159"/>
      <c r="M116" s="164"/>
      <c r="T116" s="165"/>
      <c r="AT116" s="160" t="s">
        <v>148</v>
      </c>
      <c r="AU116" s="160" t="s">
        <v>81</v>
      </c>
      <c r="AV116" s="14" t="s">
        <v>144</v>
      </c>
      <c r="AW116" s="14" t="s">
        <v>32</v>
      </c>
      <c r="AX116" s="14" t="s">
        <v>79</v>
      </c>
      <c r="AY116" s="160" t="s">
        <v>137</v>
      </c>
    </row>
    <row r="117" spans="2:65" s="1" customFormat="1" ht="37.9" customHeight="1">
      <c r="B117" s="33"/>
      <c r="C117" s="128" t="s">
        <v>161</v>
      </c>
      <c r="D117" s="128" t="s">
        <v>139</v>
      </c>
      <c r="E117" s="129" t="s">
        <v>162</v>
      </c>
      <c r="F117" s="130" t="s">
        <v>163</v>
      </c>
      <c r="G117" s="131" t="s">
        <v>156</v>
      </c>
      <c r="H117" s="132">
        <v>39.978000000000002</v>
      </c>
      <c r="I117" s="133"/>
      <c r="J117" s="134">
        <f>ROUND(I117*H117,2)</f>
        <v>0</v>
      </c>
      <c r="K117" s="130" t="s">
        <v>143</v>
      </c>
      <c r="L117" s="33"/>
      <c r="M117" s="135" t="s">
        <v>19</v>
      </c>
      <c r="N117" s="136" t="s">
        <v>42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144</v>
      </c>
      <c r="AT117" s="139" t="s">
        <v>139</v>
      </c>
      <c r="AU117" s="139" t="s">
        <v>81</v>
      </c>
      <c r="AY117" s="18" t="s">
        <v>137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79</v>
      </c>
      <c r="BK117" s="140">
        <f>ROUND(I117*H117,2)</f>
        <v>0</v>
      </c>
      <c r="BL117" s="18" t="s">
        <v>144</v>
      </c>
      <c r="BM117" s="139" t="s">
        <v>164</v>
      </c>
    </row>
    <row r="118" spans="2:65" s="1" customFormat="1" ht="11.25">
      <c r="B118" s="33"/>
      <c r="D118" s="141" t="s">
        <v>146</v>
      </c>
      <c r="F118" s="142" t="s">
        <v>165</v>
      </c>
      <c r="I118" s="143"/>
      <c r="L118" s="33"/>
      <c r="M118" s="144"/>
      <c r="T118" s="54"/>
      <c r="AT118" s="18" t="s">
        <v>146</v>
      </c>
      <c r="AU118" s="18" t="s">
        <v>81</v>
      </c>
    </row>
    <row r="119" spans="2:65" s="13" customFormat="1" ht="11.25">
      <c r="B119" s="152"/>
      <c r="D119" s="146" t="s">
        <v>148</v>
      </c>
      <c r="E119" s="153" t="s">
        <v>19</v>
      </c>
      <c r="F119" s="154" t="s">
        <v>166</v>
      </c>
      <c r="H119" s="155">
        <v>9.9280000000000008</v>
      </c>
      <c r="I119" s="156"/>
      <c r="L119" s="152"/>
      <c r="M119" s="157"/>
      <c r="T119" s="158"/>
      <c r="AT119" s="153" t="s">
        <v>148</v>
      </c>
      <c r="AU119" s="153" t="s">
        <v>81</v>
      </c>
      <c r="AV119" s="13" t="s">
        <v>81</v>
      </c>
      <c r="AW119" s="13" t="s">
        <v>32</v>
      </c>
      <c r="AX119" s="13" t="s">
        <v>71</v>
      </c>
      <c r="AY119" s="153" t="s">
        <v>137</v>
      </c>
    </row>
    <row r="120" spans="2:65" s="13" customFormat="1" ht="11.25">
      <c r="B120" s="152"/>
      <c r="D120" s="146" t="s">
        <v>148</v>
      </c>
      <c r="E120" s="153" t="s">
        <v>19</v>
      </c>
      <c r="F120" s="154" t="s">
        <v>167</v>
      </c>
      <c r="H120" s="155">
        <v>34.567999999999998</v>
      </c>
      <c r="I120" s="156"/>
      <c r="L120" s="152"/>
      <c r="M120" s="157"/>
      <c r="T120" s="158"/>
      <c r="AT120" s="153" t="s">
        <v>148</v>
      </c>
      <c r="AU120" s="153" t="s">
        <v>81</v>
      </c>
      <c r="AV120" s="13" t="s">
        <v>81</v>
      </c>
      <c r="AW120" s="13" t="s">
        <v>32</v>
      </c>
      <c r="AX120" s="13" t="s">
        <v>71</v>
      </c>
      <c r="AY120" s="153" t="s">
        <v>137</v>
      </c>
    </row>
    <row r="121" spans="2:65" s="13" customFormat="1" ht="11.25">
      <c r="B121" s="152"/>
      <c r="D121" s="146" t="s">
        <v>148</v>
      </c>
      <c r="E121" s="153" t="s">
        <v>19</v>
      </c>
      <c r="F121" s="154" t="s">
        <v>168</v>
      </c>
      <c r="H121" s="155">
        <v>-4.5179999999999998</v>
      </c>
      <c r="I121" s="156"/>
      <c r="L121" s="152"/>
      <c r="M121" s="157"/>
      <c r="T121" s="158"/>
      <c r="AT121" s="153" t="s">
        <v>148</v>
      </c>
      <c r="AU121" s="153" t="s">
        <v>81</v>
      </c>
      <c r="AV121" s="13" t="s">
        <v>81</v>
      </c>
      <c r="AW121" s="13" t="s">
        <v>32</v>
      </c>
      <c r="AX121" s="13" t="s">
        <v>71</v>
      </c>
      <c r="AY121" s="153" t="s">
        <v>137</v>
      </c>
    </row>
    <row r="122" spans="2:65" s="14" customFormat="1" ht="11.25">
      <c r="B122" s="159"/>
      <c r="D122" s="146" t="s">
        <v>148</v>
      </c>
      <c r="E122" s="160" t="s">
        <v>19</v>
      </c>
      <c r="F122" s="161" t="s">
        <v>153</v>
      </c>
      <c r="H122" s="162">
        <v>39.978000000000002</v>
      </c>
      <c r="I122" s="163"/>
      <c r="L122" s="159"/>
      <c r="M122" s="164"/>
      <c r="T122" s="165"/>
      <c r="AT122" s="160" t="s">
        <v>148</v>
      </c>
      <c r="AU122" s="160" t="s">
        <v>81</v>
      </c>
      <c r="AV122" s="14" t="s">
        <v>144</v>
      </c>
      <c r="AW122" s="14" t="s">
        <v>32</v>
      </c>
      <c r="AX122" s="14" t="s">
        <v>79</v>
      </c>
      <c r="AY122" s="160" t="s">
        <v>137</v>
      </c>
    </row>
    <row r="123" spans="2:65" s="1" customFormat="1" ht="37.9" customHeight="1">
      <c r="B123" s="33"/>
      <c r="C123" s="128" t="s">
        <v>144</v>
      </c>
      <c r="D123" s="128" t="s">
        <v>139</v>
      </c>
      <c r="E123" s="129" t="s">
        <v>169</v>
      </c>
      <c r="F123" s="130" t="s">
        <v>170</v>
      </c>
      <c r="G123" s="131" t="s">
        <v>156</v>
      </c>
      <c r="H123" s="132">
        <v>399.78</v>
      </c>
      <c r="I123" s="133"/>
      <c r="J123" s="134">
        <f>ROUND(I123*H123,2)</f>
        <v>0</v>
      </c>
      <c r="K123" s="130" t="s">
        <v>143</v>
      </c>
      <c r="L123" s="33"/>
      <c r="M123" s="135" t="s">
        <v>19</v>
      </c>
      <c r="N123" s="136" t="s">
        <v>42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144</v>
      </c>
      <c r="AT123" s="139" t="s">
        <v>139</v>
      </c>
      <c r="AU123" s="139" t="s">
        <v>81</v>
      </c>
      <c r="AY123" s="18" t="s">
        <v>137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79</v>
      </c>
      <c r="BK123" s="140">
        <f>ROUND(I123*H123,2)</f>
        <v>0</v>
      </c>
      <c r="BL123" s="18" t="s">
        <v>144</v>
      </c>
      <c r="BM123" s="139" t="s">
        <v>171</v>
      </c>
    </row>
    <row r="124" spans="2:65" s="1" customFormat="1" ht="11.25">
      <c r="B124" s="33"/>
      <c r="D124" s="141" t="s">
        <v>146</v>
      </c>
      <c r="F124" s="142" t="s">
        <v>172</v>
      </c>
      <c r="I124" s="143"/>
      <c r="L124" s="33"/>
      <c r="M124" s="144"/>
      <c r="T124" s="54"/>
      <c r="AT124" s="18" t="s">
        <v>146</v>
      </c>
      <c r="AU124" s="18" t="s">
        <v>81</v>
      </c>
    </row>
    <row r="125" spans="2:65" s="13" customFormat="1" ht="11.25">
      <c r="B125" s="152"/>
      <c r="D125" s="146" t="s">
        <v>148</v>
      </c>
      <c r="E125" s="153" t="s">
        <v>19</v>
      </c>
      <c r="F125" s="154" t="s">
        <v>173</v>
      </c>
      <c r="H125" s="155">
        <v>399.78</v>
      </c>
      <c r="I125" s="156"/>
      <c r="L125" s="152"/>
      <c r="M125" s="157"/>
      <c r="T125" s="158"/>
      <c r="AT125" s="153" t="s">
        <v>148</v>
      </c>
      <c r="AU125" s="153" t="s">
        <v>81</v>
      </c>
      <c r="AV125" s="13" t="s">
        <v>81</v>
      </c>
      <c r="AW125" s="13" t="s">
        <v>32</v>
      </c>
      <c r="AX125" s="13" t="s">
        <v>79</v>
      </c>
      <c r="AY125" s="153" t="s">
        <v>137</v>
      </c>
    </row>
    <row r="126" spans="2:65" s="1" customFormat="1" ht="24.2" customHeight="1">
      <c r="B126" s="33"/>
      <c r="C126" s="128" t="s">
        <v>174</v>
      </c>
      <c r="D126" s="128" t="s">
        <v>139</v>
      </c>
      <c r="E126" s="129" t="s">
        <v>175</v>
      </c>
      <c r="F126" s="130" t="s">
        <v>176</v>
      </c>
      <c r="G126" s="131" t="s">
        <v>156</v>
      </c>
      <c r="H126" s="132">
        <v>39.978000000000002</v>
      </c>
      <c r="I126" s="133"/>
      <c r="J126" s="134">
        <f>ROUND(I126*H126,2)</f>
        <v>0</v>
      </c>
      <c r="K126" s="130" t="s">
        <v>143</v>
      </c>
      <c r="L126" s="33"/>
      <c r="M126" s="135" t="s">
        <v>19</v>
      </c>
      <c r="N126" s="136" t="s">
        <v>42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144</v>
      </c>
      <c r="AT126" s="139" t="s">
        <v>139</v>
      </c>
      <c r="AU126" s="139" t="s">
        <v>81</v>
      </c>
      <c r="AY126" s="18" t="s">
        <v>137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79</v>
      </c>
      <c r="BK126" s="140">
        <f>ROUND(I126*H126,2)</f>
        <v>0</v>
      </c>
      <c r="BL126" s="18" t="s">
        <v>144</v>
      </c>
      <c r="BM126" s="139" t="s">
        <v>177</v>
      </c>
    </row>
    <row r="127" spans="2:65" s="1" customFormat="1" ht="11.25">
      <c r="B127" s="33"/>
      <c r="D127" s="141" t="s">
        <v>146</v>
      </c>
      <c r="F127" s="142" t="s">
        <v>178</v>
      </c>
      <c r="I127" s="143"/>
      <c r="L127" s="33"/>
      <c r="M127" s="144"/>
      <c r="T127" s="54"/>
      <c r="AT127" s="18" t="s">
        <v>146</v>
      </c>
      <c r="AU127" s="18" t="s">
        <v>81</v>
      </c>
    </row>
    <row r="128" spans="2:65" s="1" customFormat="1" ht="24.2" customHeight="1">
      <c r="B128" s="33"/>
      <c r="C128" s="128" t="s">
        <v>179</v>
      </c>
      <c r="D128" s="128" t="s">
        <v>139</v>
      </c>
      <c r="E128" s="129" t="s">
        <v>180</v>
      </c>
      <c r="F128" s="130" t="s">
        <v>181</v>
      </c>
      <c r="G128" s="131" t="s">
        <v>182</v>
      </c>
      <c r="H128" s="132">
        <v>71.959999999999994</v>
      </c>
      <c r="I128" s="133"/>
      <c r="J128" s="134">
        <f>ROUND(I128*H128,2)</f>
        <v>0</v>
      </c>
      <c r="K128" s="130" t="s">
        <v>143</v>
      </c>
      <c r="L128" s="33"/>
      <c r="M128" s="135" t="s">
        <v>19</v>
      </c>
      <c r="N128" s="136" t="s">
        <v>42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144</v>
      </c>
      <c r="AT128" s="139" t="s">
        <v>139</v>
      </c>
      <c r="AU128" s="139" t="s">
        <v>81</v>
      </c>
      <c r="AY128" s="18" t="s">
        <v>137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79</v>
      </c>
      <c r="BK128" s="140">
        <f>ROUND(I128*H128,2)</f>
        <v>0</v>
      </c>
      <c r="BL128" s="18" t="s">
        <v>144</v>
      </c>
      <c r="BM128" s="139" t="s">
        <v>183</v>
      </c>
    </row>
    <row r="129" spans="2:65" s="1" customFormat="1" ht="11.25">
      <c r="B129" s="33"/>
      <c r="D129" s="141" t="s">
        <v>146</v>
      </c>
      <c r="F129" s="142" t="s">
        <v>184</v>
      </c>
      <c r="I129" s="143"/>
      <c r="L129" s="33"/>
      <c r="M129" s="144"/>
      <c r="T129" s="54"/>
      <c r="AT129" s="18" t="s">
        <v>146</v>
      </c>
      <c r="AU129" s="18" t="s">
        <v>81</v>
      </c>
    </row>
    <row r="130" spans="2:65" s="13" customFormat="1" ht="11.25">
      <c r="B130" s="152"/>
      <c r="D130" s="146" t="s">
        <v>148</v>
      </c>
      <c r="E130" s="153" t="s">
        <v>19</v>
      </c>
      <c r="F130" s="154" t="s">
        <v>185</v>
      </c>
      <c r="H130" s="155">
        <v>71.959999999999994</v>
      </c>
      <c r="I130" s="156"/>
      <c r="L130" s="152"/>
      <c r="M130" s="157"/>
      <c r="T130" s="158"/>
      <c r="AT130" s="153" t="s">
        <v>148</v>
      </c>
      <c r="AU130" s="153" t="s">
        <v>81</v>
      </c>
      <c r="AV130" s="13" t="s">
        <v>81</v>
      </c>
      <c r="AW130" s="13" t="s">
        <v>32</v>
      </c>
      <c r="AX130" s="13" t="s">
        <v>79</v>
      </c>
      <c r="AY130" s="153" t="s">
        <v>137</v>
      </c>
    </row>
    <row r="131" spans="2:65" s="1" customFormat="1" ht="24.2" customHeight="1">
      <c r="B131" s="33"/>
      <c r="C131" s="128" t="s">
        <v>186</v>
      </c>
      <c r="D131" s="128" t="s">
        <v>139</v>
      </c>
      <c r="E131" s="129" t="s">
        <v>187</v>
      </c>
      <c r="F131" s="130" t="s">
        <v>188</v>
      </c>
      <c r="G131" s="131" t="s">
        <v>156</v>
      </c>
      <c r="H131" s="132">
        <v>39.978000000000002</v>
      </c>
      <c r="I131" s="133"/>
      <c r="J131" s="134">
        <f>ROUND(I131*H131,2)</f>
        <v>0</v>
      </c>
      <c r="K131" s="130" t="s">
        <v>143</v>
      </c>
      <c r="L131" s="33"/>
      <c r="M131" s="135" t="s">
        <v>19</v>
      </c>
      <c r="N131" s="136" t="s">
        <v>42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144</v>
      </c>
      <c r="AT131" s="139" t="s">
        <v>139</v>
      </c>
      <c r="AU131" s="139" t="s">
        <v>81</v>
      </c>
      <c r="AY131" s="18" t="s">
        <v>137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144</v>
      </c>
      <c r="BM131" s="139" t="s">
        <v>189</v>
      </c>
    </row>
    <row r="132" spans="2:65" s="1" customFormat="1" ht="11.25">
      <c r="B132" s="33"/>
      <c r="D132" s="141" t="s">
        <v>146</v>
      </c>
      <c r="F132" s="142" t="s">
        <v>190</v>
      </c>
      <c r="I132" s="143"/>
      <c r="L132" s="33"/>
      <c r="M132" s="144"/>
      <c r="T132" s="54"/>
      <c r="AT132" s="18" t="s">
        <v>146</v>
      </c>
      <c r="AU132" s="18" t="s">
        <v>81</v>
      </c>
    </row>
    <row r="133" spans="2:65" s="1" customFormat="1" ht="24.2" customHeight="1">
      <c r="B133" s="33"/>
      <c r="C133" s="128" t="s">
        <v>191</v>
      </c>
      <c r="D133" s="128" t="s">
        <v>139</v>
      </c>
      <c r="E133" s="129" t="s">
        <v>192</v>
      </c>
      <c r="F133" s="130" t="s">
        <v>193</v>
      </c>
      <c r="G133" s="131" t="s">
        <v>156</v>
      </c>
      <c r="H133" s="132">
        <v>8.5030000000000001</v>
      </c>
      <c r="I133" s="133"/>
      <c r="J133" s="134">
        <f>ROUND(I133*H133,2)</f>
        <v>0</v>
      </c>
      <c r="K133" s="130" t="s">
        <v>143</v>
      </c>
      <c r="L133" s="33"/>
      <c r="M133" s="135" t="s">
        <v>19</v>
      </c>
      <c r="N133" s="136" t="s">
        <v>42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144</v>
      </c>
      <c r="AT133" s="139" t="s">
        <v>139</v>
      </c>
      <c r="AU133" s="139" t="s">
        <v>81</v>
      </c>
      <c r="AY133" s="18" t="s">
        <v>137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79</v>
      </c>
      <c r="BK133" s="140">
        <f>ROUND(I133*H133,2)</f>
        <v>0</v>
      </c>
      <c r="BL133" s="18" t="s">
        <v>144</v>
      </c>
      <c r="BM133" s="139" t="s">
        <v>194</v>
      </c>
    </row>
    <row r="134" spans="2:65" s="1" customFormat="1" ht="11.25">
      <c r="B134" s="33"/>
      <c r="D134" s="141" t="s">
        <v>146</v>
      </c>
      <c r="F134" s="142" t="s">
        <v>195</v>
      </c>
      <c r="I134" s="143"/>
      <c r="L134" s="33"/>
      <c r="M134" s="144"/>
      <c r="T134" s="54"/>
      <c r="AT134" s="18" t="s">
        <v>146</v>
      </c>
      <c r="AU134" s="18" t="s">
        <v>81</v>
      </c>
    </row>
    <row r="135" spans="2:65" s="12" customFormat="1" ht="11.25">
      <c r="B135" s="145"/>
      <c r="D135" s="146" t="s">
        <v>148</v>
      </c>
      <c r="E135" s="147" t="s">
        <v>19</v>
      </c>
      <c r="F135" s="148" t="s">
        <v>196</v>
      </c>
      <c r="H135" s="147" t="s">
        <v>19</v>
      </c>
      <c r="I135" s="149"/>
      <c r="L135" s="145"/>
      <c r="M135" s="150"/>
      <c r="T135" s="151"/>
      <c r="AT135" s="147" t="s">
        <v>148</v>
      </c>
      <c r="AU135" s="147" t="s">
        <v>81</v>
      </c>
      <c r="AV135" s="12" t="s">
        <v>79</v>
      </c>
      <c r="AW135" s="12" t="s">
        <v>32</v>
      </c>
      <c r="AX135" s="12" t="s">
        <v>71</v>
      </c>
      <c r="AY135" s="147" t="s">
        <v>137</v>
      </c>
    </row>
    <row r="136" spans="2:65" s="13" customFormat="1" ht="11.25">
      <c r="B136" s="152"/>
      <c r="D136" s="146" t="s">
        <v>148</v>
      </c>
      <c r="E136" s="153" t="s">
        <v>19</v>
      </c>
      <c r="F136" s="154" t="s">
        <v>197</v>
      </c>
      <c r="H136" s="155">
        <v>1.871</v>
      </c>
      <c r="I136" s="156"/>
      <c r="L136" s="152"/>
      <c r="M136" s="157"/>
      <c r="T136" s="158"/>
      <c r="AT136" s="153" t="s">
        <v>148</v>
      </c>
      <c r="AU136" s="153" t="s">
        <v>81</v>
      </c>
      <c r="AV136" s="13" t="s">
        <v>81</v>
      </c>
      <c r="AW136" s="13" t="s">
        <v>32</v>
      </c>
      <c r="AX136" s="13" t="s">
        <v>71</v>
      </c>
      <c r="AY136" s="153" t="s">
        <v>137</v>
      </c>
    </row>
    <row r="137" spans="2:65" s="13" customFormat="1" ht="11.25">
      <c r="B137" s="152"/>
      <c r="D137" s="146" t="s">
        <v>148</v>
      </c>
      <c r="E137" s="153" t="s">
        <v>19</v>
      </c>
      <c r="F137" s="154" t="s">
        <v>198</v>
      </c>
      <c r="H137" s="155">
        <v>2.1139999999999999</v>
      </c>
      <c r="I137" s="156"/>
      <c r="L137" s="152"/>
      <c r="M137" s="157"/>
      <c r="T137" s="158"/>
      <c r="AT137" s="153" t="s">
        <v>148</v>
      </c>
      <c r="AU137" s="153" t="s">
        <v>81</v>
      </c>
      <c r="AV137" s="13" t="s">
        <v>81</v>
      </c>
      <c r="AW137" s="13" t="s">
        <v>32</v>
      </c>
      <c r="AX137" s="13" t="s">
        <v>71</v>
      </c>
      <c r="AY137" s="153" t="s">
        <v>137</v>
      </c>
    </row>
    <row r="138" spans="2:65" s="15" customFormat="1" ht="11.25">
      <c r="B138" s="166"/>
      <c r="D138" s="146" t="s">
        <v>148</v>
      </c>
      <c r="E138" s="167" t="s">
        <v>19</v>
      </c>
      <c r="F138" s="168" t="s">
        <v>199</v>
      </c>
      <c r="H138" s="169">
        <v>3.9849999999999999</v>
      </c>
      <c r="I138" s="170"/>
      <c r="L138" s="166"/>
      <c r="M138" s="171"/>
      <c r="T138" s="172"/>
      <c r="AT138" s="167" t="s">
        <v>148</v>
      </c>
      <c r="AU138" s="167" t="s">
        <v>81</v>
      </c>
      <c r="AV138" s="15" t="s">
        <v>161</v>
      </c>
      <c r="AW138" s="15" t="s">
        <v>32</v>
      </c>
      <c r="AX138" s="15" t="s">
        <v>71</v>
      </c>
      <c r="AY138" s="167" t="s">
        <v>137</v>
      </c>
    </row>
    <row r="139" spans="2:65" s="12" customFormat="1" ht="11.25">
      <c r="B139" s="145"/>
      <c r="D139" s="146" t="s">
        <v>148</v>
      </c>
      <c r="E139" s="147" t="s">
        <v>19</v>
      </c>
      <c r="F139" s="148" t="s">
        <v>200</v>
      </c>
      <c r="H139" s="147" t="s">
        <v>19</v>
      </c>
      <c r="I139" s="149"/>
      <c r="L139" s="145"/>
      <c r="M139" s="150"/>
      <c r="T139" s="151"/>
      <c r="AT139" s="147" t="s">
        <v>148</v>
      </c>
      <c r="AU139" s="147" t="s">
        <v>81</v>
      </c>
      <c r="AV139" s="12" t="s">
        <v>79</v>
      </c>
      <c r="AW139" s="12" t="s">
        <v>32</v>
      </c>
      <c r="AX139" s="12" t="s">
        <v>71</v>
      </c>
      <c r="AY139" s="147" t="s">
        <v>137</v>
      </c>
    </row>
    <row r="140" spans="2:65" s="13" customFormat="1" ht="11.25">
      <c r="B140" s="152"/>
      <c r="D140" s="146" t="s">
        <v>148</v>
      </c>
      <c r="E140" s="153" t="s">
        <v>19</v>
      </c>
      <c r="F140" s="154" t="s">
        <v>201</v>
      </c>
      <c r="H140" s="155">
        <v>1.6379999999999999</v>
      </c>
      <c r="I140" s="156"/>
      <c r="L140" s="152"/>
      <c r="M140" s="157"/>
      <c r="T140" s="158"/>
      <c r="AT140" s="153" t="s">
        <v>148</v>
      </c>
      <c r="AU140" s="153" t="s">
        <v>81</v>
      </c>
      <c r="AV140" s="13" t="s">
        <v>81</v>
      </c>
      <c r="AW140" s="13" t="s">
        <v>32</v>
      </c>
      <c r="AX140" s="13" t="s">
        <v>71</v>
      </c>
      <c r="AY140" s="153" t="s">
        <v>137</v>
      </c>
    </row>
    <row r="141" spans="2:65" s="13" customFormat="1" ht="11.25">
      <c r="B141" s="152"/>
      <c r="D141" s="146" t="s">
        <v>148</v>
      </c>
      <c r="E141" s="153" t="s">
        <v>19</v>
      </c>
      <c r="F141" s="154" t="s">
        <v>202</v>
      </c>
      <c r="H141" s="155">
        <v>2.88</v>
      </c>
      <c r="I141" s="156"/>
      <c r="L141" s="152"/>
      <c r="M141" s="157"/>
      <c r="T141" s="158"/>
      <c r="AT141" s="153" t="s">
        <v>148</v>
      </c>
      <c r="AU141" s="153" t="s">
        <v>81</v>
      </c>
      <c r="AV141" s="13" t="s">
        <v>81</v>
      </c>
      <c r="AW141" s="13" t="s">
        <v>32</v>
      </c>
      <c r="AX141" s="13" t="s">
        <v>71</v>
      </c>
      <c r="AY141" s="153" t="s">
        <v>137</v>
      </c>
    </row>
    <row r="142" spans="2:65" s="15" customFormat="1" ht="11.25">
      <c r="B142" s="166"/>
      <c r="D142" s="146" t="s">
        <v>148</v>
      </c>
      <c r="E142" s="167" t="s">
        <v>19</v>
      </c>
      <c r="F142" s="168" t="s">
        <v>199</v>
      </c>
      <c r="H142" s="169">
        <v>4.5179999999999998</v>
      </c>
      <c r="I142" s="170"/>
      <c r="L142" s="166"/>
      <c r="M142" s="171"/>
      <c r="T142" s="172"/>
      <c r="AT142" s="167" t="s">
        <v>148</v>
      </c>
      <c r="AU142" s="167" t="s">
        <v>81</v>
      </c>
      <c r="AV142" s="15" t="s">
        <v>161</v>
      </c>
      <c r="AW142" s="15" t="s">
        <v>32</v>
      </c>
      <c r="AX142" s="15" t="s">
        <v>71</v>
      </c>
      <c r="AY142" s="167" t="s">
        <v>137</v>
      </c>
    </row>
    <row r="143" spans="2:65" s="14" customFormat="1" ht="11.25">
      <c r="B143" s="159"/>
      <c r="D143" s="146" t="s">
        <v>148</v>
      </c>
      <c r="E143" s="160" t="s">
        <v>19</v>
      </c>
      <c r="F143" s="161" t="s">
        <v>153</v>
      </c>
      <c r="H143" s="162">
        <v>8.5030000000000001</v>
      </c>
      <c r="I143" s="163"/>
      <c r="L143" s="159"/>
      <c r="M143" s="164"/>
      <c r="T143" s="165"/>
      <c r="AT143" s="160" t="s">
        <v>148</v>
      </c>
      <c r="AU143" s="160" t="s">
        <v>81</v>
      </c>
      <c r="AV143" s="14" t="s">
        <v>144</v>
      </c>
      <c r="AW143" s="14" t="s">
        <v>32</v>
      </c>
      <c r="AX143" s="14" t="s">
        <v>79</v>
      </c>
      <c r="AY143" s="160" t="s">
        <v>137</v>
      </c>
    </row>
    <row r="144" spans="2:65" s="1" customFormat="1" ht="16.5" customHeight="1">
      <c r="B144" s="33"/>
      <c r="C144" s="173" t="s">
        <v>203</v>
      </c>
      <c r="D144" s="173" t="s">
        <v>204</v>
      </c>
      <c r="E144" s="174" t="s">
        <v>205</v>
      </c>
      <c r="F144" s="175" t="s">
        <v>206</v>
      </c>
      <c r="G144" s="176" t="s">
        <v>182</v>
      </c>
      <c r="H144" s="177">
        <v>7.173</v>
      </c>
      <c r="I144" s="178"/>
      <c r="J144" s="179">
        <f>ROUND(I144*H144,2)</f>
        <v>0</v>
      </c>
      <c r="K144" s="175" t="s">
        <v>143</v>
      </c>
      <c r="L144" s="180"/>
      <c r="M144" s="181" t="s">
        <v>19</v>
      </c>
      <c r="N144" s="182" t="s">
        <v>42</v>
      </c>
      <c r="P144" s="137">
        <f>O144*H144</f>
        <v>0</v>
      </c>
      <c r="Q144" s="137">
        <v>1</v>
      </c>
      <c r="R144" s="137">
        <f>Q144*H144</f>
        <v>7.173</v>
      </c>
      <c r="S144" s="137">
        <v>0</v>
      </c>
      <c r="T144" s="138">
        <f>S144*H144</f>
        <v>0</v>
      </c>
      <c r="AR144" s="139" t="s">
        <v>191</v>
      </c>
      <c r="AT144" s="139" t="s">
        <v>204</v>
      </c>
      <c r="AU144" s="139" t="s">
        <v>81</v>
      </c>
      <c r="AY144" s="18" t="s">
        <v>137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144</v>
      </c>
      <c r="BM144" s="139" t="s">
        <v>207</v>
      </c>
    </row>
    <row r="145" spans="2:65" s="13" customFormat="1" ht="11.25">
      <c r="B145" s="152"/>
      <c r="D145" s="146" t="s">
        <v>148</v>
      </c>
      <c r="E145" s="153" t="s">
        <v>19</v>
      </c>
      <c r="F145" s="154" t="s">
        <v>208</v>
      </c>
      <c r="H145" s="155">
        <v>7.173</v>
      </c>
      <c r="I145" s="156"/>
      <c r="L145" s="152"/>
      <c r="M145" s="157"/>
      <c r="T145" s="158"/>
      <c r="AT145" s="153" t="s">
        <v>148</v>
      </c>
      <c r="AU145" s="153" t="s">
        <v>81</v>
      </c>
      <c r="AV145" s="13" t="s">
        <v>81</v>
      </c>
      <c r="AW145" s="13" t="s">
        <v>32</v>
      </c>
      <c r="AX145" s="13" t="s">
        <v>79</v>
      </c>
      <c r="AY145" s="153" t="s">
        <v>137</v>
      </c>
    </row>
    <row r="146" spans="2:65" s="1" customFormat="1" ht="21.75" customHeight="1">
      <c r="B146" s="33"/>
      <c r="C146" s="128" t="s">
        <v>209</v>
      </c>
      <c r="D146" s="128" t="s">
        <v>139</v>
      </c>
      <c r="E146" s="129" t="s">
        <v>210</v>
      </c>
      <c r="F146" s="130" t="s">
        <v>211</v>
      </c>
      <c r="G146" s="131" t="s">
        <v>142</v>
      </c>
      <c r="H146" s="132">
        <v>49.64</v>
      </c>
      <c r="I146" s="133"/>
      <c r="J146" s="134">
        <f>ROUND(I146*H146,2)</f>
        <v>0</v>
      </c>
      <c r="K146" s="130" t="s">
        <v>143</v>
      </c>
      <c r="L146" s="33"/>
      <c r="M146" s="135" t="s">
        <v>19</v>
      </c>
      <c r="N146" s="136" t="s">
        <v>42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144</v>
      </c>
      <c r="AT146" s="139" t="s">
        <v>139</v>
      </c>
      <c r="AU146" s="139" t="s">
        <v>81</v>
      </c>
      <c r="AY146" s="18" t="s">
        <v>137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79</v>
      </c>
      <c r="BK146" s="140">
        <f>ROUND(I146*H146,2)</f>
        <v>0</v>
      </c>
      <c r="BL146" s="18" t="s">
        <v>144</v>
      </c>
      <c r="BM146" s="139" t="s">
        <v>212</v>
      </c>
    </row>
    <row r="147" spans="2:65" s="1" customFormat="1" ht="11.25">
      <c r="B147" s="33"/>
      <c r="D147" s="141" t="s">
        <v>146</v>
      </c>
      <c r="F147" s="142" t="s">
        <v>213</v>
      </c>
      <c r="I147" s="143"/>
      <c r="L147" s="33"/>
      <c r="M147" s="144"/>
      <c r="T147" s="54"/>
      <c r="AT147" s="18" t="s">
        <v>146</v>
      </c>
      <c r="AU147" s="18" t="s">
        <v>81</v>
      </c>
    </row>
    <row r="148" spans="2:65" s="12" customFormat="1" ht="11.25">
      <c r="B148" s="145"/>
      <c r="D148" s="146" t="s">
        <v>148</v>
      </c>
      <c r="E148" s="147" t="s">
        <v>19</v>
      </c>
      <c r="F148" s="148" t="s">
        <v>149</v>
      </c>
      <c r="H148" s="147" t="s">
        <v>19</v>
      </c>
      <c r="I148" s="149"/>
      <c r="L148" s="145"/>
      <c r="M148" s="150"/>
      <c r="T148" s="151"/>
      <c r="AT148" s="147" t="s">
        <v>148</v>
      </c>
      <c r="AU148" s="147" t="s">
        <v>81</v>
      </c>
      <c r="AV148" s="12" t="s">
        <v>79</v>
      </c>
      <c r="AW148" s="12" t="s">
        <v>32</v>
      </c>
      <c r="AX148" s="12" t="s">
        <v>71</v>
      </c>
      <c r="AY148" s="147" t="s">
        <v>137</v>
      </c>
    </row>
    <row r="149" spans="2:65" s="13" customFormat="1" ht="11.25">
      <c r="B149" s="152"/>
      <c r="D149" s="146" t="s">
        <v>148</v>
      </c>
      <c r="E149" s="153" t="s">
        <v>19</v>
      </c>
      <c r="F149" s="154" t="s">
        <v>150</v>
      </c>
      <c r="H149" s="155">
        <v>24.64</v>
      </c>
      <c r="I149" s="156"/>
      <c r="L149" s="152"/>
      <c r="M149" s="157"/>
      <c r="T149" s="158"/>
      <c r="AT149" s="153" t="s">
        <v>148</v>
      </c>
      <c r="AU149" s="153" t="s">
        <v>81</v>
      </c>
      <c r="AV149" s="13" t="s">
        <v>81</v>
      </c>
      <c r="AW149" s="13" t="s">
        <v>32</v>
      </c>
      <c r="AX149" s="13" t="s">
        <v>71</v>
      </c>
      <c r="AY149" s="153" t="s">
        <v>137</v>
      </c>
    </row>
    <row r="150" spans="2:65" s="12" customFormat="1" ht="11.25">
      <c r="B150" s="145"/>
      <c r="D150" s="146" t="s">
        <v>148</v>
      </c>
      <c r="E150" s="147" t="s">
        <v>19</v>
      </c>
      <c r="F150" s="148" t="s">
        <v>151</v>
      </c>
      <c r="H150" s="147" t="s">
        <v>19</v>
      </c>
      <c r="I150" s="149"/>
      <c r="L150" s="145"/>
      <c r="M150" s="150"/>
      <c r="T150" s="151"/>
      <c r="AT150" s="147" t="s">
        <v>148</v>
      </c>
      <c r="AU150" s="147" t="s">
        <v>81</v>
      </c>
      <c r="AV150" s="12" t="s">
        <v>79</v>
      </c>
      <c r="AW150" s="12" t="s">
        <v>32</v>
      </c>
      <c r="AX150" s="12" t="s">
        <v>71</v>
      </c>
      <c r="AY150" s="147" t="s">
        <v>137</v>
      </c>
    </row>
    <row r="151" spans="2:65" s="13" customFormat="1" ht="11.25">
      <c r="B151" s="152"/>
      <c r="D151" s="146" t="s">
        <v>148</v>
      </c>
      <c r="E151" s="153" t="s">
        <v>19</v>
      </c>
      <c r="F151" s="154" t="s">
        <v>152</v>
      </c>
      <c r="H151" s="155">
        <v>25</v>
      </c>
      <c r="I151" s="156"/>
      <c r="L151" s="152"/>
      <c r="M151" s="157"/>
      <c r="T151" s="158"/>
      <c r="AT151" s="153" t="s">
        <v>148</v>
      </c>
      <c r="AU151" s="153" t="s">
        <v>81</v>
      </c>
      <c r="AV151" s="13" t="s">
        <v>81</v>
      </c>
      <c r="AW151" s="13" t="s">
        <v>32</v>
      </c>
      <c r="AX151" s="13" t="s">
        <v>71</v>
      </c>
      <c r="AY151" s="153" t="s">
        <v>137</v>
      </c>
    </row>
    <row r="152" spans="2:65" s="14" customFormat="1" ht="11.25">
      <c r="B152" s="159"/>
      <c r="D152" s="146" t="s">
        <v>148</v>
      </c>
      <c r="E152" s="160" t="s">
        <v>19</v>
      </c>
      <c r="F152" s="161" t="s">
        <v>153</v>
      </c>
      <c r="H152" s="162">
        <v>49.64</v>
      </c>
      <c r="I152" s="163"/>
      <c r="L152" s="159"/>
      <c r="M152" s="164"/>
      <c r="T152" s="165"/>
      <c r="AT152" s="160" t="s">
        <v>148</v>
      </c>
      <c r="AU152" s="160" t="s">
        <v>81</v>
      </c>
      <c r="AV152" s="14" t="s">
        <v>144</v>
      </c>
      <c r="AW152" s="14" t="s">
        <v>32</v>
      </c>
      <c r="AX152" s="14" t="s">
        <v>79</v>
      </c>
      <c r="AY152" s="160" t="s">
        <v>137</v>
      </c>
    </row>
    <row r="153" spans="2:65" s="11" customFormat="1" ht="22.9" customHeight="1">
      <c r="B153" s="116"/>
      <c r="D153" s="117" t="s">
        <v>70</v>
      </c>
      <c r="E153" s="126" t="s">
        <v>81</v>
      </c>
      <c r="F153" s="126" t="s">
        <v>214</v>
      </c>
      <c r="I153" s="119"/>
      <c r="J153" s="127">
        <f>BK153</f>
        <v>0</v>
      </c>
      <c r="L153" s="116"/>
      <c r="M153" s="121"/>
      <c r="P153" s="122">
        <f>SUM(P154:P191)</f>
        <v>0</v>
      </c>
      <c r="R153" s="122">
        <f>SUM(R154:R191)</f>
        <v>24.905006689999997</v>
      </c>
      <c r="T153" s="123">
        <f>SUM(T154:T191)</f>
        <v>0</v>
      </c>
      <c r="AR153" s="117" t="s">
        <v>79</v>
      </c>
      <c r="AT153" s="124" t="s">
        <v>70</v>
      </c>
      <c r="AU153" s="124" t="s">
        <v>79</v>
      </c>
      <c r="AY153" s="117" t="s">
        <v>137</v>
      </c>
      <c r="BK153" s="125">
        <f>SUM(BK154:BK191)</f>
        <v>0</v>
      </c>
    </row>
    <row r="154" spans="2:65" s="1" customFormat="1" ht="16.5" customHeight="1">
      <c r="B154" s="33"/>
      <c r="C154" s="128" t="s">
        <v>215</v>
      </c>
      <c r="D154" s="128" t="s">
        <v>139</v>
      </c>
      <c r="E154" s="129" t="s">
        <v>216</v>
      </c>
      <c r="F154" s="130" t="s">
        <v>217</v>
      </c>
      <c r="G154" s="131" t="s">
        <v>156</v>
      </c>
      <c r="H154" s="132">
        <v>0.79700000000000004</v>
      </c>
      <c r="I154" s="133"/>
      <c r="J154" s="134">
        <f>ROUND(I154*H154,2)</f>
        <v>0</v>
      </c>
      <c r="K154" s="130" t="s">
        <v>143</v>
      </c>
      <c r="L154" s="33"/>
      <c r="M154" s="135" t="s">
        <v>19</v>
      </c>
      <c r="N154" s="136" t="s">
        <v>42</v>
      </c>
      <c r="P154" s="137">
        <f>O154*H154</f>
        <v>0</v>
      </c>
      <c r="Q154" s="137">
        <v>2.3010199999999998</v>
      </c>
      <c r="R154" s="137">
        <f>Q154*H154</f>
        <v>1.83391294</v>
      </c>
      <c r="S154" s="137">
        <v>0</v>
      </c>
      <c r="T154" s="138">
        <f>S154*H154</f>
        <v>0</v>
      </c>
      <c r="AR154" s="139" t="s">
        <v>144</v>
      </c>
      <c r="AT154" s="139" t="s">
        <v>139</v>
      </c>
      <c r="AU154" s="139" t="s">
        <v>81</v>
      </c>
      <c r="AY154" s="18" t="s">
        <v>137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79</v>
      </c>
      <c r="BK154" s="140">
        <f>ROUND(I154*H154,2)</f>
        <v>0</v>
      </c>
      <c r="BL154" s="18" t="s">
        <v>144</v>
      </c>
      <c r="BM154" s="139" t="s">
        <v>218</v>
      </c>
    </row>
    <row r="155" spans="2:65" s="1" customFormat="1" ht="11.25">
      <c r="B155" s="33"/>
      <c r="D155" s="141" t="s">
        <v>146</v>
      </c>
      <c r="F155" s="142" t="s">
        <v>219</v>
      </c>
      <c r="I155" s="143"/>
      <c r="L155" s="33"/>
      <c r="M155" s="144"/>
      <c r="T155" s="54"/>
      <c r="AT155" s="18" t="s">
        <v>146</v>
      </c>
      <c r="AU155" s="18" t="s">
        <v>81</v>
      </c>
    </row>
    <row r="156" spans="2:65" s="12" customFormat="1" ht="11.25">
      <c r="B156" s="145"/>
      <c r="D156" s="146" t="s">
        <v>148</v>
      </c>
      <c r="E156" s="147" t="s">
        <v>19</v>
      </c>
      <c r="F156" s="148" t="s">
        <v>220</v>
      </c>
      <c r="H156" s="147" t="s">
        <v>19</v>
      </c>
      <c r="I156" s="149"/>
      <c r="L156" s="145"/>
      <c r="M156" s="150"/>
      <c r="T156" s="151"/>
      <c r="AT156" s="147" t="s">
        <v>148</v>
      </c>
      <c r="AU156" s="147" t="s">
        <v>81</v>
      </c>
      <c r="AV156" s="12" t="s">
        <v>79</v>
      </c>
      <c r="AW156" s="12" t="s">
        <v>32</v>
      </c>
      <c r="AX156" s="12" t="s">
        <v>71</v>
      </c>
      <c r="AY156" s="147" t="s">
        <v>137</v>
      </c>
    </row>
    <row r="157" spans="2:65" s="13" customFormat="1" ht="11.25">
      <c r="B157" s="152"/>
      <c r="D157" s="146" t="s">
        <v>148</v>
      </c>
      <c r="E157" s="153" t="s">
        <v>19</v>
      </c>
      <c r="F157" s="154" t="s">
        <v>221</v>
      </c>
      <c r="H157" s="155">
        <v>0.374</v>
      </c>
      <c r="I157" s="156"/>
      <c r="L157" s="152"/>
      <c r="M157" s="157"/>
      <c r="T157" s="158"/>
      <c r="AT157" s="153" t="s">
        <v>148</v>
      </c>
      <c r="AU157" s="153" t="s">
        <v>81</v>
      </c>
      <c r="AV157" s="13" t="s">
        <v>81</v>
      </c>
      <c r="AW157" s="13" t="s">
        <v>32</v>
      </c>
      <c r="AX157" s="13" t="s">
        <v>71</v>
      </c>
      <c r="AY157" s="153" t="s">
        <v>137</v>
      </c>
    </row>
    <row r="158" spans="2:65" s="13" customFormat="1" ht="11.25">
      <c r="B158" s="152"/>
      <c r="D158" s="146" t="s">
        <v>148</v>
      </c>
      <c r="E158" s="153" t="s">
        <v>19</v>
      </c>
      <c r="F158" s="154" t="s">
        <v>222</v>
      </c>
      <c r="H158" s="155">
        <v>0.42299999999999999</v>
      </c>
      <c r="I158" s="156"/>
      <c r="L158" s="152"/>
      <c r="M158" s="157"/>
      <c r="T158" s="158"/>
      <c r="AT158" s="153" t="s">
        <v>148</v>
      </c>
      <c r="AU158" s="153" t="s">
        <v>81</v>
      </c>
      <c r="AV158" s="13" t="s">
        <v>81</v>
      </c>
      <c r="AW158" s="13" t="s">
        <v>32</v>
      </c>
      <c r="AX158" s="13" t="s">
        <v>71</v>
      </c>
      <c r="AY158" s="153" t="s">
        <v>137</v>
      </c>
    </row>
    <row r="159" spans="2:65" s="14" customFormat="1" ht="11.25">
      <c r="B159" s="159"/>
      <c r="D159" s="146" t="s">
        <v>148</v>
      </c>
      <c r="E159" s="160" t="s">
        <v>19</v>
      </c>
      <c r="F159" s="161" t="s">
        <v>153</v>
      </c>
      <c r="H159" s="162">
        <v>0.79700000000000004</v>
      </c>
      <c r="I159" s="163"/>
      <c r="L159" s="159"/>
      <c r="M159" s="164"/>
      <c r="T159" s="165"/>
      <c r="AT159" s="160" t="s">
        <v>148</v>
      </c>
      <c r="AU159" s="160" t="s">
        <v>81</v>
      </c>
      <c r="AV159" s="14" t="s">
        <v>144</v>
      </c>
      <c r="AW159" s="14" t="s">
        <v>32</v>
      </c>
      <c r="AX159" s="14" t="s">
        <v>79</v>
      </c>
      <c r="AY159" s="160" t="s">
        <v>137</v>
      </c>
    </row>
    <row r="160" spans="2:65" s="1" customFormat="1" ht="21.75" customHeight="1">
      <c r="B160" s="33"/>
      <c r="C160" s="128" t="s">
        <v>8</v>
      </c>
      <c r="D160" s="128" t="s">
        <v>139</v>
      </c>
      <c r="E160" s="129" t="s">
        <v>223</v>
      </c>
      <c r="F160" s="130" t="s">
        <v>224</v>
      </c>
      <c r="G160" s="131" t="s">
        <v>156</v>
      </c>
      <c r="H160" s="132">
        <v>3.3420000000000001</v>
      </c>
      <c r="I160" s="133"/>
      <c r="J160" s="134">
        <f>ROUND(I160*H160,2)</f>
        <v>0</v>
      </c>
      <c r="K160" s="130" t="s">
        <v>143</v>
      </c>
      <c r="L160" s="33"/>
      <c r="M160" s="135" t="s">
        <v>19</v>
      </c>
      <c r="N160" s="136" t="s">
        <v>42</v>
      </c>
      <c r="P160" s="137">
        <f>O160*H160</f>
        <v>0</v>
      </c>
      <c r="Q160" s="137">
        <v>2.5018699999999998</v>
      </c>
      <c r="R160" s="137">
        <f>Q160*H160</f>
        <v>8.3612495399999993</v>
      </c>
      <c r="S160" s="137">
        <v>0</v>
      </c>
      <c r="T160" s="138">
        <f>S160*H160</f>
        <v>0</v>
      </c>
      <c r="AR160" s="139" t="s">
        <v>144</v>
      </c>
      <c r="AT160" s="139" t="s">
        <v>139</v>
      </c>
      <c r="AU160" s="139" t="s">
        <v>81</v>
      </c>
      <c r="AY160" s="18" t="s">
        <v>137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79</v>
      </c>
      <c r="BK160" s="140">
        <f>ROUND(I160*H160,2)</f>
        <v>0</v>
      </c>
      <c r="BL160" s="18" t="s">
        <v>144</v>
      </c>
      <c r="BM160" s="139" t="s">
        <v>225</v>
      </c>
    </row>
    <row r="161" spans="2:65" s="1" customFormat="1" ht="11.25">
      <c r="B161" s="33"/>
      <c r="D161" s="141" t="s">
        <v>146</v>
      </c>
      <c r="F161" s="142" t="s">
        <v>226</v>
      </c>
      <c r="I161" s="143"/>
      <c r="L161" s="33"/>
      <c r="M161" s="144"/>
      <c r="T161" s="54"/>
      <c r="AT161" s="18" t="s">
        <v>146</v>
      </c>
      <c r="AU161" s="18" t="s">
        <v>81</v>
      </c>
    </row>
    <row r="162" spans="2:65" s="12" customFormat="1" ht="11.25">
      <c r="B162" s="145"/>
      <c r="D162" s="146" t="s">
        <v>148</v>
      </c>
      <c r="E162" s="147" t="s">
        <v>19</v>
      </c>
      <c r="F162" s="148" t="s">
        <v>227</v>
      </c>
      <c r="H162" s="147" t="s">
        <v>19</v>
      </c>
      <c r="I162" s="149"/>
      <c r="L162" s="145"/>
      <c r="M162" s="150"/>
      <c r="T162" s="151"/>
      <c r="AT162" s="147" t="s">
        <v>148</v>
      </c>
      <c r="AU162" s="147" t="s">
        <v>81</v>
      </c>
      <c r="AV162" s="12" t="s">
        <v>79</v>
      </c>
      <c r="AW162" s="12" t="s">
        <v>32</v>
      </c>
      <c r="AX162" s="12" t="s">
        <v>71</v>
      </c>
      <c r="AY162" s="147" t="s">
        <v>137</v>
      </c>
    </row>
    <row r="163" spans="2:65" s="13" customFormat="1" ht="11.25">
      <c r="B163" s="152"/>
      <c r="D163" s="146" t="s">
        <v>148</v>
      </c>
      <c r="E163" s="153" t="s">
        <v>19</v>
      </c>
      <c r="F163" s="154" t="s">
        <v>228</v>
      </c>
      <c r="H163" s="155">
        <v>3.3420000000000001</v>
      </c>
      <c r="I163" s="156"/>
      <c r="L163" s="152"/>
      <c r="M163" s="157"/>
      <c r="T163" s="158"/>
      <c r="AT163" s="153" t="s">
        <v>148</v>
      </c>
      <c r="AU163" s="153" t="s">
        <v>81</v>
      </c>
      <c r="AV163" s="13" t="s">
        <v>81</v>
      </c>
      <c r="AW163" s="13" t="s">
        <v>32</v>
      </c>
      <c r="AX163" s="13" t="s">
        <v>79</v>
      </c>
      <c r="AY163" s="153" t="s">
        <v>137</v>
      </c>
    </row>
    <row r="164" spans="2:65" s="1" customFormat="1" ht="16.5" customHeight="1">
      <c r="B164" s="33"/>
      <c r="C164" s="128" t="s">
        <v>229</v>
      </c>
      <c r="D164" s="128" t="s">
        <v>139</v>
      </c>
      <c r="E164" s="129" t="s">
        <v>230</v>
      </c>
      <c r="F164" s="130" t="s">
        <v>231</v>
      </c>
      <c r="G164" s="131" t="s">
        <v>142</v>
      </c>
      <c r="H164" s="132">
        <v>6.6</v>
      </c>
      <c r="I164" s="133"/>
      <c r="J164" s="134">
        <f>ROUND(I164*H164,2)</f>
        <v>0</v>
      </c>
      <c r="K164" s="130" t="s">
        <v>143</v>
      </c>
      <c r="L164" s="33"/>
      <c r="M164" s="135" t="s">
        <v>19</v>
      </c>
      <c r="N164" s="136" t="s">
        <v>42</v>
      </c>
      <c r="P164" s="137">
        <f>O164*H164</f>
        <v>0</v>
      </c>
      <c r="Q164" s="137">
        <v>2.9399999999999999E-3</v>
      </c>
      <c r="R164" s="137">
        <f>Q164*H164</f>
        <v>1.9403999999999998E-2</v>
      </c>
      <c r="S164" s="137">
        <v>0</v>
      </c>
      <c r="T164" s="138">
        <f>S164*H164</f>
        <v>0</v>
      </c>
      <c r="AR164" s="139" t="s">
        <v>144</v>
      </c>
      <c r="AT164" s="139" t="s">
        <v>139</v>
      </c>
      <c r="AU164" s="139" t="s">
        <v>81</v>
      </c>
      <c r="AY164" s="18" t="s">
        <v>137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79</v>
      </c>
      <c r="BK164" s="140">
        <f>ROUND(I164*H164,2)</f>
        <v>0</v>
      </c>
      <c r="BL164" s="18" t="s">
        <v>144</v>
      </c>
      <c r="BM164" s="139" t="s">
        <v>232</v>
      </c>
    </row>
    <row r="165" spans="2:65" s="1" customFormat="1" ht="11.25">
      <c r="B165" s="33"/>
      <c r="D165" s="141" t="s">
        <v>146</v>
      </c>
      <c r="F165" s="142" t="s">
        <v>233</v>
      </c>
      <c r="I165" s="143"/>
      <c r="L165" s="33"/>
      <c r="M165" s="144"/>
      <c r="T165" s="54"/>
      <c r="AT165" s="18" t="s">
        <v>146</v>
      </c>
      <c r="AU165" s="18" t="s">
        <v>81</v>
      </c>
    </row>
    <row r="166" spans="2:65" s="12" customFormat="1" ht="11.25">
      <c r="B166" s="145"/>
      <c r="D166" s="146" t="s">
        <v>148</v>
      </c>
      <c r="E166" s="147" t="s">
        <v>19</v>
      </c>
      <c r="F166" s="148" t="s">
        <v>227</v>
      </c>
      <c r="H166" s="147" t="s">
        <v>19</v>
      </c>
      <c r="I166" s="149"/>
      <c r="L166" s="145"/>
      <c r="M166" s="150"/>
      <c r="T166" s="151"/>
      <c r="AT166" s="147" t="s">
        <v>148</v>
      </c>
      <c r="AU166" s="147" t="s">
        <v>81</v>
      </c>
      <c r="AV166" s="12" t="s">
        <v>79</v>
      </c>
      <c r="AW166" s="12" t="s">
        <v>32</v>
      </c>
      <c r="AX166" s="12" t="s">
        <v>71</v>
      </c>
      <c r="AY166" s="147" t="s">
        <v>137</v>
      </c>
    </row>
    <row r="167" spans="2:65" s="13" customFormat="1" ht="11.25">
      <c r="B167" s="152"/>
      <c r="D167" s="146" t="s">
        <v>148</v>
      </c>
      <c r="E167" s="153" t="s">
        <v>19</v>
      </c>
      <c r="F167" s="154" t="s">
        <v>234</v>
      </c>
      <c r="H167" s="155">
        <v>6.6</v>
      </c>
      <c r="I167" s="156"/>
      <c r="L167" s="152"/>
      <c r="M167" s="157"/>
      <c r="T167" s="158"/>
      <c r="AT167" s="153" t="s">
        <v>148</v>
      </c>
      <c r="AU167" s="153" t="s">
        <v>81</v>
      </c>
      <c r="AV167" s="13" t="s">
        <v>81</v>
      </c>
      <c r="AW167" s="13" t="s">
        <v>32</v>
      </c>
      <c r="AX167" s="13" t="s">
        <v>79</v>
      </c>
      <c r="AY167" s="153" t="s">
        <v>137</v>
      </c>
    </row>
    <row r="168" spans="2:65" s="1" customFormat="1" ht="16.5" customHeight="1">
      <c r="B168" s="33"/>
      <c r="C168" s="128" t="s">
        <v>235</v>
      </c>
      <c r="D168" s="128" t="s">
        <v>139</v>
      </c>
      <c r="E168" s="129" t="s">
        <v>236</v>
      </c>
      <c r="F168" s="130" t="s">
        <v>237</v>
      </c>
      <c r="G168" s="131" t="s">
        <v>142</v>
      </c>
      <c r="H168" s="132">
        <v>6.6</v>
      </c>
      <c r="I168" s="133"/>
      <c r="J168" s="134">
        <f>ROUND(I168*H168,2)</f>
        <v>0</v>
      </c>
      <c r="K168" s="130" t="s">
        <v>143</v>
      </c>
      <c r="L168" s="33"/>
      <c r="M168" s="135" t="s">
        <v>19</v>
      </c>
      <c r="N168" s="136" t="s">
        <v>42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144</v>
      </c>
      <c r="AT168" s="139" t="s">
        <v>139</v>
      </c>
      <c r="AU168" s="139" t="s">
        <v>81</v>
      </c>
      <c r="AY168" s="18" t="s">
        <v>137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79</v>
      </c>
      <c r="BK168" s="140">
        <f>ROUND(I168*H168,2)</f>
        <v>0</v>
      </c>
      <c r="BL168" s="18" t="s">
        <v>144</v>
      </c>
      <c r="BM168" s="139" t="s">
        <v>238</v>
      </c>
    </row>
    <row r="169" spans="2:65" s="1" customFormat="1" ht="11.25">
      <c r="B169" s="33"/>
      <c r="D169" s="141" t="s">
        <v>146</v>
      </c>
      <c r="F169" s="142" t="s">
        <v>239</v>
      </c>
      <c r="I169" s="143"/>
      <c r="L169" s="33"/>
      <c r="M169" s="144"/>
      <c r="T169" s="54"/>
      <c r="AT169" s="18" t="s">
        <v>146</v>
      </c>
      <c r="AU169" s="18" t="s">
        <v>81</v>
      </c>
    </row>
    <row r="170" spans="2:65" s="1" customFormat="1" ht="16.5" customHeight="1">
      <c r="B170" s="33"/>
      <c r="C170" s="128" t="s">
        <v>240</v>
      </c>
      <c r="D170" s="128" t="s">
        <v>139</v>
      </c>
      <c r="E170" s="129" t="s">
        <v>241</v>
      </c>
      <c r="F170" s="130" t="s">
        <v>242</v>
      </c>
      <c r="G170" s="131" t="s">
        <v>182</v>
      </c>
      <c r="H170" s="132">
        <v>0.16900000000000001</v>
      </c>
      <c r="I170" s="133"/>
      <c r="J170" s="134">
        <f>ROUND(I170*H170,2)</f>
        <v>0</v>
      </c>
      <c r="K170" s="130" t="s">
        <v>143</v>
      </c>
      <c r="L170" s="33"/>
      <c r="M170" s="135" t="s">
        <v>19</v>
      </c>
      <c r="N170" s="136" t="s">
        <v>42</v>
      </c>
      <c r="P170" s="137">
        <f>O170*H170</f>
        <v>0</v>
      </c>
      <c r="Q170" s="137">
        <v>1.06277</v>
      </c>
      <c r="R170" s="137">
        <f>Q170*H170</f>
        <v>0.17960813</v>
      </c>
      <c r="S170" s="137">
        <v>0</v>
      </c>
      <c r="T170" s="138">
        <f>S170*H170</f>
        <v>0</v>
      </c>
      <c r="AR170" s="139" t="s">
        <v>144</v>
      </c>
      <c r="AT170" s="139" t="s">
        <v>139</v>
      </c>
      <c r="AU170" s="139" t="s">
        <v>81</v>
      </c>
      <c r="AY170" s="18" t="s">
        <v>137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79</v>
      </c>
      <c r="BK170" s="140">
        <f>ROUND(I170*H170,2)</f>
        <v>0</v>
      </c>
      <c r="BL170" s="18" t="s">
        <v>144</v>
      </c>
      <c r="BM170" s="139" t="s">
        <v>243</v>
      </c>
    </row>
    <row r="171" spans="2:65" s="1" customFormat="1" ht="11.25">
      <c r="B171" s="33"/>
      <c r="D171" s="141" t="s">
        <v>146</v>
      </c>
      <c r="F171" s="142" t="s">
        <v>244</v>
      </c>
      <c r="I171" s="143"/>
      <c r="L171" s="33"/>
      <c r="M171" s="144"/>
      <c r="T171" s="54"/>
      <c r="AT171" s="18" t="s">
        <v>146</v>
      </c>
      <c r="AU171" s="18" t="s">
        <v>81</v>
      </c>
    </row>
    <row r="172" spans="2:65" s="12" customFormat="1" ht="11.25">
      <c r="B172" s="145"/>
      <c r="D172" s="146" t="s">
        <v>148</v>
      </c>
      <c r="E172" s="147" t="s">
        <v>19</v>
      </c>
      <c r="F172" s="148" t="s">
        <v>227</v>
      </c>
      <c r="H172" s="147" t="s">
        <v>19</v>
      </c>
      <c r="I172" s="149"/>
      <c r="L172" s="145"/>
      <c r="M172" s="150"/>
      <c r="T172" s="151"/>
      <c r="AT172" s="147" t="s">
        <v>148</v>
      </c>
      <c r="AU172" s="147" t="s">
        <v>81</v>
      </c>
      <c r="AV172" s="12" t="s">
        <v>79</v>
      </c>
      <c r="AW172" s="12" t="s">
        <v>32</v>
      </c>
      <c r="AX172" s="12" t="s">
        <v>71</v>
      </c>
      <c r="AY172" s="147" t="s">
        <v>137</v>
      </c>
    </row>
    <row r="173" spans="2:65" s="12" customFormat="1" ht="11.25">
      <c r="B173" s="145"/>
      <c r="D173" s="146" t="s">
        <v>148</v>
      </c>
      <c r="E173" s="147" t="s">
        <v>19</v>
      </c>
      <c r="F173" s="148" t="s">
        <v>245</v>
      </c>
      <c r="H173" s="147" t="s">
        <v>19</v>
      </c>
      <c r="I173" s="149"/>
      <c r="L173" s="145"/>
      <c r="M173" s="150"/>
      <c r="T173" s="151"/>
      <c r="AT173" s="147" t="s">
        <v>148</v>
      </c>
      <c r="AU173" s="147" t="s">
        <v>81</v>
      </c>
      <c r="AV173" s="12" t="s">
        <v>79</v>
      </c>
      <c r="AW173" s="12" t="s">
        <v>32</v>
      </c>
      <c r="AX173" s="12" t="s">
        <v>71</v>
      </c>
      <c r="AY173" s="147" t="s">
        <v>137</v>
      </c>
    </row>
    <row r="174" spans="2:65" s="13" customFormat="1" ht="11.25">
      <c r="B174" s="152"/>
      <c r="D174" s="146" t="s">
        <v>148</v>
      </c>
      <c r="E174" s="153" t="s">
        <v>19</v>
      </c>
      <c r="F174" s="154" t="s">
        <v>246</v>
      </c>
      <c r="H174" s="155">
        <v>0.16900000000000001</v>
      </c>
      <c r="I174" s="156"/>
      <c r="L174" s="152"/>
      <c r="M174" s="157"/>
      <c r="T174" s="158"/>
      <c r="AT174" s="153" t="s">
        <v>148</v>
      </c>
      <c r="AU174" s="153" t="s">
        <v>81</v>
      </c>
      <c r="AV174" s="13" t="s">
        <v>81</v>
      </c>
      <c r="AW174" s="13" t="s">
        <v>32</v>
      </c>
      <c r="AX174" s="13" t="s">
        <v>79</v>
      </c>
      <c r="AY174" s="153" t="s">
        <v>137</v>
      </c>
    </row>
    <row r="175" spans="2:65" s="1" customFormat="1" ht="24.2" customHeight="1">
      <c r="B175" s="33"/>
      <c r="C175" s="128" t="s">
        <v>247</v>
      </c>
      <c r="D175" s="128" t="s">
        <v>139</v>
      </c>
      <c r="E175" s="129" t="s">
        <v>248</v>
      </c>
      <c r="F175" s="130" t="s">
        <v>249</v>
      </c>
      <c r="G175" s="131" t="s">
        <v>142</v>
      </c>
      <c r="H175" s="132">
        <v>2.0579999999999998</v>
      </c>
      <c r="I175" s="133"/>
      <c r="J175" s="134">
        <f>ROUND(I175*H175,2)</f>
        <v>0</v>
      </c>
      <c r="K175" s="130" t="s">
        <v>143</v>
      </c>
      <c r="L175" s="33"/>
      <c r="M175" s="135" t="s">
        <v>19</v>
      </c>
      <c r="N175" s="136" t="s">
        <v>42</v>
      </c>
      <c r="P175" s="137">
        <f>O175*H175</f>
        <v>0</v>
      </c>
      <c r="Q175" s="137">
        <v>1.0203599999999999</v>
      </c>
      <c r="R175" s="137">
        <f>Q175*H175</f>
        <v>2.0999008799999999</v>
      </c>
      <c r="S175" s="137">
        <v>0</v>
      </c>
      <c r="T175" s="138">
        <f>S175*H175</f>
        <v>0</v>
      </c>
      <c r="AR175" s="139" t="s">
        <v>144</v>
      </c>
      <c r="AT175" s="139" t="s">
        <v>139</v>
      </c>
      <c r="AU175" s="139" t="s">
        <v>81</v>
      </c>
      <c r="AY175" s="18" t="s">
        <v>137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144</v>
      </c>
      <c r="BM175" s="139" t="s">
        <v>250</v>
      </c>
    </row>
    <row r="176" spans="2:65" s="1" customFormat="1" ht="11.25">
      <c r="B176" s="33"/>
      <c r="D176" s="141" t="s">
        <v>146</v>
      </c>
      <c r="F176" s="142" t="s">
        <v>251</v>
      </c>
      <c r="I176" s="143"/>
      <c r="L176" s="33"/>
      <c r="M176" s="144"/>
      <c r="T176" s="54"/>
      <c r="AT176" s="18" t="s">
        <v>146</v>
      </c>
      <c r="AU176" s="18" t="s">
        <v>81</v>
      </c>
    </row>
    <row r="177" spans="2:65" s="12" customFormat="1" ht="11.25">
      <c r="B177" s="145"/>
      <c r="D177" s="146" t="s">
        <v>148</v>
      </c>
      <c r="E177" s="147" t="s">
        <v>19</v>
      </c>
      <c r="F177" s="148" t="s">
        <v>252</v>
      </c>
      <c r="H177" s="147" t="s">
        <v>19</v>
      </c>
      <c r="I177" s="149"/>
      <c r="L177" s="145"/>
      <c r="M177" s="150"/>
      <c r="T177" s="151"/>
      <c r="AT177" s="147" t="s">
        <v>148</v>
      </c>
      <c r="AU177" s="147" t="s">
        <v>81</v>
      </c>
      <c r="AV177" s="12" t="s">
        <v>79</v>
      </c>
      <c r="AW177" s="12" t="s">
        <v>32</v>
      </c>
      <c r="AX177" s="12" t="s">
        <v>71</v>
      </c>
      <c r="AY177" s="147" t="s">
        <v>137</v>
      </c>
    </row>
    <row r="178" spans="2:65" s="13" customFormat="1" ht="11.25">
      <c r="B178" s="152"/>
      <c r="D178" s="146" t="s">
        <v>148</v>
      </c>
      <c r="E178" s="153" t="s">
        <v>19</v>
      </c>
      <c r="F178" s="154" t="s">
        <v>253</v>
      </c>
      <c r="H178" s="155">
        <v>2.0579999999999998</v>
      </c>
      <c r="I178" s="156"/>
      <c r="L178" s="152"/>
      <c r="M178" s="157"/>
      <c r="T178" s="158"/>
      <c r="AT178" s="153" t="s">
        <v>148</v>
      </c>
      <c r="AU178" s="153" t="s">
        <v>81</v>
      </c>
      <c r="AV178" s="13" t="s">
        <v>81</v>
      </c>
      <c r="AW178" s="13" t="s">
        <v>32</v>
      </c>
      <c r="AX178" s="13" t="s">
        <v>79</v>
      </c>
      <c r="AY178" s="153" t="s">
        <v>137</v>
      </c>
    </row>
    <row r="179" spans="2:65" s="1" customFormat="1" ht="24.2" customHeight="1">
      <c r="B179" s="33"/>
      <c r="C179" s="128" t="s">
        <v>254</v>
      </c>
      <c r="D179" s="128" t="s">
        <v>139</v>
      </c>
      <c r="E179" s="129" t="s">
        <v>255</v>
      </c>
      <c r="F179" s="130" t="s">
        <v>256</v>
      </c>
      <c r="G179" s="131" t="s">
        <v>142</v>
      </c>
      <c r="H179" s="132">
        <v>9.7319999999999993</v>
      </c>
      <c r="I179" s="133"/>
      <c r="J179" s="134">
        <f>ROUND(I179*H179,2)</f>
        <v>0</v>
      </c>
      <c r="K179" s="130" t="s">
        <v>143</v>
      </c>
      <c r="L179" s="33"/>
      <c r="M179" s="135" t="s">
        <v>19</v>
      </c>
      <c r="N179" s="136" t="s">
        <v>42</v>
      </c>
      <c r="P179" s="137">
        <f>O179*H179</f>
        <v>0</v>
      </c>
      <c r="Q179" s="137">
        <v>1.2381500000000001</v>
      </c>
      <c r="R179" s="137">
        <f>Q179*H179</f>
        <v>12.049675799999999</v>
      </c>
      <c r="S179" s="137">
        <v>0</v>
      </c>
      <c r="T179" s="138">
        <f>S179*H179</f>
        <v>0</v>
      </c>
      <c r="AR179" s="139" t="s">
        <v>144</v>
      </c>
      <c r="AT179" s="139" t="s">
        <v>139</v>
      </c>
      <c r="AU179" s="139" t="s">
        <v>81</v>
      </c>
      <c r="AY179" s="18" t="s">
        <v>137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144</v>
      </c>
      <c r="BM179" s="139" t="s">
        <v>257</v>
      </c>
    </row>
    <row r="180" spans="2:65" s="1" customFormat="1" ht="11.25">
      <c r="B180" s="33"/>
      <c r="D180" s="141" t="s">
        <v>146</v>
      </c>
      <c r="F180" s="142" t="s">
        <v>258</v>
      </c>
      <c r="I180" s="143"/>
      <c r="L180" s="33"/>
      <c r="M180" s="144"/>
      <c r="T180" s="54"/>
      <c r="AT180" s="18" t="s">
        <v>146</v>
      </c>
      <c r="AU180" s="18" t="s">
        <v>81</v>
      </c>
    </row>
    <row r="181" spans="2:65" s="12" customFormat="1" ht="11.25">
      <c r="B181" s="145"/>
      <c r="D181" s="146" t="s">
        <v>148</v>
      </c>
      <c r="E181" s="147" t="s">
        <v>19</v>
      </c>
      <c r="F181" s="148" t="s">
        <v>259</v>
      </c>
      <c r="H181" s="147" t="s">
        <v>19</v>
      </c>
      <c r="I181" s="149"/>
      <c r="L181" s="145"/>
      <c r="M181" s="150"/>
      <c r="T181" s="151"/>
      <c r="AT181" s="147" t="s">
        <v>148</v>
      </c>
      <c r="AU181" s="147" t="s">
        <v>81</v>
      </c>
      <c r="AV181" s="12" t="s">
        <v>79</v>
      </c>
      <c r="AW181" s="12" t="s">
        <v>32</v>
      </c>
      <c r="AX181" s="12" t="s">
        <v>71</v>
      </c>
      <c r="AY181" s="147" t="s">
        <v>137</v>
      </c>
    </row>
    <row r="182" spans="2:65" s="13" customFormat="1" ht="11.25">
      <c r="B182" s="152"/>
      <c r="D182" s="146" t="s">
        <v>148</v>
      </c>
      <c r="E182" s="153" t="s">
        <v>19</v>
      </c>
      <c r="F182" s="154" t="s">
        <v>260</v>
      </c>
      <c r="H182" s="155">
        <v>5.6159999999999997</v>
      </c>
      <c r="I182" s="156"/>
      <c r="L182" s="152"/>
      <c r="M182" s="157"/>
      <c r="T182" s="158"/>
      <c r="AT182" s="153" t="s">
        <v>148</v>
      </c>
      <c r="AU182" s="153" t="s">
        <v>81</v>
      </c>
      <c r="AV182" s="13" t="s">
        <v>81</v>
      </c>
      <c r="AW182" s="13" t="s">
        <v>32</v>
      </c>
      <c r="AX182" s="13" t="s">
        <v>71</v>
      </c>
      <c r="AY182" s="153" t="s">
        <v>137</v>
      </c>
    </row>
    <row r="183" spans="2:65" s="13" customFormat="1" ht="11.25">
      <c r="B183" s="152"/>
      <c r="D183" s="146" t="s">
        <v>148</v>
      </c>
      <c r="E183" s="153" t="s">
        <v>19</v>
      </c>
      <c r="F183" s="154" t="s">
        <v>261</v>
      </c>
      <c r="H183" s="155">
        <v>4.1159999999999997</v>
      </c>
      <c r="I183" s="156"/>
      <c r="L183" s="152"/>
      <c r="M183" s="157"/>
      <c r="T183" s="158"/>
      <c r="AT183" s="153" t="s">
        <v>148</v>
      </c>
      <c r="AU183" s="153" t="s">
        <v>81</v>
      </c>
      <c r="AV183" s="13" t="s">
        <v>81</v>
      </c>
      <c r="AW183" s="13" t="s">
        <v>32</v>
      </c>
      <c r="AX183" s="13" t="s">
        <v>71</v>
      </c>
      <c r="AY183" s="153" t="s">
        <v>137</v>
      </c>
    </row>
    <row r="184" spans="2:65" s="14" customFormat="1" ht="11.25">
      <c r="B184" s="159"/>
      <c r="D184" s="146" t="s">
        <v>148</v>
      </c>
      <c r="E184" s="160" t="s">
        <v>19</v>
      </c>
      <c r="F184" s="161" t="s">
        <v>153</v>
      </c>
      <c r="H184" s="162">
        <v>9.7319999999999993</v>
      </c>
      <c r="I184" s="163"/>
      <c r="L184" s="159"/>
      <c r="M184" s="164"/>
      <c r="T184" s="165"/>
      <c r="AT184" s="160" t="s">
        <v>148</v>
      </c>
      <c r="AU184" s="160" t="s">
        <v>81</v>
      </c>
      <c r="AV184" s="14" t="s">
        <v>144</v>
      </c>
      <c r="AW184" s="14" t="s">
        <v>32</v>
      </c>
      <c r="AX184" s="14" t="s">
        <v>79</v>
      </c>
      <c r="AY184" s="160" t="s">
        <v>137</v>
      </c>
    </row>
    <row r="185" spans="2:65" s="1" customFormat="1" ht="33" customHeight="1">
      <c r="B185" s="33"/>
      <c r="C185" s="128" t="s">
        <v>262</v>
      </c>
      <c r="D185" s="128" t="s">
        <v>139</v>
      </c>
      <c r="E185" s="129" t="s">
        <v>263</v>
      </c>
      <c r="F185" s="130" t="s">
        <v>264</v>
      </c>
      <c r="G185" s="131" t="s">
        <v>182</v>
      </c>
      <c r="H185" s="132">
        <v>0.34100000000000003</v>
      </c>
      <c r="I185" s="133"/>
      <c r="J185" s="134">
        <f>ROUND(I185*H185,2)</f>
        <v>0</v>
      </c>
      <c r="K185" s="130" t="s">
        <v>143</v>
      </c>
      <c r="L185" s="33"/>
      <c r="M185" s="135" t="s">
        <v>19</v>
      </c>
      <c r="N185" s="136" t="s">
        <v>42</v>
      </c>
      <c r="P185" s="137">
        <f>O185*H185</f>
        <v>0</v>
      </c>
      <c r="Q185" s="137">
        <v>1.0593999999999999</v>
      </c>
      <c r="R185" s="137">
        <f>Q185*H185</f>
        <v>0.3612554</v>
      </c>
      <c r="S185" s="137">
        <v>0</v>
      </c>
      <c r="T185" s="138">
        <f>S185*H185</f>
        <v>0</v>
      </c>
      <c r="AR185" s="139" t="s">
        <v>144</v>
      </c>
      <c r="AT185" s="139" t="s">
        <v>139</v>
      </c>
      <c r="AU185" s="139" t="s">
        <v>81</v>
      </c>
      <c r="AY185" s="18" t="s">
        <v>137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79</v>
      </c>
      <c r="BK185" s="140">
        <f>ROUND(I185*H185,2)</f>
        <v>0</v>
      </c>
      <c r="BL185" s="18" t="s">
        <v>144</v>
      </c>
      <c r="BM185" s="139" t="s">
        <v>265</v>
      </c>
    </row>
    <row r="186" spans="2:65" s="1" customFormat="1" ht="11.25">
      <c r="B186" s="33"/>
      <c r="D186" s="141" t="s">
        <v>146</v>
      </c>
      <c r="F186" s="142" t="s">
        <v>266</v>
      </c>
      <c r="I186" s="143"/>
      <c r="L186" s="33"/>
      <c r="M186" s="144"/>
      <c r="T186" s="54"/>
      <c r="AT186" s="18" t="s">
        <v>146</v>
      </c>
      <c r="AU186" s="18" t="s">
        <v>81</v>
      </c>
    </row>
    <row r="187" spans="2:65" s="12" customFormat="1" ht="11.25">
      <c r="B187" s="145"/>
      <c r="D187" s="146" t="s">
        <v>148</v>
      </c>
      <c r="E187" s="147" t="s">
        <v>19</v>
      </c>
      <c r="F187" s="148" t="s">
        <v>267</v>
      </c>
      <c r="H187" s="147" t="s">
        <v>19</v>
      </c>
      <c r="I187" s="149"/>
      <c r="L187" s="145"/>
      <c r="M187" s="150"/>
      <c r="T187" s="151"/>
      <c r="AT187" s="147" t="s">
        <v>148</v>
      </c>
      <c r="AU187" s="147" t="s">
        <v>81</v>
      </c>
      <c r="AV187" s="12" t="s">
        <v>79</v>
      </c>
      <c r="AW187" s="12" t="s">
        <v>32</v>
      </c>
      <c r="AX187" s="12" t="s">
        <v>71</v>
      </c>
      <c r="AY187" s="147" t="s">
        <v>137</v>
      </c>
    </row>
    <row r="188" spans="2:65" s="13" customFormat="1" ht="11.25">
      <c r="B188" s="152"/>
      <c r="D188" s="146" t="s">
        <v>148</v>
      </c>
      <c r="E188" s="153" t="s">
        <v>19</v>
      </c>
      <c r="F188" s="154" t="s">
        <v>268</v>
      </c>
      <c r="H188" s="155">
        <v>4.9000000000000002E-2</v>
      </c>
      <c r="I188" s="156"/>
      <c r="L188" s="152"/>
      <c r="M188" s="157"/>
      <c r="T188" s="158"/>
      <c r="AT188" s="153" t="s">
        <v>148</v>
      </c>
      <c r="AU188" s="153" t="s">
        <v>81</v>
      </c>
      <c r="AV188" s="13" t="s">
        <v>81</v>
      </c>
      <c r="AW188" s="13" t="s">
        <v>32</v>
      </c>
      <c r="AX188" s="13" t="s">
        <v>71</v>
      </c>
      <c r="AY188" s="153" t="s">
        <v>137</v>
      </c>
    </row>
    <row r="189" spans="2:65" s="13" customFormat="1" ht="11.25">
      <c r="B189" s="152"/>
      <c r="D189" s="146" t="s">
        <v>148</v>
      </c>
      <c r="E189" s="153" t="s">
        <v>19</v>
      </c>
      <c r="F189" s="154" t="s">
        <v>269</v>
      </c>
      <c r="H189" s="155">
        <v>0.29199999999999998</v>
      </c>
      <c r="I189" s="156"/>
      <c r="L189" s="152"/>
      <c r="M189" s="157"/>
      <c r="T189" s="158"/>
      <c r="AT189" s="153" t="s">
        <v>148</v>
      </c>
      <c r="AU189" s="153" t="s">
        <v>81</v>
      </c>
      <c r="AV189" s="13" t="s">
        <v>81</v>
      </c>
      <c r="AW189" s="13" t="s">
        <v>32</v>
      </c>
      <c r="AX189" s="13" t="s">
        <v>71</v>
      </c>
      <c r="AY189" s="153" t="s">
        <v>137</v>
      </c>
    </row>
    <row r="190" spans="2:65" s="14" customFormat="1" ht="11.25">
      <c r="B190" s="159"/>
      <c r="D190" s="146" t="s">
        <v>148</v>
      </c>
      <c r="E190" s="160" t="s">
        <v>19</v>
      </c>
      <c r="F190" s="161" t="s">
        <v>153</v>
      </c>
      <c r="H190" s="162">
        <v>0.34100000000000003</v>
      </c>
      <c r="I190" s="163"/>
      <c r="L190" s="159"/>
      <c r="M190" s="164"/>
      <c r="T190" s="165"/>
      <c r="AT190" s="160" t="s">
        <v>148</v>
      </c>
      <c r="AU190" s="160" t="s">
        <v>81</v>
      </c>
      <c r="AV190" s="14" t="s">
        <v>144</v>
      </c>
      <c r="AW190" s="14" t="s">
        <v>32</v>
      </c>
      <c r="AX190" s="14" t="s">
        <v>79</v>
      </c>
      <c r="AY190" s="160" t="s">
        <v>137</v>
      </c>
    </row>
    <row r="191" spans="2:65" s="1" customFormat="1" ht="16.5" customHeight="1">
      <c r="B191" s="33"/>
      <c r="C191" s="128" t="s">
        <v>270</v>
      </c>
      <c r="D191" s="128" t="s">
        <v>139</v>
      </c>
      <c r="E191" s="129" t="s">
        <v>271</v>
      </c>
      <c r="F191" s="130" t="s">
        <v>272</v>
      </c>
      <c r="G191" s="131" t="s">
        <v>273</v>
      </c>
      <c r="H191" s="132">
        <v>5</v>
      </c>
      <c r="I191" s="133"/>
      <c r="J191" s="134">
        <f>ROUND(I191*H191,2)</f>
        <v>0</v>
      </c>
      <c r="K191" s="130" t="s">
        <v>19</v>
      </c>
      <c r="L191" s="33"/>
      <c r="M191" s="135" t="s">
        <v>19</v>
      </c>
      <c r="N191" s="136" t="s">
        <v>42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144</v>
      </c>
      <c r="AT191" s="139" t="s">
        <v>139</v>
      </c>
      <c r="AU191" s="139" t="s">
        <v>81</v>
      </c>
      <c r="AY191" s="18" t="s">
        <v>137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79</v>
      </c>
      <c r="BK191" s="140">
        <f>ROUND(I191*H191,2)</f>
        <v>0</v>
      </c>
      <c r="BL191" s="18" t="s">
        <v>144</v>
      </c>
      <c r="BM191" s="139" t="s">
        <v>274</v>
      </c>
    </row>
    <row r="192" spans="2:65" s="11" customFormat="1" ht="22.9" customHeight="1">
      <c r="B192" s="116"/>
      <c r="D192" s="117" t="s">
        <v>70</v>
      </c>
      <c r="E192" s="126" t="s">
        <v>161</v>
      </c>
      <c r="F192" s="126" t="s">
        <v>275</v>
      </c>
      <c r="I192" s="119"/>
      <c r="J192" s="127">
        <f>BK192</f>
        <v>0</v>
      </c>
      <c r="L192" s="116"/>
      <c r="M192" s="121"/>
      <c r="P192" s="122">
        <f>SUM(P193:P213)</f>
        <v>0</v>
      </c>
      <c r="R192" s="122">
        <f>SUM(R193:R213)</f>
        <v>9.5734246400000007</v>
      </c>
      <c r="T192" s="123">
        <f>SUM(T193:T213)</f>
        <v>0</v>
      </c>
      <c r="AR192" s="117" t="s">
        <v>79</v>
      </c>
      <c r="AT192" s="124" t="s">
        <v>70</v>
      </c>
      <c r="AU192" s="124" t="s">
        <v>79</v>
      </c>
      <c r="AY192" s="117" t="s">
        <v>137</v>
      </c>
      <c r="BK192" s="125">
        <f>SUM(BK193:BK213)</f>
        <v>0</v>
      </c>
    </row>
    <row r="193" spans="2:65" s="1" customFormat="1" ht="24.2" customHeight="1">
      <c r="B193" s="33"/>
      <c r="C193" s="128" t="s">
        <v>276</v>
      </c>
      <c r="D193" s="128" t="s">
        <v>139</v>
      </c>
      <c r="E193" s="129" t="s">
        <v>277</v>
      </c>
      <c r="F193" s="130" t="s">
        <v>278</v>
      </c>
      <c r="G193" s="131" t="s">
        <v>142</v>
      </c>
      <c r="H193" s="132">
        <v>6.2779999999999996</v>
      </c>
      <c r="I193" s="133"/>
      <c r="J193" s="134">
        <f>ROUND(I193*H193,2)</f>
        <v>0</v>
      </c>
      <c r="K193" s="130" t="s">
        <v>143</v>
      </c>
      <c r="L193" s="33"/>
      <c r="M193" s="135" t="s">
        <v>19</v>
      </c>
      <c r="N193" s="136" t="s">
        <v>42</v>
      </c>
      <c r="P193" s="137">
        <f>O193*H193</f>
        <v>0</v>
      </c>
      <c r="Q193" s="137">
        <v>0.15273999999999999</v>
      </c>
      <c r="R193" s="137">
        <f>Q193*H193</f>
        <v>0.95890171999999985</v>
      </c>
      <c r="S193" s="137">
        <v>0</v>
      </c>
      <c r="T193" s="138">
        <f>S193*H193</f>
        <v>0</v>
      </c>
      <c r="AR193" s="139" t="s">
        <v>144</v>
      </c>
      <c r="AT193" s="139" t="s">
        <v>139</v>
      </c>
      <c r="AU193" s="139" t="s">
        <v>81</v>
      </c>
      <c r="AY193" s="18" t="s">
        <v>137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79</v>
      </c>
      <c r="BK193" s="140">
        <f>ROUND(I193*H193,2)</f>
        <v>0</v>
      </c>
      <c r="BL193" s="18" t="s">
        <v>144</v>
      </c>
      <c r="BM193" s="139" t="s">
        <v>279</v>
      </c>
    </row>
    <row r="194" spans="2:65" s="1" customFormat="1" ht="11.25">
      <c r="B194" s="33"/>
      <c r="D194" s="141" t="s">
        <v>146</v>
      </c>
      <c r="F194" s="142" t="s">
        <v>280</v>
      </c>
      <c r="I194" s="143"/>
      <c r="L194" s="33"/>
      <c r="M194" s="144"/>
      <c r="T194" s="54"/>
      <c r="AT194" s="18" t="s">
        <v>146</v>
      </c>
      <c r="AU194" s="18" t="s">
        <v>81</v>
      </c>
    </row>
    <row r="195" spans="2:65" s="12" customFormat="1" ht="11.25">
      <c r="B195" s="145"/>
      <c r="D195" s="146" t="s">
        <v>148</v>
      </c>
      <c r="E195" s="147" t="s">
        <v>19</v>
      </c>
      <c r="F195" s="148" t="s">
        <v>281</v>
      </c>
      <c r="H195" s="147" t="s">
        <v>19</v>
      </c>
      <c r="I195" s="149"/>
      <c r="L195" s="145"/>
      <c r="M195" s="150"/>
      <c r="T195" s="151"/>
      <c r="AT195" s="147" t="s">
        <v>148</v>
      </c>
      <c r="AU195" s="147" t="s">
        <v>81</v>
      </c>
      <c r="AV195" s="12" t="s">
        <v>79</v>
      </c>
      <c r="AW195" s="12" t="s">
        <v>32</v>
      </c>
      <c r="AX195" s="12" t="s">
        <v>71</v>
      </c>
      <c r="AY195" s="147" t="s">
        <v>137</v>
      </c>
    </row>
    <row r="196" spans="2:65" s="13" customFormat="1" ht="11.25">
      <c r="B196" s="152"/>
      <c r="D196" s="146" t="s">
        <v>148</v>
      </c>
      <c r="E196" s="153" t="s">
        <v>19</v>
      </c>
      <c r="F196" s="154" t="s">
        <v>282</v>
      </c>
      <c r="H196" s="155">
        <v>6.2779999999999996</v>
      </c>
      <c r="I196" s="156"/>
      <c r="L196" s="152"/>
      <c r="M196" s="157"/>
      <c r="T196" s="158"/>
      <c r="AT196" s="153" t="s">
        <v>148</v>
      </c>
      <c r="AU196" s="153" t="s">
        <v>81</v>
      </c>
      <c r="AV196" s="13" t="s">
        <v>81</v>
      </c>
      <c r="AW196" s="13" t="s">
        <v>32</v>
      </c>
      <c r="AX196" s="13" t="s">
        <v>79</v>
      </c>
      <c r="AY196" s="153" t="s">
        <v>137</v>
      </c>
    </row>
    <row r="197" spans="2:65" s="1" customFormat="1" ht="24.2" customHeight="1">
      <c r="B197" s="33"/>
      <c r="C197" s="128" t="s">
        <v>7</v>
      </c>
      <c r="D197" s="128" t="s">
        <v>139</v>
      </c>
      <c r="E197" s="129" t="s">
        <v>283</v>
      </c>
      <c r="F197" s="130" t="s">
        <v>284</v>
      </c>
      <c r="G197" s="131" t="s">
        <v>142</v>
      </c>
      <c r="H197" s="132">
        <v>3.8</v>
      </c>
      <c r="I197" s="133"/>
      <c r="J197" s="134">
        <f>ROUND(I197*H197,2)</f>
        <v>0</v>
      </c>
      <c r="K197" s="130" t="s">
        <v>143</v>
      </c>
      <c r="L197" s="33"/>
      <c r="M197" s="135" t="s">
        <v>19</v>
      </c>
      <c r="N197" s="136" t="s">
        <v>42</v>
      </c>
      <c r="P197" s="137">
        <f>O197*H197</f>
        <v>0</v>
      </c>
      <c r="Q197" s="137">
        <v>0.18249000000000001</v>
      </c>
      <c r="R197" s="137">
        <f>Q197*H197</f>
        <v>0.69346200000000002</v>
      </c>
      <c r="S197" s="137">
        <v>0</v>
      </c>
      <c r="T197" s="138">
        <f>S197*H197</f>
        <v>0</v>
      </c>
      <c r="AR197" s="139" t="s">
        <v>144</v>
      </c>
      <c r="AT197" s="139" t="s">
        <v>139</v>
      </c>
      <c r="AU197" s="139" t="s">
        <v>81</v>
      </c>
      <c r="AY197" s="18" t="s">
        <v>137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79</v>
      </c>
      <c r="BK197" s="140">
        <f>ROUND(I197*H197,2)</f>
        <v>0</v>
      </c>
      <c r="BL197" s="18" t="s">
        <v>144</v>
      </c>
      <c r="BM197" s="139" t="s">
        <v>285</v>
      </c>
    </row>
    <row r="198" spans="2:65" s="1" customFormat="1" ht="11.25">
      <c r="B198" s="33"/>
      <c r="D198" s="141" t="s">
        <v>146</v>
      </c>
      <c r="F198" s="142" t="s">
        <v>286</v>
      </c>
      <c r="I198" s="143"/>
      <c r="L198" s="33"/>
      <c r="M198" s="144"/>
      <c r="T198" s="54"/>
      <c r="AT198" s="18" t="s">
        <v>146</v>
      </c>
      <c r="AU198" s="18" t="s">
        <v>81</v>
      </c>
    </row>
    <row r="199" spans="2:65" s="12" customFormat="1" ht="11.25">
      <c r="B199" s="145"/>
      <c r="D199" s="146" t="s">
        <v>148</v>
      </c>
      <c r="E199" s="147" t="s">
        <v>19</v>
      </c>
      <c r="F199" s="148" t="s">
        <v>287</v>
      </c>
      <c r="H199" s="147" t="s">
        <v>19</v>
      </c>
      <c r="I199" s="149"/>
      <c r="L199" s="145"/>
      <c r="M199" s="150"/>
      <c r="T199" s="151"/>
      <c r="AT199" s="147" t="s">
        <v>148</v>
      </c>
      <c r="AU199" s="147" t="s">
        <v>81</v>
      </c>
      <c r="AV199" s="12" t="s">
        <v>79</v>
      </c>
      <c r="AW199" s="12" t="s">
        <v>32</v>
      </c>
      <c r="AX199" s="12" t="s">
        <v>71</v>
      </c>
      <c r="AY199" s="147" t="s">
        <v>137</v>
      </c>
    </row>
    <row r="200" spans="2:65" s="13" customFormat="1" ht="11.25">
      <c r="B200" s="152"/>
      <c r="D200" s="146" t="s">
        <v>148</v>
      </c>
      <c r="E200" s="153" t="s">
        <v>19</v>
      </c>
      <c r="F200" s="154" t="s">
        <v>288</v>
      </c>
      <c r="H200" s="155">
        <v>3.8</v>
      </c>
      <c r="I200" s="156"/>
      <c r="L200" s="152"/>
      <c r="M200" s="157"/>
      <c r="T200" s="158"/>
      <c r="AT200" s="153" t="s">
        <v>148</v>
      </c>
      <c r="AU200" s="153" t="s">
        <v>81</v>
      </c>
      <c r="AV200" s="13" t="s">
        <v>81</v>
      </c>
      <c r="AW200" s="13" t="s">
        <v>32</v>
      </c>
      <c r="AX200" s="13" t="s">
        <v>79</v>
      </c>
      <c r="AY200" s="153" t="s">
        <v>137</v>
      </c>
    </row>
    <row r="201" spans="2:65" s="1" customFormat="1" ht="24.2" customHeight="1">
      <c r="B201" s="33"/>
      <c r="C201" s="128" t="s">
        <v>289</v>
      </c>
      <c r="D201" s="128" t="s">
        <v>139</v>
      </c>
      <c r="E201" s="129" t="s">
        <v>290</v>
      </c>
      <c r="F201" s="130" t="s">
        <v>291</v>
      </c>
      <c r="G201" s="131" t="s">
        <v>142</v>
      </c>
      <c r="H201" s="132">
        <v>31.742999999999999</v>
      </c>
      <c r="I201" s="133"/>
      <c r="J201" s="134">
        <f>ROUND(I201*H201,2)</f>
        <v>0</v>
      </c>
      <c r="K201" s="130" t="s">
        <v>143</v>
      </c>
      <c r="L201" s="33"/>
      <c r="M201" s="135" t="s">
        <v>19</v>
      </c>
      <c r="N201" s="136" t="s">
        <v>42</v>
      </c>
      <c r="P201" s="137">
        <f>O201*H201</f>
        <v>0</v>
      </c>
      <c r="Q201" s="137">
        <v>0.22044</v>
      </c>
      <c r="R201" s="137">
        <f>Q201*H201</f>
        <v>6.9974269199999997</v>
      </c>
      <c r="S201" s="137">
        <v>0</v>
      </c>
      <c r="T201" s="138">
        <f>S201*H201</f>
        <v>0</v>
      </c>
      <c r="AR201" s="139" t="s">
        <v>144</v>
      </c>
      <c r="AT201" s="139" t="s">
        <v>139</v>
      </c>
      <c r="AU201" s="139" t="s">
        <v>81</v>
      </c>
      <c r="AY201" s="18" t="s">
        <v>137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144</v>
      </c>
      <c r="BM201" s="139" t="s">
        <v>292</v>
      </c>
    </row>
    <row r="202" spans="2:65" s="1" customFormat="1" ht="11.25">
      <c r="B202" s="33"/>
      <c r="D202" s="141" t="s">
        <v>146</v>
      </c>
      <c r="F202" s="142" t="s">
        <v>293</v>
      </c>
      <c r="I202" s="143"/>
      <c r="L202" s="33"/>
      <c r="M202" s="144"/>
      <c r="T202" s="54"/>
      <c r="AT202" s="18" t="s">
        <v>146</v>
      </c>
      <c r="AU202" s="18" t="s">
        <v>81</v>
      </c>
    </row>
    <row r="203" spans="2:65" s="12" customFormat="1" ht="11.25">
      <c r="B203" s="145"/>
      <c r="D203" s="146" t="s">
        <v>148</v>
      </c>
      <c r="E203" s="147" t="s">
        <v>19</v>
      </c>
      <c r="F203" s="148" t="s">
        <v>294</v>
      </c>
      <c r="H203" s="147" t="s">
        <v>19</v>
      </c>
      <c r="I203" s="149"/>
      <c r="L203" s="145"/>
      <c r="M203" s="150"/>
      <c r="T203" s="151"/>
      <c r="AT203" s="147" t="s">
        <v>148</v>
      </c>
      <c r="AU203" s="147" t="s">
        <v>81</v>
      </c>
      <c r="AV203" s="12" t="s">
        <v>79</v>
      </c>
      <c r="AW203" s="12" t="s">
        <v>32</v>
      </c>
      <c r="AX203" s="12" t="s">
        <v>71</v>
      </c>
      <c r="AY203" s="147" t="s">
        <v>137</v>
      </c>
    </row>
    <row r="204" spans="2:65" s="13" customFormat="1" ht="11.25">
      <c r="B204" s="152"/>
      <c r="D204" s="146" t="s">
        <v>148</v>
      </c>
      <c r="E204" s="153" t="s">
        <v>19</v>
      </c>
      <c r="F204" s="154" t="s">
        <v>295</v>
      </c>
      <c r="H204" s="155">
        <v>16.178000000000001</v>
      </c>
      <c r="I204" s="156"/>
      <c r="L204" s="152"/>
      <c r="M204" s="157"/>
      <c r="T204" s="158"/>
      <c r="AT204" s="153" t="s">
        <v>148</v>
      </c>
      <c r="AU204" s="153" t="s">
        <v>81</v>
      </c>
      <c r="AV204" s="13" t="s">
        <v>81</v>
      </c>
      <c r="AW204" s="13" t="s">
        <v>32</v>
      </c>
      <c r="AX204" s="13" t="s">
        <v>71</v>
      </c>
      <c r="AY204" s="153" t="s">
        <v>137</v>
      </c>
    </row>
    <row r="205" spans="2:65" s="13" customFormat="1" ht="11.25">
      <c r="B205" s="152"/>
      <c r="D205" s="146" t="s">
        <v>148</v>
      </c>
      <c r="E205" s="153" t="s">
        <v>19</v>
      </c>
      <c r="F205" s="154" t="s">
        <v>296</v>
      </c>
      <c r="H205" s="155">
        <v>21.87</v>
      </c>
      <c r="I205" s="156"/>
      <c r="L205" s="152"/>
      <c r="M205" s="157"/>
      <c r="T205" s="158"/>
      <c r="AT205" s="153" t="s">
        <v>148</v>
      </c>
      <c r="AU205" s="153" t="s">
        <v>81</v>
      </c>
      <c r="AV205" s="13" t="s">
        <v>81</v>
      </c>
      <c r="AW205" s="13" t="s">
        <v>32</v>
      </c>
      <c r="AX205" s="13" t="s">
        <v>71</v>
      </c>
      <c r="AY205" s="153" t="s">
        <v>137</v>
      </c>
    </row>
    <row r="206" spans="2:65" s="13" customFormat="1" ht="11.25">
      <c r="B206" s="152"/>
      <c r="D206" s="146" t="s">
        <v>148</v>
      </c>
      <c r="E206" s="153" t="s">
        <v>19</v>
      </c>
      <c r="F206" s="154" t="s">
        <v>297</v>
      </c>
      <c r="H206" s="155">
        <v>-4.5529999999999999</v>
      </c>
      <c r="I206" s="156"/>
      <c r="L206" s="152"/>
      <c r="M206" s="157"/>
      <c r="T206" s="158"/>
      <c r="AT206" s="153" t="s">
        <v>148</v>
      </c>
      <c r="AU206" s="153" t="s">
        <v>81</v>
      </c>
      <c r="AV206" s="13" t="s">
        <v>81</v>
      </c>
      <c r="AW206" s="13" t="s">
        <v>32</v>
      </c>
      <c r="AX206" s="13" t="s">
        <v>71</v>
      </c>
      <c r="AY206" s="153" t="s">
        <v>137</v>
      </c>
    </row>
    <row r="207" spans="2:65" s="13" customFormat="1" ht="11.25">
      <c r="B207" s="152"/>
      <c r="D207" s="146" t="s">
        <v>148</v>
      </c>
      <c r="E207" s="153" t="s">
        <v>19</v>
      </c>
      <c r="F207" s="154" t="s">
        <v>298</v>
      </c>
      <c r="H207" s="155">
        <v>-1.752</v>
      </c>
      <c r="I207" s="156"/>
      <c r="L207" s="152"/>
      <c r="M207" s="157"/>
      <c r="T207" s="158"/>
      <c r="AT207" s="153" t="s">
        <v>148</v>
      </c>
      <c r="AU207" s="153" t="s">
        <v>81</v>
      </c>
      <c r="AV207" s="13" t="s">
        <v>81</v>
      </c>
      <c r="AW207" s="13" t="s">
        <v>32</v>
      </c>
      <c r="AX207" s="13" t="s">
        <v>71</v>
      </c>
      <c r="AY207" s="153" t="s">
        <v>137</v>
      </c>
    </row>
    <row r="208" spans="2:65" s="14" customFormat="1" ht="11.25">
      <c r="B208" s="159"/>
      <c r="D208" s="146" t="s">
        <v>148</v>
      </c>
      <c r="E208" s="160" t="s">
        <v>19</v>
      </c>
      <c r="F208" s="161" t="s">
        <v>153</v>
      </c>
      <c r="H208" s="162">
        <v>31.742999999999999</v>
      </c>
      <c r="I208" s="163"/>
      <c r="L208" s="159"/>
      <c r="M208" s="164"/>
      <c r="T208" s="165"/>
      <c r="AT208" s="160" t="s">
        <v>148</v>
      </c>
      <c r="AU208" s="160" t="s">
        <v>81</v>
      </c>
      <c r="AV208" s="14" t="s">
        <v>144</v>
      </c>
      <c r="AW208" s="14" t="s">
        <v>32</v>
      </c>
      <c r="AX208" s="14" t="s">
        <v>79</v>
      </c>
      <c r="AY208" s="160" t="s">
        <v>137</v>
      </c>
    </row>
    <row r="209" spans="2:65" s="1" customFormat="1" ht="24.2" customHeight="1">
      <c r="B209" s="33"/>
      <c r="C209" s="128" t="s">
        <v>299</v>
      </c>
      <c r="D209" s="128" t="s">
        <v>139</v>
      </c>
      <c r="E209" s="129" t="s">
        <v>300</v>
      </c>
      <c r="F209" s="130" t="s">
        <v>301</v>
      </c>
      <c r="G209" s="131" t="s">
        <v>302</v>
      </c>
      <c r="H209" s="132">
        <v>19.91</v>
      </c>
      <c r="I209" s="133"/>
      <c r="J209" s="134">
        <f>ROUND(I209*H209,2)</f>
        <v>0</v>
      </c>
      <c r="K209" s="130" t="s">
        <v>143</v>
      </c>
      <c r="L209" s="33"/>
      <c r="M209" s="135" t="s">
        <v>19</v>
      </c>
      <c r="N209" s="136" t="s">
        <v>42</v>
      </c>
      <c r="P209" s="137">
        <f>O209*H209</f>
        <v>0</v>
      </c>
      <c r="Q209" s="137">
        <v>4.4400000000000002E-2</v>
      </c>
      <c r="R209" s="137">
        <f>Q209*H209</f>
        <v>0.88400400000000001</v>
      </c>
      <c r="S209" s="137">
        <v>0</v>
      </c>
      <c r="T209" s="138">
        <f>S209*H209</f>
        <v>0</v>
      </c>
      <c r="AR209" s="139" t="s">
        <v>144</v>
      </c>
      <c r="AT209" s="139" t="s">
        <v>139</v>
      </c>
      <c r="AU209" s="139" t="s">
        <v>81</v>
      </c>
      <c r="AY209" s="18" t="s">
        <v>137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79</v>
      </c>
      <c r="BK209" s="140">
        <f>ROUND(I209*H209,2)</f>
        <v>0</v>
      </c>
      <c r="BL209" s="18" t="s">
        <v>144</v>
      </c>
      <c r="BM209" s="139" t="s">
        <v>303</v>
      </c>
    </row>
    <row r="210" spans="2:65" s="1" customFormat="1" ht="11.25">
      <c r="B210" s="33"/>
      <c r="D210" s="141" t="s">
        <v>146</v>
      </c>
      <c r="F210" s="142" t="s">
        <v>304</v>
      </c>
      <c r="I210" s="143"/>
      <c r="L210" s="33"/>
      <c r="M210" s="144"/>
      <c r="T210" s="54"/>
      <c r="AT210" s="18" t="s">
        <v>146</v>
      </c>
      <c r="AU210" s="18" t="s">
        <v>81</v>
      </c>
    </row>
    <row r="211" spans="2:65" s="13" customFormat="1" ht="11.25">
      <c r="B211" s="152"/>
      <c r="D211" s="146" t="s">
        <v>148</v>
      </c>
      <c r="E211" s="153" t="s">
        <v>19</v>
      </c>
      <c r="F211" s="154" t="s">
        <v>305</v>
      </c>
      <c r="H211" s="155">
        <v>19.91</v>
      </c>
      <c r="I211" s="156"/>
      <c r="L211" s="152"/>
      <c r="M211" s="157"/>
      <c r="T211" s="158"/>
      <c r="AT211" s="153" t="s">
        <v>148</v>
      </c>
      <c r="AU211" s="153" t="s">
        <v>81</v>
      </c>
      <c r="AV211" s="13" t="s">
        <v>81</v>
      </c>
      <c r="AW211" s="13" t="s">
        <v>32</v>
      </c>
      <c r="AX211" s="13" t="s">
        <v>79</v>
      </c>
      <c r="AY211" s="153" t="s">
        <v>137</v>
      </c>
    </row>
    <row r="212" spans="2:65" s="1" customFormat="1" ht="24.2" customHeight="1">
      <c r="B212" s="33"/>
      <c r="C212" s="128" t="s">
        <v>306</v>
      </c>
      <c r="D212" s="128" t="s">
        <v>139</v>
      </c>
      <c r="E212" s="129" t="s">
        <v>307</v>
      </c>
      <c r="F212" s="130" t="s">
        <v>308</v>
      </c>
      <c r="G212" s="131" t="s">
        <v>273</v>
      </c>
      <c r="H212" s="132">
        <v>1</v>
      </c>
      <c r="I212" s="133"/>
      <c r="J212" s="134">
        <f>ROUND(I212*H212,2)</f>
        <v>0</v>
      </c>
      <c r="K212" s="130" t="s">
        <v>143</v>
      </c>
      <c r="L212" s="33"/>
      <c r="M212" s="135" t="s">
        <v>19</v>
      </c>
      <c r="N212" s="136" t="s">
        <v>42</v>
      </c>
      <c r="P212" s="137">
        <f>O212*H212</f>
        <v>0</v>
      </c>
      <c r="Q212" s="137">
        <v>3.9629999999999999E-2</v>
      </c>
      <c r="R212" s="137">
        <f>Q212*H212</f>
        <v>3.9629999999999999E-2</v>
      </c>
      <c r="S212" s="137">
        <v>0</v>
      </c>
      <c r="T212" s="138">
        <f>S212*H212</f>
        <v>0</v>
      </c>
      <c r="AR212" s="139" t="s">
        <v>144</v>
      </c>
      <c r="AT212" s="139" t="s">
        <v>139</v>
      </c>
      <c r="AU212" s="139" t="s">
        <v>81</v>
      </c>
      <c r="AY212" s="18" t="s">
        <v>137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144</v>
      </c>
      <c r="BM212" s="139" t="s">
        <v>309</v>
      </c>
    </row>
    <row r="213" spans="2:65" s="1" customFormat="1" ht="11.25">
      <c r="B213" s="33"/>
      <c r="D213" s="141" t="s">
        <v>146</v>
      </c>
      <c r="F213" s="142" t="s">
        <v>310</v>
      </c>
      <c r="I213" s="143"/>
      <c r="L213" s="33"/>
      <c r="M213" s="144"/>
      <c r="T213" s="54"/>
      <c r="AT213" s="18" t="s">
        <v>146</v>
      </c>
      <c r="AU213" s="18" t="s">
        <v>81</v>
      </c>
    </row>
    <row r="214" spans="2:65" s="11" customFormat="1" ht="22.9" customHeight="1">
      <c r="B214" s="116"/>
      <c r="D214" s="117" t="s">
        <v>70</v>
      </c>
      <c r="E214" s="126" t="s">
        <v>144</v>
      </c>
      <c r="F214" s="126" t="s">
        <v>311</v>
      </c>
      <c r="I214" s="119"/>
      <c r="J214" s="127">
        <f>BK214</f>
        <v>0</v>
      </c>
      <c r="L214" s="116"/>
      <c r="M214" s="121"/>
      <c r="P214" s="122">
        <f>SUM(P215:P248)</f>
        <v>0</v>
      </c>
      <c r="R214" s="122">
        <f>SUM(R215:R248)</f>
        <v>4.7417685900000004</v>
      </c>
      <c r="T214" s="123">
        <f>SUM(T215:T248)</f>
        <v>0</v>
      </c>
      <c r="AR214" s="117" t="s">
        <v>79</v>
      </c>
      <c r="AT214" s="124" t="s">
        <v>70</v>
      </c>
      <c r="AU214" s="124" t="s">
        <v>79</v>
      </c>
      <c r="AY214" s="117" t="s">
        <v>137</v>
      </c>
      <c r="BK214" s="125">
        <f>SUM(BK215:BK248)</f>
        <v>0</v>
      </c>
    </row>
    <row r="215" spans="2:65" s="1" customFormat="1" ht="16.5" customHeight="1">
      <c r="B215" s="33"/>
      <c r="C215" s="128" t="s">
        <v>152</v>
      </c>
      <c r="D215" s="128" t="s">
        <v>139</v>
      </c>
      <c r="E215" s="129" t="s">
        <v>312</v>
      </c>
      <c r="F215" s="130" t="s">
        <v>313</v>
      </c>
      <c r="G215" s="131" t="s">
        <v>156</v>
      </c>
      <c r="H215" s="132">
        <v>1.702</v>
      </c>
      <c r="I215" s="133"/>
      <c r="J215" s="134">
        <f>ROUND(I215*H215,2)</f>
        <v>0</v>
      </c>
      <c r="K215" s="130" t="s">
        <v>143</v>
      </c>
      <c r="L215" s="33"/>
      <c r="M215" s="135" t="s">
        <v>19</v>
      </c>
      <c r="N215" s="136" t="s">
        <v>42</v>
      </c>
      <c r="P215" s="137">
        <f>O215*H215</f>
        <v>0</v>
      </c>
      <c r="Q215" s="137">
        <v>2.5019800000000001</v>
      </c>
      <c r="R215" s="137">
        <f>Q215*H215</f>
        <v>4.2583699600000005</v>
      </c>
      <c r="S215" s="137">
        <v>0</v>
      </c>
      <c r="T215" s="138">
        <f>S215*H215</f>
        <v>0</v>
      </c>
      <c r="AR215" s="139" t="s">
        <v>144</v>
      </c>
      <c r="AT215" s="139" t="s">
        <v>139</v>
      </c>
      <c r="AU215" s="139" t="s">
        <v>81</v>
      </c>
      <c r="AY215" s="18" t="s">
        <v>137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79</v>
      </c>
      <c r="BK215" s="140">
        <f>ROUND(I215*H215,2)</f>
        <v>0</v>
      </c>
      <c r="BL215" s="18" t="s">
        <v>144</v>
      </c>
      <c r="BM215" s="139" t="s">
        <v>314</v>
      </c>
    </row>
    <row r="216" spans="2:65" s="1" customFormat="1" ht="11.25">
      <c r="B216" s="33"/>
      <c r="D216" s="141" t="s">
        <v>146</v>
      </c>
      <c r="F216" s="142" t="s">
        <v>315</v>
      </c>
      <c r="I216" s="143"/>
      <c r="L216" s="33"/>
      <c r="M216" s="144"/>
      <c r="T216" s="54"/>
      <c r="AT216" s="18" t="s">
        <v>146</v>
      </c>
      <c r="AU216" s="18" t="s">
        <v>81</v>
      </c>
    </row>
    <row r="217" spans="2:65" s="12" customFormat="1" ht="11.25">
      <c r="B217" s="145"/>
      <c r="D217" s="146" t="s">
        <v>148</v>
      </c>
      <c r="E217" s="147" t="s">
        <v>19</v>
      </c>
      <c r="F217" s="148" t="s">
        <v>316</v>
      </c>
      <c r="H217" s="147" t="s">
        <v>19</v>
      </c>
      <c r="I217" s="149"/>
      <c r="L217" s="145"/>
      <c r="M217" s="150"/>
      <c r="T217" s="151"/>
      <c r="AT217" s="147" t="s">
        <v>148</v>
      </c>
      <c r="AU217" s="147" t="s">
        <v>81</v>
      </c>
      <c r="AV217" s="12" t="s">
        <v>79</v>
      </c>
      <c r="AW217" s="12" t="s">
        <v>32</v>
      </c>
      <c r="AX217" s="12" t="s">
        <v>71</v>
      </c>
      <c r="AY217" s="147" t="s">
        <v>137</v>
      </c>
    </row>
    <row r="218" spans="2:65" s="13" customFormat="1" ht="11.25">
      <c r="B218" s="152"/>
      <c r="D218" s="146" t="s">
        <v>148</v>
      </c>
      <c r="E218" s="153" t="s">
        <v>19</v>
      </c>
      <c r="F218" s="154" t="s">
        <v>317</v>
      </c>
      <c r="H218" s="155">
        <v>0.154</v>
      </c>
      <c r="I218" s="156"/>
      <c r="L218" s="152"/>
      <c r="M218" s="157"/>
      <c r="T218" s="158"/>
      <c r="AT218" s="153" t="s">
        <v>148</v>
      </c>
      <c r="AU218" s="153" t="s">
        <v>81</v>
      </c>
      <c r="AV218" s="13" t="s">
        <v>81</v>
      </c>
      <c r="AW218" s="13" t="s">
        <v>32</v>
      </c>
      <c r="AX218" s="13" t="s">
        <v>71</v>
      </c>
      <c r="AY218" s="153" t="s">
        <v>137</v>
      </c>
    </row>
    <row r="219" spans="2:65" s="12" customFormat="1" ht="11.25">
      <c r="B219" s="145"/>
      <c r="D219" s="146" t="s">
        <v>148</v>
      </c>
      <c r="E219" s="147" t="s">
        <v>19</v>
      </c>
      <c r="F219" s="148" t="s">
        <v>318</v>
      </c>
      <c r="H219" s="147" t="s">
        <v>19</v>
      </c>
      <c r="I219" s="149"/>
      <c r="L219" s="145"/>
      <c r="M219" s="150"/>
      <c r="T219" s="151"/>
      <c r="AT219" s="147" t="s">
        <v>148</v>
      </c>
      <c r="AU219" s="147" t="s">
        <v>81</v>
      </c>
      <c r="AV219" s="12" t="s">
        <v>79</v>
      </c>
      <c r="AW219" s="12" t="s">
        <v>32</v>
      </c>
      <c r="AX219" s="12" t="s">
        <v>71</v>
      </c>
      <c r="AY219" s="147" t="s">
        <v>137</v>
      </c>
    </row>
    <row r="220" spans="2:65" s="13" customFormat="1" ht="11.25">
      <c r="B220" s="152"/>
      <c r="D220" s="146" t="s">
        <v>148</v>
      </c>
      <c r="E220" s="153" t="s">
        <v>19</v>
      </c>
      <c r="F220" s="154" t="s">
        <v>319</v>
      </c>
      <c r="H220" s="155">
        <v>0.38500000000000001</v>
      </c>
      <c r="I220" s="156"/>
      <c r="L220" s="152"/>
      <c r="M220" s="157"/>
      <c r="T220" s="158"/>
      <c r="AT220" s="153" t="s">
        <v>148</v>
      </c>
      <c r="AU220" s="153" t="s">
        <v>81</v>
      </c>
      <c r="AV220" s="13" t="s">
        <v>81</v>
      </c>
      <c r="AW220" s="13" t="s">
        <v>32</v>
      </c>
      <c r="AX220" s="13" t="s">
        <v>71</v>
      </c>
      <c r="AY220" s="153" t="s">
        <v>137</v>
      </c>
    </row>
    <row r="221" spans="2:65" s="13" customFormat="1" ht="11.25">
      <c r="B221" s="152"/>
      <c r="D221" s="146" t="s">
        <v>148</v>
      </c>
      <c r="E221" s="153" t="s">
        <v>19</v>
      </c>
      <c r="F221" s="154" t="s">
        <v>320</v>
      </c>
      <c r="H221" s="155">
        <v>0.28000000000000003</v>
      </c>
      <c r="I221" s="156"/>
      <c r="L221" s="152"/>
      <c r="M221" s="157"/>
      <c r="T221" s="158"/>
      <c r="AT221" s="153" t="s">
        <v>148</v>
      </c>
      <c r="AU221" s="153" t="s">
        <v>81</v>
      </c>
      <c r="AV221" s="13" t="s">
        <v>81</v>
      </c>
      <c r="AW221" s="13" t="s">
        <v>32</v>
      </c>
      <c r="AX221" s="13" t="s">
        <v>71</v>
      </c>
      <c r="AY221" s="153" t="s">
        <v>137</v>
      </c>
    </row>
    <row r="222" spans="2:65" s="12" customFormat="1" ht="11.25">
      <c r="B222" s="145"/>
      <c r="D222" s="146" t="s">
        <v>148</v>
      </c>
      <c r="E222" s="147" t="s">
        <v>19</v>
      </c>
      <c r="F222" s="148" t="s">
        <v>321</v>
      </c>
      <c r="H222" s="147" t="s">
        <v>19</v>
      </c>
      <c r="I222" s="149"/>
      <c r="L222" s="145"/>
      <c r="M222" s="150"/>
      <c r="T222" s="151"/>
      <c r="AT222" s="147" t="s">
        <v>148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137</v>
      </c>
    </row>
    <row r="223" spans="2:65" s="13" customFormat="1" ht="11.25">
      <c r="B223" s="152"/>
      <c r="D223" s="146" t="s">
        <v>148</v>
      </c>
      <c r="E223" s="153" t="s">
        <v>19</v>
      </c>
      <c r="F223" s="154" t="s">
        <v>322</v>
      </c>
      <c r="H223" s="155">
        <v>0.78300000000000003</v>
      </c>
      <c r="I223" s="156"/>
      <c r="L223" s="152"/>
      <c r="M223" s="157"/>
      <c r="T223" s="158"/>
      <c r="AT223" s="153" t="s">
        <v>148</v>
      </c>
      <c r="AU223" s="153" t="s">
        <v>81</v>
      </c>
      <c r="AV223" s="13" t="s">
        <v>81</v>
      </c>
      <c r="AW223" s="13" t="s">
        <v>32</v>
      </c>
      <c r="AX223" s="13" t="s">
        <v>71</v>
      </c>
      <c r="AY223" s="153" t="s">
        <v>137</v>
      </c>
    </row>
    <row r="224" spans="2:65" s="12" customFormat="1" ht="11.25">
      <c r="B224" s="145"/>
      <c r="D224" s="146" t="s">
        <v>148</v>
      </c>
      <c r="E224" s="147" t="s">
        <v>19</v>
      </c>
      <c r="F224" s="148" t="s">
        <v>323</v>
      </c>
      <c r="H224" s="147" t="s">
        <v>19</v>
      </c>
      <c r="I224" s="149"/>
      <c r="L224" s="145"/>
      <c r="M224" s="150"/>
      <c r="T224" s="151"/>
      <c r="AT224" s="147" t="s">
        <v>148</v>
      </c>
      <c r="AU224" s="147" t="s">
        <v>81</v>
      </c>
      <c r="AV224" s="12" t="s">
        <v>79</v>
      </c>
      <c r="AW224" s="12" t="s">
        <v>32</v>
      </c>
      <c r="AX224" s="12" t="s">
        <v>71</v>
      </c>
      <c r="AY224" s="147" t="s">
        <v>137</v>
      </c>
    </row>
    <row r="225" spans="2:65" s="13" customFormat="1" ht="11.25">
      <c r="B225" s="152"/>
      <c r="D225" s="146" t="s">
        <v>148</v>
      </c>
      <c r="E225" s="153" t="s">
        <v>19</v>
      </c>
      <c r="F225" s="154" t="s">
        <v>324</v>
      </c>
      <c r="H225" s="155">
        <v>4.1000000000000002E-2</v>
      </c>
      <c r="I225" s="156"/>
      <c r="L225" s="152"/>
      <c r="M225" s="157"/>
      <c r="T225" s="158"/>
      <c r="AT225" s="153" t="s">
        <v>148</v>
      </c>
      <c r="AU225" s="153" t="s">
        <v>81</v>
      </c>
      <c r="AV225" s="13" t="s">
        <v>81</v>
      </c>
      <c r="AW225" s="13" t="s">
        <v>32</v>
      </c>
      <c r="AX225" s="13" t="s">
        <v>71</v>
      </c>
      <c r="AY225" s="153" t="s">
        <v>137</v>
      </c>
    </row>
    <row r="226" spans="2:65" s="12" customFormat="1" ht="11.25">
      <c r="B226" s="145"/>
      <c r="D226" s="146" t="s">
        <v>148</v>
      </c>
      <c r="E226" s="147" t="s">
        <v>19</v>
      </c>
      <c r="F226" s="148" t="s">
        <v>325</v>
      </c>
      <c r="H226" s="147" t="s">
        <v>19</v>
      </c>
      <c r="I226" s="149"/>
      <c r="L226" s="145"/>
      <c r="M226" s="150"/>
      <c r="T226" s="151"/>
      <c r="AT226" s="147" t="s">
        <v>148</v>
      </c>
      <c r="AU226" s="147" t="s">
        <v>81</v>
      </c>
      <c r="AV226" s="12" t="s">
        <v>79</v>
      </c>
      <c r="AW226" s="12" t="s">
        <v>32</v>
      </c>
      <c r="AX226" s="12" t="s">
        <v>71</v>
      </c>
      <c r="AY226" s="147" t="s">
        <v>137</v>
      </c>
    </row>
    <row r="227" spans="2:65" s="13" customFormat="1" ht="11.25">
      <c r="B227" s="152"/>
      <c r="D227" s="146" t="s">
        <v>148</v>
      </c>
      <c r="E227" s="153" t="s">
        <v>19</v>
      </c>
      <c r="F227" s="154" t="s">
        <v>326</v>
      </c>
      <c r="H227" s="155">
        <v>5.8999999999999997E-2</v>
      </c>
      <c r="I227" s="156"/>
      <c r="L227" s="152"/>
      <c r="M227" s="157"/>
      <c r="T227" s="158"/>
      <c r="AT227" s="153" t="s">
        <v>148</v>
      </c>
      <c r="AU227" s="153" t="s">
        <v>81</v>
      </c>
      <c r="AV227" s="13" t="s">
        <v>81</v>
      </c>
      <c r="AW227" s="13" t="s">
        <v>32</v>
      </c>
      <c r="AX227" s="13" t="s">
        <v>71</v>
      </c>
      <c r="AY227" s="153" t="s">
        <v>137</v>
      </c>
    </row>
    <row r="228" spans="2:65" s="14" customFormat="1" ht="11.25">
      <c r="B228" s="159"/>
      <c r="D228" s="146" t="s">
        <v>148</v>
      </c>
      <c r="E228" s="160" t="s">
        <v>19</v>
      </c>
      <c r="F228" s="161" t="s">
        <v>153</v>
      </c>
      <c r="H228" s="162">
        <v>1.702</v>
      </c>
      <c r="I228" s="163"/>
      <c r="L228" s="159"/>
      <c r="M228" s="164"/>
      <c r="T228" s="165"/>
      <c r="AT228" s="160" t="s">
        <v>148</v>
      </c>
      <c r="AU228" s="160" t="s">
        <v>81</v>
      </c>
      <c r="AV228" s="14" t="s">
        <v>144</v>
      </c>
      <c r="AW228" s="14" t="s">
        <v>32</v>
      </c>
      <c r="AX228" s="14" t="s">
        <v>79</v>
      </c>
      <c r="AY228" s="160" t="s">
        <v>137</v>
      </c>
    </row>
    <row r="229" spans="2:65" s="1" customFormat="1" ht="16.5" customHeight="1">
      <c r="B229" s="33"/>
      <c r="C229" s="128" t="s">
        <v>327</v>
      </c>
      <c r="D229" s="128" t="s">
        <v>139</v>
      </c>
      <c r="E229" s="129" t="s">
        <v>328</v>
      </c>
      <c r="F229" s="130" t="s">
        <v>329</v>
      </c>
      <c r="G229" s="131" t="s">
        <v>142</v>
      </c>
      <c r="H229" s="132">
        <v>24.047000000000001</v>
      </c>
      <c r="I229" s="133"/>
      <c r="J229" s="134">
        <f>ROUND(I229*H229,2)</f>
        <v>0</v>
      </c>
      <c r="K229" s="130" t="s">
        <v>143</v>
      </c>
      <c r="L229" s="33"/>
      <c r="M229" s="135" t="s">
        <v>19</v>
      </c>
      <c r="N229" s="136" t="s">
        <v>42</v>
      </c>
      <c r="P229" s="137">
        <f>O229*H229</f>
        <v>0</v>
      </c>
      <c r="Q229" s="137">
        <v>1.1169999999999999E-2</v>
      </c>
      <c r="R229" s="137">
        <f>Q229*H229</f>
        <v>0.26860498999999999</v>
      </c>
      <c r="S229" s="137">
        <v>0</v>
      </c>
      <c r="T229" s="138">
        <f>S229*H229</f>
        <v>0</v>
      </c>
      <c r="AR229" s="139" t="s">
        <v>144</v>
      </c>
      <c r="AT229" s="139" t="s">
        <v>139</v>
      </c>
      <c r="AU229" s="139" t="s">
        <v>81</v>
      </c>
      <c r="AY229" s="18" t="s">
        <v>137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79</v>
      </c>
      <c r="BK229" s="140">
        <f>ROUND(I229*H229,2)</f>
        <v>0</v>
      </c>
      <c r="BL229" s="18" t="s">
        <v>144</v>
      </c>
      <c r="BM229" s="139" t="s">
        <v>330</v>
      </c>
    </row>
    <row r="230" spans="2:65" s="1" customFormat="1" ht="11.25">
      <c r="B230" s="33"/>
      <c r="D230" s="141" t="s">
        <v>146</v>
      </c>
      <c r="F230" s="142" t="s">
        <v>331</v>
      </c>
      <c r="I230" s="143"/>
      <c r="L230" s="33"/>
      <c r="M230" s="144"/>
      <c r="T230" s="54"/>
      <c r="AT230" s="18" t="s">
        <v>146</v>
      </c>
      <c r="AU230" s="18" t="s">
        <v>81</v>
      </c>
    </row>
    <row r="231" spans="2:65" s="12" customFormat="1" ht="11.25">
      <c r="B231" s="145"/>
      <c r="D231" s="146" t="s">
        <v>148</v>
      </c>
      <c r="E231" s="147" t="s">
        <v>19</v>
      </c>
      <c r="F231" s="148" t="s">
        <v>316</v>
      </c>
      <c r="H231" s="147" t="s">
        <v>19</v>
      </c>
      <c r="I231" s="149"/>
      <c r="L231" s="145"/>
      <c r="M231" s="150"/>
      <c r="T231" s="151"/>
      <c r="AT231" s="147" t="s">
        <v>148</v>
      </c>
      <c r="AU231" s="147" t="s">
        <v>81</v>
      </c>
      <c r="AV231" s="12" t="s">
        <v>79</v>
      </c>
      <c r="AW231" s="12" t="s">
        <v>32</v>
      </c>
      <c r="AX231" s="12" t="s">
        <v>71</v>
      </c>
      <c r="AY231" s="147" t="s">
        <v>137</v>
      </c>
    </row>
    <row r="232" spans="2:65" s="13" customFormat="1" ht="11.25">
      <c r="B232" s="152"/>
      <c r="D232" s="146" t="s">
        <v>148</v>
      </c>
      <c r="E232" s="153" t="s">
        <v>19</v>
      </c>
      <c r="F232" s="154" t="s">
        <v>332</v>
      </c>
      <c r="H232" s="155">
        <v>2.7719999999999998</v>
      </c>
      <c r="I232" s="156"/>
      <c r="L232" s="152"/>
      <c r="M232" s="157"/>
      <c r="T232" s="158"/>
      <c r="AT232" s="153" t="s">
        <v>148</v>
      </c>
      <c r="AU232" s="153" t="s">
        <v>81</v>
      </c>
      <c r="AV232" s="13" t="s">
        <v>81</v>
      </c>
      <c r="AW232" s="13" t="s">
        <v>32</v>
      </c>
      <c r="AX232" s="13" t="s">
        <v>71</v>
      </c>
      <c r="AY232" s="153" t="s">
        <v>137</v>
      </c>
    </row>
    <row r="233" spans="2:65" s="12" customFormat="1" ht="11.25">
      <c r="B233" s="145"/>
      <c r="D233" s="146" t="s">
        <v>148</v>
      </c>
      <c r="E233" s="147" t="s">
        <v>19</v>
      </c>
      <c r="F233" s="148" t="s">
        <v>318</v>
      </c>
      <c r="H233" s="147" t="s">
        <v>19</v>
      </c>
      <c r="I233" s="149"/>
      <c r="L233" s="145"/>
      <c r="M233" s="150"/>
      <c r="T233" s="151"/>
      <c r="AT233" s="147" t="s">
        <v>148</v>
      </c>
      <c r="AU233" s="147" t="s">
        <v>81</v>
      </c>
      <c r="AV233" s="12" t="s">
        <v>79</v>
      </c>
      <c r="AW233" s="12" t="s">
        <v>32</v>
      </c>
      <c r="AX233" s="12" t="s">
        <v>71</v>
      </c>
      <c r="AY233" s="147" t="s">
        <v>137</v>
      </c>
    </row>
    <row r="234" spans="2:65" s="13" customFormat="1" ht="11.25">
      <c r="B234" s="152"/>
      <c r="D234" s="146" t="s">
        <v>148</v>
      </c>
      <c r="E234" s="153" t="s">
        <v>19</v>
      </c>
      <c r="F234" s="154" t="s">
        <v>333</v>
      </c>
      <c r="H234" s="155">
        <v>5.5439999999999996</v>
      </c>
      <c r="I234" s="156"/>
      <c r="L234" s="152"/>
      <c r="M234" s="157"/>
      <c r="T234" s="158"/>
      <c r="AT234" s="153" t="s">
        <v>148</v>
      </c>
      <c r="AU234" s="153" t="s">
        <v>81</v>
      </c>
      <c r="AV234" s="13" t="s">
        <v>81</v>
      </c>
      <c r="AW234" s="13" t="s">
        <v>32</v>
      </c>
      <c r="AX234" s="13" t="s">
        <v>71</v>
      </c>
      <c r="AY234" s="153" t="s">
        <v>137</v>
      </c>
    </row>
    <row r="235" spans="2:65" s="13" customFormat="1" ht="11.25">
      <c r="B235" s="152"/>
      <c r="D235" s="146" t="s">
        <v>148</v>
      </c>
      <c r="E235" s="153" t="s">
        <v>19</v>
      </c>
      <c r="F235" s="154" t="s">
        <v>334</v>
      </c>
      <c r="H235" s="155">
        <v>4.032</v>
      </c>
      <c r="I235" s="156"/>
      <c r="L235" s="152"/>
      <c r="M235" s="157"/>
      <c r="T235" s="158"/>
      <c r="AT235" s="153" t="s">
        <v>148</v>
      </c>
      <c r="AU235" s="153" t="s">
        <v>81</v>
      </c>
      <c r="AV235" s="13" t="s">
        <v>81</v>
      </c>
      <c r="AW235" s="13" t="s">
        <v>32</v>
      </c>
      <c r="AX235" s="13" t="s">
        <v>71</v>
      </c>
      <c r="AY235" s="153" t="s">
        <v>137</v>
      </c>
    </row>
    <row r="236" spans="2:65" s="12" customFormat="1" ht="11.25">
      <c r="B236" s="145"/>
      <c r="D236" s="146" t="s">
        <v>148</v>
      </c>
      <c r="E236" s="147" t="s">
        <v>19</v>
      </c>
      <c r="F236" s="148" t="s">
        <v>321</v>
      </c>
      <c r="H236" s="147" t="s">
        <v>19</v>
      </c>
      <c r="I236" s="149"/>
      <c r="L236" s="145"/>
      <c r="M236" s="150"/>
      <c r="T236" s="151"/>
      <c r="AT236" s="147" t="s">
        <v>148</v>
      </c>
      <c r="AU236" s="147" t="s">
        <v>81</v>
      </c>
      <c r="AV236" s="12" t="s">
        <v>79</v>
      </c>
      <c r="AW236" s="12" t="s">
        <v>32</v>
      </c>
      <c r="AX236" s="12" t="s">
        <v>71</v>
      </c>
      <c r="AY236" s="147" t="s">
        <v>137</v>
      </c>
    </row>
    <row r="237" spans="2:65" s="13" customFormat="1" ht="11.25">
      <c r="B237" s="152"/>
      <c r="D237" s="146" t="s">
        <v>148</v>
      </c>
      <c r="E237" s="153" t="s">
        <v>19</v>
      </c>
      <c r="F237" s="154" t="s">
        <v>335</v>
      </c>
      <c r="H237" s="155">
        <v>9.16</v>
      </c>
      <c r="I237" s="156"/>
      <c r="L237" s="152"/>
      <c r="M237" s="157"/>
      <c r="T237" s="158"/>
      <c r="AT237" s="153" t="s">
        <v>148</v>
      </c>
      <c r="AU237" s="153" t="s">
        <v>81</v>
      </c>
      <c r="AV237" s="13" t="s">
        <v>81</v>
      </c>
      <c r="AW237" s="13" t="s">
        <v>32</v>
      </c>
      <c r="AX237" s="13" t="s">
        <v>71</v>
      </c>
      <c r="AY237" s="153" t="s">
        <v>137</v>
      </c>
    </row>
    <row r="238" spans="2:65" s="12" customFormat="1" ht="11.25">
      <c r="B238" s="145"/>
      <c r="D238" s="146" t="s">
        <v>148</v>
      </c>
      <c r="E238" s="147" t="s">
        <v>19</v>
      </c>
      <c r="F238" s="148" t="s">
        <v>323</v>
      </c>
      <c r="H238" s="147" t="s">
        <v>19</v>
      </c>
      <c r="I238" s="149"/>
      <c r="L238" s="145"/>
      <c r="M238" s="150"/>
      <c r="T238" s="151"/>
      <c r="AT238" s="147" t="s">
        <v>148</v>
      </c>
      <c r="AU238" s="147" t="s">
        <v>81</v>
      </c>
      <c r="AV238" s="12" t="s">
        <v>79</v>
      </c>
      <c r="AW238" s="12" t="s">
        <v>32</v>
      </c>
      <c r="AX238" s="12" t="s">
        <v>71</v>
      </c>
      <c r="AY238" s="147" t="s">
        <v>137</v>
      </c>
    </row>
    <row r="239" spans="2:65" s="13" customFormat="1" ht="11.25">
      <c r="B239" s="152"/>
      <c r="D239" s="146" t="s">
        <v>148</v>
      </c>
      <c r="E239" s="153" t="s">
        <v>19</v>
      </c>
      <c r="F239" s="154" t="s">
        <v>336</v>
      </c>
      <c r="H239" s="155">
        <v>0.99399999999999999</v>
      </c>
      <c r="I239" s="156"/>
      <c r="L239" s="152"/>
      <c r="M239" s="157"/>
      <c r="T239" s="158"/>
      <c r="AT239" s="153" t="s">
        <v>148</v>
      </c>
      <c r="AU239" s="153" t="s">
        <v>81</v>
      </c>
      <c r="AV239" s="13" t="s">
        <v>81</v>
      </c>
      <c r="AW239" s="13" t="s">
        <v>32</v>
      </c>
      <c r="AX239" s="13" t="s">
        <v>71</v>
      </c>
      <c r="AY239" s="153" t="s">
        <v>137</v>
      </c>
    </row>
    <row r="240" spans="2:65" s="12" customFormat="1" ht="11.25">
      <c r="B240" s="145"/>
      <c r="D240" s="146" t="s">
        <v>148</v>
      </c>
      <c r="E240" s="147" t="s">
        <v>19</v>
      </c>
      <c r="F240" s="148" t="s">
        <v>325</v>
      </c>
      <c r="H240" s="147" t="s">
        <v>19</v>
      </c>
      <c r="I240" s="149"/>
      <c r="L240" s="145"/>
      <c r="M240" s="150"/>
      <c r="T240" s="151"/>
      <c r="AT240" s="147" t="s">
        <v>148</v>
      </c>
      <c r="AU240" s="147" t="s">
        <v>81</v>
      </c>
      <c r="AV240" s="12" t="s">
        <v>79</v>
      </c>
      <c r="AW240" s="12" t="s">
        <v>32</v>
      </c>
      <c r="AX240" s="12" t="s">
        <v>71</v>
      </c>
      <c r="AY240" s="147" t="s">
        <v>137</v>
      </c>
    </row>
    <row r="241" spans="2:65" s="13" customFormat="1" ht="11.25">
      <c r="B241" s="152"/>
      <c r="D241" s="146" t="s">
        <v>148</v>
      </c>
      <c r="E241" s="153" t="s">
        <v>19</v>
      </c>
      <c r="F241" s="154" t="s">
        <v>337</v>
      </c>
      <c r="H241" s="155">
        <v>1.5449999999999999</v>
      </c>
      <c r="I241" s="156"/>
      <c r="L241" s="152"/>
      <c r="M241" s="157"/>
      <c r="T241" s="158"/>
      <c r="AT241" s="153" t="s">
        <v>148</v>
      </c>
      <c r="AU241" s="153" t="s">
        <v>81</v>
      </c>
      <c r="AV241" s="13" t="s">
        <v>81</v>
      </c>
      <c r="AW241" s="13" t="s">
        <v>32</v>
      </c>
      <c r="AX241" s="13" t="s">
        <v>71</v>
      </c>
      <c r="AY241" s="153" t="s">
        <v>137</v>
      </c>
    </row>
    <row r="242" spans="2:65" s="14" customFormat="1" ht="11.25">
      <c r="B242" s="159"/>
      <c r="D242" s="146" t="s">
        <v>148</v>
      </c>
      <c r="E242" s="160" t="s">
        <v>19</v>
      </c>
      <c r="F242" s="161" t="s">
        <v>153</v>
      </c>
      <c r="H242" s="162">
        <v>24.047000000000001</v>
      </c>
      <c r="I242" s="163"/>
      <c r="L242" s="159"/>
      <c r="M242" s="164"/>
      <c r="T242" s="165"/>
      <c r="AT242" s="160" t="s">
        <v>148</v>
      </c>
      <c r="AU242" s="160" t="s">
        <v>81</v>
      </c>
      <c r="AV242" s="14" t="s">
        <v>144</v>
      </c>
      <c r="AW242" s="14" t="s">
        <v>32</v>
      </c>
      <c r="AX242" s="14" t="s">
        <v>79</v>
      </c>
      <c r="AY242" s="160" t="s">
        <v>137</v>
      </c>
    </row>
    <row r="243" spans="2:65" s="1" customFormat="1" ht="16.5" customHeight="1">
      <c r="B243" s="33"/>
      <c r="C243" s="128" t="s">
        <v>338</v>
      </c>
      <c r="D243" s="128" t="s">
        <v>139</v>
      </c>
      <c r="E243" s="129" t="s">
        <v>339</v>
      </c>
      <c r="F243" s="130" t="s">
        <v>340</v>
      </c>
      <c r="G243" s="131" t="s">
        <v>142</v>
      </c>
      <c r="H243" s="132">
        <v>24.047000000000001</v>
      </c>
      <c r="I243" s="133"/>
      <c r="J243" s="134">
        <f>ROUND(I243*H243,2)</f>
        <v>0</v>
      </c>
      <c r="K243" s="130" t="s">
        <v>143</v>
      </c>
      <c r="L243" s="33"/>
      <c r="M243" s="135" t="s">
        <v>19</v>
      </c>
      <c r="N243" s="136" t="s">
        <v>42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144</v>
      </c>
      <c r="AT243" s="139" t="s">
        <v>139</v>
      </c>
      <c r="AU243" s="139" t="s">
        <v>81</v>
      </c>
      <c r="AY243" s="18" t="s">
        <v>137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79</v>
      </c>
      <c r="BK243" s="140">
        <f>ROUND(I243*H243,2)</f>
        <v>0</v>
      </c>
      <c r="BL243" s="18" t="s">
        <v>144</v>
      </c>
      <c r="BM243" s="139" t="s">
        <v>341</v>
      </c>
    </row>
    <row r="244" spans="2:65" s="1" customFormat="1" ht="11.25">
      <c r="B244" s="33"/>
      <c r="D244" s="141" t="s">
        <v>146</v>
      </c>
      <c r="F244" s="142" t="s">
        <v>342</v>
      </c>
      <c r="I244" s="143"/>
      <c r="L244" s="33"/>
      <c r="M244" s="144"/>
      <c r="T244" s="54"/>
      <c r="AT244" s="18" t="s">
        <v>146</v>
      </c>
      <c r="AU244" s="18" t="s">
        <v>81</v>
      </c>
    </row>
    <row r="245" spans="2:65" s="1" customFormat="1" ht="16.5" customHeight="1">
      <c r="B245" s="33"/>
      <c r="C245" s="128" t="s">
        <v>343</v>
      </c>
      <c r="D245" s="128" t="s">
        <v>139</v>
      </c>
      <c r="E245" s="129" t="s">
        <v>344</v>
      </c>
      <c r="F245" s="130" t="s">
        <v>345</v>
      </c>
      <c r="G245" s="131" t="s">
        <v>182</v>
      </c>
      <c r="H245" s="132">
        <v>0.20399999999999999</v>
      </c>
      <c r="I245" s="133"/>
      <c r="J245" s="134">
        <f>ROUND(I245*H245,2)</f>
        <v>0</v>
      </c>
      <c r="K245" s="130" t="s">
        <v>143</v>
      </c>
      <c r="L245" s="33"/>
      <c r="M245" s="135" t="s">
        <v>19</v>
      </c>
      <c r="N245" s="136" t="s">
        <v>42</v>
      </c>
      <c r="P245" s="137">
        <f>O245*H245</f>
        <v>0</v>
      </c>
      <c r="Q245" s="137">
        <v>1.05291</v>
      </c>
      <c r="R245" s="137">
        <f>Q245*H245</f>
        <v>0.21479363999999998</v>
      </c>
      <c r="S245" s="137">
        <v>0</v>
      </c>
      <c r="T245" s="138">
        <f>S245*H245</f>
        <v>0</v>
      </c>
      <c r="AR245" s="139" t="s">
        <v>144</v>
      </c>
      <c r="AT245" s="139" t="s">
        <v>139</v>
      </c>
      <c r="AU245" s="139" t="s">
        <v>81</v>
      </c>
      <c r="AY245" s="18" t="s">
        <v>137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79</v>
      </c>
      <c r="BK245" s="140">
        <f>ROUND(I245*H245,2)</f>
        <v>0</v>
      </c>
      <c r="BL245" s="18" t="s">
        <v>144</v>
      </c>
      <c r="BM245" s="139" t="s">
        <v>346</v>
      </c>
    </row>
    <row r="246" spans="2:65" s="1" customFormat="1" ht="11.25">
      <c r="B246" s="33"/>
      <c r="D246" s="141" t="s">
        <v>146</v>
      </c>
      <c r="F246" s="142" t="s">
        <v>347</v>
      </c>
      <c r="I246" s="143"/>
      <c r="L246" s="33"/>
      <c r="M246" s="144"/>
      <c r="T246" s="54"/>
      <c r="AT246" s="18" t="s">
        <v>146</v>
      </c>
      <c r="AU246" s="18" t="s">
        <v>81</v>
      </c>
    </row>
    <row r="247" spans="2:65" s="12" customFormat="1" ht="11.25">
      <c r="B247" s="145"/>
      <c r="D247" s="146" t="s">
        <v>148</v>
      </c>
      <c r="E247" s="147" t="s">
        <v>19</v>
      </c>
      <c r="F247" s="148" t="s">
        <v>348</v>
      </c>
      <c r="H247" s="147" t="s">
        <v>19</v>
      </c>
      <c r="I247" s="149"/>
      <c r="L247" s="145"/>
      <c r="M247" s="150"/>
      <c r="T247" s="151"/>
      <c r="AT247" s="147" t="s">
        <v>148</v>
      </c>
      <c r="AU247" s="147" t="s">
        <v>81</v>
      </c>
      <c r="AV247" s="12" t="s">
        <v>79</v>
      </c>
      <c r="AW247" s="12" t="s">
        <v>32</v>
      </c>
      <c r="AX247" s="12" t="s">
        <v>71</v>
      </c>
      <c r="AY247" s="147" t="s">
        <v>137</v>
      </c>
    </row>
    <row r="248" spans="2:65" s="13" customFormat="1" ht="11.25">
      <c r="B248" s="152"/>
      <c r="D248" s="146" t="s">
        <v>148</v>
      </c>
      <c r="E248" s="153" t="s">
        <v>19</v>
      </c>
      <c r="F248" s="154" t="s">
        <v>349</v>
      </c>
      <c r="H248" s="155">
        <v>0.20399999999999999</v>
      </c>
      <c r="I248" s="156"/>
      <c r="L248" s="152"/>
      <c r="M248" s="157"/>
      <c r="T248" s="158"/>
      <c r="AT248" s="153" t="s">
        <v>148</v>
      </c>
      <c r="AU248" s="153" t="s">
        <v>81</v>
      </c>
      <c r="AV248" s="13" t="s">
        <v>81</v>
      </c>
      <c r="AW248" s="13" t="s">
        <v>32</v>
      </c>
      <c r="AX248" s="13" t="s">
        <v>79</v>
      </c>
      <c r="AY248" s="153" t="s">
        <v>137</v>
      </c>
    </row>
    <row r="249" spans="2:65" s="11" customFormat="1" ht="22.9" customHeight="1">
      <c r="B249" s="116"/>
      <c r="D249" s="117" t="s">
        <v>70</v>
      </c>
      <c r="E249" s="126" t="s">
        <v>174</v>
      </c>
      <c r="F249" s="126" t="s">
        <v>350</v>
      </c>
      <c r="I249" s="119"/>
      <c r="J249" s="127">
        <f>BK249</f>
        <v>0</v>
      </c>
      <c r="L249" s="116"/>
      <c r="M249" s="121"/>
      <c r="P249" s="122">
        <f>SUM(P250:P267)</f>
        <v>0</v>
      </c>
      <c r="R249" s="122">
        <f>SUM(R250:R267)</f>
        <v>5.3123550000000002</v>
      </c>
      <c r="T249" s="123">
        <f>SUM(T250:T267)</f>
        <v>0</v>
      </c>
      <c r="AR249" s="117" t="s">
        <v>79</v>
      </c>
      <c r="AT249" s="124" t="s">
        <v>70</v>
      </c>
      <c r="AU249" s="124" t="s">
        <v>79</v>
      </c>
      <c r="AY249" s="117" t="s">
        <v>137</v>
      </c>
      <c r="BK249" s="125">
        <f>SUM(BK250:BK267)</f>
        <v>0</v>
      </c>
    </row>
    <row r="250" spans="2:65" s="1" customFormat="1" ht="24.2" customHeight="1">
      <c r="B250" s="33"/>
      <c r="C250" s="128" t="s">
        <v>351</v>
      </c>
      <c r="D250" s="128" t="s">
        <v>139</v>
      </c>
      <c r="E250" s="129" t="s">
        <v>352</v>
      </c>
      <c r="F250" s="130" t="s">
        <v>353</v>
      </c>
      <c r="G250" s="131" t="s">
        <v>142</v>
      </c>
      <c r="H250" s="132">
        <v>2.16</v>
      </c>
      <c r="I250" s="133"/>
      <c r="J250" s="134">
        <f>ROUND(I250*H250,2)</f>
        <v>0</v>
      </c>
      <c r="K250" s="130" t="s">
        <v>19</v>
      </c>
      <c r="L250" s="33"/>
      <c r="M250" s="135" t="s">
        <v>19</v>
      </c>
      <c r="N250" s="136" t="s">
        <v>42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144</v>
      </c>
      <c r="AT250" s="139" t="s">
        <v>139</v>
      </c>
      <c r="AU250" s="139" t="s">
        <v>81</v>
      </c>
      <c r="AY250" s="18" t="s">
        <v>137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79</v>
      </c>
      <c r="BK250" s="140">
        <f>ROUND(I250*H250,2)</f>
        <v>0</v>
      </c>
      <c r="BL250" s="18" t="s">
        <v>144</v>
      </c>
      <c r="BM250" s="139" t="s">
        <v>354</v>
      </c>
    </row>
    <row r="251" spans="2:65" s="12" customFormat="1" ht="11.25">
      <c r="B251" s="145"/>
      <c r="D251" s="146" t="s">
        <v>148</v>
      </c>
      <c r="E251" s="147" t="s">
        <v>19</v>
      </c>
      <c r="F251" s="148" t="s">
        <v>355</v>
      </c>
      <c r="H251" s="147" t="s">
        <v>19</v>
      </c>
      <c r="I251" s="149"/>
      <c r="L251" s="145"/>
      <c r="M251" s="150"/>
      <c r="T251" s="151"/>
      <c r="AT251" s="147" t="s">
        <v>148</v>
      </c>
      <c r="AU251" s="147" t="s">
        <v>81</v>
      </c>
      <c r="AV251" s="12" t="s">
        <v>79</v>
      </c>
      <c r="AW251" s="12" t="s">
        <v>32</v>
      </c>
      <c r="AX251" s="12" t="s">
        <v>71</v>
      </c>
      <c r="AY251" s="147" t="s">
        <v>137</v>
      </c>
    </row>
    <row r="252" spans="2:65" s="13" customFormat="1" ht="11.25">
      <c r="B252" s="152"/>
      <c r="D252" s="146" t="s">
        <v>148</v>
      </c>
      <c r="E252" s="153" t="s">
        <v>19</v>
      </c>
      <c r="F252" s="154" t="s">
        <v>356</v>
      </c>
      <c r="H252" s="155">
        <v>2.16</v>
      </c>
      <c r="I252" s="156"/>
      <c r="L252" s="152"/>
      <c r="M252" s="157"/>
      <c r="T252" s="158"/>
      <c r="AT252" s="153" t="s">
        <v>148</v>
      </c>
      <c r="AU252" s="153" t="s">
        <v>81</v>
      </c>
      <c r="AV252" s="13" t="s">
        <v>81</v>
      </c>
      <c r="AW252" s="13" t="s">
        <v>32</v>
      </c>
      <c r="AX252" s="13" t="s">
        <v>79</v>
      </c>
      <c r="AY252" s="153" t="s">
        <v>137</v>
      </c>
    </row>
    <row r="253" spans="2:65" s="1" customFormat="1" ht="21.75" customHeight="1">
      <c r="B253" s="33"/>
      <c r="C253" s="128" t="s">
        <v>357</v>
      </c>
      <c r="D253" s="128" t="s">
        <v>139</v>
      </c>
      <c r="E253" s="129" t="s">
        <v>358</v>
      </c>
      <c r="F253" s="130" t="s">
        <v>359</v>
      </c>
      <c r="G253" s="131" t="s">
        <v>142</v>
      </c>
      <c r="H253" s="132">
        <v>49.56</v>
      </c>
      <c r="I253" s="133"/>
      <c r="J253" s="134">
        <f>ROUND(I253*H253,2)</f>
        <v>0</v>
      </c>
      <c r="K253" s="130" t="s">
        <v>143</v>
      </c>
      <c r="L253" s="33"/>
      <c r="M253" s="135" t="s">
        <v>19</v>
      </c>
      <c r="N253" s="136" t="s">
        <v>42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144</v>
      </c>
      <c r="AT253" s="139" t="s">
        <v>139</v>
      </c>
      <c r="AU253" s="139" t="s">
        <v>81</v>
      </c>
      <c r="AY253" s="18" t="s">
        <v>137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79</v>
      </c>
      <c r="BK253" s="140">
        <f>ROUND(I253*H253,2)</f>
        <v>0</v>
      </c>
      <c r="BL253" s="18" t="s">
        <v>144</v>
      </c>
      <c r="BM253" s="139" t="s">
        <v>360</v>
      </c>
    </row>
    <row r="254" spans="2:65" s="1" customFormat="1" ht="11.25">
      <c r="B254" s="33"/>
      <c r="D254" s="141" t="s">
        <v>146</v>
      </c>
      <c r="F254" s="142" t="s">
        <v>361</v>
      </c>
      <c r="I254" s="143"/>
      <c r="L254" s="33"/>
      <c r="M254" s="144"/>
      <c r="T254" s="54"/>
      <c r="AT254" s="18" t="s">
        <v>146</v>
      </c>
      <c r="AU254" s="18" t="s">
        <v>81</v>
      </c>
    </row>
    <row r="255" spans="2:65" s="12" customFormat="1" ht="11.25">
      <c r="B255" s="145"/>
      <c r="D255" s="146" t="s">
        <v>148</v>
      </c>
      <c r="E255" s="147" t="s">
        <v>19</v>
      </c>
      <c r="F255" s="148" t="s">
        <v>362</v>
      </c>
      <c r="H255" s="147" t="s">
        <v>19</v>
      </c>
      <c r="I255" s="149"/>
      <c r="L255" s="145"/>
      <c r="M255" s="150"/>
      <c r="T255" s="151"/>
      <c r="AT255" s="147" t="s">
        <v>148</v>
      </c>
      <c r="AU255" s="147" t="s">
        <v>81</v>
      </c>
      <c r="AV255" s="12" t="s">
        <v>79</v>
      </c>
      <c r="AW255" s="12" t="s">
        <v>32</v>
      </c>
      <c r="AX255" s="12" t="s">
        <v>71</v>
      </c>
      <c r="AY255" s="147" t="s">
        <v>137</v>
      </c>
    </row>
    <row r="256" spans="2:65" s="12" customFormat="1" ht="11.25">
      <c r="B256" s="145"/>
      <c r="D256" s="146" t="s">
        <v>148</v>
      </c>
      <c r="E256" s="147" t="s">
        <v>19</v>
      </c>
      <c r="F256" s="148" t="s">
        <v>363</v>
      </c>
      <c r="H256" s="147" t="s">
        <v>19</v>
      </c>
      <c r="I256" s="149"/>
      <c r="L256" s="145"/>
      <c r="M256" s="150"/>
      <c r="T256" s="151"/>
      <c r="AT256" s="147" t="s">
        <v>148</v>
      </c>
      <c r="AU256" s="147" t="s">
        <v>81</v>
      </c>
      <c r="AV256" s="12" t="s">
        <v>79</v>
      </c>
      <c r="AW256" s="12" t="s">
        <v>32</v>
      </c>
      <c r="AX256" s="12" t="s">
        <v>71</v>
      </c>
      <c r="AY256" s="147" t="s">
        <v>137</v>
      </c>
    </row>
    <row r="257" spans="2:65" s="13" customFormat="1" ht="11.25">
      <c r="B257" s="152"/>
      <c r="D257" s="146" t="s">
        <v>148</v>
      </c>
      <c r="E257" s="153" t="s">
        <v>19</v>
      </c>
      <c r="F257" s="154" t="s">
        <v>364</v>
      </c>
      <c r="H257" s="155">
        <v>47.4</v>
      </c>
      <c r="I257" s="156"/>
      <c r="L257" s="152"/>
      <c r="M257" s="157"/>
      <c r="T257" s="158"/>
      <c r="AT257" s="153" t="s">
        <v>148</v>
      </c>
      <c r="AU257" s="153" t="s">
        <v>81</v>
      </c>
      <c r="AV257" s="13" t="s">
        <v>81</v>
      </c>
      <c r="AW257" s="13" t="s">
        <v>32</v>
      </c>
      <c r="AX257" s="13" t="s">
        <v>71</v>
      </c>
      <c r="AY257" s="153" t="s">
        <v>137</v>
      </c>
    </row>
    <row r="258" spans="2:65" s="12" customFormat="1" ht="11.25">
      <c r="B258" s="145"/>
      <c r="D258" s="146" t="s">
        <v>148</v>
      </c>
      <c r="E258" s="147" t="s">
        <v>19</v>
      </c>
      <c r="F258" s="148" t="s">
        <v>355</v>
      </c>
      <c r="H258" s="147" t="s">
        <v>19</v>
      </c>
      <c r="I258" s="149"/>
      <c r="L258" s="145"/>
      <c r="M258" s="150"/>
      <c r="T258" s="151"/>
      <c r="AT258" s="147" t="s">
        <v>148</v>
      </c>
      <c r="AU258" s="147" t="s">
        <v>81</v>
      </c>
      <c r="AV258" s="12" t="s">
        <v>79</v>
      </c>
      <c r="AW258" s="12" t="s">
        <v>32</v>
      </c>
      <c r="AX258" s="12" t="s">
        <v>71</v>
      </c>
      <c r="AY258" s="147" t="s">
        <v>137</v>
      </c>
    </row>
    <row r="259" spans="2:65" s="12" customFormat="1" ht="11.25">
      <c r="B259" s="145"/>
      <c r="D259" s="146" t="s">
        <v>148</v>
      </c>
      <c r="E259" s="147" t="s">
        <v>19</v>
      </c>
      <c r="F259" s="148" t="s">
        <v>365</v>
      </c>
      <c r="H259" s="147" t="s">
        <v>19</v>
      </c>
      <c r="I259" s="149"/>
      <c r="L259" s="145"/>
      <c r="M259" s="150"/>
      <c r="T259" s="151"/>
      <c r="AT259" s="147" t="s">
        <v>148</v>
      </c>
      <c r="AU259" s="147" t="s">
        <v>81</v>
      </c>
      <c r="AV259" s="12" t="s">
        <v>79</v>
      </c>
      <c r="AW259" s="12" t="s">
        <v>32</v>
      </c>
      <c r="AX259" s="12" t="s">
        <v>71</v>
      </c>
      <c r="AY259" s="147" t="s">
        <v>137</v>
      </c>
    </row>
    <row r="260" spans="2:65" s="13" customFormat="1" ht="11.25">
      <c r="B260" s="152"/>
      <c r="D260" s="146" t="s">
        <v>148</v>
      </c>
      <c r="E260" s="153" t="s">
        <v>19</v>
      </c>
      <c r="F260" s="154" t="s">
        <v>356</v>
      </c>
      <c r="H260" s="155">
        <v>2.16</v>
      </c>
      <c r="I260" s="156"/>
      <c r="L260" s="152"/>
      <c r="M260" s="157"/>
      <c r="T260" s="158"/>
      <c r="AT260" s="153" t="s">
        <v>148</v>
      </c>
      <c r="AU260" s="153" t="s">
        <v>81</v>
      </c>
      <c r="AV260" s="13" t="s">
        <v>81</v>
      </c>
      <c r="AW260" s="13" t="s">
        <v>32</v>
      </c>
      <c r="AX260" s="13" t="s">
        <v>71</v>
      </c>
      <c r="AY260" s="153" t="s">
        <v>137</v>
      </c>
    </row>
    <row r="261" spans="2:65" s="14" customFormat="1" ht="11.25">
      <c r="B261" s="159"/>
      <c r="D261" s="146" t="s">
        <v>148</v>
      </c>
      <c r="E261" s="160" t="s">
        <v>19</v>
      </c>
      <c r="F261" s="161" t="s">
        <v>153</v>
      </c>
      <c r="H261" s="162">
        <v>49.56</v>
      </c>
      <c r="I261" s="163"/>
      <c r="L261" s="159"/>
      <c r="M261" s="164"/>
      <c r="T261" s="165"/>
      <c r="AT261" s="160" t="s">
        <v>148</v>
      </c>
      <c r="AU261" s="160" t="s">
        <v>81</v>
      </c>
      <c r="AV261" s="14" t="s">
        <v>144</v>
      </c>
      <c r="AW261" s="14" t="s">
        <v>32</v>
      </c>
      <c r="AX261" s="14" t="s">
        <v>79</v>
      </c>
      <c r="AY261" s="160" t="s">
        <v>137</v>
      </c>
    </row>
    <row r="262" spans="2:65" s="1" customFormat="1" ht="37.9" customHeight="1">
      <c r="B262" s="33"/>
      <c r="C262" s="128" t="s">
        <v>366</v>
      </c>
      <c r="D262" s="128" t="s">
        <v>139</v>
      </c>
      <c r="E262" s="129" t="s">
        <v>367</v>
      </c>
      <c r="F262" s="130" t="s">
        <v>368</v>
      </c>
      <c r="G262" s="131" t="s">
        <v>142</v>
      </c>
      <c r="H262" s="132">
        <v>23.7</v>
      </c>
      <c r="I262" s="133"/>
      <c r="J262" s="134">
        <f>ROUND(I262*H262,2)</f>
        <v>0</v>
      </c>
      <c r="K262" s="130" t="s">
        <v>143</v>
      </c>
      <c r="L262" s="33"/>
      <c r="M262" s="135" t="s">
        <v>19</v>
      </c>
      <c r="N262" s="136" t="s">
        <v>42</v>
      </c>
      <c r="P262" s="137">
        <f>O262*H262</f>
        <v>0</v>
      </c>
      <c r="Q262" s="137">
        <v>8.9219999999999994E-2</v>
      </c>
      <c r="R262" s="137">
        <f>Q262*H262</f>
        <v>2.1145139999999998</v>
      </c>
      <c r="S262" s="137">
        <v>0</v>
      </c>
      <c r="T262" s="138">
        <f>S262*H262</f>
        <v>0</v>
      </c>
      <c r="AR262" s="139" t="s">
        <v>144</v>
      </c>
      <c r="AT262" s="139" t="s">
        <v>139</v>
      </c>
      <c r="AU262" s="139" t="s">
        <v>81</v>
      </c>
      <c r="AY262" s="18" t="s">
        <v>137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79</v>
      </c>
      <c r="BK262" s="140">
        <f>ROUND(I262*H262,2)</f>
        <v>0</v>
      </c>
      <c r="BL262" s="18" t="s">
        <v>144</v>
      </c>
      <c r="BM262" s="139" t="s">
        <v>369</v>
      </c>
    </row>
    <row r="263" spans="2:65" s="1" customFormat="1" ht="11.25">
      <c r="B263" s="33"/>
      <c r="D263" s="141" t="s">
        <v>146</v>
      </c>
      <c r="F263" s="142" t="s">
        <v>370</v>
      </c>
      <c r="I263" s="143"/>
      <c r="L263" s="33"/>
      <c r="M263" s="144"/>
      <c r="T263" s="54"/>
      <c r="AT263" s="18" t="s">
        <v>146</v>
      </c>
      <c r="AU263" s="18" t="s">
        <v>81</v>
      </c>
    </row>
    <row r="264" spans="2:65" s="12" customFormat="1" ht="11.25">
      <c r="B264" s="145"/>
      <c r="D264" s="146" t="s">
        <v>148</v>
      </c>
      <c r="E264" s="147" t="s">
        <v>19</v>
      </c>
      <c r="F264" s="148" t="s">
        <v>371</v>
      </c>
      <c r="H264" s="147" t="s">
        <v>19</v>
      </c>
      <c r="I264" s="149"/>
      <c r="L264" s="145"/>
      <c r="M264" s="150"/>
      <c r="T264" s="151"/>
      <c r="AT264" s="147" t="s">
        <v>148</v>
      </c>
      <c r="AU264" s="147" t="s">
        <v>81</v>
      </c>
      <c r="AV264" s="12" t="s">
        <v>79</v>
      </c>
      <c r="AW264" s="12" t="s">
        <v>32</v>
      </c>
      <c r="AX264" s="12" t="s">
        <v>71</v>
      </c>
      <c r="AY264" s="147" t="s">
        <v>137</v>
      </c>
    </row>
    <row r="265" spans="2:65" s="13" customFormat="1" ht="11.25">
      <c r="B265" s="152"/>
      <c r="D265" s="146" t="s">
        <v>148</v>
      </c>
      <c r="E265" s="153" t="s">
        <v>19</v>
      </c>
      <c r="F265" s="154" t="s">
        <v>372</v>
      </c>
      <c r="H265" s="155">
        <v>23.7</v>
      </c>
      <c r="I265" s="156"/>
      <c r="L265" s="152"/>
      <c r="M265" s="157"/>
      <c r="T265" s="158"/>
      <c r="AT265" s="153" t="s">
        <v>148</v>
      </c>
      <c r="AU265" s="153" t="s">
        <v>81</v>
      </c>
      <c r="AV265" s="13" t="s">
        <v>81</v>
      </c>
      <c r="AW265" s="13" t="s">
        <v>32</v>
      </c>
      <c r="AX265" s="13" t="s">
        <v>79</v>
      </c>
      <c r="AY265" s="153" t="s">
        <v>137</v>
      </c>
    </row>
    <row r="266" spans="2:65" s="1" customFormat="1" ht="16.5" customHeight="1">
      <c r="B266" s="33"/>
      <c r="C266" s="173" t="s">
        <v>373</v>
      </c>
      <c r="D266" s="173" t="s">
        <v>204</v>
      </c>
      <c r="E266" s="174" t="s">
        <v>374</v>
      </c>
      <c r="F266" s="175" t="s">
        <v>375</v>
      </c>
      <c r="G266" s="176" t="s">
        <v>142</v>
      </c>
      <c r="H266" s="177">
        <v>24.411000000000001</v>
      </c>
      <c r="I266" s="178"/>
      <c r="J266" s="179">
        <f>ROUND(I266*H266,2)</f>
        <v>0</v>
      </c>
      <c r="K266" s="175" t="s">
        <v>143</v>
      </c>
      <c r="L266" s="180"/>
      <c r="M266" s="181" t="s">
        <v>19</v>
      </c>
      <c r="N266" s="182" t="s">
        <v>42</v>
      </c>
      <c r="P266" s="137">
        <f>O266*H266</f>
        <v>0</v>
      </c>
      <c r="Q266" s="137">
        <v>0.13100000000000001</v>
      </c>
      <c r="R266" s="137">
        <f>Q266*H266</f>
        <v>3.1978410000000004</v>
      </c>
      <c r="S266" s="137">
        <v>0</v>
      </c>
      <c r="T266" s="138">
        <f>S266*H266</f>
        <v>0</v>
      </c>
      <c r="AR266" s="139" t="s">
        <v>191</v>
      </c>
      <c r="AT266" s="139" t="s">
        <v>204</v>
      </c>
      <c r="AU266" s="139" t="s">
        <v>81</v>
      </c>
      <c r="AY266" s="18" t="s">
        <v>137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79</v>
      </c>
      <c r="BK266" s="140">
        <f>ROUND(I266*H266,2)</f>
        <v>0</v>
      </c>
      <c r="BL266" s="18" t="s">
        <v>144</v>
      </c>
      <c r="BM266" s="139" t="s">
        <v>376</v>
      </c>
    </row>
    <row r="267" spans="2:65" s="13" customFormat="1" ht="11.25">
      <c r="B267" s="152"/>
      <c r="D267" s="146" t="s">
        <v>148</v>
      </c>
      <c r="F267" s="154" t="s">
        <v>377</v>
      </c>
      <c r="H267" s="155">
        <v>24.411000000000001</v>
      </c>
      <c r="I267" s="156"/>
      <c r="L267" s="152"/>
      <c r="M267" s="157"/>
      <c r="T267" s="158"/>
      <c r="AT267" s="153" t="s">
        <v>148</v>
      </c>
      <c r="AU267" s="153" t="s">
        <v>81</v>
      </c>
      <c r="AV267" s="13" t="s">
        <v>81</v>
      </c>
      <c r="AW267" s="13" t="s">
        <v>4</v>
      </c>
      <c r="AX267" s="13" t="s">
        <v>79</v>
      </c>
      <c r="AY267" s="153" t="s">
        <v>137</v>
      </c>
    </row>
    <row r="268" spans="2:65" s="11" customFormat="1" ht="22.9" customHeight="1">
      <c r="B268" s="116"/>
      <c r="D268" s="117" t="s">
        <v>70</v>
      </c>
      <c r="E268" s="126" t="s">
        <v>179</v>
      </c>
      <c r="F268" s="126" t="s">
        <v>378</v>
      </c>
      <c r="I268" s="119"/>
      <c r="J268" s="127">
        <f>BK268</f>
        <v>0</v>
      </c>
      <c r="L268" s="116"/>
      <c r="M268" s="121"/>
      <c r="P268" s="122">
        <f>SUM(P269:P374)</f>
        <v>0</v>
      </c>
      <c r="R268" s="122">
        <f>SUM(R269:R374)</f>
        <v>2.5010001800000006</v>
      </c>
      <c r="T268" s="123">
        <f>SUM(T269:T374)</f>
        <v>0</v>
      </c>
      <c r="AR268" s="117" t="s">
        <v>79</v>
      </c>
      <c r="AT268" s="124" t="s">
        <v>70</v>
      </c>
      <c r="AU268" s="124" t="s">
        <v>79</v>
      </c>
      <c r="AY268" s="117" t="s">
        <v>137</v>
      </c>
      <c r="BK268" s="125">
        <f>SUM(BK269:BK374)</f>
        <v>0</v>
      </c>
    </row>
    <row r="269" spans="2:65" s="1" customFormat="1" ht="16.5" customHeight="1">
      <c r="B269" s="33"/>
      <c r="C269" s="128" t="s">
        <v>379</v>
      </c>
      <c r="D269" s="128" t="s">
        <v>139</v>
      </c>
      <c r="E269" s="129" t="s">
        <v>380</v>
      </c>
      <c r="F269" s="130" t="s">
        <v>381</v>
      </c>
      <c r="G269" s="131" t="s">
        <v>142</v>
      </c>
      <c r="H269" s="132">
        <v>52.991999999999997</v>
      </c>
      <c r="I269" s="133"/>
      <c r="J269" s="134">
        <f>ROUND(I269*H269,2)</f>
        <v>0</v>
      </c>
      <c r="K269" s="130" t="s">
        <v>143</v>
      </c>
      <c r="L269" s="33"/>
      <c r="M269" s="135" t="s">
        <v>19</v>
      </c>
      <c r="N269" s="136" t="s">
        <v>42</v>
      </c>
      <c r="P269" s="137">
        <f>O269*H269</f>
        <v>0</v>
      </c>
      <c r="Q269" s="137">
        <v>2.5999999999999998E-4</v>
      </c>
      <c r="R269" s="137">
        <f>Q269*H269</f>
        <v>1.3777919999999997E-2</v>
      </c>
      <c r="S269" s="137">
        <v>0</v>
      </c>
      <c r="T269" s="138">
        <f>S269*H269</f>
        <v>0</v>
      </c>
      <c r="AR269" s="139" t="s">
        <v>144</v>
      </c>
      <c r="AT269" s="139" t="s">
        <v>139</v>
      </c>
      <c r="AU269" s="139" t="s">
        <v>81</v>
      </c>
      <c r="AY269" s="18" t="s">
        <v>137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79</v>
      </c>
      <c r="BK269" s="140">
        <f>ROUND(I269*H269,2)</f>
        <v>0</v>
      </c>
      <c r="BL269" s="18" t="s">
        <v>144</v>
      </c>
      <c r="BM269" s="139" t="s">
        <v>382</v>
      </c>
    </row>
    <row r="270" spans="2:65" s="1" customFormat="1" ht="11.25">
      <c r="B270" s="33"/>
      <c r="D270" s="141" t="s">
        <v>146</v>
      </c>
      <c r="F270" s="142" t="s">
        <v>383</v>
      </c>
      <c r="I270" s="143"/>
      <c r="L270" s="33"/>
      <c r="M270" s="144"/>
      <c r="T270" s="54"/>
      <c r="AT270" s="18" t="s">
        <v>146</v>
      </c>
      <c r="AU270" s="18" t="s">
        <v>81</v>
      </c>
    </row>
    <row r="271" spans="2:65" s="12" customFormat="1" ht="11.25">
      <c r="B271" s="145"/>
      <c r="D271" s="146" t="s">
        <v>148</v>
      </c>
      <c r="E271" s="147" t="s">
        <v>19</v>
      </c>
      <c r="F271" s="148" t="s">
        <v>384</v>
      </c>
      <c r="H271" s="147" t="s">
        <v>19</v>
      </c>
      <c r="I271" s="149"/>
      <c r="L271" s="145"/>
      <c r="M271" s="150"/>
      <c r="T271" s="151"/>
      <c r="AT271" s="147" t="s">
        <v>148</v>
      </c>
      <c r="AU271" s="147" t="s">
        <v>81</v>
      </c>
      <c r="AV271" s="12" t="s">
        <v>79</v>
      </c>
      <c r="AW271" s="12" t="s">
        <v>32</v>
      </c>
      <c r="AX271" s="12" t="s">
        <v>71</v>
      </c>
      <c r="AY271" s="147" t="s">
        <v>137</v>
      </c>
    </row>
    <row r="272" spans="2:65" s="13" customFormat="1" ht="11.25">
      <c r="B272" s="152"/>
      <c r="D272" s="146" t="s">
        <v>148</v>
      </c>
      <c r="E272" s="153" t="s">
        <v>19</v>
      </c>
      <c r="F272" s="154" t="s">
        <v>385</v>
      </c>
      <c r="H272" s="155">
        <v>22.032</v>
      </c>
      <c r="I272" s="156"/>
      <c r="L272" s="152"/>
      <c r="M272" s="157"/>
      <c r="T272" s="158"/>
      <c r="AT272" s="153" t="s">
        <v>148</v>
      </c>
      <c r="AU272" s="153" t="s">
        <v>81</v>
      </c>
      <c r="AV272" s="13" t="s">
        <v>81</v>
      </c>
      <c r="AW272" s="13" t="s">
        <v>32</v>
      </c>
      <c r="AX272" s="13" t="s">
        <v>71</v>
      </c>
      <c r="AY272" s="153" t="s">
        <v>137</v>
      </c>
    </row>
    <row r="273" spans="2:65" s="12" customFormat="1" ht="11.25">
      <c r="B273" s="145"/>
      <c r="D273" s="146" t="s">
        <v>148</v>
      </c>
      <c r="E273" s="147" t="s">
        <v>19</v>
      </c>
      <c r="F273" s="148" t="s">
        <v>386</v>
      </c>
      <c r="H273" s="147" t="s">
        <v>19</v>
      </c>
      <c r="I273" s="149"/>
      <c r="L273" s="145"/>
      <c r="M273" s="150"/>
      <c r="T273" s="151"/>
      <c r="AT273" s="147" t="s">
        <v>148</v>
      </c>
      <c r="AU273" s="147" t="s">
        <v>81</v>
      </c>
      <c r="AV273" s="12" t="s">
        <v>79</v>
      </c>
      <c r="AW273" s="12" t="s">
        <v>32</v>
      </c>
      <c r="AX273" s="12" t="s">
        <v>71</v>
      </c>
      <c r="AY273" s="147" t="s">
        <v>137</v>
      </c>
    </row>
    <row r="274" spans="2:65" s="13" customFormat="1" ht="11.25">
      <c r="B274" s="152"/>
      <c r="D274" s="146" t="s">
        <v>148</v>
      </c>
      <c r="E274" s="153" t="s">
        <v>19</v>
      </c>
      <c r="F274" s="154" t="s">
        <v>387</v>
      </c>
      <c r="H274" s="155">
        <v>13.92</v>
      </c>
      <c r="I274" s="156"/>
      <c r="L274" s="152"/>
      <c r="M274" s="157"/>
      <c r="T274" s="158"/>
      <c r="AT274" s="153" t="s">
        <v>148</v>
      </c>
      <c r="AU274" s="153" t="s">
        <v>81</v>
      </c>
      <c r="AV274" s="13" t="s">
        <v>81</v>
      </c>
      <c r="AW274" s="13" t="s">
        <v>32</v>
      </c>
      <c r="AX274" s="13" t="s">
        <v>71</v>
      </c>
      <c r="AY274" s="153" t="s">
        <v>137</v>
      </c>
    </row>
    <row r="275" spans="2:65" s="12" customFormat="1" ht="11.25">
      <c r="B275" s="145"/>
      <c r="D275" s="146" t="s">
        <v>148</v>
      </c>
      <c r="E275" s="147" t="s">
        <v>19</v>
      </c>
      <c r="F275" s="148" t="s">
        <v>388</v>
      </c>
      <c r="H275" s="147" t="s">
        <v>19</v>
      </c>
      <c r="I275" s="149"/>
      <c r="L275" s="145"/>
      <c r="M275" s="150"/>
      <c r="T275" s="151"/>
      <c r="AT275" s="147" t="s">
        <v>148</v>
      </c>
      <c r="AU275" s="147" t="s">
        <v>81</v>
      </c>
      <c r="AV275" s="12" t="s">
        <v>79</v>
      </c>
      <c r="AW275" s="12" t="s">
        <v>32</v>
      </c>
      <c r="AX275" s="12" t="s">
        <v>71</v>
      </c>
      <c r="AY275" s="147" t="s">
        <v>137</v>
      </c>
    </row>
    <row r="276" spans="2:65" s="13" customFormat="1" ht="11.25">
      <c r="B276" s="152"/>
      <c r="D276" s="146" t="s">
        <v>148</v>
      </c>
      <c r="E276" s="153" t="s">
        <v>19</v>
      </c>
      <c r="F276" s="154" t="s">
        <v>389</v>
      </c>
      <c r="H276" s="155">
        <v>17.04</v>
      </c>
      <c r="I276" s="156"/>
      <c r="L276" s="152"/>
      <c r="M276" s="157"/>
      <c r="T276" s="158"/>
      <c r="AT276" s="153" t="s">
        <v>148</v>
      </c>
      <c r="AU276" s="153" t="s">
        <v>81</v>
      </c>
      <c r="AV276" s="13" t="s">
        <v>81</v>
      </c>
      <c r="AW276" s="13" t="s">
        <v>32</v>
      </c>
      <c r="AX276" s="13" t="s">
        <v>71</v>
      </c>
      <c r="AY276" s="153" t="s">
        <v>137</v>
      </c>
    </row>
    <row r="277" spans="2:65" s="14" customFormat="1" ht="11.25">
      <c r="B277" s="159"/>
      <c r="D277" s="146" t="s">
        <v>148</v>
      </c>
      <c r="E277" s="160" t="s">
        <v>19</v>
      </c>
      <c r="F277" s="161" t="s">
        <v>153</v>
      </c>
      <c r="H277" s="162">
        <v>52.991999999999997</v>
      </c>
      <c r="I277" s="163"/>
      <c r="L277" s="159"/>
      <c r="M277" s="164"/>
      <c r="T277" s="165"/>
      <c r="AT277" s="160" t="s">
        <v>148</v>
      </c>
      <c r="AU277" s="160" t="s">
        <v>81</v>
      </c>
      <c r="AV277" s="14" t="s">
        <v>144</v>
      </c>
      <c r="AW277" s="14" t="s">
        <v>32</v>
      </c>
      <c r="AX277" s="14" t="s">
        <v>79</v>
      </c>
      <c r="AY277" s="160" t="s">
        <v>137</v>
      </c>
    </row>
    <row r="278" spans="2:65" s="1" customFormat="1" ht="24.2" customHeight="1">
      <c r="B278" s="33"/>
      <c r="C278" s="128" t="s">
        <v>390</v>
      </c>
      <c r="D278" s="128" t="s">
        <v>139</v>
      </c>
      <c r="E278" s="129" t="s">
        <v>391</v>
      </c>
      <c r="F278" s="130" t="s">
        <v>392</v>
      </c>
      <c r="G278" s="131" t="s">
        <v>142</v>
      </c>
      <c r="H278" s="132">
        <v>52.991999999999997</v>
      </c>
      <c r="I278" s="133"/>
      <c r="J278" s="134">
        <f>ROUND(I278*H278,2)</f>
        <v>0</v>
      </c>
      <c r="K278" s="130" t="s">
        <v>143</v>
      </c>
      <c r="L278" s="33"/>
      <c r="M278" s="135" t="s">
        <v>19</v>
      </c>
      <c r="N278" s="136" t="s">
        <v>42</v>
      </c>
      <c r="P278" s="137">
        <f>O278*H278</f>
        <v>0</v>
      </c>
      <c r="Q278" s="137">
        <v>4.3800000000000002E-3</v>
      </c>
      <c r="R278" s="137">
        <f>Q278*H278</f>
        <v>0.23210496</v>
      </c>
      <c r="S278" s="137">
        <v>0</v>
      </c>
      <c r="T278" s="138">
        <f>S278*H278</f>
        <v>0</v>
      </c>
      <c r="AR278" s="139" t="s">
        <v>144</v>
      </c>
      <c r="AT278" s="139" t="s">
        <v>139</v>
      </c>
      <c r="AU278" s="139" t="s">
        <v>81</v>
      </c>
      <c r="AY278" s="18" t="s">
        <v>137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144</v>
      </c>
      <c r="BM278" s="139" t="s">
        <v>393</v>
      </c>
    </row>
    <row r="279" spans="2:65" s="1" customFormat="1" ht="11.25">
      <c r="B279" s="33"/>
      <c r="D279" s="141" t="s">
        <v>146</v>
      </c>
      <c r="F279" s="142" t="s">
        <v>394</v>
      </c>
      <c r="I279" s="143"/>
      <c r="L279" s="33"/>
      <c r="M279" s="144"/>
      <c r="T279" s="54"/>
      <c r="AT279" s="18" t="s">
        <v>146</v>
      </c>
      <c r="AU279" s="18" t="s">
        <v>81</v>
      </c>
    </row>
    <row r="280" spans="2:65" s="12" customFormat="1" ht="11.25">
      <c r="B280" s="145"/>
      <c r="D280" s="146" t="s">
        <v>148</v>
      </c>
      <c r="E280" s="147" t="s">
        <v>19</v>
      </c>
      <c r="F280" s="148" t="s">
        <v>384</v>
      </c>
      <c r="H280" s="147" t="s">
        <v>19</v>
      </c>
      <c r="I280" s="149"/>
      <c r="L280" s="145"/>
      <c r="M280" s="150"/>
      <c r="T280" s="151"/>
      <c r="AT280" s="147" t="s">
        <v>148</v>
      </c>
      <c r="AU280" s="147" t="s">
        <v>81</v>
      </c>
      <c r="AV280" s="12" t="s">
        <v>79</v>
      </c>
      <c r="AW280" s="12" t="s">
        <v>32</v>
      </c>
      <c r="AX280" s="12" t="s">
        <v>71</v>
      </c>
      <c r="AY280" s="147" t="s">
        <v>137</v>
      </c>
    </row>
    <row r="281" spans="2:65" s="13" customFormat="1" ht="11.25">
      <c r="B281" s="152"/>
      <c r="D281" s="146" t="s">
        <v>148</v>
      </c>
      <c r="E281" s="153" t="s">
        <v>19</v>
      </c>
      <c r="F281" s="154" t="s">
        <v>385</v>
      </c>
      <c r="H281" s="155">
        <v>22.032</v>
      </c>
      <c r="I281" s="156"/>
      <c r="L281" s="152"/>
      <c r="M281" s="157"/>
      <c r="T281" s="158"/>
      <c r="AT281" s="153" t="s">
        <v>148</v>
      </c>
      <c r="AU281" s="153" t="s">
        <v>81</v>
      </c>
      <c r="AV281" s="13" t="s">
        <v>81</v>
      </c>
      <c r="AW281" s="13" t="s">
        <v>32</v>
      </c>
      <c r="AX281" s="13" t="s">
        <v>71</v>
      </c>
      <c r="AY281" s="153" t="s">
        <v>137</v>
      </c>
    </row>
    <row r="282" spans="2:65" s="12" customFormat="1" ht="11.25">
      <c r="B282" s="145"/>
      <c r="D282" s="146" t="s">
        <v>148</v>
      </c>
      <c r="E282" s="147" t="s">
        <v>19</v>
      </c>
      <c r="F282" s="148" t="s">
        <v>386</v>
      </c>
      <c r="H282" s="147" t="s">
        <v>19</v>
      </c>
      <c r="I282" s="149"/>
      <c r="L282" s="145"/>
      <c r="M282" s="150"/>
      <c r="T282" s="151"/>
      <c r="AT282" s="147" t="s">
        <v>148</v>
      </c>
      <c r="AU282" s="147" t="s">
        <v>81</v>
      </c>
      <c r="AV282" s="12" t="s">
        <v>79</v>
      </c>
      <c r="AW282" s="12" t="s">
        <v>32</v>
      </c>
      <c r="AX282" s="12" t="s">
        <v>71</v>
      </c>
      <c r="AY282" s="147" t="s">
        <v>137</v>
      </c>
    </row>
    <row r="283" spans="2:65" s="13" customFormat="1" ht="11.25">
      <c r="B283" s="152"/>
      <c r="D283" s="146" t="s">
        <v>148</v>
      </c>
      <c r="E283" s="153" t="s">
        <v>19</v>
      </c>
      <c r="F283" s="154" t="s">
        <v>387</v>
      </c>
      <c r="H283" s="155">
        <v>13.92</v>
      </c>
      <c r="I283" s="156"/>
      <c r="L283" s="152"/>
      <c r="M283" s="157"/>
      <c r="T283" s="158"/>
      <c r="AT283" s="153" t="s">
        <v>148</v>
      </c>
      <c r="AU283" s="153" t="s">
        <v>81</v>
      </c>
      <c r="AV283" s="13" t="s">
        <v>81</v>
      </c>
      <c r="AW283" s="13" t="s">
        <v>32</v>
      </c>
      <c r="AX283" s="13" t="s">
        <v>71</v>
      </c>
      <c r="AY283" s="153" t="s">
        <v>137</v>
      </c>
    </row>
    <row r="284" spans="2:65" s="12" customFormat="1" ht="11.25">
      <c r="B284" s="145"/>
      <c r="D284" s="146" t="s">
        <v>148</v>
      </c>
      <c r="E284" s="147" t="s">
        <v>19</v>
      </c>
      <c r="F284" s="148" t="s">
        <v>388</v>
      </c>
      <c r="H284" s="147" t="s">
        <v>19</v>
      </c>
      <c r="I284" s="149"/>
      <c r="L284" s="145"/>
      <c r="M284" s="150"/>
      <c r="T284" s="151"/>
      <c r="AT284" s="147" t="s">
        <v>148</v>
      </c>
      <c r="AU284" s="147" t="s">
        <v>81</v>
      </c>
      <c r="AV284" s="12" t="s">
        <v>79</v>
      </c>
      <c r="AW284" s="12" t="s">
        <v>32</v>
      </c>
      <c r="AX284" s="12" t="s">
        <v>71</v>
      </c>
      <c r="AY284" s="147" t="s">
        <v>137</v>
      </c>
    </row>
    <row r="285" spans="2:65" s="13" customFormat="1" ht="11.25">
      <c r="B285" s="152"/>
      <c r="D285" s="146" t="s">
        <v>148</v>
      </c>
      <c r="E285" s="153" t="s">
        <v>19</v>
      </c>
      <c r="F285" s="154" t="s">
        <v>389</v>
      </c>
      <c r="H285" s="155">
        <v>17.04</v>
      </c>
      <c r="I285" s="156"/>
      <c r="L285" s="152"/>
      <c r="M285" s="157"/>
      <c r="T285" s="158"/>
      <c r="AT285" s="153" t="s">
        <v>148</v>
      </c>
      <c r="AU285" s="153" t="s">
        <v>81</v>
      </c>
      <c r="AV285" s="13" t="s">
        <v>81</v>
      </c>
      <c r="AW285" s="13" t="s">
        <v>32</v>
      </c>
      <c r="AX285" s="13" t="s">
        <v>71</v>
      </c>
      <c r="AY285" s="153" t="s">
        <v>137</v>
      </c>
    </row>
    <row r="286" spans="2:65" s="14" customFormat="1" ht="11.25">
      <c r="B286" s="159"/>
      <c r="D286" s="146" t="s">
        <v>148</v>
      </c>
      <c r="E286" s="160" t="s">
        <v>19</v>
      </c>
      <c r="F286" s="161" t="s">
        <v>153</v>
      </c>
      <c r="H286" s="162">
        <v>52.991999999999997</v>
      </c>
      <c r="I286" s="163"/>
      <c r="L286" s="159"/>
      <c r="M286" s="164"/>
      <c r="T286" s="165"/>
      <c r="AT286" s="160" t="s">
        <v>148</v>
      </c>
      <c r="AU286" s="160" t="s">
        <v>81</v>
      </c>
      <c r="AV286" s="14" t="s">
        <v>144</v>
      </c>
      <c r="AW286" s="14" t="s">
        <v>32</v>
      </c>
      <c r="AX286" s="14" t="s">
        <v>79</v>
      </c>
      <c r="AY286" s="160" t="s">
        <v>137</v>
      </c>
    </row>
    <row r="287" spans="2:65" s="1" customFormat="1" ht="16.5" customHeight="1">
      <c r="B287" s="33"/>
      <c r="C287" s="128" t="s">
        <v>395</v>
      </c>
      <c r="D287" s="128" t="s">
        <v>139</v>
      </c>
      <c r="E287" s="129" t="s">
        <v>396</v>
      </c>
      <c r="F287" s="130" t="s">
        <v>397</v>
      </c>
      <c r="G287" s="131" t="s">
        <v>142</v>
      </c>
      <c r="H287" s="132">
        <v>43.155999999999999</v>
      </c>
      <c r="I287" s="133"/>
      <c r="J287" s="134">
        <f>ROUND(I287*H287,2)</f>
        <v>0</v>
      </c>
      <c r="K287" s="130" t="s">
        <v>143</v>
      </c>
      <c r="L287" s="33"/>
      <c r="M287" s="135" t="s">
        <v>19</v>
      </c>
      <c r="N287" s="136" t="s">
        <v>42</v>
      </c>
      <c r="P287" s="137">
        <f>O287*H287</f>
        <v>0</v>
      </c>
      <c r="Q287" s="137">
        <v>2.5999999999999998E-4</v>
      </c>
      <c r="R287" s="137">
        <f>Q287*H287</f>
        <v>1.1220559999999999E-2</v>
      </c>
      <c r="S287" s="137">
        <v>0</v>
      </c>
      <c r="T287" s="138">
        <f>S287*H287</f>
        <v>0</v>
      </c>
      <c r="AR287" s="139" t="s">
        <v>144</v>
      </c>
      <c r="AT287" s="139" t="s">
        <v>139</v>
      </c>
      <c r="AU287" s="139" t="s">
        <v>81</v>
      </c>
      <c r="AY287" s="18" t="s">
        <v>137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79</v>
      </c>
      <c r="BK287" s="140">
        <f>ROUND(I287*H287,2)</f>
        <v>0</v>
      </c>
      <c r="BL287" s="18" t="s">
        <v>144</v>
      </c>
      <c r="BM287" s="139" t="s">
        <v>398</v>
      </c>
    </row>
    <row r="288" spans="2:65" s="1" customFormat="1" ht="11.25">
      <c r="B288" s="33"/>
      <c r="D288" s="141" t="s">
        <v>146</v>
      </c>
      <c r="F288" s="142" t="s">
        <v>399</v>
      </c>
      <c r="I288" s="143"/>
      <c r="L288" s="33"/>
      <c r="M288" s="144"/>
      <c r="T288" s="54"/>
      <c r="AT288" s="18" t="s">
        <v>146</v>
      </c>
      <c r="AU288" s="18" t="s">
        <v>81</v>
      </c>
    </row>
    <row r="289" spans="2:65" s="12" customFormat="1" ht="11.25">
      <c r="B289" s="145"/>
      <c r="D289" s="146" t="s">
        <v>148</v>
      </c>
      <c r="E289" s="147" t="s">
        <v>19</v>
      </c>
      <c r="F289" s="148" t="s">
        <v>400</v>
      </c>
      <c r="H289" s="147" t="s">
        <v>19</v>
      </c>
      <c r="I289" s="149"/>
      <c r="L289" s="145"/>
      <c r="M289" s="150"/>
      <c r="T289" s="151"/>
      <c r="AT289" s="147" t="s">
        <v>148</v>
      </c>
      <c r="AU289" s="147" t="s">
        <v>81</v>
      </c>
      <c r="AV289" s="12" t="s">
        <v>79</v>
      </c>
      <c r="AW289" s="12" t="s">
        <v>32</v>
      </c>
      <c r="AX289" s="12" t="s">
        <v>71</v>
      </c>
      <c r="AY289" s="147" t="s">
        <v>137</v>
      </c>
    </row>
    <row r="290" spans="2:65" s="13" customFormat="1" ht="11.25">
      <c r="B290" s="152"/>
      <c r="D290" s="146" t="s">
        <v>148</v>
      </c>
      <c r="E290" s="153" t="s">
        <v>19</v>
      </c>
      <c r="F290" s="154" t="s">
        <v>401</v>
      </c>
      <c r="H290" s="155">
        <v>2.9220000000000002</v>
      </c>
      <c r="I290" s="156"/>
      <c r="L290" s="152"/>
      <c r="M290" s="157"/>
      <c r="T290" s="158"/>
      <c r="AT290" s="153" t="s">
        <v>148</v>
      </c>
      <c r="AU290" s="153" t="s">
        <v>81</v>
      </c>
      <c r="AV290" s="13" t="s">
        <v>81</v>
      </c>
      <c r="AW290" s="13" t="s">
        <v>32</v>
      </c>
      <c r="AX290" s="13" t="s">
        <v>71</v>
      </c>
      <c r="AY290" s="153" t="s">
        <v>137</v>
      </c>
    </row>
    <row r="291" spans="2:65" s="13" customFormat="1" ht="11.25">
      <c r="B291" s="152"/>
      <c r="D291" s="146" t="s">
        <v>148</v>
      </c>
      <c r="E291" s="153" t="s">
        <v>19</v>
      </c>
      <c r="F291" s="154" t="s">
        <v>402</v>
      </c>
      <c r="H291" s="155">
        <v>5.1139999999999999</v>
      </c>
      <c r="I291" s="156"/>
      <c r="L291" s="152"/>
      <c r="M291" s="157"/>
      <c r="T291" s="158"/>
      <c r="AT291" s="153" t="s">
        <v>148</v>
      </c>
      <c r="AU291" s="153" t="s">
        <v>81</v>
      </c>
      <c r="AV291" s="13" t="s">
        <v>81</v>
      </c>
      <c r="AW291" s="13" t="s">
        <v>32</v>
      </c>
      <c r="AX291" s="13" t="s">
        <v>71</v>
      </c>
      <c r="AY291" s="153" t="s">
        <v>137</v>
      </c>
    </row>
    <row r="292" spans="2:65" s="13" customFormat="1" ht="11.25">
      <c r="B292" s="152"/>
      <c r="D292" s="146" t="s">
        <v>148</v>
      </c>
      <c r="E292" s="153" t="s">
        <v>19</v>
      </c>
      <c r="F292" s="154" t="s">
        <v>403</v>
      </c>
      <c r="H292" s="155">
        <v>5.6</v>
      </c>
      <c r="I292" s="156"/>
      <c r="L292" s="152"/>
      <c r="M292" s="157"/>
      <c r="T292" s="158"/>
      <c r="AT292" s="153" t="s">
        <v>148</v>
      </c>
      <c r="AU292" s="153" t="s">
        <v>81</v>
      </c>
      <c r="AV292" s="13" t="s">
        <v>81</v>
      </c>
      <c r="AW292" s="13" t="s">
        <v>32</v>
      </c>
      <c r="AX292" s="13" t="s">
        <v>71</v>
      </c>
      <c r="AY292" s="153" t="s">
        <v>137</v>
      </c>
    </row>
    <row r="293" spans="2:65" s="12" customFormat="1" ht="11.25">
      <c r="B293" s="145"/>
      <c r="D293" s="146" t="s">
        <v>148</v>
      </c>
      <c r="E293" s="147" t="s">
        <v>19</v>
      </c>
      <c r="F293" s="148" t="s">
        <v>404</v>
      </c>
      <c r="H293" s="147" t="s">
        <v>19</v>
      </c>
      <c r="I293" s="149"/>
      <c r="L293" s="145"/>
      <c r="M293" s="150"/>
      <c r="T293" s="151"/>
      <c r="AT293" s="147" t="s">
        <v>148</v>
      </c>
      <c r="AU293" s="147" t="s">
        <v>81</v>
      </c>
      <c r="AV293" s="12" t="s">
        <v>79</v>
      </c>
      <c r="AW293" s="12" t="s">
        <v>32</v>
      </c>
      <c r="AX293" s="12" t="s">
        <v>71</v>
      </c>
      <c r="AY293" s="147" t="s">
        <v>137</v>
      </c>
    </row>
    <row r="294" spans="2:65" s="13" customFormat="1" ht="11.25">
      <c r="B294" s="152"/>
      <c r="D294" s="146" t="s">
        <v>148</v>
      </c>
      <c r="E294" s="153" t="s">
        <v>19</v>
      </c>
      <c r="F294" s="154" t="s">
        <v>405</v>
      </c>
      <c r="H294" s="155">
        <v>22.2</v>
      </c>
      <c r="I294" s="156"/>
      <c r="L294" s="152"/>
      <c r="M294" s="157"/>
      <c r="T294" s="158"/>
      <c r="AT294" s="153" t="s">
        <v>148</v>
      </c>
      <c r="AU294" s="153" t="s">
        <v>81</v>
      </c>
      <c r="AV294" s="13" t="s">
        <v>81</v>
      </c>
      <c r="AW294" s="13" t="s">
        <v>32</v>
      </c>
      <c r="AX294" s="13" t="s">
        <v>71</v>
      </c>
      <c r="AY294" s="153" t="s">
        <v>137</v>
      </c>
    </row>
    <row r="295" spans="2:65" s="13" customFormat="1" ht="11.25">
      <c r="B295" s="152"/>
      <c r="D295" s="146" t="s">
        <v>148</v>
      </c>
      <c r="E295" s="153" t="s">
        <v>19</v>
      </c>
      <c r="F295" s="154" t="s">
        <v>406</v>
      </c>
      <c r="H295" s="155">
        <v>-1.68</v>
      </c>
      <c r="I295" s="156"/>
      <c r="L295" s="152"/>
      <c r="M295" s="157"/>
      <c r="T295" s="158"/>
      <c r="AT295" s="153" t="s">
        <v>148</v>
      </c>
      <c r="AU295" s="153" t="s">
        <v>81</v>
      </c>
      <c r="AV295" s="13" t="s">
        <v>81</v>
      </c>
      <c r="AW295" s="13" t="s">
        <v>32</v>
      </c>
      <c r="AX295" s="13" t="s">
        <v>71</v>
      </c>
      <c r="AY295" s="153" t="s">
        <v>137</v>
      </c>
    </row>
    <row r="296" spans="2:65" s="13" customFormat="1" ht="11.25">
      <c r="B296" s="152"/>
      <c r="D296" s="146" t="s">
        <v>148</v>
      </c>
      <c r="E296" s="153" t="s">
        <v>19</v>
      </c>
      <c r="F296" s="154" t="s">
        <v>407</v>
      </c>
      <c r="H296" s="155">
        <v>13.4</v>
      </c>
      <c r="I296" s="156"/>
      <c r="L296" s="152"/>
      <c r="M296" s="157"/>
      <c r="T296" s="158"/>
      <c r="AT296" s="153" t="s">
        <v>148</v>
      </c>
      <c r="AU296" s="153" t="s">
        <v>81</v>
      </c>
      <c r="AV296" s="13" t="s">
        <v>81</v>
      </c>
      <c r="AW296" s="13" t="s">
        <v>32</v>
      </c>
      <c r="AX296" s="13" t="s">
        <v>71</v>
      </c>
      <c r="AY296" s="153" t="s">
        <v>137</v>
      </c>
    </row>
    <row r="297" spans="2:65" s="13" customFormat="1" ht="11.25">
      <c r="B297" s="152"/>
      <c r="D297" s="146" t="s">
        <v>148</v>
      </c>
      <c r="E297" s="153" t="s">
        <v>19</v>
      </c>
      <c r="F297" s="154" t="s">
        <v>408</v>
      </c>
      <c r="H297" s="155">
        <v>-4.4000000000000004</v>
      </c>
      <c r="I297" s="156"/>
      <c r="L297" s="152"/>
      <c r="M297" s="157"/>
      <c r="T297" s="158"/>
      <c r="AT297" s="153" t="s">
        <v>148</v>
      </c>
      <c r="AU297" s="153" t="s">
        <v>81</v>
      </c>
      <c r="AV297" s="13" t="s">
        <v>81</v>
      </c>
      <c r="AW297" s="13" t="s">
        <v>32</v>
      </c>
      <c r="AX297" s="13" t="s">
        <v>71</v>
      </c>
      <c r="AY297" s="153" t="s">
        <v>137</v>
      </c>
    </row>
    <row r="298" spans="2:65" s="14" customFormat="1" ht="11.25">
      <c r="B298" s="159"/>
      <c r="D298" s="146" t="s">
        <v>148</v>
      </c>
      <c r="E298" s="160" t="s">
        <v>19</v>
      </c>
      <c r="F298" s="161" t="s">
        <v>153</v>
      </c>
      <c r="H298" s="162">
        <v>43.155999999999999</v>
      </c>
      <c r="I298" s="163"/>
      <c r="L298" s="159"/>
      <c r="M298" s="164"/>
      <c r="T298" s="165"/>
      <c r="AT298" s="160" t="s">
        <v>148</v>
      </c>
      <c r="AU298" s="160" t="s">
        <v>81</v>
      </c>
      <c r="AV298" s="14" t="s">
        <v>144</v>
      </c>
      <c r="AW298" s="14" t="s">
        <v>32</v>
      </c>
      <c r="AX298" s="14" t="s">
        <v>79</v>
      </c>
      <c r="AY298" s="160" t="s">
        <v>137</v>
      </c>
    </row>
    <row r="299" spans="2:65" s="1" customFormat="1" ht="24.2" customHeight="1">
      <c r="B299" s="33"/>
      <c r="C299" s="128" t="s">
        <v>409</v>
      </c>
      <c r="D299" s="128" t="s">
        <v>139</v>
      </c>
      <c r="E299" s="129" t="s">
        <v>410</v>
      </c>
      <c r="F299" s="130" t="s">
        <v>411</v>
      </c>
      <c r="G299" s="131" t="s">
        <v>142</v>
      </c>
      <c r="H299" s="132">
        <v>29.52</v>
      </c>
      <c r="I299" s="133"/>
      <c r="J299" s="134">
        <f>ROUND(I299*H299,2)</f>
        <v>0</v>
      </c>
      <c r="K299" s="130" t="s">
        <v>19</v>
      </c>
      <c r="L299" s="33"/>
      <c r="M299" s="135" t="s">
        <v>19</v>
      </c>
      <c r="N299" s="136" t="s">
        <v>42</v>
      </c>
      <c r="P299" s="137">
        <f>O299*H299</f>
        <v>0</v>
      </c>
      <c r="Q299" s="137">
        <v>4.3800000000000002E-3</v>
      </c>
      <c r="R299" s="137">
        <f>Q299*H299</f>
        <v>0.12929760000000001</v>
      </c>
      <c r="S299" s="137">
        <v>0</v>
      </c>
      <c r="T299" s="138">
        <f>S299*H299</f>
        <v>0</v>
      </c>
      <c r="AR299" s="139" t="s">
        <v>144</v>
      </c>
      <c r="AT299" s="139" t="s">
        <v>139</v>
      </c>
      <c r="AU299" s="139" t="s">
        <v>81</v>
      </c>
      <c r="AY299" s="18" t="s">
        <v>137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79</v>
      </c>
      <c r="BK299" s="140">
        <f>ROUND(I299*H299,2)</f>
        <v>0</v>
      </c>
      <c r="BL299" s="18" t="s">
        <v>144</v>
      </c>
      <c r="BM299" s="139" t="s">
        <v>412</v>
      </c>
    </row>
    <row r="300" spans="2:65" s="12" customFormat="1" ht="11.25">
      <c r="B300" s="145"/>
      <c r="D300" s="146" t="s">
        <v>148</v>
      </c>
      <c r="E300" s="147" t="s">
        <v>19</v>
      </c>
      <c r="F300" s="148" t="s">
        <v>404</v>
      </c>
      <c r="H300" s="147" t="s">
        <v>19</v>
      </c>
      <c r="I300" s="149"/>
      <c r="L300" s="145"/>
      <c r="M300" s="150"/>
      <c r="T300" s="151"/>
      <c r="AT300" s="147" t="s">
        <v>148</v>
      </c>
      <c r="AU300" s="147" t="s">
        <v>81</v>
      </c>
      <c r="AV300" s="12" t="s">
        <v>79</v>
      </c>
      <c r="AW300" s="12" t="s">
        <v>32</v>
      </c>
      <c r="AX300" s="12" t="s">
        <v>71</v>
      </c>
      <c r="AY300" s="147" t="s">
        <v>137</v>
      </c>
    </row>
    <row r="301" spans="2:65" s="13" customFormat="1" ht="11.25">
      <c r="B301" s="152"/>
      <c r="D301" s="146" t="s">
        <v>148</v>
      </c>
      <c r="E301" s="153" t="s">
        <v>19</v>
      </c>
      <c r="F301" s="154" t="s">
        <v>405</v>
      </c>
      <c r="H301" s="155">
        <v>22.2</v>
      </c>
      <c r="I301" s="156"/>
      <c r="L301" s="152"/>
      <c r="M301" s="157"/>
      <c r="T301" s="158"/>
      <c r="AT301" s="153" t="s">
        <v>148</v>
      </c>
      <c r="AU301" s="153" t="s">
        <v>81</v>
      </c>
      <c r="AV301" s="13" t="s">
        <v>81</v>
      </c>
      <c r="AW301" s="13" t="s">
        <v>32</v>
      </c>
      <c r="AX301" s="13" t="s">
        <v>71</v>
      </c>
      <c r="AY301" s="153" t="s">
        <v>137</v>
      </c>
    </row>
    <row r="302" spans="2:65" s="13" customFormat="1" ht="11.25">
      <c r="B302" s="152"/>
      <c r="D302" s="146" t="s">
        <v>148</v>
      </c>
      <c r="E302" s="153" t="s">
        <v>19</v>
      </c>
      <c r="F302" s="154" t="s">
        <v>406</v>
      </c>
      <c r="H302" s="155">
        <v>-1.68</v>
      </c>
      <c r="I302" s="156"/>
      <c r="L302" s="152"/>
      <c r="M302" s="157"/>
      <c r="T302" s="158"/>
      <c r="AT302" s="153" t="s">
        <v>148</v>
      </c>
      <c r="AU302" s="153" t="s">
        <v>81</v>
      </c>
      <c r="AV302" s="13" t="s">
        <v>81</v>
      </c>
      <c r="AW302" s="13" t="s">
        <v>32</v>
      </c>
      <c r="AX302" s="13" t="s">
        <v>71</v>
      </c>
      <c r="AY302" s="153" t="s">
        <v>137</v>
      </c>
    </row>
    <row r="303" spans="2:65" s="13" customFormat="1" ht="11.25">
      <c r="B303" s="152"/>
      <c r="D303" s="146" t="s">
        <v>148</v>
      </c>
      <c r="E303" s="153" t="s">
        <v>19</v>
      </c>
      <c r="F303" s="154" t="s">
        <v>407</v>
      </c>
      <c r="H303" s="155">
        <v>13.4</v>
      </c>
      <c r="I303" s="156"/>
      <c r="L303" s="152"/>
      <c r="M303" s="157"/>
      <c r="T303" s="158"/>
      <c r="AT303" s="153" t="s">
        <v>148</v>
      </c>
      <c r="AU303" s="153" t="s">
        <v>81</v>
      </c>
      <c r="AV303" s="13" t="s">
        <v>81</v>
      </c>
      <c r="AW303" s="13" t="s">
        <v>32</v>
      </c>
      <c r="AX303" s="13" t="s">
        <v>71</v>
      </c>
      <c r="AY303" s="153" t="s">
        <v>137</v>
      </c>
    </row>
    <row r="304" spans="2:65" s="13" customFormat="1" ht="11.25">
      <c r="B304" s="152"/>
      <c r="D304" s="146" t="s">
        <v>148</v>
      </c>
      <c r="E304" s="153" t="s">
        <v>19</v>
      </c>
      <c r="F304" s="154" t="s">
        <v>408</v>
      </c>
      <c r="H304" s="155">
        <v>-4.4000000000000004</v>
      </c>
      <c r="I304" s="156"/>
      <c r="L304" s="152"/>
      <c r="M304" s="157"/>
      <c r="T304" s="158"/>
      <c r="AT304" s="153" t="s">
        <v>148</v>
      </c>
      <c r="AU304" s="153" t="s">
        <v>81</v>
      </c>
      <c r="AV304" s="13" t="s">
        <v>81</v>
      </c>
      <c r="AW304" s="13" t="s">
        <v>32</v>
      </c>
      <c r="AX304" s="13" t="s">
        <v>71</v>
      </c>
      <c r="AY304" s="153" t="s">
        <v>137</v>
      </c>
    </row>
    <row r="305" spans="2:65" s="14" customFormat="1" ht="11.25">
      <c r="B305" s="159"/>
      <c r="D305" s="146" t="s">
        <v>148</v>
      </c>
      <c r="E305" s="160" t="s">
        <v>19</v>
      </c>
      <c r="F305" s="161" t="s">
        <v>153</v>
      </c>
      <c r="H305" s="162">
        <v>29.52</v>
      </c>
      <c r="I305" s="163"/>
      <c r="L305" s="159"/>
      <c r="M305" s="164"/>
      <c r="T305" s="165"/>
      <c r="AT305" s="160" t="s">
        <v>148</v>
      </c>
      <c r="AU305" s="160" t="s">
        <v>81</v>
      </c>
      <c r="AV305" s="14" t="s">
        <v>144</v>
      </c>
      <c r="AW305" s="14" t="s">
        <v>32</v>
      </c>
      <c r="AX305" s="14" t="s">
        <v>79</v>
      </c>
      <c r="AY305" s="160" t="s">
        <v>137</v>
      </c>
    </row>
    <row r="306" spans="2:65" s="1" customFormat="1" ht="16.5" customHeight="1">
      <c r="B306" s="33"/>
      <c r="C306" s="128" t="s">
        <v>413</v>
      </c>
      <c r="D306" s="128" t="s">
        <v>139</v>
      </c>
      <c r="E306" s="129" t="s">
        <v>414</v>
      </c>
      <c r="F306" s="130" t="s">
        <v>415</v>
      </c>
      <c r="G306" s="131" t="s">
        <v>142</v>
      </c>
      <c r="H306" s="132">
        <v>35.6</v>
      </c>
      <c r="I306" s="133"/>
      <c r="J306" s="134">
        <f>ROUND(I306*H306,2)</f>
        <v>0</v>
      </c>
      <c r="K306" s="130" t="s">
        <v>143</v>
      </c>
      <c r="L306" s="33"/>
      <c r="M306" s="135" t="s">
        <v>19</v>
      </c>
      <c r="N306" s="136" t="s">
        <v>42</v>
      </c>
      <c r="P306" s="137">
        <f>O306*H306</f>
        <v>0</v>
      </c>
      <c r="Q306" s="137">
        <v>1.3999999999999999E-4</v>
      </c>
      <c r="R306" s="137">
        <f>Q306*H306</f>
        <v>4.9839999999999997E-3</v>
      </c>
      <c r="S306" s="137">
        <v>0</v>
      </c>
      <c r="T306" s="138">
        <f>S306*H306</f>
        <v>0</v>
      </c>
      <c r="AR306" s="139" t="s">
        <v>144</v>
      </c>
      <c r="AT306" s="139" t="s">
        <v>139</v>
      </c>
      <c r="AU306" s="139" t="s">
        <v>81</v>
      </c>
      <c r="AY306" s="18" t="s">
        <v>137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79</v>
      </c>
      <c r="BK306" s="140">
        <f>ROUND(I306*H306,2)</f>
        <v>0</v>
      </c>
      <c r="BL306" s="18" t="s">
        <v>144</v>
      </c>
      <c r="BM306" s="139" t="s">
        <v>416</v>
      </c>
    </row>
    <row r="307" spans="2:65" s="1" customFormat="1" ht="11.25">
      <c r="B307" s="33"/>
      <c r="D307" s="141" t="s">
        <v>146</v>
      </c>
      <c r="F307" s="142" t="s">
        <v>417</v>
      </c>
      <c r="I307" s="143"/>
      <c r="L307" s="33"/>
      <c r="M307" s="144"/>
      <c r="T307" s="54"/>
      <c r="AT307" s="18" t="s">
        <v>146</v>
      </c>
      <c r="AU307" s="18" t="s">
        <v>81</v>
      </c>
    </row>
    <row r="308" spans="2:65" s="12" customFormat="1" ht="11.25">
      <c r="B308" s="145"/>
      <c r="D308" s="146" t="s">
        <v>148</v>
      </c>
      <c r="E308" s="147" t="s">
        <v>19</v>
      </c>
      <c r="F308" s="148" t="s">
        <v>404</v>
      </c>
      <c r="H308" s="147" t="s">
        <v>19</v>
      </c>
      <c r="I308" s="149"/>
      <c r="L308" s="145"/>
      <c r="M308" s="150"/>
      <c r="T308" s="151"/>
      <c r="AT308" s="147" t="s">
        <v>148</v>
      </c>
      <c r="AU308" s="147" t="s">
        <v>81</v>
      </c>
      <c r="AV308" s="12" t="s">
        <v>79</v>
      </c>
      <c r="AW308" s="12" t="s">
        <v>32</v>
      </c>
      <c r="AX308" s="12" t="s">
        <v>71</v>
      </c>
      <c r="AY308" s="147" t="s">
        <v>137</v>
      </c>
    </row>
    <row r="309" spans="2:65" s="13" customFormat="1" ht="11.25">
      <c r="B309" s="152"/>
      <c r="D309" s="146" t="s">
        <v>148</v>
      </c>
      <c r="E309" s="153" t="s">
        <v>19</v>
      </c>
      <c r="F309" s="154" t="s">
        <v>405</v>
      </c>
      <c r="H309" s="155">
        <v>22.2</v>
      </c>
      <c r="I309" s="156"/>
      <c r="L309" s="152"/>
      <c r="M309" s="157"/>
      <c r="T309" s="158"/>
      <c r="AT309" s="153" t="s">
        <v>148</v>
      </c>
      <c r="AU309" s="153" t="s">
        <v>81</v>
      </c>
      <c r="AV309" s="13" t="s">
        <v>81</v>
      </c>
      <c r="AW309" s="13" t="s">
        <v>32</v>
      </c>
      <c r="AX309" s="13" t="s">
        <v>71</v>
      </c>
      <c r="AY309" s="153" t="s">
        <v>137</v>
      </c>
    </row>
    <row r="310" spans="2:65" s="13" customFormat="1" ht="11.25">
      <c r="B310" s="152"/>
      <c r="D310" s="146" t="s">
        <v>148</v>
      </c>
      <c r="E310" s="153" t="s">
        <v>19</v>
      </c>
      <c r="F310" s="154" t="s">
        <v>407</v>
      </c>
      <c r="H310" s="155">
        <v>13.4</v>
      </c>
      <c r="I310" s="156"/>
      <c r="L310" s="152"/>
      <c r="M310" s="157"/>
      <c r="T310" s="158"/>
      <c r="AT310" s="153" t="s">
        <v>148</v>
      </c>
      <c r="AU310" s="153" t="s">
        <v>81</v>
      </c>
      <c r="AV310" s="13" t="s">
        <v>81</v>
      </c>
      <c r="AW310" s="13" t="s">
        <v>32</v>
      </c>
      <c r="AX310" s="13" t="s">
        <v>71</v>
      </c>
      <c r="AY310" s="153" t="s">
        <v>137</v>
      </c>
    </row>
    <row r="311" spans="2:65" s="14" customFormat="1" ht="11.25">
      <c r="B311" s="159"/>
      <c r="D311" s="146" t="s">
        <v>148</v>
      </c>
      <c r="E311" s="160" t="s">
        <v>19</v>
      </c>
      <c r="F311" s="161" t="s">
        <v>153</v>
      </c>
      <c r="H311" s="162">
        <v>35.6</v>
      </c>
      <c r="I311" s="163"/>
      <c r="L311" s="159"/>
      <c r="M311" s="164"/>
      <c r="T311" s="165"/>
      <c r="AT311" s="160" t="s">
        <v>148</v>
      </c>
      <c r="AU311" s="160" t="s">
        <v>81</v>
      </c>
      <c r="AV311" s="14" t="s">
        <v>144</v>
      </c>
      <c r="AW311" s="14" t="s">
        <v>32</v>
      </c>
      <c r="AX311" s="14" t="s">
        <v>79</v>
      </c>
      <c r="AY311" s="160" t="s">
        <v>137</v>
      </c>
    </row>
    <row r="312" spans="2:65" s="1" customFormat="1" ht="37.9" customHeight="1">
      <c r="B312" s="33"/>
      <c r="C312" s="128" t="s">
        <v>418</v>
      </c>
      <c r="D312" s="128" t="s">
        <v>139</v>
      </c>
      <c r="E312" s="129" t="s">
        <v>419</v>
      </c>
      <c r="F312" s="130" t="s">
        <v>420</v>
      </c>
      <c r="G312" s="131" t="s">
        <v>142</v>
      </c>
      <c r="H312" s="132">
        <v>13.635999999999999</v>
      </c>
      <c r="I312" s="133"/>
      <c r="J312" s="134">
        <f>ROUND(I312*H312,2)</f>
        <v>0</v>
      </c>
      <c r="K312" s="130" t="s">
        <v>143</v>
      </c>
      <c r="L312" s="33"/>
      <c r="M312" s="135" t="s">
        <v>19</v>
      </c>
      <c r="N312" s="136" t="s">
        <v>42</v>
      </c>
      <c r="P312" s="137">
        <f>O312*H312</f>
        <v>0</v>
      </c>
      <c r="Q312" s="137">
        <v>8.5199999999999998E-3</v>
      </c>
      <c r="R312" s="137">
        <f>Q312*H312</f>
        <v>0.11617871999999999</v>
      </c>
      <c r="S312" s="137">
        <v>0</v>
      </c>
      <c r="T312" s="138">
        <f>S312*H312</f>
        <v>0</v>
      </c>
      <c r="AR312" s="139" t="s">
        <v>144</v>
      </c>
      <c r="AT312" s="139" t="s">
        <v>139</v>
      </c>
      <c r="AU312" s="139" t="s">
        <v>81</v>
      </c>
      <c r="AY312" s="18" t="s">
        <v>137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79</v>
      </c>
      <c r="BK312" s="140">
        <f>ROUND(I312*H312,2)</f>
        <v>0</v>
      </c>
      <c r="BL312" s="18" t="s">
        <v>144</v>
      </c>
      <c r="BM312" s="139" t="s">
        <v>421</v>
      </c>
    </row>
    <row r="313" spans="2:65" s="1" customFormat="1" ht="11.25">
      <c r="B313" s="33"/>
      <c r="D313" s="141" t="s">
        <v>146</v>
      </c>
      <c r="F313" s="142" t="s">
        <v>422</v>
      </c>
      <c r="I313" s="143"/>
      <c r="L313" s="33"/>
      <c r="M313" s="144"/>
      <c r="T313" s="54"/>
      <c r="AT313" s="18" t="s">
        <v>146</v>
      </c>
      <c r="AU313" s="18" t="s">
        <v>81</v>
      </c>
    </row>
    <row r="314" spans="2:65" s="12" customFormat="1" ht="11.25">
      <c r="B314" s="145"/>
      <c r="D314" s="146" t="s">
        <v>148</v>
      </c>
      <c r="E314" s="147" t="s">
        <v>19</v>
      </c>
      <c r="F314" s="148" t="s">
        <v>400</v>
      </c>
      <c r="H314" s="147" t="s">
        <v>19</v>
      </c>
      <c r="I314" s="149"/>
      <c r="L314" s="145"/>
      <c r="M314" s="150"/>
      <c r="T314" s="151"/>
      <c r="AT314" s="147" t="s">
        <v>148</v>
      </c>
      <c r="AU314" s="147" t="s">
        <v>81</v>
      </c>
      <c r="AV314" s="12" t="s">
        <v>79</v>
      </c>
      <c r="AW314" s="12" t="s">
        <v>32</v>
      </c>
      <c r="AX314" s="12" t="s">
        <v>71</v>
      </c>
      <c r="AY314" s="147" t="s">
        <v>137</v>
      </c>
    </row>
    <row r="315" spans="2:65" s="13" customFormat="1" ht="11.25">
      <c r="B315" s="152"/>
      <c r="D315" s="146" t="s">
        <v>148</v>
      </c>
      <c r="E315" s="153" t="s">
        <v>19</v>
      </c>
      <c r="F315" s="154" t="s">
        <v>401</v>
      </c>
      <c r="H315" s="155">
        <v>2.9220000000000002</v>
      </c>
      <c r="I315" s="156"/>
      <c r="L315" s="152"/>
      <c r="M315" s="157"/>
      <c r="T315" s="158"/>
      <c r="AT315" s="153" t="s">
        <v>148</v>
      </c>
      <c r="AU315" s="153" t="s">
        <v>81</v>
      </c>
      <c r="AV315" s="13" t="s">
        <v>81</v>
      </c>
      <c r="AW315" s="13" t="s">
        <v>32</v>
      </c>
      <c r="AX315" s="13" t="s">
        <v>71</v>
      </c>
      <c r="AY315" s="153" t="s">
        <v>137</v>
      </c>
    </row>
    <row r="316" spans="2:65" s="13" customFormat="1" ht="11.25">
      <c r="B316" s="152"/>
      <c r="D316" s="146" t="s">
        <v>148</v>
      </c>
      <c r="E316" s="153" t="s">
        <v>19</v>
      </c>
      <c r="F316" s="154" t="s">
        <v>402</v>
      </c>
      <c r="H316" s="155">
        <v>5.1139999999999999</v>
      </c>
      <c r="I316" s="156"/>
      <c r="L316" s="152"/>
      <c r="M316" s="157"/>
      <c r="T316" s="158"/>
      <c r="AT316" s="153" t="s">
        <v>148</v>
      </c>
      <c r="AU316" s="153" t="s">
        <v>81</v>
      </c>
      <c r="AV316" s="13" t="s">
        <v>81</v>
      </c>
      <c r="AW316" s="13" t="s">
        <v>32</v>
      </c>
      <c r="AX316" s="13" t="s">
        <v>71</v>
      </c>
      <c r="AY316" s="153" t="s">
        <v>137</v>
      </c>
    </row>
    <row r="317" spans="2:65" s="13" customFormat="1" ht="11.25">
      <c r="B317" s="152"/>
      <c r="D317" s="146" t="s">
        <v>148</v>
      </c>
      <c r="E317" s="153" t="s">
        <v>19</v>
      </c>
      <c r="F317" s="154" t="s">
        <v>403</v>
      </c>
      <c r="H317" s="155">
        <v>5.6</v>
      </c>
      <c r="I317" s="156"/>
      <c r="L317" s="152"/>
      <c r="M317" s="157"/>
      <c r="T317" s="158"/>
      <c r="AT317" s="153" t="s">
        <v>148</v>
      </c>
      <c r="AU317" s="153" t="s">
        <v>81</v>
      </c>
      <c r="AV317" s="13" t="s">
        <v>81</v>
      </c>
      <c r="AW317" s="13" t="s">
        <v>32</v>
      </c>
      <c r="AX317" s="13" t="s">
        <v>71</v>
      </c>
      <c r="AY317" s="153" t="s">
        <v>137</v>
      </c>
    </row>
    <row r="318" spans="2:65" s="14" customFormat="1" ht="11.25">
      <c r="B318" s="159"/>
      <c r="D318" s="146" t="s">
        <v>148</v>
      </c>
      <c r="E318" s="160" t="s">
        <v>19</v>
      </c>
      <c r="F318" s="161" t="s">
        <v>153</v>
      </c>
      <c r="H318" s="162">
        <v>13.635999999999999</v>
      </c>
      <c r="I318" s="163"/>
      <c r="L318" s="159"/>
      <c r="M318" s="164"/>
      <c r="T318" s="165"/>
      <c r="AT318" s="160" t="s">
        <v>148</v>
      </c>
      <c r="AU318" s="160" t="s">
        <v>81</v>
      </c>
      <c r="AV318" s="14" t="s">
        <v>144</v>
      </c>
      <c r="AW318" s="14" t="s">
        <v>32</v>
      </c>
      <c r="AX318" s="14" t="s">
        <v>79</v>
      </c>
      <c r="AY318" s="160" t="s">
        <v>137</v>
      </c>
    </row>
    <row r="319" spans="2:65" s="1" customFormat="1" ht="16.5" customHeight="1">
      <c r="B319" s="33"/>
      <c r="C319" s="173" t="s">
        <v>423</v>
      </c>
      <c r="D319" s="173" t="s">
        <v>204</v>
      </c>
      <c r="E319" s="174" t="s">
        <v>424</v>
      </c>
      <c r="F319" s="175" t="s">
        <v>425</v>
      </c>
      <c r="G319" s="176" t="s">
        <v>142</v>
      </c>
      <c r="H319" s="177">
        <v>14.318</v>
      </c>
      <c r="I319" s="178"/>
      <c r="J319" s="179">
        <f>ROUND(I319*H319,2)</f>
        <v>0</v>
      </c>
      <c r="K319" s="175" t="s">
        <v>143</v>
      </c>
      <c r="L319" s="180"/>
      <c r="M319" s="181" t="s">
        <v>19</v>
      </c>
      <c r="N319" s="182" t="s">
        <v>42</v>
      </c>
      <c r="P319" s="137">
        <f>O319*H319</f>
        <v>0</v>
      </c>
      <c r="Q319" s="137">
        <v>1.6800000000000001E-3</v>
      </c>
      <c r="R319" s="137">
        <f>Q319*H319</f>
        <v>2.4054240000000001E-2</v>
      </c>
      <c r="S319" s="137">
        <v>0</v>
      </c>
      <c r="T319" s="138">
        <f>S319*H319</f>
        <v>0</v>
      </c>
      <c r="AR319" s="139" t="s">
        <v>191</v>
      </c>
      <c r="AT319" s="139" t="s">
        <v>204</v>
      </c>
      <c r="AU319" s="139" t="s">
        <v>81</v>
      </c>
      <c r="AY319" s="18" t="s">
        <v>137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79</v>
      </c>
      <c r="BK319" s="140">
        <f>ROUND(I319*H319,2)</f>
        <v>0</v>
      </c>
      <c r="BL319" s="18" t="s">
        <v>144</v>
      </c>
      <c r="BM319" s="139" t="s">
        <v>426</v>
      </c>
    </row>
    <row r="320" spans="2:65" s="13" customFormat="1" ht="11.25">
      <c r="B320" s="152"/>
      <c r="D320" s="146" t="s">
        <v>148</v>
      </c>
      <c r="F320" s="154" t="s">
        <v>427</v>
      </c>
      <c r="H320" s="155">
        <v>14.318</v>
      </c>
      <c r="I320" s="156"/>
      <c r="L320" s="152"/>
      <c r="M320" s="157"/>
      <c r="T320" s="158"/>
      <c r="AT320" s="153" t="s">
        <v>148</v>
      </c>
      <c r="AU320" s="153" t="s">
        <v>81</v>
      </c>
      <c r="AV320" s="13" t="s">
        <v>81</v>
      </c>
      <c r="AW320" s="13" t="s">
        <v>4</v>
      </c>
      <c r="AX320" s="13" t="s">
        <v>79</v>
      </c>
      <c r="AY320" s="153" t="s">
        <v>137</v>
      </c>
    </row>
    <row r="321" spans="2:65" s="1" customFormat="1" ht="24.2" customHeight="1">
      <c r="B321" s="33"/>
      <c r="C321" s="128" t="s">
        <v>428</v>
      </c>
      <c r="D321" s="128" t="s">
        <v>139</v>
      </c>
      <c r="E321" s="129" t="s">
        <v>429</v>
      </c>
      <c r="F321" s="130" t="s">
        <v>430</v>
      </c>
      <c r="G321" s="131" t="s">
        <v>142</v>
      </c>
      <c r="H321" s="132">
        <v>13.635999999999999</v>
      </c>
      <c r="I321" s="133"/>
      <c r="J321" s="134">
        <f>ROUND(I321*H321,2)</f>
        <v>0</v>
      </c>
      <c r="K321" s="130" t="s">
        <v>143</v>
      </c>
      <c r="L321" s="33"/>
      <c r="M321" s="135" t="s">
        <v>19</v>
      </c>
      <c r="N321" s="136" t="s">
        <v>42</v>
      </c>
      <c r="P321" s="137">
        <f>O321*H321</f>
        <v>0</v>
      </c>
      <c r="Q321" s="137">
        <v>8.0000000000000007E-5</v>
      </c>
      <c r="R321" s="137">
        <f>Q321*H321</f>
        <v>1.09088E-3</v>
      </c>
      <c r="S321" s="137">
        <v>0</v>
      </c>
      <c r="T321" s="138">
        <f>S321*H321</f>
        <v>0</v>
      </c>
      <c r="AR321" s="139" t="s">
        <v>144</v>
      </c>
      <c r="AT321" s="139" t="s">
        <v>139</v>
      </c>
      <c r="AU321" s="139" t="s">
        <v>81</v>
      </c>
      <c r="AY321" s="18" t="s">
        <v>137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79</v>
      </c>
      <c r="BK321" s="140">
        <f>ROUND(I321*H321,2)</f>
        <v>0</v>
      </c>
      <c r="BL321" s="18" t="s">
        <v>144</v>
      </c>
      <c r="BM321" s="139" t="s">
        <v>431</v>
      </c>
    </row>
    <row r="322" spans="2:65" s="1" customFormat="1" ht="11.25">
      <c r="B322" s="33"/>
      <c r="D322" s="141" t="s">
        <v>146</v>
      </c>
      <c r="F322" s="142" t="s">
        <v>432</v>
      </c>
      <c r="I322" s="143"/>
      <c r="L322" s="33"/>
      <c r="M322" s="144"/>
      <c r="T322" s="54"/>
      <c r="AT322" s="18" t="s">
        <v>146</v>
      </c>
      <c r="AU322" s="18" t="s">
        <v>81</v>
      </c>
    </row>
    <row r="323" spans="2:65" s="1" customFormat="1" ht="16.5" customHeight="1">
      <c r="B323" s="33"/>
      <c r="C323" s="128" t="s">
        <v>433</v>
      </c>
      <c r="D323" s="128" t="s">
        <v>139</v>
      </c>
      <c r="E323" s="129" t="s">
        <v>434</v>
      </c>
      <c r="F323" s="130" t="s">
        <v>435</v>
      </c>
      <c r="G323" s="131" t="s">
        <v>302</v>
      </c>
      <c r="H323" s="132">
        <v>47.3</v>
      </c>
      <c r="I323" s="133"/>
      <c r="J323" s="134">
        <f>ROUND(I323*H323,2)</f>
        <v>0</v>
      </c>
      <c r="K323" s="130" t="s">
        <v>143</v>
      </c>
      <c r="L323" s="33"/>
      <c r="M323" s="135" t="s">
        <v>19</v>
      </c>
      <c r="N323" s="136" t="s">
        <v>42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144</v>
      </c>
      <c r="AT323" s="139" t="s">
        <v>139</v>
      </c>
      <c r="AU323" s="139" t="s">
        <v>81</v>
      </c>
      <c r="AY323" s="18" t="s">
        <v>137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79</v>
      </c>
      <c r="BK323" s="140">
        <f>ROUND(I323*H323,2)</f>
        <v>0</v>
      </c>
      <c r="BL323" s="18" t="s">
        <v>144</v>
      </c>
      <c r="BM323" s="139" t="s">
        <v>436</v>
      </c>
    </row>
    <row r="324" spans="2:65" s="1" customFormat="1" ht="11.25">
      <c r="B324" s="33"/>
      <c r="D324" s="141" t="s">
        <v>146</v>
      </c>
      <c r="F324" s="142" t="s">
        <v>437</v>
      </c>
      <c r="I324" s="143"/>
      <c r="L324" s="33"/>
      <c r="M324" s="144"/>
      <c r="T324" s="54"/>
      <c r="AT324" s="18" t="s">
        <v>146</v>
      </c>
      <c r="AU324" s="18" t="s">
        <v>81</v>
      </c>
    </row>
    <row r="325" spans="2:65" s="13" customFormat="1" ht="11.25">
      <c r="B325" s="152"/>
      <c r="D325" s="146" t="s">
        <v>148</v>
      </c>
      <c r="E325" s="153" t="s">
        <v>19</v>
      </c>
      <c r="F325" s="154" t="s">
        <v>438</v>
      </c>
      <c r="H325" s="155">
        <v>47.3</v>
      </c>
      <c r="I325" s="156"/>
      <c r="L325" s="152"/>
      <c r="M325" s="157"/>
      <c r="T325" s="158"/>
      <c r="AT325" s="153" t="s">
        <v>148</v>
      </c>
      <c r="AU325" s="153" t="s">
        <v>81</v>
      </c>
      <c r="AV325" s="13" t="s">
        <v>81</v>
      </c>
      <c r="AW325" s="13" t="s">
        <v>32</v>
      </c>
      <c r="AX325" s="13" t="s">
        <v>79</v>
      </c>
      <c r="AY325" s="153" t="s">
        <v>137</v>
      </c>
    </row>
    <row r="326" spans="2:65" s="1" customFormat="1" ht="16.5" customHeight="1">
      <c r="B326" s="33"/>
      <c r="C326" s="173" t="s">
        <v>439</v>
      </c>
      <c r="D326" s="173" t="s">
        <v>204</v>
      </c>
      <c r="E326" s="174" t="s">
        <v>440</v>
      </c>
      <c r="F326" s="175" t="s">
        <v>441</v>
      </c>
      <c r="G326" s="176" t="s">
        <v>302</v>
      </c>
      <c r="H326" s="177">
        <v>26.04</v>
      </c>
      <c r="I326" s="178"/>
      <c r="J326" s="179">
        <f>ROUND(I326*H326,2)</f>
        <v>0</v>
      </c>
      <c r="K326" s="175" t="s">
        <v>143</v>
      </c>
      <c r="L326" s="180"/>
      <c r="M326" s="181" t="s">
        <v>19</v>
      </c>
      <c r="N326" s="182" t="s">
        <v>42</v>
      </c>
      <c r="P326" s="137">
        <f>O326*H326</f>
        <v>0</v>
      </c>
      <c r="Q326" s="137">
        <v>1.1E-4</v>
      </c>
      <c r="R326" s="137">
        <f>Q326*H326</f>
        <v>2.8644E-3</v>
      </c>
      <c r="S326" s="137">
        <v>0</v>
      </c>
      <c r="T326" s="138">
        <f>S326*H326</f>
        <v>0</v>
      </c>
      <c r="AR326" s="139" t="s">
        <v>191</v>
      </c>
      <c r="AT326" s="139" t="s">
        <v>204</v>
      </c>
      <c r="AU326" s="139" t="s">
        <v>81</v>
      </c>
      <c r="AY326" s="18" t="s">
        <v>137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79</v>
      </c>
      <c r="BK326" s="140">
        <f>ROUND(I326*H326,2)</f>
        <v>0</v>
      </c>
      <c r="BL326" s="18" t="s">
        <v>144</v>
      </c>
      <c r="BM326" s="139" t="s">
        <v>442</v>
      </c>
    </row>
    <row r="327" spans="2:65" s="13" customFormat="1" ht="11.25">
      <c r="B327" s="152"/>
      <c r="D327" s="146" t="s">
        <v>148</v>
      </c>
      <c r="E327" s="153" t="s">
        <v>19</v>
      </c>
      <c r="F327" s="154" t="s">
        <v>443</v>
      </c>
      <c r="H327" s="155">
        <v>11.2</v>
      </c>
      <c r="I327" s="156"/>
      <c r="L327" s="152"/>
      <c r="M327" s="157"/>
      <c r="T327" s="158"/>
      <c r="AT327" s="153" t="s">
        <v>148</v>
      </c>
      <c r="AU327" s="153" t="s">
        <v>81</v>
      </c>
      <c r="AV327" s="13" t="s">
        <v>81</v>
      </c>
      <c r="AW327" s="13" t="s">
        <v>32</v>
      </c>
      <c r="AX327" s="13" t="s">
        <v>71</v>
      </c>
      <c r="AY327" s="153" t="s">
        <v>137</v>
      </c>
    </row>
    <row r="328" spans="2:65" s="13" customFormat="1" ht="11.25">
      <c r="B328" s="152"/>
      <c r="D328" s="146" t="s">
        <v>148</v>
      </c>
      <c r="E328" s="153" t="s">
        <v>19</v>
      </c>
      <c r="F328" s="154" t="s">
        <v>444</v>
      </c>
      <c r="H328" s="155">
        <v>4.8</v>
      </c>
      <c r="I328" s="156"/>
      <c r="L328" s="152"/>
      <c r="M328" s="157"/>
      <c r="T328" s="158"/>
      <c r="AT328" s="153" t="s">
        <v>148</v>
      </c>
      <c r="AU328" s="153" t="s">
        <v>81</v>
      </c>
      <c r="AV328" s="13" t="s">
        <v>81</v>
      </c>
      <c r="AW328" s="13" t="s">
        <v>32</v>
      </c>
      <c r="AX328" s="13" t="s">
        <v>71</v>
      </c>
      <c r="AY328" s="153" t="s">
        <v>137</v>
      </c>
    </row>
    <row r="329" spans="2:65" s="13" customFormat="1" ht="11.25">
      <c r="B329" s="152"/>
      <c r="D329" s="146" t="s">
        <v>148</v>
      </c>
      <c r="E329" s="153" t="s">
        <v>19</v>
      </c>
      <c r="F329" s="154" t="s">
        <v>445</v>
      </c>
      <c r="H329" s="155">
        <v>8.8000000000000007</v>
      </c>
      <c r="I329" s="156"/>
      <c r="L329" s="152"/>
      <c r="M329" s="157"/>
      <c r="T329" s="158"/>
      <c r="AT329" s="153" t="s">
        <v>148</v>
      </c>
      <c r="AU329" s="153" t="s">
        <v>81</v>
      </c>
      <c r="AV329" s="13" t="s">
        <v>81</v>
      </c>
      <c r="AW329" s="13" t="s">
        <v>32</v>
      </c>
      <c r="AX329" s="13" t="s">
        <v>71</v>
      </c>
      <c r="AY329" s="153" t="s">
        <v>137</v>
      </c>
    </row>
    <row r="330" spans="2:65" s="14" customFormat="1" ht="11.25">
      <c r="B330" s="159"/>
      <c r="D330" s="146" t="s">
        <v>148</v>
      </c>
      <c r="E330" s="160" t="s">
        <v>19</v>
      </c>
      <c r="F330" s="161" t="s">
        <v>153</v>
      </c>
      <c r="H330" s="162">
        <v>24.8</v>
      </c>
      <c r="I330" s="163"/>
      <c r="L330" s="159"/>
      <c r="M330" s="164"/>
      <c r="T330" s="165"/>
      <c r="AT330" s="160" t="s">
        <v>148</v>
      </c>
      <c r="AU330" s="160" t="s">
        <v>81</v>
      </c>
      <c r="AV330" s="14" t="s">
        <v>144</v>
      </c>
      <c r="AW330" s="14" t="s">
        <v>32</v>
      </c>
      <c r="AX330" s="14" t="s">
        <v>79</v>
      </c>
      <c r="AY330" s="160" t="s">
        <v>137</v>
      </c>
    </row>
    <row r="331" spans="2:65" s="13" customFormat="1" ht="11.25">
      <c r="B331" s="152"/>
      <c r="D331" s="146" t="s">
        <v>148</v>
      </c>
      <c r="F331" s="154" t="s">
        <v>446</v>
      </c>
      <c r="H331" s="155">
        <v>26.04</v>
      </c>
      <c r="I331" s="156"/>
      <c r="L331" s="152"/>
      <c r="M331" s="157"/>
      <c r="T331" s="158"/>
      <c r="AT331" s="153" t="s">
        <v>148</v>
      </c>
      <c r="AU331" s="153" t="s">
        <v>81</v>
      </c>
      <c r="AV331" s="13" t="s">
        <v>81</v>
      </c>
      <c r="AW331" s="13" t="s">
        <v>4</v>
      </c>
      <c r="AX331" s="13" t="s">
        <v>79</v>
      </c>
      <c r="AY331" s="153" t="s">
        <v>137</v>
      </c>
    </row>
    <row r="332" spans="2:65" s="1" customFormat="1" ht="16.5" customHeight="1">
      <c r="B332" s="33"/>
      <c r="C332" s="173" t="s">
        <v>447</v>
      </c>
      <c r="D332" s="173" t="s">
        <v>204</v>
      </c>
      <c r="E332" s="174" t="s">
        <v>448</v>
      </c>
      <c r="F332" s="175" t="s">
        <v>449</v>
      </c>
      <c r="G332" s="176" t="s">
        <v>302</v>
      </c>
      <c r="H332" s="177">
        <v>18.164999999999999</v>
      </c>
      <c r="I332" s="178"/>
      <c r="J332" s="179">
        <f>ROUND(I332*H332,2)</f>
        <v>0</v>
      </c>
      <c r="K332" s="175" t="s">
        <v>143</v>
      </c>
      <c r="L332" s="180"/>
      <c r="M332" s="181" t="s">
        <v>19</v>
      </c>
      <c r="N332" s="182" t="s">
        <v>42</v>
      </c>
      <c r="P332" s="137">
        <f>O332*H332</f>
        <v>0</v>
      </c>
      <c r="Q332" s="137">
        <v>4.0000000000000003E-5</v>
      </c>
      <c r="R332" s="137">
        <f>Q332*H332</f>
        <v>7.2659999999999999E-4</v>
      </c>
      <c r="S332" s="137">
        <v>0</v>
      </c>
      <c r="T332" s="138">
        <f>S332*H332</f>
        <v>0</v>
      </c>
      <c r="AR332" s="139" t="s">
        <v>191</v>
      </c>
      <c r="AT332" s="139" t="s">
        <v>204</v>
      </c>
      <c r="AU332" s="139" t="s">
        <v>81</v>
      </c>
      <c r="AY332" s="18" t="s">
        <v>137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79</v>
      </c>
      <c r="BK332" s="140">
        <f>ROUND(I332*H332,2)</f>
        <v>0</v>
      </c>
      <c r="BL332" s="18" t="s">
        <v>144</v>
      </c>
      <c r="BM332" s="139" t="s">
        <v>450</v>
      </c>
    </row>
    <row r="333" spans="2:65" s="13" customFormat="1" ht="11.25">
      <c r="B333" s="152"/>
      <c r="D333" s="146" t="s">
        <v>148</v>
      </c>
      <c r="E333" s="153" t="s">
        <v>19</v>
      </c>
      <c r="F333" s="154" t="s">
        <v>451</v>
      </c>
      <c r="H333" s="155">
        <v>11</v>
      </c>
      <c r="I333" s="156"/>
      <c r="L333" s="152"/>
      <c r="M333" s="157"/>
      <c r="T333" s="158"/>
      <c r="AT333" s="153" t="s">
        <v>148</v>
      </c>
      <c r="AU333" s="153" t="s">
        <v>81</v>
      </c>
      <c r="AV333" s="13" t="s">
        <v>81</v>
      </c>
      <c r="AW333" s="13" t="s">
        <v>32</v>
      </c>
      <c r="AX333" s="13" t="s">
        <v>71</v>
      </c>
      <c r="AY333" s="153" t="s">
        <v>137</v>
      </c>
    </row>
    <row r="334" spans="2:65" s="13" customFormat="1" ht="11.25">
      <c r="B334" s="152"/>
      <c r="D334" s="146" t="s">
        <v>148</v>
      </c>
      <c r="E334" s="153" t="s">
        <v>19</v>
      </c>
      <c r="F334" s="154" t="s">
        <v>452</v>
      </c>
      <c r="H334" s="155">
        <v>6.3</v>
      </c>
      <c r="I334" s="156"/>
      <c r="L334" s="152"/>
      <c r="M334" s="157"/>
      <c r="T334" s="158"/>
      <c r="AT334" s="153" t="s">
        <v>148</v>
      </c>
      <c r="AU334" s="153" t="s">
        <v>81</v>
      </c>
      <c r="AV334" s="13" t="s">
        <v>81</v>
      </c>
      <c r="AW334" s="13" t="s">
        <v>32</v>
      </c>
      <c r="AX334" s="13" t="s">
        <v>71</v>
      </c>
      <c r="AY334" s="153" t="s">
        <v>137</v>
      </c>
    </row>
    <row r="335" spans="2:65" s="14" customFormat="1" ht="11.25">
      <c r="B335" s="159"/>
      <c r="D335" s="146" t="s">
        <v>148</v>
      </c>
      <c r="E335" s="160" t="s">
        <v>19</v>
      </c>
      <c r="F335" s="161" t="s">
        <v>153</v>
      </c>
      <c r="H335" s="162">
        <v>17.3</v>
      </c>
      <c r="I335" s="163"/>
      <c r="L335" s="159"/>
      <c r="M335" s="164"/>
      <c r="T335" s="165"/>
      <c r="AT335" s="160" t="s">
        <v>148</v>
      </c>
      <c r="AU335" s="160" t="s">
        <v>81</v>
      </c>
      <c r="AV335" s="14" t="s">
        <v>144</v>
      </c>
      <c r="AW335" s="14" t="s">
        <v>32</v>
      </c>
      <c r="AX335" s="14" t="s">
        <v>79</v>
      </c>
      <c r="AY335" s="160" t="s">
        <v>137</v>
      </c>
    </row>
    <row r="336" spans="2:65" s="13" customFormat="1" ht="11.25">
      <c r="B336" s="152"/>
      <c r="D336" s="146" t="s">
        <v>148</v>
      </c>
      <c r="F336" s="154" t="s">
        <v>453</v>
      </c>
      <c r="H336" s="155">
        <v>18.164999999999999</v>
      </c>
      <c r="I336" s="156"/>
      <c r="L336" s="152"/>
      <c r="M336" s="157"/>
      <c r="T336" s="158"/>
      <c r="AT336" s="153" t="s">
        <v>148</v>
      </c>
      <c r="AU336" s="153" t="s">
        <v>81</v>
      </c>
      <c r="AV336" s="13" t="s">
        <v>81</v>
      </c>
      <c r="AW336" s="13" t="s">
        <v>4</v>
      </c>
      <c r="AX336" s="13" t="s">
        <v>79</v>
      </c>
      <c r="AY336" s="153" t="s">
        <v>137</v>
      </c>
    </row>
    <row r="337" spans="2:65" s="1" customFormat="1" ht="16.5" customHeight="1">
      <c r="B337" s="33"/>
      <c r="C337" s="173" t="s">
        <v>454</v>
      </c>
      <c r="D337" s="173" t="s">
        <v>204</v>
      </c>
      <c r="E337" s="174" t="s">
        <v>455</v>
      </c>
      <c r="F337" s="175" t="s">
        <v>456</v>
      </c>
      <c r="G337" s="176" t="s">
        <v>302</v>
      </c>
      <c r="H337" s="177">
        <v>3.8849999999999998</v>
      </c>
      <c r="I337" s="178"/>
      <c r="J337" s="179">
        <f>ROUND(I337*H337,2)</f>
        <v>0</v>
      </c>
      <c r="K337" s="175" t="s">
        <v>143</v>
      </c>
      <c r="L337" s="180"/>
      <c r="M337" s="181" t="s">
        <v>19</v>
      </c>
      <c r="N337" s="182" t="s">
        <v>42</v>
      </c>
      <c r="P337" s="137">
        <f>O337*H337</f>
        <v>0</v>
      </c>
      <c r="Q337" s="137">
        <v>2.9999999999999997E-4</v>
      </c>
      <c r="R337" s="137">
        <f>Q337*H337</f>
        <v>1.1654999999999999E-3</v>
      </c>
      <c r="S337" s="137">
        <v>0</v>
      </c>
      <c r="T337" s="138">
        <f>S337*H337</f>
        <v>0</v>
      </c>
      <c r="AR337" s="139" t="s">
        <v>191</v>
      </c>
      <c r="AT337" s="139" t="s">
        <v>204</v>
      </c>
      <c r="AU337" s="139" t="s">
        <v>81</v>
      </c>
      <c r="AY337" s="18" t="s">
        <v>137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79</v>
      </c>
      <c r="BK337" s="140">
        <f>ROUND(I337*H337,2)</f>
        <v>0</v>
      </c>
      <c r="BL337" s="18" t="s">
        <v>144</v>
      </c>
      <c r="BM337" s="139" t="s">
        <v>457</v>
      </c>
    </row>
    <row r="338" spans="2:65" s="13" customFormat="1" ht="11.25">
      <c r="B338" s="152"/>
      <c r="D338" s="146" t="s">
        <v>148</v>
      </c>
      <c r="E338" s="153" t="s">
        <v>19</v>
      </c>
      <c r="F338" s="154" t="s">
        <v>458</v>
      </c>
      <c r="H338" s="155">
        <v>3.7</v>
      </c>
      <c r="I338" s="156"/>
      <c r="L338" s="152"/>
      <c r="M338" s="157"/>
      <c r="T338" s="158"/>
      <c r="AT338" s="153" t="s">
        <v>148</v>
      </c>
      <c r="AU338" s="153" t="s">
        <v>81</v>
      </c>
      <c r="AV338" s="13" t="s">
        <v>81</v>
      </c>
      <c r="AW338" s="13" t="s">
        <v>32</v>
      </c>
      <c r="AX338" s="13" t="s">
        <v>79</v>
      </c>
      <c r="AY338" s="153" t="s">
        <v>137</v>
      </c>
    </row>
    <row r="339" spans="2:65" s="13" customFormat="1" ht="11.25">
      <c r="B339" s="152"/>
      <c r="D339" s="146" t="s">
        <v>148</v>
      </c>
      <c r="F339" s="154" t="s">
        <v>459</v>
      </c>
      <c r="H339" s="155">
        <v>3.8849999999999998</v>
      </c>
      <c r="I339" s="156"/>
      <c r="L339" s="152"/>
      <c r="M339" s="157"/>
      <c r="T339" s="158"/>
      <c r="AT339" s="153" t="s">
        <v>148</v>
      </c>
      <c r="AU339" s="153" t="s">
        <v>81</v>
      </c>
      <c r="AV339" s="13" t="s">
        <v>81</v>
      </c>
      <c r="AW339" s="13" t="s">
        <v>4</v>
      </c>
      <c r="AX339" s="13" t="s">
        <v>79</v>
      </c>
      <c r="AY339" s="153" t="s">
        <v>137</v>
      </c>
    </row>
    <row r="340" spans="2:65" s="1" customFormat="1" ht="16.5" customHeight="1">
      <c r="B340" s="33"/>
      <c r="C340" s="173" t="s">
        <v>460</v>
      </c>
      <c r="D340" s="173" t="s">
        <v>204</v>
      </c>
      <c r="E340" s="174" t="s">
        <v>461</v>
      </c>
      <c r="F340" s="175" t="s">
        <v>462</v>
      </c>
      <c r="G340" s="176" t="s">
        <v>302</v>
      </c>
      <c r="H340" s="177">
        <v>1.575</v>
      </c>
      <c r="I340" s="178"/>
      <c r="J340" s="179">
        <f>ROUND(I340*H340,2)</f>
        <v>0</v>
      </c>
      <c r="K340" s="175" t="s">
        <v>143</v>
      </c>
      <c r="L340" s="180"/>
      <c r="M340" s="181" t="s">
        <v>19</v>
      </c>
      <c r="N340" s="182" t="s">
        <v>42</v>
      </c>
      <c r="P340" s="137">
        <f>O340*H340</f>
        <v>0</v>
      </c>
      <c r="Q340" s="137">
        <v>2.0000000000000001E-4</v>
      </c>
      <c r="R340" s="137">
        <f>Q340*H340</f>
        <v>3.1500000000000001E-4</v>
      </c>
      <c r="S340" s="137">
        <v>0</v>
      </c>
      <c r="T340" s="138">
        <f>S340*H340</f>
        <v>0</v>
      </c>
      <c r="AR340" s="139" t="s">
        <v>191</v>
      </c>
      <c r="AT340" s="139" t="s">
        <v>204</v>
      </c>
      <c r="AU340" s="139" t="s">
        <v>81</v>
      </c>
      <c r="AY340" s="18" t="s">
        <v>137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79</v>
      </c>
      <c r="BK340" s="140">
        <f>ROUND(I340*H340,2)</f>
        <v>0</v>
      </c>
      <c r="BL340" s="18" t="s">
        <v>144</v>
      </c>
      <c r="BM340" s="139" t="s">
        <v>463</v>
      </c>
    </row>
    <row r="341" spans="2:65" s="13" customFormat="1" ht="11.25">
      <c r="B341" s="152"/>
      <c r="D341" s="146" t="s">
        <v>148</v>
      </c>
      <c r="E341" s="153" t="s">
        <v>19</v>
      </c>
      <c r="F341" s="154" t="s">
        <v>464</v>
      </c>
      <c r="H341" s="155">
        <v>1.5</v>
      </c>
      <c r="I341" s="156"/>
      <c r="L341" s="152"/>
      <c r="M341" s="157"/>
      <c r="T341" s="158"/>
      <c r="AT341" s="153" t="s">
        <v>148</v>
      </c>
      <c r="AU341" s="153" t="s">
        <v>81</v>
      </c>
      <c r="AV341" s="13" t="s">
        <v>81</v>
      </c>
      <c r="AW341" s="13" t="s">
        <v>32</v>
      </c>
      <c r="AX341" s="13" t="s">
        <v>79</v>
      </c>
      <c r="AY341" s="153" t="s">
        <v>137</v>
      </c>
    </row>
    <row r="342" spans="2:65" s="13" customFormat="1" ht="11.25">
      <c r="B342" s="152"/>
      <c r="D342" s="146" t="s">
        <v>148</v>
      </c>
      <c r="F342" s="154" t="s">
        <v>465</v>
      </c>
      <c r="H342" s="155">
        <v>1.575</v>
      </c>
      <c r="I342" s="156"/>
      <c r="L342" s="152"/>
      <c r="M342" s="157"/>
      <c r="T342" s="158"/>
      <c r="AT342" s="153" t="s">
        <v>148</v>
      </c>
      <c r="AU342" s="153" t="s">
        <v>81</v>
      </c>
      <c r="AV342" s="13" t="s">
        <v>81</v>
      </c>
      <c r="AW342" s="13" t="s">
        <v>4</v>
      </c>
      <c r="AX342" s="13" t="s">
        <v>79</v>
      </c>
      <c r="AY342" s="153" t="s">
        <v>137</v>
      </c>
    </row>
    <row r="343" spans="2:65" s="1" customFormat="1" ht="24.2" customHeight="1">
      <c r="B343" s="33"/>
      <c r="C343" s="128" t="s">
        <v>466</v>
      </c>
      <c r="D343" s="128" t="s">
        <v>139</v>
      </c>
      <c r="E343" s="129" t="s">
        <v>467</v>
      </c>
      <c r="F343" s="130" t="s">
        <v>468</v>
      </c>
      <c r="G343" s="131" t="s">
        <v>142</v>
      </c>
      <c r="H343" s="132">
        <v>35.6</v>
      </c>
      <c r="I343" s="133"/>
      <c r="J343" s="134">
        <f>ROUND(I343*H343,2)</f>
        <v>0</v>
      </c>
      <c r="K343" s="130" t="s">
        <v>143</v>
      </c>
      <c r="L343" s="33"/>
      <c r="M343" s="135" t="s">
        <v>19</v>
      </c>
      <c r="N343" s="136" t="s">
        <v>42</v>
      </c>
      <c r="P343" s="137">
        <f>O343*H343</f>
        <v>0</v>
      </c>
      <c r="Q343" s="137">
        <v>3.3E-3</v>
      </c>
      <c r="R343" s="137">
        <f>Q343*H343</f>
        <v>0.11748</v>
      </c>
      <c r="S343" s="137">
        <v>0</v>
      </c>
      <c r="T343" s="138">
        <f>S343*H343</f>
        <v>0</v>
      </c>
      <c r="AR343" s="139" t="s">
        <v>144</v>
      </c>
      <c r="AT343" s="139" t="s">
        <v>139</v>
      </c>
      <c r="AU343" s="139" t="s">
        <v>81</v>
      </c>
      <c r="AY343" s="18" t="s">
        <v>137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8" t="s">
        <v>79</v>
      </c>
      <c r="BK343" s="140">
        <f>ROUND(I343*H343,2)</f>
        <v>0</v>
      </c>
      <c r="BL343" s="18" t="s">
        <v>144</v>
      </c>
      <c r="BM343" s="139" t="s">
        <v>469</v>
      </c>
    </row>
    <row r="344" spans="2:65" s="1" customFormat="1" ht="11.25">
      <c r="B344" s="33"/>
      <c r="D344" s="141" t="s">
        <v>146</v>
      </c>
      <c r="F344" s="142" t="s">
        <v>470</v>
      </c>
      <c r="I344" s="143"/>
      <c r="L344" s="33"/>
      <c r="M344" s="144"/>
      <c r="T344" s="54"/>
      <c r="AT344" s="18" t="s">
        <v>146</v>
      </c>
      <c r="AU344" s="18" t="s">
        <v>81</v>
      </c>
    </row>
    <row r="345" spans="2:65" s="1" customFormat="1" ht="21.75" customHeight="1">
      <c r="B345" s="33"/>
      <c r="C345" s="128" t="s">
        <v>471</v>
      </c>
      <c r="D345" s="128" t="s">
        <v>139</v>
      </c>
      <c r="E345" s="129" t="s">
        <v>472</v>
      </c>
      <c r="F345" s="130" t="s">
        <v>473</v>
      </c>
      <c r="G345" s="131" t="s">
        <v>142</v>
      </c>
      <c r="H345" s="132">
        <v>8.1199999999999992</v>
      </c>
      <c r="I345" s="133"/>
      <c r="J345" s="134">
        <f>ROUND(I345*H345,2)</f>
        <v>0</v>
      </c>
      <c r="K345" s="130" t="s">
        <v>19</v>
      </c>
      <c r="L345" s="33"/>
      <c r="M345" s="135" t="s">
        <v>19</v>
      </c>
      <c r="N345" s="136" t="s">
        <v>42</v>
      </c>
      <c r="P345" s="137">
        <f>O345*H345</f>
        <v>0</v>
      </c>
      <c r="Q345" s="137">
        <v>4.2000000000000003E-2</v>
      </c>
      <c r="R345" s="137">
        <f>Q345*H345</f>
        <v>0.34104000000000001</v>
      </c>
      <c r="S345" s="137">
        <v>0</v>
      </c>
      <c r="T345" s="138">
        <f>S345*H345</f>
        <v>0</v>
      </c>
      <c r="AR345" s="139" t="s">
        <v>144</v>
      </c>
      <c r="AT345" s="139" t="s">
        <v>139</v>
      </c>
      <c r="AU345" s="139" t="s">
        <v>81</v>
      </c>
      <c r="AY345" s="18" t="s">
        <v>137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79</v>
      </c>
      <c r="BK345" s="140">
        <f>ROUND(I345*H345,2)</f>
        <v>0</v>
      </c>
      <c r="BL345" s="18" t="s">
        <v>144</v>
      </c>
      <c r="BM345" s="139" t="s">
        <v>474</v>
      </c>
    </row>
    <row r="346" spans="2:65" s="12" customFormat="1" ht="11.25">
      <c r="B346" s="145"/>
      <c r="D346" s="146" t="s">
        <v>148</v>
      </c>
      <c r="E346" s="147" t="s">
        <v>19</v>
      </c>
      <c r="F346" s="148" t="s">
        <v>475</v>
      </c>
      <c r="H346" s="147" t="s">
        <v>19</v>
      </c>
      <c r="I346" s="149"/>
      <c r="L346" s="145"/>
      <c r="M346" s="150"/>
      <c r="T346" s="151"/>
      <c r="AT346" s="147" t="s">
        <v>148</v>
      </c>
      <c r="AU346" s="147" t="s">
        <v>81</v>
      </c>
      <c r="AV346" s="12" t="s">
        <v>79</v>
      </c>
      <c r="AW346" s="12" t="s">
        <v>32</v>
      </c>
      <c r="AX346" s="12" t="s">
        <v>71</v>
      </c>
      <c r="AY346" s="147" t="s">
        <v>137</v>
      </c>
    </row>
    <row r="347" spans="2:65" s="12" customFormat="1" ht="11.25">
      <c r="B347" s="145"/>
      <c r="D347" s="146" t="s">
        <v>148</v>
      </c>
      <c r="E347" s="147" t="s">
        <v>19</v>
      </c>
      <c r="F347" s="148" t="s">
        <v>476</v>
      </c>
      <c r="H347" s="147" t="s">
        <v>19</v>
      </c>
      <c r="I347" s="149"/>
      <c r="L347" s="145"/>
      <c r="M347" s="150"/>
      <c r="T347" s="151"/>
      <c r="AT347" s="147" t="s">
        <v>148</v>
      </c>
      <c r="AU347" s="147" t="s">
        <v>81</v>
      </c>
      <c r="AV347" s="12" t="s">
        <v>79</v>
      </c>
      <c r="AW347" s="12" t="s">
        <v>32</v>
      </c>
      <c r="AX347" s="12" t="s">
        <v>71</v>
      </c>
      <c r="AY347" s="147" t="s">
        <v>137</v>
      </c>
    </row>
    <row r="348" spans="2:65" s="13" customFormat="1" ht="11.25">
      <c r="B348" s="152"/>
      <c r="D348" s="146" t="s">
        <v>148</v>
      </c>
      <c r="E348" s="153" t="s">
        <v>19</v>
      </c>
      <c r="F348" s="154" t="s">
        <v>477</v>
      </c>
      <c r="H348" s="155">
        <v>8.1199999999999992</v>
      </c>
      <c r="I348" s="156"/>
      <c r="L348" s="152"/>
      <c r="M348" s="157"/>
      <c r="T348" s="158"/>
      <c r="AT348" s="153" t="s">
        <v>148</v>
      </c>
      <c r="AU348" s="153" t="s">
        <v>81</v>
      </c>
      <c r="AV348" s="13" t="s">
        <v>81</v>
      </c>
      <c r="AW348" s="13" t="s">
        <v>32</v>
      </c>
      <c r="AX348" s="13" t="s">
        <v>71</v>
      </c>
      <c r="AY348" s="153" t="s">
        <v>137</v>
      </c>
    </row>
    <row r="349" spans="2:65" s="14" customFormat="1" ht="11.25">
      <c r="B349" s="159"/>
      <c r="D349" s="146" t="s">
        <v>148</v>
      </c>
      <c r="E349" s="160" t="s">
        <v>19</v>
      </c>
      <c r="F349" s="161" t="s">
        <v>153</v>
      </c>
      <c r="H349" s="162">
        <v>8.1199999999999992</v>
      </c>
      <c r="I349" s="163"/>
      <c r="L349" s="159"/>
      <c r="M349" s="164"/>
      <c r="T349" s="165"/>
      <c r="AT349" s="160" t="s">
        <v>148</v>
      </c>
      <c r="AU349" s="160" t="s">
        <v>81</v>
      </c>
      <c r="AV349" s="14" t="s">
        <v>144</v>
      </c>
      <c r="AW349" s="14" t="s">
        <v>32</v>
      </c>
      <c r="AX349" s="14" t="s">
        <v>79</v>
      </c>
      <c r="AY349" s="160" t="s">
        <v>137</v>
      </c>
    </row>
    <row r="350" spans="2:65" s="1" customFormat="1" ht="16.5" customHeight="1">
      <c r="B350" s="33"/>
      <c r="C350" s="128" t="s">
        <v>478</v>
      </c>
      <c r="D350" s="128" t="s">
        <v>139</v>
      </c>
      <c r="E350" s="129" t="s">
        <v>479</v>
      </c>
      <c r="F350" s="130" t="s">
        <v>480</v>
      </c>
      <c r="G350" s="131" t="s">
        <v>142</v>
      </c>
      <c r="H350" s="132">
        <v>10.06</v>
      </c>
      <c r="I350" s="133"/>
      <c r="J350" s="134">
        <f>ROUND(I350*H350,2)</f>
        <v>0</v>
      </c>
      <c r="K350" s="130" t="s">
        <v>143</v>
      </c>
      <c r="L350" s="33"/>
      <c r="M350" s="135" t="s">
        <v>19</v>
      </c>
      <c r="N350" s="136" t="s">
        <v>42</v>
      </c>
      <c r="P350" s="137">
        <f>O350*H350</f>
        <v>0</v>
      </c>
      <c r="Q350" s="137">
        <v>0.11</v>
      </c>
      <c r="R350" s="137">
        <f>Q350*H350</f>
        <v>1.1066</v>
      </c>
      <c r="S350" s="137">
        <v>0</v>
      </c>
      <c r="T350" s="138">
        <f>S350*H350</f>
        <v>0</v>
      </c>
      <c r="AR350" s="139" t="s">
        <v>144</v>
      </c>
      <c r="AT350" s="139" t="s">
        <v>139</v>
      </c>
      <c r="AU350" s="139" t="s">
        <v>81</v>
      </c>
      <c r="AY350" s="18" t="s">
        <v>137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8" t="s">
        <v>79</v>
      </c>
      <c r="BK350" s="140">
        <f>ROUND(I350*H350,2)</f>
        <v>0</v>
      </c>
      <c r="BL350" s="18" t="s">
        <v>144</v>
      </c>
      <c r="BM350" s="139" t="s">
        <v>481</v>
      </c>
    </row>
    <row r="351" spans="2:65" s="1" customFormat="1" ht="11.25">
      <c r="B351" s="33"/>
      <c r="D351" s="141" t="s">
        <v>146</v>
      </c>
      <c r="F351" s="142" t="s">
        <v>482</v>
      </c>
      <c r="I351" s="143"/>
      <c r="L351" s="33"/>
      <c r="M351" s="144"/>
      <c r="T351" s="54"/>
      <c r="AT351" s="18" t="s">
        <v>146</v>
      </c>
      <c r="AU351" s="18" t="s">
        <v>81</v>
      </c>
    </row>
    <row r="352" spans="2:65" s="12" customFormat="1" ht="11.25">
      <c r="B352" s="145"/>
      <c r="D352" s="146" t="s">
        <v>148</v>
      </c>
      <c r="E352" s="147" t="s">
        <v>19</v>
      </c>
      <c r="F352" s="148" t="s">
        <v>483</v>
      </c>
      <c r="H352" s="147" t="s">
        <v>19</v>
      </c>
      <c r="I352" s="149"/>
      <c r="L352" s="145"/>
      <c r="M352" s="150"/>
      <c r="T352" s="151"/>
      <c r="AT352" s="147" t="s">
        <v>148</v>
      </c>
      <c r="AU352" s="147" t="s">
        <v>81</v>
      </c>
      <c r="AV352" s="12" t="s">
        <v>79</v>
      </c>
      <c r="AW352" s="12" t="s">
        <v>32</v>
      </c>
      <c r="AX352" s="12" t="s">
        <v>71</v>
      </c>
      <c r="AY352" s="147" t="s">
        <v>137</v>
      </c>
    </row>
    <row r="353" spans="2:65" s="13" customFormat="1" ht="11.25">
      <c r="B353" s="152"/>
      <c r="D353" s="146" t="s">
        <v>148</v>
      </c>
      <c r="E353" s="153" t="s">
        <v>19</v>
      </c>
      <c r="F353" s="154" t="s">
        <v>484</v>
      </c>
      <c r="H353" s="155">
        <v>1.94</v>
      </c>
      <c r="I353" s="156"/>
      <c r="L353" s="152"/>
      <c r="M353" s="157"/>
      <c r="T353" s="158"/>
      <c r="AT353" s="153" t="s">
        <v>148</v>
      </c>
      <c r="AU353" s="153" t="s">
        <v>81</v>
      </c>
      <c r="AV353" s="13" t="s">
        <v>81</v>
      </c>
      <c r="AW353" s="13" t="s">
        <v>32</v>
      </c>
      <c r="AX353" s="13" t="s">
        <v>71</v>
      </c>
      <c r="AY353" s="153" t="s">
        <v>137</v>
      </c>
    </row>
    <row r="354" spans="2:65" s="12" customFormat="1" ht="11.25">
      <c r="B354" s="145"/>
      <c r="D354" s="146" t="s">
        <v>148</v>
      </c>
      <c r="E354" s="147" t="s">
        <v>19</v>
      </c>
      <c r="F354" s="148" t="s">
        <v>476</v>
      </c>
      <c r="H354" s="147" t="s">
        <v>19</v>
      </c>
      <c r="I354" s="149"/>
      <c r="L354" s="145"/>
      <c r="M354" s="150"/>
      <c r="T354" s="151"/>
      <c r="AT354" s="147" t="s">
        <v>148</v>
      </c>
      <c r="AU354" s="147" t="s">
        <v>81</v>
      </c>
      <c r="AV354" s="12" t="s">
        <v>79</v>
      </c>
      <c r="AW354" s="12" t="s">
        <v>32</v>
      </c>
      <c r="AX354" s="12" t="s">
        <v>71</v>
      </c>
      <c r="AY354" s="147" t="s">
        <v>137</v>
      </c>
    </row>
    <row r="355" spans="2:65" s="13" customFormat="1" ht="11.25">
      <c r="B355" s="152"/>
      <c r="D355" s="146" t="s">
        <v>148</v>
      </c>
      <c r="E355" s="153" t="s">
        <v>19</v>
      </c>
      <c r="F355" s="154" t="s">
        <v>477</v>
      </c>
      <c r="H355" s="155">
        <v>8.1199999999999992</v>
      </c>
      <c r="I355" s="156"/>
      <c r="L355" s="152"/>
      <c r="M355" s="157"/>
      <c r="T355" s="158"/>
      <c r="AT355" s="153" t="s">
        <v>148</v>
      </c>
      <c r="AU355" s="153" t="s">
        <v>81</v>
      </c>
      <c r="AV355" s="13" t="s">
        <v>81</v>
      </c>
      <c r="AW355" s="13" t="s">
        <v>32</v>
      </c>
      <c r="AX355" s="13" t="s">
        <v>71</v>
      </c>
      <c r="AY355" s="153" t="s">
        <v>137</v>
      </c>
    </row>
    <row r="356" spans="2:65" s="14" customFormat="1" ht="11.25">
      <c r="B356" s="159"/>
      <c r="D356" s="146" t="s">
        <v>148</v>
      </c>
      <c r="E356" s="160" t="s">
        <v>19</v>
      </c>
      <c r="F356" s="161" t="s">
        <v>153</v>
      </c>
      <c r="H356" s="162">
        <v>10.06</v>
      </c>
      <c r="I356" s="163"/>
      <c r="L356" s="159"/>
      <c r="M356" s="164"/>
      <c r="T356" s="165"/>
      <c r="AT356" s="160" t="s">
        <v>148</v>
      </c>
      <c r="AU356" s="160" t="s">
        <v>81</v>
      </c>
      <c r="AV356" s="14" t="s">
        <v>144</v>
      </c>
      <c r="AW356" s="14" t="s">
        <v>32</v>
      </c>
      <c r="AX356" s="14" t="s">
        <v>79</v>
      </c>
      <c r="AY356" s="160" t="s">
        <v>137</v>
      </c>
    </row>
    <row r="357" spans="2:65" s="1" customFormat="1" ht="16.5" customHeight="1">
      <c r="B357" s="33"/>
      <c r="C357" s="128" t="s">
        <v>485</v>
      </c>
      <c r="D357" s="128" t="s">
        <v>139</v>
      </c>
      <c r="E357" s="129" t="s">
        <v>486</v>
      </c>
      <c r="F357" s="130" t="s">
        <v>487</v>
      </c>
      <c r="G357" s="131" t="s">
        <v>142</v>
      </c>
      <c r="H357" s="132">
        <v>5.04</v>
      </c>
      <c r="I357" s="133"/>
      <c r="J357" s="134">
        <f>ROUND(I357*H357,2)</f>
        <v>0</v>
      </c>
      <c r="K357" s="130" t="s">
        <v>143</v>
      </c>
      <c r="L357" s="33"/>
      <c r="M357" s="135" t="s">
        <v>19</v>
      </c>
      <c r="N357" s="136" t="s">
        <v>42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144</v>
      </c>
      <c r="AT357" s="139" t="s">
        <v>139</v>
      </c>
      <c r="AU357" s="139" t="s">
        <v>81</v>
      </c>
      <c r="AY357" s="18" t="s">
        <v>137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79</v>
      </c>
      <c r="BK357" s="140">
        <f>ROUND(I357*H357,2)</f>
        <v>0</v>
      </c>
      <c r="BL357" s="18" t="s">
        <v>144</v>
      </c>
      <c r="BM357" s="139" t="s">
        <v>488</v>
      </c>
    </row>
    <row r="358" spans="2:65" s="1" customFormat="1" ht="11.25">
      <c r="B358" s="33"/>
      <c r="D358" s="141" t="s">
        <v>146</v>
      </c>
      <c r="F358" s="142" t="s">
        <v>489</v>
      </c>
      <c r="I358" s="143"/>
      <c r="L358" s="33"/>
      <c r="M358" s="144"/>
      <c r="T358" s="54"/>
      <c r="AT358" s="18" t="s">
        <v>146</v>
      </c>
      <c r="AU358" s="18" t="s">
        <v>81</v>
      </c>
    </row>
    <row r="359" spans="2:65" s="12" customFormat="1" ht="11.25">
      <c r="B359" s="145"/>
      <c r="D359" s="146" t="s">
        <v>148</v>
      </c>
      <c r="E359" s="147" t="s">
        <v>19</v>
      </c>
      <c r="F359" s="148" t="s">
        <v>483</v>
      </c>
      <c r="H359" s="147" t="s">
        <v>19</v>
      </c>
      <c r="I359" s="149"/>
      <c r="L359" s="145"/>
      <c r="M359" s="150"/>
      <c r="T359" s="151"/>
      <c r="AT359" s="147" t="s">
        <v>148</v>
      </c>
      <c r="AU359" s="147" t="s">
        <v>81</v>
      </c>
      <c r="AV359" s="12" t="s">
        <v>79</v>
      </c>
      <c r="AW359" s="12" t="s">
        <v>32</v>
      </c>
      <c r="AX359" s="12" t="s">
        <v>71</v>
      </c>
      <c r="AY359" s="147" t="s">
        <v>137</v>
      </c>
    </row>
    <row r="360" spans="2:65" s="13" customFormat="1" ht="11.25">
      <c r="B360" s="152"/>
      <c r="D360" s="146" t="s">
        <v>148</v>
      </c>
      <c r="E360" s="153" t="s">
        <v>19</v>
      </c>
      <c r="F360" s="154" t="s">
        <v>484</v>
      </c>
      <c r="H360" s="155">
        <v>1.94</v>
      </c>
      <c r="I360" s="156"/>
      <c r="L360" s="152"/>
      <c r="M360" s="157"/>
      <c r="T360" s="158"/>
      <c r="AT360" s="153" t="s">
        <v>148</v>
      </c>
      <c r="AU360" s="153" t="s">
        <v>81</v>
      </c>
      <c r="AV360" s="13" t="s">
        <v>81</v>
      </c>
      <c r="AW360" s="13" t="s">
        <v>32</v>
      </c>
      <c r="AX360" s="13" t="s">
        <v>71</v>
      </c>
      <c r="AY360" s="153" t="s">
        <v>137</v>
      </c>
    </row>
    <row r="361" spans="2:65" s="12" customFormat="1" ht="11.25">
      <c r="B361" s="145"/>
      <c r="D361" s="146" t="s">
        <v>148</v>
      </c>
      <c r="E361" s="147" t="s">
        <v>19</v>
      </c>
      <c r="F361" s="148" t="s">
        <v>476</v>
      </c>
      <c r="H361" s="147" t="s">
        <v>19</v>
      </c>
      <c r="I361" s="149"/>
      <c r="L361" s="145"/>
      <c r="M361" s="150"/>
      <c r="T361" s="151"/>
      <c r="AT361" s="147" t="s">
        <v>148</v>
      </c>
      <c r="AU361" s="147" t="s">
        <v>81</v>
      </c>
      <c r="AV361" s="12" t="s">
        <v>79</v>
      </c>
      <c r="AW361" s="12" t="s">
        <v>32</v>
      </c>
      <c r="AX361" s="12" t="s">
        <v>71</v>
      </c>
      <c r="AY361" s="147" t="s">
        <v>137</v>
      </c>
    </row>
    <row r="362" spans="2:65" s="13" customFormat="1" ht="11.25">
      <c r="B362" s="152"/>
      <c r="D362" s="146" t="s">
        <v>148</v>
      </c>
      <c r="E362" s="153" t="s">
        <v>19</v>
      </c>
      <c r="F362" s="154" t="s">
        <v>490</v>
      </c>
      <c r="H362" s="155">
        <v>3.1</v>
      </c>
      <c r="I362" s="156"/>
      <c r="L362" s="152"/>
      <c r="M362" s="157"/>
      <c r="T362" s="158"/>
      <c r="AT362" s="153" t="s">
        <v>148</v>
      </c>
      <c r="AU362" s="153" t="s">
        <v>81</v>
      </c>
      <c r="AV362" s="13" t="s">
        <v>81</v>
      </c>
      <c r="AW362" s="13" t="s">
        <v>32</v>
      </c>
      <c r="AX362" s="13" t="s">
        <v>71</v>
      </c>
      <c r="AY362" s="153" t="s">
        <v>137</v>
      </c>
    </row>
    <row r="363" spans="2:65" s="14" customFormat="1" ht="11.25">
      <c r="B363" s="159"/>
      <c r="D363" s="146" t="s">
        <v>148</v>
      </c>
      <c r="E363" s="160" t="s">
        <v>19</v>
      </c>
      <c r="F363" s="161" t="s">
        <v>153</v>
      </c>
      <c r="H363" s="162">
        <v>5.04</v>
      </c>
      <c r="I363" s="163"/>
      <c r="L363" s="159"/>
      <c r="M363" s="164"/>
      <c r="T363" s="165"/>
      <c r="AT363" s="160" t="s">
        <v>148</v>
      </c>
      <c r="AU363" s="160" t="s">
        <v>81</v>
      </c>
      <c r="AV363" s="14" t="s">
        <v>144</v>
      </c>
      <c r="AW363" s="14" t="s">
        <v>32</v>
      </c>
      <c r="AX363" s="14" t="s">
        <v>79</v>
      </c>
      <c r="AY363" s="160" t="s">
        <v>137</v>
      </c>
    </row>
    <row r="364" spans="2:65" s="1" customFormat="1" ht="16.5" customHeight="1">
      <c r="B364" s="33"/>
      <c r="C364" s="128" t="s">
        <v>491</v>
      </c>
      <c r="D364" s="128" t="s">
        <v>139</v>
      </c>
      <c r="E364" s="129" t="s">
        <v>492</v>
      </c>
      <c r="F364" s="130" t="s">
        <v>493</v>
      </c>
      <c r="G364" s="131" t="s">
        <v>142</v>
      </c>
      <c r="H364" s="132">
        <v>10.06</v>
      </c>
      <c r="I364" s="133"/>
      <c r="J364" s="134">
        <f>ROUND(I364*H364,2)</f>
        <v>0</v>
      </c>
      <c r="K364" s="130" t="s">
        <v>143</v>
      </c>
      <c r="L364" s="33"/>
      <c r="M364" s="135" t="s">
        <v>19</v>
      </c>
      <c r="N364" s="136" t="s">
        <v>42</v>
      </c>
      <c r="P364" s="137">
        <f>O364*H364</f>
        <v>0</v>
      </c>
      <c r="Q364" s="137">
        <v>1.2999999999999999E-4</v>
      </c>
      <c r="R364" s="137">
        <f>Q364*H364</f>
        <v>1.3078E-3</v>
      </c>
      <c r="S364" s="137">
        <v>0</v>
      </c>
      <c r="T364" s="138">
        <f>S364*H364</f>
        <v>0</v>
      </c>
      <c r="AR364" s="139" t="s">
        <v>144</v>
      </c>
      <c r="AT364" s="139" t="s">
        <v>139</v>
      </c>
      <c r="AU364" s="139" t="s">
        <v>81</v>
      </c>
      <c r="AY364" s="18" t="s">
        <v>137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79</v>
      </c>
      <c r="BK364" s="140">
        <f>ROUND(I364*H364,2)</f>
        <v>0</v>
      </c>
      <c r="BL364" s="18" t="s">
        <v>144</v>
      </c>
      <c r="BM364" s="139" t="s">
        <v>494</v>
      </c>
    </row>
    <row r="365" spans="2:65" s="1" customFormat="1" ht="11.25">
      <c r="B365" s="33"/>
      <c r="D365" s="141" t="s">
        <v>146</v>
      </c>
      <c r="F365" s="142" t="s">
        <v>495</v>
      </c>
      <c r="I365" s="143"/>
      <c r="L365" s="33"/>
      <c r="M365" s="144"/>
      <c r="T365" s="54"/>
      <c r="AT365" s="18" t="s">
        <v>146</v>
      </c>
      <c r="AU365" s="18" t="s">
        <v>81</v>
      </c>
    </row>
    <row r="366" spans="2:65" s="12" customFormat="1" ht="11.25">
      <c r="B366" s="145"/>
      <c r="D366" s="146" t="s">
        <v>148</v>
      </c>
      <c r="E366" s="147" t="s">
        <v>19</v>
      </c>
      <c r="F366" s="148" t="s">
        <v>483</v>
      </c>
      <c r="H366" s="147" t="s">
        <v>19</v>
      </c>
      <c r="I366" s="149"/>
      <c r="L366" s="145"/>
      <c r="M366" s="150"/>
      <c r="T366" s="151"/>
      <c r="AT366" s="147" t="s">
        <v>148</v>
      </c>
      <c r="AU366" s="147" t="s">
        <v>81</v>
      </c>
      <c r="AV366" s="12" t="s">
        <v>79</v>
      </c>
      <c r="AW366" s="12" t="s">
        <v>32</v>
      </c>
      <c r="AX366" s="12" t="s">
        <v>71</v>
      </c>
      <c r="AY366" s="147" t="s">
        <v>137</v>
      </c>
    </row>
    <row r="367" spans="2:65" s="13" customFormat="1" ht="11.25">
      <c r="B367" s="152"/>
      <c r="D367" s="146" t="s">
        <v>148</v>
      </c>
      <c r="E367" s="153" t="s">
        <v>19</v>
      </c>
      <c r="F367" s="154" t="s">
        <v>484</v>
      </c>
      <c r="H367" s="155">
        <v>1.94</v>
      </c>
      <c r="I367" s="156"/>
      <c r="L367" s="152"/>
      <c r="M367" s="157"/>
      <c r="T367" s="158"/>
      <c r="AT367" s="153" t="s">
        <v>148</v>
      </c>
      <c r="AU367" s="153" t="s">
        <v>81</v>
      </c>
      <c r="AV367" s="13" t="s">
        <v>81</v>
      </c>
      <c r="AW367" s="13" t="s">
        <v>32</v>
      </c>
      <c r="AX367" s="13" t="s">
        <v>71</v>
      </c>
      <c r="AY367" s="153" t="s">
        <v>137</v>
      </c>
    </row>
    <row r="368" spans="2:65" s="12" customFormat="1" ht="11.25">
      <c r="B368" s="145"/>
      <c r="D368" s="146" t="s">
        <v>148</v>
      </c>
      <c r="E368" s="147" t="s">
        <v>19</v>
      </c>
      <c r="F368" s="148" t="s">
        <v>476</v>
      </c>
      <c r="H368" s="147" t="s">
        <v>19</v>
      </c>
      <c r="I368" s="149"/>
      <c r="L368" s="145"/>
      <c r="M368" s="150"/>
      <c r="T368" s="151"/>
      <c r="AT368" s="147" t="s">
        <v>148</v>
      </c>
      <c r="AU368" s="147" t="s">
        <v>81</v>
      </c>
      <c r="AV368" s="12" t="s">
        <v>79</v>
      </c>
      <c r="AW368" s="12" t="s">
        <v>32</v>
      </c>
      <c r="AX368" s="12" t="s">
        <v>71</v>
      </c>
      <c r="AY368" s="147" t="s">
        <v>137</v>
      </c>
    </row>
    <row r="369" spans="2:65" s="13" customFormat="1" ht="11.25">
      <c r="B369" s="152"/>
      <c r="D369" s="146" t="s">
        <v>148</v>
      </c>
      <c r="E369" s="153" t="s">
        <v>19</v>
      </c>
      <c r="F369" s="154" t="s">
        <v>477</v>
      </c>
      <c r="H369" s="155">
        <v>8.1199999999999992</v>
      </c>
      <c r="I369" s="156"/>
      <c r="L369" s="152"/>
      <c r="M369" s="157"/>
      <c r="T369" s="158"/>
      <c r="AT369" s="153" t="s">
        <v>148</v>
      </c>
      <c r="AU369" s="153" t="s">
        <v>81</v>
      </c>
      <c r="AV369" s="13" t="s">
        <v>81</v>
      </c>
      <c r="AW369" s="13" t="s">
        <v>32</v>
      </c>
      <c r="AX369" s="13" t="s">
        <v>71</v>
      </c>
      <c r="AY369" s="153" t="s">
        <v>137</v>
      </c>
    </row>
    <row r="370" spans="2:65" s="14" customFormat="1" ht="11.25">
      <c r="B370" s="159"/>
      <c r="D370" s="146" t="s">
        <v>148</v>
      </c>
      <c r="E370" s="160" t="s">
        <v>19</v>
      </c>
      <c r="F370" s="161" t="s">
        <v>153</v>
      </c>
      <c r="H370" s="162">
        <v>10.06</v>
      </c>
      <c r="I370" s="163"/>
      <c r="L370" s="159"/>
      <c r="M370" s="164"/>
      <c r="T370" s="165"/>
      <c r="AT370" s="160" t="s">
        <v>148</v>
      </c>
      <c r="AU370" s="160" t="s">
        <v>81</v>
      </c>
      <c r="AV370" s="14" t="s">
        <v>144</v>
      </c>
      <c r="AW370" s="14" t="s">
        <v>32</v>
      </c>
      <c r="AX370" s="14" t="s">
        <v>79</v>
      </c>
      <c r="AY370" s="160" t="s">
        <v>137</v>
      </c>
    </row>
    <row r="371" spans="2:65" s="1" customFormat="1" ht="16.5" customHeight="1">
      <c r="B371" s="33"/>
      <c r="C371" s="128" t="s">
        <v>496</v>
      </c>
      <c r="D371" s="128" t="s">
        <v>139</v>
      </c>
      <c r="E371" s="129" t="s">
        <v>497</v>
      </c>
      <c r="F371" s="130" t="s">
        <v>498</v>
      </c>
      <c r="G371" s="131" t="s">
        <v>142</v>
      </c>
      <c r="H371" s="132">
        <v>2.16</v>
      </c>
      <c r="I371" s="133"/>
      <c r="J371" s="134">
        <f>ROUND(I371*H371,2)</f>
        <v>0</v>
      </c>
      <c r="K371" s="130" t="s">
        <v>143</v>
      </c>
      <c r="L371" s="33"/>
      <c r="M371" s="135" t="s">
        <v>19</v>
      </c>
      <c r="N371" s="136" t="s">
        <v>42</v>
      </c>
      <c r="P371" s="137">
        <f>O371*H371</f>
        <v>0</v>
      </c>
      <c r="Q371" s="137">
        <v>0.1837</v>
      </c>
      <c r="R371" s="137">
        <f>Q371*H371</f>
        <v>0.39679200000000003</v>
      </c>
      <c r="S371" s="137">
        <v>0</v>
      </c>
      <c r="T371" s="138">
        <f>S371*H371</f>
        <v>0</v>
      </c>
      <c r="AR371" s="139" t="s">
        <v>144</v>
      </c>
      <c r="AT371" s="139" t="s">
        <v>139</v>
      </c>
      <c r="AU371" s="139" t="s">
        <v>81</v>
      </c>
      <c r="AY371" s="18" t="s">
        <v>137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8" t="s">
        <v>79</v>
      </c>
      <c r="BK371" s="140">
        <f>ROUND(I371*H371,2)</f>
        <v>0</v>
      </c>
      <c r="BL371" s="18" t="s">
        <v>144</v>
      </c>
      <c r="BM371" s="139" t="s">
        <v>499</v>
      </c>
    </row>
    <row r="372" spans="2:65" s="1" customFormat="1" ht="11.25">
      <c r="B372" s="33"/>
      <c r="D372" s="141" t="s">
        <v>146</v>
      </c>
      <c r="F372" s="142" t="s">
        <v>500</v>
      </c>
      <c r="I372" s="143"/>
      <c r="L372" s="33"/>
      <c r="M372" s="144"/>
      <c r="T372" s="54"/>
      <c r="AT372" s="18" t="s">
        <v>146</v>
      </c>
      <c r="AU372" s="18" t="s">
        <v>81</v>
      </c>
    </row>
    <row r="373" spans="2:65" s="12" customFormat="1" ht="11.25">
      <c r="B373" s="145"/>
      <c r="D373" s="146" t="s">
        <v>148</v>
      </c>
      <c r="E373" s="147" t="s">
        <v>19</v>
      </c>
      <c r="F373" s="148" t="s">
        <v>355</v>
      </c>
      <c r="H373" s="147" t="s">
        <v>19</v>
      </c>
      <c r="I373" s="149"/>
      <c r="L373" s="145"/>
      <c r="M373" s="150"/>
      <c r="T373" s="151"/>
      <c r="AT373" s="147" t="s">
        <v>148</v>
      </c>
      <c r="AU373" s="147" t="s">
        <v>81</v>
      </c>
      <c r="AV373" s="12" t="s">
        <v>79</v>
      </c>
      <c r="AW373" s="12" t="s">
        <v>32</v>
      </c>
      <c r="AX373" s="12" t="s">
        <v>71</v>
      </c>
      <c r="AY373" s="147" t="s">
        <v>137</v>
      </c>
    </row>
    <row r="374" spans="2:65" s="13" customFormat="1" ht="11.25">
      <c r="B374" s="152"/>
      <c r="D374" s="146" t="s">
        <v>148</v>
      </c>
      <c r="E374" s="153" t="s">
        <v>19</v>
      </c>
      <c r="F374" s="154" t="s">
        <v>356</v>
      </c>
      <c r="H374" s="155">
        <v>2.16</v>
      </c>
      <c r="I374" s="156"/>
      <c r="L374" s="152"/>
      <c r="M374" s="157"/>
      <c r="T374" s="158"/>
      <c r="AT374" s="153" t="s">
        <v>148</v>
      </c>
      <c r="AU374" s="153" t="s">
        <v>81</v>
      </c>
      <c r="AV374" s="13" t="s">
        <v>81</v>
      </c>
      <c r="AW374" s="13" t="s">
        <v>32</v>
      </c>
      <c r="AX374" s="13" t="s">
        <v>79</v>
      </c>
      <c r="AY374" s="153" t="s">
        <v>137</v>
      </c>
    </row>
    <row r="375" spans="2:65" s="11" customFormat="1" ht="22.9" customHeight="1">
      <c r="B375" s="116"/>
      <c r="D375" s="117" t="s">
        <v>70</v>
      </c>
      <c r="E375" s="126" t="s">
        <v>203</v>
      </c>
      <c r="F375" s="126" t="s">
        <v>501</v>
      </c>
      <c r="I375" s="119"/>
      <c r="J375" s="127">
        <f>BK375</f>
        <v>0</v>
      </c>
      <c r="L375" s="116"/>
      <c r="M375" s="121"/>
      <c r="P375" s="122">
        <f>SUM(P376:P398)</f>
        <v>0</v>
      </c>
      <c r="R375" s="122">
        <f>SUM(R376:R398)</f>
        <v>8.8736427599999992</v>
      </c>
      <c r="T375" s="123">
        <f>SUM(T376:T398)</f>
        <v>0</v>
      </c>
      <c r="AR375" s="117" t="s">
        <v>79</v>
      </c>
      <c r="AT375" s="124" t="s">
        <v>70</v>
      </c>
      <c r="AU375" s="124" t="s">
        <v>79</v>
      </c>
      <c r="AY375" s="117" t="s">
        <v>137</v>
      </c>
      <c r="BK375" s="125">
        <f>SUM(BK376:BK398)</f>
        <v>0</v>
      </c>
    </row>
    <row r="376" spans="2:65" s="1" customFormat="1" ht="24.2" customHeight="1">
      <c r="B376" s="33"/>
      <c r="C376" s="128" t="s">
        <v>502</v>
      </c>
      <c r="D376" s="128" t="s">
        <v>139</v>
      </c>
      <c r="E376" s="129" t="s">
        <v>503</v>
      </c>
      <c r="F376" s="130" t="s">
        <v>504</v>
      </c>
      <c r="G376" s="131" t="s">
        <v>302</v>
      </c>
      <c r="H376" s="132">
        <v>39.299999999999997</v>
      </c>
      <c r="I376" s="133"/>
      <c r="J376" s="134">
        <f>ROUND(I376*H376,2)</f>
        <v>0</v>
      </c>
      <c r="K376" s="130" t="s">
        <v>143</v>
      </c>
      <c r="L376" s="33"/>
      <c r="M376" s="135" t="s">
        <v>19</v>
      </c>
      <c r="N376" s="136" t="s">
        <v>42</v>
      </c>
      <c r="P376" s="137">
        <f>O376*H376</f>
        <v>0</v>
      </c>
      <c r="Q376" s="137">
        <v>0.1295</v>
      </c>
      <c r="R376" s="137">
        <f>Q376*H376</f>
        <v>5.0893499999999996</v>
      </c>
      <c r="S376" s="137">
        <v>0</v>
      </c>
      <c r="T376" s="138">
        <f>S376*H376</f>
        <v>0</v>
      </c>
      <c r="AR376" s="139" t="s">
        <v>144</v>
      </c>
      <c r="AT376" s="139" t="s">
        <v>139</v>
      </c>
      <c r="AU376" s="139" t="s">
        <v>81</v>
      </c>
      <c r="AY376" s="18" t="s">
        <v>137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79</v>
      </c>
      <c r="BK376" s="140">
        <f>ROUND(I376*H376,2)</f>
        <v>0</v>
      </c>
      <c r="BL376" s="18" t="s">
        <v>144</v>
      </c>
      <c r="BM376" s="139" t="s">
        <v>505</v>
      </c>
    </row>
    <row r="377" spans="2:65" s="1" customFormat="1" ht="11.25">
      <c r="B377" s="33"/>
      <c r="D377" s="141" t="s">
        <v>146</v>
      </c>
      <c r="F377" s="142" t="s">
        <v>506</v>
      </c>
      <c r="I377" s="143"/>
      <c r="L377" s="33"/>
      <c r="M377" s="144"/>
      <c r="T377" s="54"/>
      <c r="AT377" s="18" t="s">
        <v>146</v>
      </c>
      <c r="AU377" s="18" t="s">
        <v>81</v>
      </c>
    </row>
    <row r="378" spans="2:65" s="12" customFormat="1" ht="11.25">
      <c r="B378" s="145"/>
      <c r="D378" s="146" t="s">
        <v>148</v>
      </c>
      <c r="E378" s="147" t="s">
        <v>19</v>
      </c>
      <c r="F378" s="148" t="s">
        <v>507</v>
      </c>
      <c r="H378" s="147" t="s">
        <v>19</v>
      </c>
      <c r="I378" s="149"/>
      <c r="L378" s="145"/>
      <c r="M378" s="150"/>
      <c r="T378" s="151"/>
      <c r="AT378" s="147" t="s">
        <v>148</v>
      </c>
      <c r="AU378" s="147" t="s">
        <v>81</v>
      </c>
      <c r="AV378" s="12" t="s">
        <v>79</v>
      </c>
      <c r="AW378" s="12" t="s">
        <v>32</v>
      </c>
      <c r="AX378" s="12" t="s">
        <v>71</v>
      </c>
      <c r="AY378" s="147" t="s">
        <v>137</v>
      </c>
    </row>
    <row r="379" spans="2:65" s="13" customFormat="1" ht="11.25">
      <c r="B379" s="152"/>
      <c r="D379" s="146" t="s">
        <v>148</v>
      </c>
      <c r="E379" s="153" t="s">
        <v>19</v>
      </c>
      <c r="F379" s="154" t="s">
        <v>508</v>
      </c>
      <c r="H379" s="155">
        <v>39.299999999999997</v>
      </c>
      <c r="I379" s="156"/>
      <c r="L379" s="152"/>
      <c r="M379" s="157"/>
      <c r="T379" s="158"/>
      <c r="AT379" s="153" t="s">
        <v>148</v>
      </c>
      <c r="AU379" s="153" t="s">
        <v>81</v>
      </c>
      <c r="AV379" s="13" t="s">
        <v>81</v>
      </c>
      <c r="AW379" s="13" t="s">
        <v>32</v>
      </c>
      <c r="AX379" s="13" t="s">
        <v>79</v>
      </c>
      <c r="AY379" s="153" t="s">
        <v>137</v>
      </c>
    </row>
    <row r="380" spans="2:65" s="1" customFormat="1" ht="16.5" customHeight="1">
      <c r="B380" s="33"/>
      <c r="C380" s="173" t="s">
        <v>509</v>
      </c>
      <c r="D380" s="173" t="s">
        <v>204</v>
      </c>
      <c r="E380" s="174" t="s">
        <v>510</v>
      </c>
      <c r="F380" s="175" t="s">
        <v>511</v>
      </c>
      <c r="G380" s="176" t="s">
        <v>302</v>
      </c>
      <c r="H380" s="177">
        <v>40.085999999999999</v>
      </c>
      <c r="I380" s="178"/>
      <c r="J380" s="179">
        <f>ROUND(I380*H380,2)</f>
        <v>0</v>
      </c>
      <c r="K380" s="175" t="s">
        <v>143</v>
      </c>
      <c r="L380" s="180"/>
      <c r="M380" s="181" t="s">
        <v>19</v>
      </c>
      <c r="N380" s="182" t="s">
        <v>42</v>
      </c>
      <c r="P380" s="137">
        <f>O380*H380</f>
        <v>0</v>
      </c>
      <c r="Q380" s="137">
        <v>2.8000000000000001E-2</v>
      </c>
      <c r="R380" s="137">
        <f>Q380*H380</f>
        <v>1.1224080000000001</v>
      </c>
      <c r="S380" s="137">
        <v>0</v>
      </c>
      <c r="T380" s="138">
        <f>S380*H380</f>
        <v>0</v>
      </c>
      <c r="AR380" s="139" t="s">
        <v>191</v>
      </c>
      <c r="AT380" s="139" t="s">
        <v>204</v>
      </c>
      <c r="AU380" s="139" t="s">
        <v>81</v>
      </c>
      <c r="AY380" s="18" t="s">
        <v>137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79</v>
      </c>
      <c r="BK380" s="140">
        <f>ROUND(I380*H380,2)</f>
        <v>0</v>
      </c>
      <c r="BL380" s="18" t="s">
        <v>144</v>
      </c>
      <c r="BM380" s="139" t="s">
        <v>512</v>
      </c>
    </row>
    <row r="381" spans="2:65" s="13" customFormat="1" ht="11.25">
      <c r="B381" s="152"/>
      <c r="D381" s="146" t="s">
        <v>148</v>
      </c>
      <c r="F381" s="154" t="s">
        <v>513</v>
      </c>
      <c r="H381" s="155">
        <v>40.085999999999999</v>
      </c>
      <c r="I381" s="156"/>
      <c r="L381" s="152"/>
      <c r="M381" s="157"/>
      <c r="T381" s="158"/>
      <c r="AT381" s="153" t="s">
        <v>148</v>
      </c>
      <c r="AU381" s="153" t="s">
        <v>81</v>
      </c>
      <c r="AV381" s="13" t="s">
        <v>81</v>
      </c>
      <c r="AW381" s="13" t="s">
        <v>4</v>
      </c>
      <c r="AX381" s="13" t="s">
        <v>79</v>
      </c>
      <c r="AY381" s="153" t="s">
        <v>137</v>
      </c>
    </row>
    <row r="382" spans="2:65" s="1" customFormat="1" ht="16.5" customHeight="1">
      <c r="B382" s="33"/>
      <c r="C382" s="128" t="s">
        <v>514</v>
      </c>
      <c r="D382" s="128" t="s">
        <v>139</v>
      </c>
      <c r="E382" s="129" t="s">
        <v>515</v>
      </c>
      <c r="F382" s="130" t="s">
        <v>516</v>
      </c>
      <c r="G382" s="131" t="s">
        <v>156</v>
      </c>
      <c r="H382" s="132">
        <v>1.179</v>
      </c>
      <c r="I382" s="133"/>
      <c r="J382" s="134">
        <f>ROUND(I382*H382,2)</f>
        <v>0</v>
      </c>
      <c r="K382" s="130" t="s">
        <v>143</v>
      </c>
      <c r="L382" s="33"/>
      <c r="M382" s="135" t="s">
        <v>19</v>
      </c>
      <c r="N382" s="136" t="s">
        <v>42</v>
      </c>
      <c r="P382" s="137">
        <f>O382*H382</f>
        <v>0</v>
      </c>
      <c r="Q382" s="137">
        <v>2.2563399999999998</v>
      </c>
      <c r="R382" s="137">
        <f>Q382*H382</f>
        <v>2.66022486</v>
      </c>
      <c r="S382" s="137">
        <v>0</v>
      </c>
      <c r="T382" s="138">
        <f>S382*H382</f>
        <v>0</v>
      </c>
      <c r="AR382" s="139" t="s">
        <v>144</v>
      </c>
      <c r="AT382" s="139" t="s">
        <v>139</v>
      </c>
      <c r="AU382" s="139" t="s">
        <v>81</v>
      </c>
      <c r="AY382" s="18" t="s">
        <v>137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8" t="s">
        <v>79</v>
      </c>
      <c r="BK382" s="140">
        <f>ROUND(I382*H382,2)</f>
        <v>0</v>
      </c>
      <c r="BL382" s="18" t="s">
        <v>144</v>
      </c>
      <c r="BM382" s="139" t="s">
        <v>517</v>
      </c>
    </row>
    <row r="383" spans="2:65" s="1" customFormat="1" ht="11.25">
      <c r="B383" s="33"/>
      <c r="D383" s="141" t="s">
        <v>146</v>
      </c>
      <c r="F383" s="142" t="s">
        <v>518</v>
      </c>
      <c r="I383" s="143"/>
      <c r="L383" s="33"/>
      <c r="M383" s="144"/>
      <c r="T383" s="54"/>
      <c r="AT383" s="18" t="s">
        <v>146</v>
      </c>
      <c r="AU383" s="18" t="s">
        <v>81</v>
      </c>
    </row>
    <row r="384" spans="2:65" s="13" customFormat="1" ht="11.25">
      <c r="B384" s="152"/>
      <c r="D384" s="146" t="s">
        <v>148</v>
      </c>
      <c r="E384" s="153" t="s">
        <v>19</v>
      </c>
      <c r="F384" s="154" t="s">
        <v>519</v>
      </c>
      <c r="H384" s="155">
        <v>1.179</v>
      </c>
      <c r="I384" s="156"/>
      <c r="L384" s="152"/>
      <c r="M384" s="157"/>
      <c r="T384" s="158"/>
      <c r="AT384" s="153" t="s">
        <v>148</v>
      </c>
      <c r="AU384" s="153" t="s">
        <v>81</v>
      </c>
      <c r="AV384" s="13" t="s">
        <v>81</v>
      </c>
      <c r="AW384" s="13" t="s">
        <v>32</v>
      </c>
      <c r="AX384" s="13" t="s">
        <v>79</v>
      </c>
      <c r="AY384" s="153" t="s">
        <v>137</v>
      </c>
    </row>
    <row r="385" spans="2:65" s="1" customFormat="1" ht="24.2" customHeight="1">
      <c r="B385" s="33"/>
      <c r="C385" s="128" t="s">
        <v>520</v>
      </c>
      <c r="D385" s="128" t="s">
        <v>139</v>
      </c>
      <c r="E385" s="129" t="s">
        <v>521</v>
      </c>
      <c r="F385" s="130" t="s">
        <v>522</v>
      </c>
      <c r="G385" s="131" t="s">
        <v>142</v>
      </c>
      <c r="H385" s="132">
        <v>50.8</v>
      </c>
      <c r="I385" s="133"/>
      <c r="J385" s="134">
        <f>ROUND(I385*H385,2)</f>
        <v>0</v>
      </c>
      <c r="K385" s="130" t="s">
        <v>143</v>
      </c>
      <c r="L385" s="33"/>
      <c r="M385" s="135" t="s">
        <v>19</v>
      </c>
      <c r="N385" s="136" t="s">
        <v>42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144</v>
      </c>
      <c r="AT385" s="139" t="s">
        <v>139</v>
      </c>
      <c r="AU385" s="139" t="s">
        <v>81</v>
      </c>
      <c r="AY385" s="18" t="s">
        <v>137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79</v>
      </c>
      <c r="BK385" s="140">
        <f>ROUND(I385*H385,2)</f>
        <v>0</v>
      </c>
      <c r="BL385" s="18" t="s">
        <v>144</v>
      </c>
      <c r="BM385" s="139" t="s">
        <v>523</v>
      </c>
    </row>
    <row r="386" spans="2:65" s="1" customFormat="1" ht="11.25">
      <c r="B386" s="33"/>
      <c r="D386" s="141" t="s">
        <v>146</v>
      </c>
      <c r="F386" s="142" t="s">
        <v>524</v>
      </c>
      <c r="I386" s="143"/>
      <c r="L386" s="33"/>
      <c r="M386" s="144"/>
      <c r="T386" s="54"/>
      <c r="AT386" s="18" t="s">
        <v>146</v>
      </c>
      <c r="AU386" s="18" t="s">
        <v>81</v>
      </c>
    </row>
    <row r="387" spans="2:65" s="13" customFormat="1" ht="11.25">
      <c r="B387" s="152"/>
      <c r="D387" s="146" t="s">
        <v>148</v>
      </c>
      <c r="E387" s="153" t="s">
        <v>19</v>
      </c>
      <c r="F387" s="154" t="s">
        <v>525</v>
      </c>
      <c r="H387" s="155">
        <v>50.8</v>
      </c>
      <c r="I387" s="156"/>
      <c r="L387" s="152"/>
      <c r="M387" s="157"/>
      <c r="T387" s="158"/>
      <c r="AT387" s="153" t="s">
        <v>148</v>
      </c>
      <c r="AU387" s="153" t="s">
        <v>81</v>
      </c>
      <c r="AV387" s="13" t="s">
        <v>81</v>
      </c>
      <c r="AW387" s="13" t="s">
        <v>32</v>
      </c>
      <c r="AX387" s="13" t="s">
        <v>79</v>
      </c>
      <c r="AY387" s="153" t="s">
        <v>137</v>
      </c>
    </row>
    <row r="388" spans="2:65" s="1" customFormat="1" ht="24.2" customHeight="1">
      <c r="B388" s="33"/>
      <c r="C388" s="128" t="s">
        <v>526</v>
      </c>
      <c r="D388" s="128" t="s">
        <v>139</v>
      </c>
      <c r="E388" s="129" t="s">
        <v>527</v>
      </c>
      <c r="F388" s="130" t="s">
        <v>528</v>
      </c>
      <c r="G388" s="131" t="s">
        <v>142</v>
      </c>
      <c r="H388" s="132">
        <v>3048</v>
      </c>
      <c r="I388" s="133"/>
      <c r="J388" s="134">
        <f>ROUND(I388*H388,2)</f>
        <v>0</v>
      </c>
      <c r="K388" s="130" t="s">
        <v>143</v>
      </c>
      <c r="L388" s="33"/>
      <c r="M388" s="135" t="s">
        <v>19</v>
      </c>
      <c r="N388" s="136" t="s">
        <v>42</v>
      </c>
      <c r="P388" s="137">
        <f>O388*H388</f>
        <v>0</v>
      </c>
      <c r="Q388" s="137">
        <v>0</v>
      </c>
      <c r="R388" s="137">
        <f>Q388*H388</f>
        <v>0</v>
      </c>
      <c r="S388" s="137">
        <v>0</v>
      </c>
      <c r="T388" s="138">
        <f>S388*H388</f>
        <v>0</v>
      </c>
      <c r="AR388" s="139" t="s">
        <v>144</v>
      </c>
      <c r="AT388" s="139" t="s">
        <v>139</v>
      </c>
      <c r="AU388" s="139" t="s">
        <v>81</v>
      </c>
      <c r="AY388" s="18" t="s">
        <v>137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79</v>
      </c>
      <c r="BK388" s="140">
        <f>ROUND(I388*H388,2)</f>
        <v>0</v>
      </c>
      <c r="BL388" s="18" t="s">
        <v>144</v>
      </c>
      <c r="BM388" s="139" t="s">
        <v>529</v>
      </c>
    </row>
    <row r="389" spans="2:65" s="1" customFormat="1" ht="11.25">
      <c r="B389" s="33"/>
      <c r="D389" s="141" t="s">
        <v>146</v>
      </c>
      <c r="F389" s="142" t="s">
        <v>530</v>
      </c>
      <c r="I389" s="143"/>
      <c r="L389" s="33"/>
      <c r="M389" s="144"/>
      <c r="T389" s="54"/>
      <c r="AT389" s="18" t="s">
        <v>146</v>
      </c>
      <c r="AU389" s="18" t="s">
        <v>81</v>
      </c>
    </row>
    <row r="390" spans="2:65" s="13" customFormat="1" ht="11.25">
      <c r="B390" s="152"/>
      <c r="D390" s="146" t="s">
        <v>148</v>
      </c>
      <c r="E390" s="153" t="s">
        <v>19</v>
      </c>
      <c r="F390" s="154" t="s">
        <v>531</v>
      </c>
      <c r="H390" s="155">
        <v>3048</v>
      </c>
      <c r="I390" s="156"/>
      <c r="L390" s="152"/>
      <c r="M390" s="157"/>
      <c r="T390" s="158"/>
      <c r="AT390" s="153" t="s">
        <v>148</v>
      </c>
      <c r="AU390" s="153" t="s">
        <v>81</v>
      </c>
      <c r="AV390" s="13" t="s">
        <v>81</v>
      </c>
      <c r="AW390" s="13" t="s">
        <v>32</v>
      </c>
      <c r="AX390" s="13" t="s">
        <v>79</v>
      </c>
      <c r="AY390" s="153" t="s">
        <v>137</v>
      </c>
    </row>
    <row r="391" spans="2:65" s="1" customFormat="1" ht="24.2" customHeight="1">
      <c r="B391" s="33"/>
      <c r="C391" s="128" t="s">
        <v>532</v>
      </c>
      <c r="D391" s="128" t="s">
        <v>139</v>
      </c>
      <c r="E391" s="129" t="s">
        <v>533</v>
      </c>
      <c r="F391" s="130" t="s">
        <v>534</v>
      </c>
      <c r="G391" s="131" t="s">
        <v>142</v>
      </c>
      <c r="H391" s="132">
        <v>50.8</v>
      </c>
      <c r="I391" s="133"/>
      <c r="J391" s="134">
        <f>ROUND(I391*H391,2)</f>
        <v>0</v>
      </c>
      <c r="K391" s="130" t="s">
        <v>143</v>
      </c>
      <c r="L391" s="33"/>
      <c r="M391" s="135" t="s">
        <v>19</v>
      </c>
      <c r="N391" s="136" t="s">
        <v>42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144</v>
      </c>
      <c r="AT391" s="139" t="s">
        <v>139</v>
      </c>
      <c r="AU391" s="139" t="s">
        <v>81</v>
      </c>
      <c r="AY391" s="18" t="s">
        <v>137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79</v>
      </c>
      <c r="BK391" s="140">
        <f>ROUND(I391*H391,2)</f>
        <v>0</v>
      </c>
      <c r="BL391" s="18" t="s">
        <v>144</v>
      </c>
      <c r="BM391" s="139" t="s">
        <v>535</v>
      </c>
    </row>
    <row r="392" spans="2:65" s="1" customFormat="1" ht="11.25">
      <c r="B392" s="33"/>
      <c r="D392" s="141" t="s">
        <v>146</v>
      </c>
      <c r="F392" s="142" t="s">
        <v>536</v>
      </c>
      <c r="I392" s="143"/>
      <c r="L392" s="33"/>
      <c r="M392" s="144"/>
      <c r="T392" s="54"/>
      <c r="AT392" s="18" t="s">
        <v>146</v>
      </c>
      <c r="AU392" s="18" t="s">
        <v>81</v>
      </c>
    </row>
    <row r="393" spans="2:65" s="1" customFormat="1" ht="24.2" customHeight="1">
      <c r="B393" s="33"/>
      <c r="C393" s="128" t="s">
        <v>537</v>
      </c>
      <c r="D393" s="128" t="s">
        <v>139</v>
      </c>
      <c r="E393" s="129" t="s">
        <v>538</v>
      </c>
      <c r="F393" s="130" t="s">
        <v>539</v>
      </c>
      <c r="G393" s="131" t="s">
        <v>142</v>
      </c>
      <c r="H393" s="132">
        <v>10.06</v>
      </c>
      <c r="I393" s="133"/>
      <c r="J393" s="134">
        <f>ROUND(I393*H393,2)</f>
        <v>0</v>
      </c>
      <c r="K393" s="130" t="s">
        <v>143</v>
      </c>
      <c r="L393" s="33"/>
      <c r="M393" s="135" t="s">
        <v>19</v>
      </c>
      <c r="N393" s="136" t="s">
        <v>42</v>
      </c>
      <c r="P393" s="137">
        <f>O393*H393</f>
        <v>0</v>
      </c>
      <c r="Q393" s="137">
        <v>1.2999999999999999E-4</v>
      </c>
      <c r="R393" s="137">
        <f>Q393*H393</f>
        <v>1.3078E-3</v>
      </c>
      <c r="S393" s="137">
        <v>0</v>
      </c>
      <c r="T393" s="138">
        <f>S393*H393</f>
        <v>0</v>
      </c>
      <c r="AR393" s="139" t="s">
        <v>144</v>
      </c>
      <c r="AT393" s="139" t="s">
        <v>139</v>
      </c>
      <c r="AU393" s="139" t="s">
        <v>81</v>
      </c>
      <c r="AY393" s="18" t="s">
        <v>137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79</v>
      </c>
      <c r="BK393" s="140">
        <f>ROUND(I393*H393,2)</f>
        <v>0</v>
      </c>
      <c r="BL393" s="18" t="s">
        <v>144</v>
      </c>
      <c r="BM393" s="139" t="s">
        <v>540</v>
      </c>
    </row>
    <row r="394" spans="2:65" s="1" customFormat="1" ht="11.25">
      <c r="B394" s="33"/>
      <c r="D394" s="141" t="s">
        <v>146</v>
      </c>
      <c r="F394" s="142" t="s">
        <v>541</v>
      </c>
      <c r="I394" s="143"/>
      <c r="L394" s="33"/>
      <c r="M394" s="144"/>
      <c r="T394" s="54"/>
      <c r="AT394" s="18" t="s">
        <v>146</v>
      </c>
      <c r="AU394" s="18" t="s">
        <v>81</v>
      </c>
    </row>
    <row r="395" spans="2:65" s="13" customFormat="1" ht="11.25">
      <c r="B395" s="152"/>
      <c r="D395" s="146" t="s">
        <v>148</v>
      </c>
      <c r="E395" s="153" t="s">
        <v>19</v>
      </c>
      <c r="F395" s="154" t="s">
        <v>542</v>
      </c>
      <c r="H395" s="155">
        <v>10.06</v>
      </c>
      <c r="I395" s="156"/>
      <c r="L395" s="152"/>
      <c r="M395" s="157"/>
      <c r="T395" s="158"/>
      <c r="AT395" s="153" t="s">
        <v>148</v>
      </c>
      <c r="AU395" s="153" t="s">
        <v>81</v>
      </c>
      <c r="AV395" s="13" t="s">
        <v>81</v>
      </c>
      <c r="AW395" s="13" t="s">
        <v>32</v>
      </c>
      <c r="AX395" s="13" t="s">
        <v>79</v>
      </c>
      <c r="AY395" s="153" t="s">
        <v>137</v>
      </c>
    </row>
    <row r="396" spans="2:65" s="1" customFormat="1" ht="24.2" customHeight="1">
      <c r="B396" s="33"/>
      <c r="C396" s="128" t="s">
        <v>543</v>
      </c>
      <c r="D396" s="128" t="s">
        <v>139</v>
      </c>
      <c r="E396" s="129" t="s">
        <v>544</v>
      </c>
      <c r="F396" s="130" t="s">
        <v>545</v>
      </c>
      <c r="G396" s="131" t="s">
        <v>142</v>
      </c>
      <c r="H396" s="132">
        <v>10.06</v>
      </c>
      <c r="I396" s="133"/>
      <c r="J396" s="134">
        <f>ROUND(I396*H396,2)</f>
        <v>0</v>
      </c>
      <c r="K396" s="130" t="s">
        <v>143</v>
      </c>
      <c r="L396" s="33"/>
      <c r="M396" s="135" t="s">
        <v>19</v>
      </c>
      <c r="N396" s="136" t="s">
        <v>42</v>
      </c>
      <c r="P396" s="137">
        <f>O396*H396</f>
        <v>0</v>
      </c>
      <c r="Q396" s="137">
        <v>3.4999999999999997E-5</v>
      </c>
      <c r="R396" s="137">
        <f>Q396*H396</f>
        <v>3.5209999999999999E-4</v>
      </c>
      <c r="S396" s="137">
        <v>0</v>
      </c>
      <c r="T396" s="138">
        <f>S396*H396</f>
        <v>0</v>
      </c>
      <c r="AR396" s="139" t="s">
        <v>144</v>
      </c>
      <c r="AT396" s="139" t="s">
        <v>139</v>
      </c>
      <c r="AU396" s="139" t="s">
        <v>81</v>
      </c>
      <c r="AY396" s="18" t="s">
        <v>137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79</v>
      </c>
      <c r="BK396" s="140">
        <f>ROUND(I396*H396,2)</f>
        <v>0</v>
      </c>
      <c r="BL396" s="18" t="s">
        <v>144</v>
      </c>
      <c r="BM396" s="139" t="s">
        <v>546</v>
      </c>
    </row>
    <row r="397" spans="2:65" s="1" customFormat="1" ht="11.25">
      <c r="B397" s="33"/>
      <c r="D397" s="141" t="s">
        <v>146</v>
      </c>
      <c r="F397" s="142" t="s">
        <v>547</v>
      </c>
      <c r="I397" s="143"/>
      <c r="L397" s="33"/>
      <c r="M397" s="144"/>
      <c r="T397" s="54"/>
      <c r="AT397" s="18" t="s">
        <v>146</v>
      </c>
      <c r="AU397" s="18" t="s">
        <v>81</v>
      </c>
    </row>
    <row r="398" spans="2:65" s="13" customFormat="1" ht="11.25">
      <c r="B398" s="152"/>
      <c r="D398" s="146" t="s">
        <v>148</v>
      </c>
      <c r="E398" s="153" t="s">
        <v>19</v>
      </c>
      <c r="F398" s="154" t="s">
        <v>542</v>
      </c>
      <c r="H398" s="155">
        <v>10.06</v>
      </c>
      <c r="I398" s="156"/>
      <c r="L398" s="152"/>
      <c r="M398" s="157"/>
      <c r="T398" s="158"/>
      <c r="AT398" s="153" t="s">
        <v>148</v>
      </c>
      <c r="AU398" s="153" t="s">
        <v>81</v>
      </c>
      <c r="AV398" s="13" t="s">
        <v>81</v>
      </c>
      <c r="AW398" s="13" t="s">
        <v>32</v>
      </c>
      <c r="AX398" s="13" t="s">
        <v>79</v>
      </c>
      <c r="AY398" s="153" t="s">
        <v>137</v>
      </c>
    </row>
    <row r="399" spans="2:65" s="11" customFormat="1" ht="22.9" customHeight="1">
      <c r="B399" s="116"/>
      <c r="D399" s="117" t="s">
        <v>70</v>
      </c>
      <c r="E399" s="126" t="s">
        <v>548</v>
      </c>
      <c r="F399" s="126" t="s">
        <v>549</v>
      </c>
      <c r="I399" s="119"/>
      <c r="J399" s="127">
        <f>BK399</f>
        <v>0</v>
      </c>
      <c r="L399" s="116"/>
      <c r="M399" s="121"/>
      <c r="P399" s="122">
        <f>SUM(P400:P401)</f>
        <v>0</v>
      </c>
      <c r="R399" s="122">
        <f>SUM(R400:R401)</f>
        <v>0</v>
      </c>
      <c r="T399" s="123">
        <f>SUM(T400:T401)</f>
        <v>0</v>
      </c>
      <c r="AR399" s="117" t="s">
        <v>79</v>
      </c>
      <c r="AT399" s="124" t="s">
        <v>70</v>
      </c>
      <c r="AU399" s="124" t="s">
        <v>79</v>
      </c>
      <c r="AY399" s="117" t="s">
        <v>137</v>
      </c>
      <c r="BK399" s="125">
        <f>SUM(BK400:BK401)</f>
        <v>0</v>
      </c>
    </row>
    <row r="400" spans="2:65" s="1" customFormat="1" ht="33" customHeight="1">
      <c r="B400" s="33"/>
      <c r="C400" s="128" t="s">
        <v>550</v>
      </c>
      <c r="D400" s="128" t="s">
        <v>139</v>
      </c>
      <c r="E400" s="129" t="s">
        <v>551</v>
      </c>
      <c r="F400" s="130" t="s">
        <v>552</v>
      </c>
      <c r="G400" s="131" t="s">
        <v>182</v>
      </c>
      <c r="H400" s="132">
        <v>63.08</v>
      </c>
      <c r="I400" s="133"/>
      <c r="J400" s="134">
        <f>ROUND(I400*H400,2)</f>
        <v>0</v>
      </c>
      <c r="K400" s="130" t="s">
        <v>143</v>
      </c>
      <c r="L400" s="33"/>
      <c r="M400" s="135" t="s">
        <v>19</v>
      </c>
      <c r="N400" s="136" t="s">
        <v>42</v>
      </c>
      <c r="P400" s="137">
        <f>O400*H400</f>
        <v>0</v>
      </c>
      <c r="Q400" s="137">
        <v>0</v>
      </c>
      <c r="R400" s="137">
        <f>Q400*H400</f>
        <v>0</v>
      </c>
      <c r="S400" s="137">
        <v>0</v>
      </c>
      <c r="T400" s="138">
        <f>S400*H400</f>
        <v>0</v>
      </c>
      <c r="AR400" s="139" t="s">
        <v>144</v>
      </c>
      <c r="AT400" s="139" t="s">
        <v>139</v>
      </c>
      <c r="AU400" s="139" t="s">
        <v>81</v>
      </c>
      <c r="AY400" s="18" t="s">
        <v>137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79</v>
      </c>
      <c r="BK400" s="140">
        <f>ROUND(I400*H400,2)</f>
        <v>0</v>
      </c>
      <c r="BL400" s="18" t="s">
        <v>144</v>
      </c>
      <c r="BM400" s="139" t="s">
        <v>553</v>
      </c>
    </row>
    <row r="401" spans="2:65" s="1" customFormat="1" ht="11.25">
      <c r="B401" s="33"/>
      <c r="D401" s="141" t="s">
        <v>146</v>
      </c>
      <c r="F401" s="142" t="s">
        <v>554</v>
      </c>
      <c r="I401" s="143"/>
      <c r="L401" s="33"/>
      <c r="M401" s="144"/>
      <c r="T401" s="54"/>
      <c r="AT401" s="18" t="s">
        <v>146</v>
      </c>
      <c r="AU401" s="18" t="s">
        <v>81</v>
      </c>
    </row>
    <row r="402" spans="2:65" s="11" customFormat="1" ht="25.9" customHeight="1">
      <c r="B402" s="116"/>
      <c r="D402" s="117" t="s">
        <v>70</v>
      </c>
      <c r="E402" s="118" t="s">
        <v>555</v>
      </c>
      <c r="F402" s="118" t="s">
        <v>556</v>
      </c>
      <c r="I402" s="119"/>
      <c r="J402" s="120">
        <f>BK402</f>
        <v>0</v>
      </c>
      <c r="L402" s="116"/>
      <c r="M402" s="121"/>
      <c r="P402" s="122">
        <f>P403+P454+P480+P517+P539+P583+P592+P603+P668+P739+P744</f>
        <v>0</v>
      </c>
      <c r="R402" s="122">
        <f>R403+R454+R480+R517+R539+R583+R592+R603+R668+R739+R744</f>
        <v>3.2673237619999997</v>
      </c>
      <c r="T402" s="123">
        <f>T403+T454+T480+T517+T539+T583+T592+T603+T668+T739+T744</f>
        <v>0</v>
      </c>
      <c r="AR402" s="117" t="s">
        <v>81</v>
      </c>
      <c r="AT402" s="124" t="s">
        <v>70</v>
      </c>
      <c r="AU402" s="124" t="s">
        <v>71</v>
      </c>
      <c r="AY402" s="117" t="s">
        <v>137</v>
      </c>
      <c r="BK402" s="125">
        <f>BK403+BK454+BK480+BK517+BK539+BK583+BK592+BK603+BK668+BK739+BK744</f>
        <v>0</v>
      </c>
    </row>
    <row r="403" spans="2:65" s="11" customFormat="1" ht="22.9" customHeight="1">
      <c r="B403" s="116"/>
      <c r="D403" s="117" t="s">
        <v>70</v>
      </c>
      <c r="E403" s="126" t="s">
        <v>557</v>
      </c>
      <c r="F403" s="126" t="s">
        <v>558</v>
      </c>
      <c r="I403" s="119"/>
      <c r="J403" s="127">
        <f>BK403</f>
        <v>0</v>
      </c>
      <c r="L403" s="116"/>
      <c r="M403" s="121"/>
      <c r="P403" s="122">
        <f>SUM(P404:P453)</f>
        <v>0</v>
      </c>
      <c r="R403" s="122">
        <f>SUM(R404:R453)</f>
        <v>0.42753275999999996</v>
      </c>
      <c r="T403" s="123">
        <f>SUM(T404:T453)</f>
        <v>0</v>
      </c>
      <c r="AR403" s="117" t="s">
        <v>81</v>
      </c>
      <c r="AT403" s="124" t="s">
        <v>70</v>
      </c>
      <c r="AU403" s="124" t="s">
        <v>79</v>
      </c>
      <c r="AY403" s="117" t="s">
        <v>137</v>
      </c>
      <c r="BK403" s="125">
        <f>SUM(BK404:BK453)</f>
        <v>0</v>
      </c>
    </row>
    <row r="404" spans="2:65" s="1" customFormat="1" ht="21.75" customHeight="1">
      <c r="B404" s="33"/>
      <c r="C404" s="128" t="s">
        <v>559</v>
      </c>
      <c r="D404" s="128" t="s">
        <v>139</v>
      </c>
      <c r="E404" s="129" t="s">
        <v>560</v>
      </c>
      <c r="F404" s="130" t="s">
        <v>561</v>
      </c>
      <c r="G404" s="131" t="s">
        <v>142</v>
      </c>
      <c r="H404" s="132">
        <v>16.707999999999998</v>
      </c>
      <c r="I404" s="133"/>
      <c r="J404" s="134">
        <f>ROUND(I404*H404,2)</f>
        <v>0</v>
      </c>
      <c r="K404" s="130" t="s">
        <v>143</v>
      </c>
      <c r="L404" s="33"/>
      <c r="M404" s="135" t="s">
        <v>19</v>
      </c>
      <c r="N404" s="136" t="s">
        <v>42</v>
      </c>
      <c r="P404" s="137">
        <f>O404*H404</f>
        <v>0</v>
      </c>
      <c r="Q404" s="137">
        <v>0</v>
      </c>
      <c r="R404" s="137">
        <f>Q404*H404</f>
        <v>0</v>
      </c>
      <c r="S404" s="137">
        <v>0</v>
      </c>
      <c r="T404" s="138">
        <f>S404*H404</f>
        <v>0</v>
      </c>
      <c r="AR404" s="139" t="s">
        <v>247</v>
      </c>
      <c r="AT404" s="139" t="s">
        <v>139</v>
      </c>
      <c r="AU404" s="139" t="s">
        <v>81</v>
      </c>
      <c r="AY404" s="18" t="s">
        <v>137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79</v>
      </c>
      <c r="BK404" s="140">
        <f>ROUND(I404*H404,2)</f>
        <v>0</v>
      </c>
      <c r="BL404" s="18" t="s">
        <v>247</v>
      </c>
      <c r="BM404" s="139" t="s">
        <v>562</v>
      </c>
    </row>
    <row r="405" spans="2:65" s="1" customFormat="1" ht="11.25">
      <c r="B405" s="33"/>
      <c r="D405" s="141" t="s">
        <v>146</v>
      </c>
      <c r="F405" s="142" t="s">
        <v>563</v>
      </c>
      <c r="I405" s="143"/>
      <c r="L405" s="33"/>
      <c r="M405" s="144"/>
      <c r="T405" s="54"/>
      <c r="AT405" s="18" t="s">
        <v>146</v>
      </c>
      <c r="AU405" s="18" t="s">
        <v>81</v>
      </c>
    </row>
    <row r="406" spans="2:65" s="12" customFormat="1" ht="11.25">
      <c r="B406" s="145"/>
      <c r="D406" s="146" t="s">
        <v>148</v>
      </c>
      <c r="E406" s="147" t="s">
        <v>19</v>
      </c>
      <c r="F406" s="148" t="s">
        <v>564</v>
      </c>
      <c r="H406" s="147" t="s">
        <v>19</v>
      </c>
      <c r="I406" s="149"/>
      <c r="L406" s="145"/>
      <c r="M406" s="150"/>
      <c r="T406" s="151"/>
      <c r="AT406" s="147" t="s">
        <v>148</v>
      </c>
      <c r="AU406" s="147" t="s">
        <v>81</v>
      </c>
      <c r="AV406" s="12" t="s">
        <v>79</v>
      </c>
      <c r="AW406" s="12" t="s">
        <v>32</v>
      </c>
      <c r="AX406" s="12" t="s">
        <v>71</v>
      </c>
      <c r="AY406" s="147" t="s">
        <v>137</v>
      </c>
    </row>
    <row r="407" spans="2:65" s="13" customFormat="1" ht="11.25">
      <c r="B407" s="152"/>
      <c r="D407" s="146" t="s">
        <v>148</v>
      </c>
      <c r="E407" s="153" t="s">
        <v>19</v>
      </c>
      <c r="F407" s="154" t="s">
        <v>565</v>
      </c>
      <c r="H407" s="155">
        <v>16.707999999999998</v>
      </c>
      <c r="I407" s="156"/>
      <c r="L407" s="152"/>
      <c r="M407" s="157"/>
      <c r="T407" s="158"/>
      <c r="AT407" s="153" t="s">
        <v>148</v>
      </c>
      <c r="AU407" s="153" t="s">
        <v>81</v>
      </c>
      <c r="AV407" s="13" t="s">
        <v>81</v>
      </c>
      <c r="AW407" s="13" t="s">
        <v>32</v>
      </c>
      <c r="AX407" s="13" t="s">
        <v>79</v>
      </c>
      <c r="AY407" s="153" t="s">
        <v>137</v>
      </c>
    </row>
    <row r="408" spans="2:65" s="1" customFormat="1" ht="16.5" customHeight="1">
      <c r="B408" s="33"/>
      <c r="C408" s="173" t="s">
        <v>566</v>
      </c>
      <c r="D408" s="173" t="s">
        <v>204</v>
      </c>
      <c r="E408" s="174" t="s">
        <v>567</v>
      </c>
      <c r="F408" s="175" t="s">
        <v>568</v>
      </c>
      <c r="G408" s="176" t="s">
        <v>182</v>
      </c>
      <c r="H408" s="177">
        <v>5.0000000000000001E-3</v>
      </c>
      <c r="I408" s="178"/>
      <c r="J408" s="179">
        <f>ROUND(I408*H408,2)</f>
        <v>0</v>
      </c>
      <c r="K408" s="175" t="s">
        <v>143</v>
      </c>
      <c r="L408" s="180"/>
      <c r="M408" s="181" t="s">
        <v>19</v>
      </c>
      <c r="N408" s="182" t="s">
        <v>42</v>
      </c>
      <c r="P408" s="137">
        <f>O408*H408</f>
        <v>0</v>
      </c>
      <c r="Q408" s="137">
        <v>1</v>
      </c>
      <c r="R408" s="137">
        <f>Q408*H408</f>
        <v>5.0000000000000001E-3</v>
      </c>
      <c r="S408" s="137">
        <v>0</v>
      </c>
      <c r="T408" s="138">
        <f>S408*H408</f>
        <v>0</v>
      </c>
      <c r="AR408" s="139" t="s">
        <v>373</v>
      </c>
      <c r="AT408" s="139" t="s">
        <v>204</v>
      </c>
      <c r="AU408" s="139" t="s">
        <v>81</v>
      </c>
      <c r="AY408" s="18" t="s">
        <v>137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18" t="s">
        <v>79</v>
      </c>
      <c r="BK408" s="140">
        <f>ROUND(I408*H408,2)</f>
        <v>0</v>
      </c>
      <c r="BL408" s="18" t="s">
        <v>247</v>
      </c>
      <c r="BM408" s="139" t="s">
        <v>569</v>
      </c>
    </row>
    <row r="409" spans="2:65" s="13" customFormat="1" ht="11.25">
      <c r="B409" s="152"/>
      <c r="D409" s="146" t="s">
        <v>148</v>
      </c>
      <c r="F409" s="154" t="s">
        <v>570</v>
      </c>
      <c r="H409" s="155">
        <v>5.0000000000000001E-3</v>
      </c>
      <c r="I409" s="156"/>
      <c r="L409" s="152"/>
      <c r="M409" s="157"/>
      <c r="T409" s="158"/>
      <c r="AT409" s="153" t="s">
        <v>148</v>
      </c>
      <c r="AU409" s="153" t="s">
        <v>81</v>
      </c>
      <c r="AV409" s="13" t="s">
        <v>81</v>
      </c>
      <c r="AW409" s="13" t="s">
        <v>4</v>
      </c>
      <c r="AX409" s="13" t="s">
        <v>79</v>
      </c>
      <c r="AY409" s="153" t="s">
        <v>137</v>
      </c>
    </row>
    <row r="410" spans="2:65" s="1" customFormat="1" ht="21.75" customHeight="1">
      <c r="B410" s="33"/>
      <c r="C410" s="128" t="s">
        <v>571</v>
      </c>
      <c r="D410" s="128" t="s">
        <v>139</v>
      </c>
      <c r="E410" s="129" t="s">
        <v>572</v>
      </c>
      <c r="F410" s="130" t="s">
        <v>573</v>
      </c>
      <c r="G410" s="131" t="s">
        <v>142</v>
      </c>
      <c r="H410" s="132">
        <v>13.423999999999999</v>
      </c>
      <c r="I410" s="133"/>
      <c r="J410" s="134">
        <f>ROUND(I410*H410,2)</f>
        <v>0</v>
      </c>
      <c r="K410" s="130" t="s">
        <v>143</v>
      </c>
      <c r="L410" s="33"/>
      <c r="M410" s="135" t="s">
        <v>19</v>
      </c>
      <c r="N410" s="136" t="s">
        <v>42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247</v>
      </c>
      <c r="AT410" s="139" t="s">
        <v>139</v>
      </c>
      <c r="AU410" s="139" t="s">
        <v>81</v>
      </c>
      <c r="AY410" s="18" t="s">
        <v>137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8" t="s">
        <v>79</v>
      </c>
      <c r="BK410" s="140">
        <f>ROUND(I410*H410,2)</f>
        <v>0</v>
      </c>
      <c r="BL410" s="18" t="s">
        <v>247</v>
      </c>
      <c r="BM410" s="139" t="s">
        <v>574</v>
      </c>
    </row>
    <row r="411" spans="2:65" s="1" customFormat="1" ht="11.25">
      <c r="B411" s="33"/>
      <c r="D411" s="141" t="s">
        <v>146</v>
      </c>
      <c r="F411" s="142" t="s">
        <v>575</v>
      </c>
      <c r="I411" s="143"/>
      <c r="L411" s="33"/>
      <c r="M411" s="144"/>
      <c r="T411" s="54"/>
      <c r="AT411" s="18" t="s">
        <v>146</v>
      </c>
      <c r="AU411" s="18" t="s">
        <v>81</v>
      </c>
    </row>
    <row r="412" spans="2:65" s="12" customFormat="1" ht="11.25">
      <c r="B412" s="145"/>
      <c r="D412" s="146" t="s">
        <v>148</v>
      </c>
      <c r="E412" s="147" t="s">
        <v>19</v>
      </c>
      <c r="F412" s="148" t="s">
        <v>576</v>
      </c>
      <c r="H412" s="147" t="s">
        <v>19</v>
      </c>
      <c r="I412" s="149"/>
      <c r="L412" s="145"/>
      <c r="M412" s="150"/>
      <c r="T412" s="151"/>
      <c r="AT412" s="147" t="s">
        <v>148</v>
      </c>
      <c r="AU412" s="147" t="s">
        <v>81</v>
      </c>
      <c r="AV412" s="12" t="s">
        <v>79</v>
      </c>
      <c r="AW412" s="12" t="s">
        <v>32</v>
      </c>
      <c r="AX412" s="12" t="s">
        <v>71</v>
      </c>
      <c r="AY412" s="147" t="s">
        <v>137</v>
      </c>
    </row>
    <row r="413" spans="2:65" s="13" customFormat="1" ht="11.25">
      <c r="B413" s="152"/>
      <c r="D413" s="146" t="s">
        <v>148</v>
      </c>
      <c r="E413" s="153" t="s">
        <v>19</v>
      </c>
      <c r="F413" s="154" t="s">
        <v>577</v>
      </c>
      <c r="H413" s="155">
        <v>7.7119999999999997</v>
      </c>
      <c r="I413" s="156"/>
      <c r="L413" s="152"/>
      <c r="M413" s="157"/>
      <c r="T413" s="158"/>
      <c r="AT413" s="153" t="s">
        <v>148</v>
      </c>
      <c r="AU413" s="153" t="s">
        <v>81</v>
      </c>
      <c r="AV413" s="13" t="s">
        <v>81</v>
      </c>
      <c r="AW413" s="13" t="s">
        <v>32</v>
      </c>
      <c r="AX413" s="13" t="s">
        <v>71</v>
      </c>
      <c r="AY413" s="153" t="s">
        <v>137</v>
      </c>
    </row>
    <row r="414" spans="2:65" s="13" customFormat="1" ht="11.25">
      <c r="B414" s="152"/>
      <c r="D414" s="146" t="s">
        <v>148</v>
      </c>
      <c r="E414" s="153" t="s">
        <v>19</v>
      </c>
      <c r="F414" s="154" t="s">
        <v>578</v>
      </c>
      <c r="H414" s="155">
        <v>5.7119999999999997</v>
      </c>
      <c r="I414" s="156"/>
      <c r="L414" s="152"/>
      <c r="M414" s="157"/>
      <c r="T414" s="158"/>
      <c r="AT414" s="153" t="s">
        <v>148</v>
      </c>
      <c r="AU414" s="153" t="s">
        <v>81</v>
      </c>
      <c r="AV414" s="13" t="s">
        <v>81</v>
      </c>
      <c r="AW414" s="13" t="s">
        <v>32</v>
      </c>
      <c r="AX414" s="13" t="s">
        <v>71</v>
      </c>
      <c r="AY414" s="153" t="s">
        <v>137</v>
      </c>
    </row>
    <row r="415" spans="2:65" s="14" customFormat="1" ht="11.25">
      <c r="B415" s="159"/>
      <c r="D415" s="146" t="s">
        <v>148</v>
      </c>
      <c r="E415" s="160" t="s">
        <v>19</v>
      </c>
      <c r="F415" s="161" t="s">
        <v>153</v>
      </c>
      <c r="H415" s="162">
        <v>13.423999999999999</v>
      </c>
      <c r="I415" s="163"/>
      <c r="L415" s="159"/>
      <c r="M415" s="164"/>
      <c r="T415" s="165"/>
      <c r="AT415" s="160" t="s">
        <v>148</v>
      </c>
      <c r="AU415" s="160" t="s">
        <v>81</v>
      </c>
      <c r="AV415" s="14" t="s">
        <v>144</v>
      </c>
      <c r="AW415" s="14" t="s">
        <v>32</v>
      </c>
      <c r="AX415" s="14" t="s">
        <v>79</v>
      </c>
      <c r="AY415" s="160" t="s">
        <v>137</v>
      </c>
    </row>
    <row r="416" spans="2:65" s="1" customFormat="1" ht="16.5" customHeight="1">
      <c r="B416" s="33"/>
      <c r="C416" s="173" t="s">
        <v>579</v>
      </c>
      <c r="D416" s="173" t="s">
        <v>204</v>
      </c>
      <c r="E416" s="174" t="s">
        <v>567</v>
      </c>
      <c r="F416" s="175" t="s">
        <v>568</v>
      </c>
      <c r="G416" s="176" t="s">
        <v>182</v>
      </c>
      <c r="H416" s="177">
        <v>5.0000000000000001E-3</v>
      </c>
      <c r="I416" s="178"/>
      <c r="J416" s="179">
        <f>ROUND(I416*H416,2)</f>
        <v>0</v>
      </c>
      <c r="K416" s="175" t="s">
        <v>143</v>
      </c>
      <c r="L416" s="180"/>
      <c r="M416" s="181" t="s">
        <v>19</v>
      </c>
      <c r="N416" s="182" t="s">
        <v>42</v>
      </c>
      <c r="P416" s="137">
        <f>O416*H416</f>
        <v>0</v>
      </c>
      <c r="Q416" s="137">
        <v>1</v>
      </c>
      <c r="R416" s="137">
        <f>Q416*H416</f>
        <v>5.0000000000000001E-3</v>
      </c>
      <c r="S416" s="137">
        <v>0</v>
      </c>
      <c r="T416" s="138">
        <f>S416*H416</f>
        <v>0</v>
      </c>
      <c r="AR416" s="139" t="s">
        <v>373</v>
      </c>
      <c r="AT416" s="139" t="s">
        <v>204</v>
      </c>
      <c r="AU416" s="139" t="s">
        <v>81</v>
      </c>
      <c r="AY416" s="18" t="s">
        <v>137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79</v>
      </c>
      <c r="BK416" s="140">
        <f>ROUND(I416*H416,2)</f>
        <v>0</v>
      </c>
      <c r="BL416" s="18" t="s">
        <v>247</v>
      </c>
      <c r="BM416" s="139" t="s">
        <v>580</v>
      </c>
    </row>
    <row r="417" spans="2:65" s="13" customFormat="1" ht="11.25">
      <c r="B417" s="152"/>
      <c r="D417" s="146" t="s">
        <v>148</v>
      </c>
      <c r="F417" s="154" t="s">
        <v>581</v>
      </c>
      <c r="H417" s="155">
        <v>5.0000000000000001E-3</v>
      </c>
      <c r="I417" s="156"/>
      <c r="L417" s="152"/>
      <c r="M417" s="157"/>
      <c r="T417" s="158"/>
      <c r="AT417" s="153" t="s">
        <v>148</v>
      </c>
      <c r="AU417" s="153" t="s">
        <v>81</v>
      </c>
      <c r="AV417" s="13" t="s">
        <v>81</v>
      </c>
      <c r="AW417" s="13" t="s">
        <v>4</v>
      </c>
      <c r="AX417" s="13" t="s">
        <v>79</v>
      </c>
      <c r="AY417" s="153" t="s">
        <v>137</v>
      </c>
    </row>
    <row r="418" spans="2:65" s="1" customFormat="1" ht="16.5" customHeight="1">
      <c r="B418" s="33"/>
      <c r="C418" s="128" t="s">
        <v>582</v>
      </c>
      <c r="D418" s="128" t="s">
        <v>139</v>
      </c>
      <c r="E418" s="129" t="s">
        <v>583</v>
      </c>
      <c r="F418" s="130" t="s">
        <v>584</v>
      </c>
      <c r="G418" s="131" t="s">
        <v>142</v>
      </c>
      <c r="H418" s="132">
        <v>33.414999999999999</v>
      </c>
      <c r="I418" s="133"/>
      <c r="J418" s="134">
        <f>ROUND(I418*H418,2)</f>
        <v>0</v>
      </c>
      <c r="K418" s="130" t="s">
        <v>143</v>
      </c>
      <c r="L418" s="33"/>
      <c r="M418" s="135" t="s">
        <v>19</v>
      </c>
      <c r="N418" s="136" t="s">
        <v>42</v>
      </c>
      <c r="P418" s="137">
        <f>O418*H418</f>
        <v>0</v>
      </c>
      <c r="Q418" s="137">
        <v>4.0000000000000002E-4</v>
      </c>
      <c r="R418" s="137">
        <f>Q418*H418</f>
        <v>1.3366000000000001E-2</v>
      </c>
      <c r="S418" s="137">
        <v>0</v>
      </c>
      <c r="T418" s="138">
        <f>S418*H418</f>
        <v>0</v>
      </c>
      <c r="AR418" s="139" t="s">
        <v>247</v>
      </c>
      <c r="AT418" s="139" t="s">
        <v>139</v>
      </c>
      <c r="AU418" s="139" t="s">
        <v>81</v>
      </c>
      <c r="AY418" s="18" t="s">
        <v>137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8" t="s">
        <v>79</v>
      </c>
      <c r="BK418" s="140">
        <f>ROUND(I418*H418,2)</f>
        <v>0</v>
      </c>
      <c r="BL418" s="18" t="s">
        <v>247</v>
      </c>
      <c r="BM418" s="139" t="s">
        <v>585</v>
      </c>
    </row>
    <row r="419" spans="2:65" s="1" customFormat="1" ht="11.25">
      <c r="B419" s="33"/>
      <c r="D419" s="141" t="s">
        <v>146</v>
      </c>
      <c r="F419" s="142" t="s">
        <v>586</v>
      </c>
      <c r="I419" s="143"/>
      <c r="L419" s="33"/>
      <c r="M419" s="144"/>
      <c r="T419" s="54"/>
      <c r="AT419" s="18" t="s">
        <v>146</v>
      </c>
      <c r="AU419" s="18" t="s">
        <v>81</v>
      </c>
    </row>
    <row r="420" spans="2:65" s="12" customFormat="1" ht="11.25">
      <c r="B420" s="145"/>
      <c r="D420" s="146" t="s">
        <v>148</v>
      </c>
      <c r="E420" s="147" t="s">
        <v>19</v>
      </c>
      <c r="F420" s="148" t="s">
        <v>564</v>
      </c>
      <c r="H420" s="147" t="s">
        <v>19</v>
      </c>
      <c r="I420" s="149"/>
      <c r="L420" s="145"/>
      <c r="M420" s="150"/>
      <c r="T420" s="151"/>
      <c r="AT420" s="147" t="s">
        <v>148</v>
      </c>
      <c r="AU420" s="147" t="s">
        <v>81</v>
      </c>
      <c r="AV420" s="12" t="s">
        <v>79</v>
      </c>
      <c r="AW420" s="12" t="s">
        <v>32</v>
      </c>
      <c r="AX420" s="12" t="s">
        <v>71</v>
      </c>
      <c r="AY420" s="147" t="s">
        <v>137</v>
      </c>
    </row>
    <row r="421" spans="2:65" s="13" customFormat="1" ht="11.25">
      <c r="B421" s="152"/>
      <c r="D421" s="146" t="s">
        <v>148</v>
      </c>
      <c r="E421" s="153" t="s">
        <v>19</v>
      </c>
      <c r="F421" s="154" t="s">
        <v>587</v>
      </c>
      <c r="H421" s="155">
        <v>33.414999999999999</v>
      </c>
      <c r="I421" s="156"/>
      <c r="L421" s="152"/>
      <c r="M421" s="157"/>
      <c r="T421" s="158"/>
      <c r="AT421" s="153" t="s">
        <v>148</v>
      </c>
      <c r="AU421" s="153" t="s">
        <v>81</v>
      </c>
      <c r="AV421" s="13" t="s">
        <v>81</v>
      </c>
      <c r="AW421" s="13" t="s">
        <v>32</v>
      </c>
      <c r="AX421" s="13" t="s">
        <v>79</v>
      </c>
      <c r="AY421" s="153" t="s">
        <v>137</v>
      </c>
    </row>
    <row r="422" spans="2:65" s="1" customFormat="1" ht="24.2" customHeight="1">
      <c r="B422" s="33"/>
      <c r="C422" s="173" t="s">
        <v>588</v>
      </c>
      <c r="D422" s="173" t="s">
        <v>204</v>
      </c>
      <c r="E422" s="174" t="s">
        <v>589</v>
      </c>
      <c r="F422" s="175" t="s">
        <v>590</v>
      </c>
      <c r="G422" s="176" t="s">
        <v>142</v>
      </c>
      <c r="H422" s="177">
        <v>19.472999999999999</v>
      </c>
      <c r="I422" s="178"/>
      <c r="J422" s="179">
        <f>ROUND(I422*H422,2)</f>
        <v>0</v>
      </c>
      <c r="K422" s="175" t="s">
        <v>143</v>
      </c>
      <c r="L422" s="180"/>
      <c r="M422" s="181" t="s">
        <v>19</v>
      </c>
      <c r="N422" s="182" t="s">
        <v>42</v>
      </c>
      <c r="P422" s="137">
        <f>O422*H422</f>
        <v>0</v>
      </c>
      <c r="Q422" s="137">
        <v>5.4000000000000003E-3</v>
      </c>
      <c r="R422" s="137">
        <f>Q422*H422</f>
        <v>0.1051542</v>
      </c>
      <c r="S422" s="137">
        <v>0</v>
      </c>
      <c r="T422" s="138">
        <f>S422*H422</f>
        <v>0</v>
      </c>
      <c r="AR422" s="139" t="s">
        <v>373</v>
      </c>
      <c r="AT422" s="139" t="s">
        <v>204</v>
      </c>
      <c r="AU422" s="139" t="s">
        <v>81</v>
      </c>
      <c r="AY422" s="18" t="s">
        <v>137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79</v>
      </c>
      <c r="BK422" s="140">
        <f>ROUND(I422*H422,2)</f>
        <v>0</v>
      </c>
      <c r="BL422" s="18" t="s">
        <v>247</v>
      </c>
      <c r="BM422" s="139" t="s">
        <v>591</v>
      </c>
    </row>
    <row r="423" spans="2:65" s="13" customFormat="1" ht="11.25">
      <c r="B423" s="152"/>
      <c r="D423" s="146" t="s">
        <v>148</v>
      </c>
      <c r="F423" s="154" t="s">
        <v>592</v>
      </c>
      <c r="H423" s="155">
        <v>19.472999999999999</v>
      </c>
      <c r="I423" s="156"/>
      <c r="L423" s="152"/>
      <c r="M423" s="157"/>
      <c r="T423" s="158"/>
      <c r="AT423" s="153" t="s">
        <v>148</v>
      </c>
      <c r="AU423" s="153" t="s">
        <v>81</v>
      </c>
      <c r="AV423" s="13" t="s">
        <v>81</v>
      </c>
      <c r="AW423" s="13" t="s">
        <v>4</v>
      </c>
      <c r="AX423" s="13" t="s">
        <v>79</v>
      </c>
      <c r="AY423" s="153" t="s">
        <v>137</v>
      </c>
    </row>
    <row r="424" spans="2:65" s="1" customFormat="1" ht="24.2" customHeight="1">
      <c r="B424" s="33"/>
      <c r="C424" s="173" t="s">
        <v>593</v>
      </c>
      <c r="D424" s="173" t="s">
        <v>204</v>
      </c>
      <c r="E424" s="174" t="s">
        <v>594</v>
      </c>
      <c r="F424" s="175" t="s">
        <v>595</v>
      </c>
      <c r="G424" s="176" t="s">
        <v>142</v>
      </c>
      <c r="H424" s="177">
        <v>19.472999999999999</v>
      </c>
      <c r="I424" s="178"/>
      <c r="J424" s="179">
        <f>ROUND(I424*H424,2)</f>
        <v>0</v>
      </c>
      <c r="K424" s="175" t="s">
        <v>143</v>
      </c>
      <c r="L424" s="180"/>
      <c r="M424" s="181" t="s">
        <v>19</v>
      </c>
      <c r="N424" s="182" t="s">
        <v>42</v>
      </c>
      <c r="P424" s="137">
        <f>O424*H424</f>
        <v>0</v>
      </c>
      <c r="Q424" s="137">
        <v>5.3E-3</v>
      </c>
      <c r="R424" s="137">
        <f>Q424*H424</f>
        <v>0.10320689999999999</v>
      </c>
      <c r="S424" s="137">
        <v>0</v>
      </c>
      <c r="T424" s="138">
        <f>S424*H424</f>
        <v>0</v>
      </c>
      <c r="AR424" s="139" t="s">
        <v>373</v>
      </c>
      <c r="AT424" s="139" t="s">
        <v>204</v>
      </c>
      <c r="AU424" s="139" t="s">
        <v>81</v>
      </c>
      <c r="AY424" s="18" t="s">
        <v>137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79</v>
      </c>
      <c r="BK424" s="140">
        <f>ROUND(I424*H424,2)</f>
        <v>0</v>
      </c>
      <c r="BL424" s="18" t="s">
        <v>247</v>
      </c>
      <c r="BM424" s="139" t="s">
        <v>596</v>
      </c>
    </row>
    <row r="425" spans="2:65" s="13" customFormat="1" ht="11.25">
      <c r="B425" s="152"/>
      <c r="D425" s="146" t="s">
        <v>148</v>
      </c>
      <c r="F425" s="154" t="s">
        <v>592</v>
      </c>
      <c r="H425" s="155">
        <v>19.472999999999999</v>
      </c>
      <c r="I425" s="156"/>
      <c r="L425" s="152"/>
      <c r="M425" s="157"/>
      <c r="T425" s="158"/>
      <c r="AT425" s="153" t="s">
        <v>148</v>
      </c>
      <c r="AU425" s="153" t="s">
        <v>81</v>
      </c>
      <c r="AV425" s="13" t="s">
        <v>81</v>
      </c>
      <c r="AW425" s="13" t="s">
        <v>4</v>
      </c>
      <c r="AX425" s="13" t="s">
        <v>79</v>
      </c>
      <c r="AY425" s="153" t="s">
        <v>137</v>
      </c>
    </row>
    <row r="426" spans="2:65" s="1" customFormat="1" ht="16.5" customHeight="1">
      <c r="B426" s="33"/>
      <c r="C426" s="128" t="s">
        <v>597</v>
      </c>
      <c r="D426" s="128" t="s">
        <v>139</v>
      </c>
      <c r="E426" s="129" t="s">
        <v>598</v>
      </c>
      <c r="F426" s="130" t="s">
        <v>599</v>
      </c>
      <c r="G426" s="131" t="s">
        <v>142</v>
      </c>
      <c r="H426" s="132">
        <v>26.847999999999999</v>
      </c>
      <c r="I426" s="133"/>
      <c r="J426" s="134">
        <f>ROUND(I426*H426,2)</f>
        <v>0</v>
      </c>
      <c r="K426" s="130" t="s">
        <v>143</v>
      </c>
      <c r="L426" s="33"/>
      <c r="M426" s="135" t="s">
        <v>19</v>
      </c>
      <c r="N426" s="136" t="s">
        <v>42</v>
      </c>
      <c r="P426" s="137">
        <f>O426*H426</f>
        <v>0</v>
      </c>
      <c r="Q426" s="137">
        <v>4.0000000000000002E-4</v>
      </c>
      <c r="R426" s="137">
        <f>Q426*H426</f>
        <v>1.0739200000000001E-2</v>
      </c>
      <c r="S426" s="137">
        <v>0</v>
      </c>
      <c r="T426" s="138">
        <f>S426*H426</f>
        <v>0</v>
      </c>
      <c r="AR426" s="139" t="s">
        <v>247</v>
      </c>
      <c r="AT426" s="139" t="s">
        <v>139</v>
      </c>
      <c r="AU426" s="139" t="s">
        <v>81</v>
      </c>
      <c r="AY426" s="18" t="s">
        <v>137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79</v>
      </c>
      <c r="BK426" s="140">
        <f>ROUND(I426*H426,2)</f>
        <v>0</v>
      </c>
      <c r="BL426" s="18" t="s">
        <v>247</v>
      </c>
      <c r="BM426" s="139" t="s">
        <v>600</v>
      </c>
    </row>
    <row r="427" spans="2:65" s="1" customFormat="1" ht="11.25">
      <c r="B427" s="33"/>
      <c r="D427" s="141" t="s">
        <v>146</v>
      </c>
      <c r="F427" s="142" t="s">
        <v>601</v>
      </c>
      <c r="I427" s="143"/>
      <c r="L427" s="33"/>
      <c r="M427" s="144"/>
      <c r="T427" s="54"/>
      <c r="AT427" s="18" t="s">
        <v>146</v>
      </c>
      <c r="AU427" s="18" t="s">
        <v>81</v>
      </c>
    </row>
    <row r="428" spans="2:65" s="12" customFormat="1" ht="11.25">
      <c r="B428" s="145"/>
      <c r="D428" s="146" t="s">
        <v>148</v>
      </c>
      <c r="E428" s="147" t="s">
        <v>19</v>
      </c>
      <c r="F428" s="148" t="s">
        <v>576</v>
      </c>
      <c r="H428" s="147" t="s">
        <v>19</v>
      </c>
      <c r="I428" s="149"/>
      <c r="L428" s="145"/>
      <c r="M428" s="150"/>
      <c r="T428" s="151"/>
      <c r="AT428" s="147" t="s">
        <v>148</v>
      </c>
      <c r="AU428" s="147" t="s">
        <v>81</v>
      </c>
      <c r="AV428" s="12" t="s">
        <v>79</v>
      </c>
      <c r="AW428" s="12" t="s">
        <v>32</v>
      </c>
      <c r="AX428" s="12" t="s">
        <v>71</v>
      </c>
      <c r="AY428" s="147" t="s">
        <v>137</v>
      </c>
    </row>
    <row r="429" spans="2:65" s="13" customFormat="1" ht="11.25">
      <c r="B429" s="152"/>
      <c r="D429" s="146" t="s">
        <v>148</v>
      </c>
      <c r="E429" s="153" t="s">
        <v>19</v>
      </c>
      <c r="F429" s="154" t="s">
        <v>602</v>
      </c>
      <c r="H429" s="155">
        <v>15.423999999999999</v>
      </c>
      <c r="I429" s="156"/>
      <c r="L429" s="152"/>
      <c r="M429" s="157"/>
      <c r="T429" s="158"/>
      <c r="AT429" s="153" t="s">
        <v>148</v>
      </c>
      <c r="AU429" s="153" t="s">
        <v>81</v>
      </c>
      <c r="AV429" s="13" t="s">
        <v>81</v>
      </c>
      <c r="AW429" s="13" t="s">
        <v>32</v>
      </c>
      <c r="AX429" s="13" t="s">
        <v>71</v>
      </c>
      <c r="AY429" s="153" t="s">
        <v>137</v>
      </c>
    </row>
    <row r="430" spans="2:65" s="13" customFormat="1" ht="11.25">
      <c r="B430" s="152"/>
      <c r="D430" s="146" t="s">
        <v>148</v>
      </c>
      <c r="E430" s="153" t="s">
        <v>19</v>
      </c>
      <c r="F430" s="154" t="s">
        <v>603</v>
      </c>
      <c r="H430" s="155">
        <v>11.423999999999999</v>
      </c>
      <c r="I430" s="156"/>
      <c r="L430" s="152"/>
      <c r="M430" s="157"/>
      <c r="T430" s="158"/>
      <c r="AT430" s="153" t="s">
        <v>148</v>
      </c>
      <c r="AU430" s="153" t="s">
        <v>81</v>
      </c>
      <c r="AV430" s="13" t="s">
        <v>81</v>
      </c>
      <c r="AW430" s="13" t="s">
        <v>32</v>
      </c>
      <c r="AX430" s="13" t="s">
        <v>71</v>
      </c>
      <c r="AY430" s="153" t="s">
        <v>137</v>
      </c>
    </row>
    <row r="431" spans="2:65" s="14" customFormat="1" ht="11.25">
      <c r="B431" s="159"/>
      <c r="D431" s="146" t="s">
        <v>148</v>
      </c>
      <c r="E431" s="160" t="s">
        <v>19</v>
      </c>
      <c r="F431" s="161" t="s">
        <v>153</v>
      </c>
      <c r="H431" s="162">
        <v>26.847999999999999</v>
      </c>
      <c r="I431" s="163"/>
      <c r="L431" s="159"/>
      <c r="M431" s="164"/>
      <c r="T431" s="165"/>
      <c r="AT431" s="160" t="s">
        <v>148</v>
      </c>
      <c r="AU431" s="160" t="s">
        <v>81</v>
      </c>
      <c r="AV431" s="14" t="s">
        <v>144</v>
      </c>
      <c r="AW431" s="14" t="s">
        <v>32</v>
      </c>
      <c r="AX431" s="14" t="s">
        <v>79</v>
      </c>
      <c r="AY431" s="160" t="s">
        <v>137</v>
      </c>
    </row>
    <row r="432" spans="2:65" s="1" customFormat="1" ht="24.2" customHeight="1">
      <c r="B432" s="33"/>
      <c r="C432" s="173" t="s">
        <v>604</v>
      </c>
      <c r="D432" s="173" t="s">
        <v>204</v>
      </c>
      <c r="E432" s="174" t="s">
        <v>589</v>
      </c>
      <c r="F432" s="175" t="s">
        <v>590</v>
      </c>
      <c r="G432" s="176" t="s">
        <v>142</v>
      </c>
      <c r="H432" s="177">
        <v>16.390999999999998</v>
      </c>
      <c r="I432" s="178"/>
      <c r="J432" s="179">
        <f>ROUND(I432*H432,2)</f>
        <v>0</v>
      </c>
      <c r="K432" s="175" t="s">
        <v>143</v>
      </c>
      <c r="L432" s="180"/>
      <c r="M432" s="181" t="s">
        <v>19</v>
      </c>
      <c r="N432" s="182" t="s">
        <v>42</v>
      </c>
      <c r="P432" s="137">
        <f>O432*H432</f>
        <v>0</v>
      </c>
      <c r="Q432" s="137">
        <v>5.4000000000000003E-3</v>
      </c>
      <c r="R432" s="137">
        <f>Q432*H432</f>
        <v>8.851139999999999E-2</v>
      </c>
      <c r="S432" s="137">
        <v>0</v>
      </c>
      <c r="T432" s="138">
        <f>S432*H432</f>
        <v>0</v>
      </c>
      <c r="AR432" s="139" t="s">
        <v>373</v>
      </c>
      <c r="AT432" s="139" t="s">
        <v>204</v>
      </c>
      <c r="AU432" s="139" t="s">
        <v>81</v>
      </c>
      <c r="AY432" s="18" t="s">
        <v>137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8" t="s">
        <v>79</v>
      </c>
      <c r="BK432" s="140">
        <f>ROUND(I432*H432,2)</f>
        <v>0</v>
      </c>
      <c r="BL432" s="18" t="s">
        <v>247</v>
      </c>
      <c r="BM432" s="139" t="s">
        <v>605</v>
      </c>
    </row>
    <row r="433" spans="2:65" s="13" customFormat="1" ht="11.25">
      <c r="B433" s="152"/>
      <c r="D433" s="146" t="s">
        <v>148</v>
      </c>
      <c r="F433" s="154" t="s">
        <v>606</v>
      </c>
      <c r="H433" s="155">
        <v>16.390999999999998</v>
      </c>
      <c r="I433" s="156"/>
      <c r="L433" s="152"/>
      <c r="M433" s="157"/>
      <c r="T433" s="158"/>
      <c r="AT433" s="153" t="s">
        <v>148</v>
      </c>
      <c r="AU433" s="153" t="s">
        <v>81</v>
      </c>
      <c r="AV433" s="13" t="s">
        <v>81</v>
      </c>
      <c r="AW433" s="13" t="s">
        <v>4</v>
      </c>
      <c r="AX433" s="13" t="s">
        <v>79</v>
      </c>
      <c r="AY433" s="153" t="s">
        <v>137</v>
      </c>
    </row>
    <row r="434" spans="2:65" s="1" customFormat="1" ht="24.2" customHeight="1">
      <c r="B434" s="33"/>
      <c r="C434" s="173" t="s">
        <v>607</v>
      </c>
      <c r="D434" s="173" t="s">
        <v>204</v>
      </c>
      <c r="E434" s="174" t="s">
        <v>594</v>
      </c>
      <c r="F434" s="175" t="s">
        <v>595</v>
      </c>
      <c r="G434" s="176" t="s">
        <v>142</v>
      </c>
      <c r="H434" s="177">
        <v>16.390999999999998</v>
      </c>
      <c r="I434" s="178"/>
      <c r="J434" s="179">
        <f>ROUND(I434*H434,2)</f>
        <v>0</v>
      </c>
      <c r="K434" s="175" t="s">
        <v>143</v>
      </c>
      <c r="L434" s="180"/>
      <c r="M434" s="181" t="s">
        <v>19</v>
      </c>
      <c r="N434" s="182" t="s">
        <v>42</v>
      </c>
      <c r="P434" s="137">
        <f>O434*H434</f>
        <v>0</v>
      </c>
      <c r="Q434" s="137">
        <v>5.3E-3</v>
      </c>
      <c r="R434" s="137">
        <f>Q434*H434</f>
        <v>8.6872299999999986E-2</v>
      </c>
      <c r="S434" s="137">
        <v>0</v>
      </c>
      <c r="T434" s="138">
        <f>S434*H434</f>
        <v>0</v>
      </c>
      <c r="AR434" s="139" t="s">
        <v>373</v>
      </c>
      <c r="AT434" s="139" t="s">
        <v>204</v>
      </c>
      <c r="AU434" s="139" t="s">
        <v>81</v>
      </c>
      <c r="AY434" s="18" t="s">
        <v>137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79</v>
      </c>
      <c r="BK434" s="140">
        <f>ROUND(I434*H434,2)</f>
        <v>0</v>
      </c>
      <c r="BL434" s="18" t="s">
        <v>247</v>
      </c>
      <c r="BM434" s="139" t="s">
        <v>608</v>
      </c>
    </row>
    <row r="435" spans="2:65" s="13" customFormat="1" ht="11.25">
      <c r="B435" s="152"/>
      <c r="D435" s="146" t="s">
        <v>148</v>
      </c>
      <c r="F435" s="154" t="s">
        <v>606</v>
      </c>
      <c r="H435" s="155">
        <v>16.390999999999998</v>
      </c>
      <c r="I435" s="156"/>
      <c r="L435" s="152"/>
      <c r="M435" s="157"/>
      <c r="T435" s="158"/>
      <c r="AT435" s="153" t="s">
        <v>148</v>
      </c>
      <c r="AU435" s="153" t="s">
        <v>81</v>
      </c>
      <c r="AV435" s="13" t="s">
        <v>81</v>
      </c>
      <c r="AW435" s="13" t="s">
        <v>4</v>
      </c>
      <c r="AX435" s="13" t="s">
        <v>79</v>
      </c>
      <c r="AY435" s="153" t="s">
        <v>137</v>
      </c>
    </row>
    <row r="436" spans="2:65" s="1" customFormat="1" ht="16.5" customHeight="1">
      <c r="B436" s="33"/>
      <c r="C436" s="128" t="s">
        <v>609</v>
      </c>
      <c r="D436" s="128" t="s">
        <v>139</v>
      </c>
      <c r="E436" s="129" t="s">
        <v>610</v>
      </c>
      <c r="F436" s="130" t="s">
        <v>611</v>
      </c>
      <c r="G436" s="131" t="s">
        <v>142</v>
      </c>
      <c r="H436" s="132">
        <v>13.423999999999999</v>
      </c>
      <c r="I436" s="133"/>
      <c r="J436" s="134">
        <f>ROUND(I436*H436,2)</f>
        <v>0</v>
      </c>
      <c r="K436" s="130" t="s">
        <v>143</v>
      </c>
      <c r="L436" s="33"/>
      <c r="M436" s="135" t="s">
        <v>19</v>
      </c>
      <c r="N436" s="136" t="s">
        <v>42</v>
      </c>
      <c r="P436" s="137">
        <f>O436*H436</f>
        <v>0</v>
      </c>
      <c r="Q436" s="137">
        <v>4.0000000000000003E-5</v>
      </c>
      <c r="R436" s="137">
        <f>Q436*H436</f>
        <v>5.3696000000000006E-4</v>
      </c>
      <c r="S436" s="137">
        <v>0</v>
      </c>
      <c r="T436" s="138">
        <f>S436*H436</f>
        <v>0</v>
      </c>
      <c r="AR436" s="139" t="s">
        <v>247</v>
      </c>
      <c r="AT436" s="139" t="s">
        <v>139</v>
      </c>
      <c r="AU436" s="139" t="s">
        <v>81</v>
      </c>
      <c r="AY436" s="18" t="s">
        <v>137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79</v>
      </c>
      <c r="BK436" s="140">
        <f>ROUND(I436*H436,2)</f>
        <v>0</v>
      </c>
      <c r="BL436" s="18" t="s">
        <v>247</v>
      </c>
      <c r="BM436" s="139" t="s">
        <v>612</v>
      </c>
    </row>
    <row r="437" spans="2:65" s="1" customFormat="1" ht="11.25">
      <c r="B437" s="33"/>
      <c r="D437" s="141" t="s">
        <v>146</v>
      </c>
      <c r="F437" s="142" t="s">
        <v>613</v>
      </c>
      <c r="I437" s="143"/>
      <c r="L437" s="33"/>
      <c r="M437" s="144"/>
      <c r="T437" s="54"/>
      <c r="AT437" s="18" t="s">
        <v>146</v>
      </c>
      <c r="AU437" s="18" t="s">
        <v>81</v>
      </c>
    </row>
    <row r="438" spans="2:65" s="12" customFormat="1" ht="11.25">
      <c r="B438" s="145"/>
      <c r="D438" s="146" t="s">
        <v>148</v>
      </c>
      <c r="E438" s="147" t="s">
        <v>19</v>
      </c>
      <c r="F438" s="148" t="s">
        <v>576</v>
      </c>
      <c r="H438" s="147" t="s">
        <v>19</v>
      </c>
      <c r="I438" s="149"/>
      <c r="L438" s="145"/>
      <c r="M438" s="150"/>
      <c r="T438" s="151"/>
      <c r="AT438" s="147" t="s">
        <v>148</v>
      </c>
      <c r="AU438" s="147" t="s">
        <v>81</v>
      </c>
      <c r="AV438" s="12" t="s">
        <v>79</v>
      </c>
      <c r="AW438" s="12" t="s">
        <v>32</v>
      </c>
      <c r="AX438" s="12" t="s">
        <v>71</v>
      </c>
      <c r="AY438" s="147" t="s">
        <v>137</v>
      </c>
    </row>
    <row r="439" spans="2:65" s="13" customFormat="1" ht="11.25">
      <c r="B439" s="152"/>
      <c r="D439" s="146" t="s">
        <v>148</v>
      </c>
      <c r="E439" s="153" t="s">
        <v>19</v>
      </c>
      <c r="F439" s="154" t="s">
        <v>577</v>
      </c>
      <c r="H439" s="155">
        <v>7.7119999999999997</v>
      </c>
      <c r="I439" s="156"/>
      <c r="L439" s="152"/>
      <c r="M439" s="157"/>
      <c r="T439" s="158"/>
      <c r="AT439" s="153" t="s">
        <v>148</v>
      </c>
      <c r="AU439" s="153" t="s">
        <v>81</v>
      </c>
      <c r="AV439" s="13" t="s">
        <v>81</v>
      </c>
      <c r="AW439" s="13" t="s">
        <v>32</v>
      </c>
      <c r="AX439" s="13" t="s">
        <v>71</v>
      </c>
      <c r="AY439" s="153" t="s">
        <v>137</v>
      </c>
    </row>
    <row r="440" spans="2:65" s="13" customFormat="1" ht="11.25">
      <c r="B440" s="152"/>
      <c r="D440" s="146" t="s">
        <v>148</v>
      </c>
      <c r="E440" s="153" t="s">
        <v>19</v>
      </c>
      <c r="F440" s="154" t="s">
        <v>578</v>
      </c>
      <c r="H440" s="155">
        <v>5.7119999999999997</v>
      </c>
      <c r="I440" s="156"/>
      <c r="L440" s="152"/>
      <c r="M440" s="157"/>
      <c r="T440" s="158"/>
      <c r="AT440" s="153" t="s">
        <v>148</v>
      </c>
      <c r="AU440" s="153" t="s">
        <v>81</v>
      </c>
      <c r="AV440" s="13" t="s">
        <v>81</v>
      </c>
      <c r="AW440" s="13" t="s">
        <v>32</v>
      </c>
      <c r="AX440" s="13" t="s">
        <v>71</v>
      </c>
      <c r="AY440" s="153" t="s">
        <v>137</v>
      </c>
    </row>
    <row r="441" spans="2:65" s="14" customFormat="1" ht="11.25">
      <c r="B441" s="159"/>
      <c r="D441" s="146" t="s">
        <v>148</v>
      </c>
      <c r="E441" s="160" t="s">
        <v>19</v>
      </c>
      <c r="F441" s="161" t="s">
        <v>153</v>
      </c>
      <c r="H441" s="162">
        <v>13.423999999999999</v>
      </c>
      <c r="I441" s="163"/>
      <c r="L441" s="159"/>
      <c r="M441" s="164"/>
      <c r="T441" s="165"/>
      <c r="AT441" s="160" t="s">
        <v>148</v>
      </c>
      <c r="AU441" s="160" t="s">
        <v>81</v>
      </c>
      <c r="AV441" s="14" t="s">
        <v>144</v>
      </c>
      <c r="AW441" s="14" t="s">
        <v>32</v>
      </c>
      <c r="AX441" s="14" t="s">
        <v>79</v>
      </c>
      <c r="AY441" s="160" t="s">
        <v>137</v>
      </c>
    </row>
    <row r="442" spans="2:65" s="1" customFormat="1" ht="16.5" customHeight="1">
      <c r="B442" s="33"/>
      <c r="C442" s="173" t="s">
        <v>614</v>
      </c>
      <c r="D442" s="173" t="s">
        <v>204</v>
      </c>
      <c r="E442" s="174" t="s">
        <v>615</v>
      </c>
      <c r="F442" s="175" t="s">
        <v>616</v>
      </c>
      <c r="G442" s="176" t="s">
        <v>142</v>
      </c>
      <c r="H442" s="177">
        <v>16.390999999999998</v>
      </c>
      <c r="I442" s="178"/>
      <c r="J442" s="179">
        <f>ROUND(I442*H442,2)</f>
        <v>0</v>
      </c>
      <c r="K442" s="175" t="s">
        <v>143</v>
      </c>
      <c r="L442" s="180"/>
      <c r="M442" s="181" t="s">
        <v>19</v>
      </c>
      <c r="N442" s="182" t="s">
        <v>42</v>
      </c>
      <c r="P442" s="137">
        <f>O442*H442</f>
        <v>0</v>
      </c>
      <c r="Q442" s="137">
        <v>2.9999999999999997E-4</v>
      </c>
      <c r="R442" s="137">
        <f>Q442*H442</f>
        <v>4.9172999999999994E-3</v>
      </c>
      <c r="S442" s="137">
        <v>0</v>
      </c>
      <c r="T442" s="138">
        <f>S442*H442</f>
        <v>0</v>
      </c>
      <c r="AR442" s="139" t="s">
        <v>373</v>
      </c>
      <c r="AT442" s="139" t="s">
        <v>204</v>
      </c>
      <c r="AU442" s="139" t="s">
        <v>81</v>
      </c>
      <c r="AY442" s="18" t="s">
        <v>137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79</v>
      </c>
      <c r="BK442" s="140">
        <f>ROUND(I442*H442,2)</f>
        <v>0</v>
      </c>
      <c r="BL442" s="18" t="s">
        <v>247</v>
      </c>
      <c r="BM442" s="139" t="s">
        <v>617</v>
      </c>
    </row>
    <row r="443" spans="2:65" s="13" customFormat="1" ht="11.25">
      <c r="B443" s="152"/>
      <c r="D443" s="146" t="s">
        <v>148</v>
      </c>
      <c r="F443" s="154" t="s">
        <v>606</v>
      </c>
      <c r="H443" s="155">
        <v>16.390999999999998</v>
      </c>
      <c r="I443" s="156"/>
      <c r="L443" s="152"/>
      <c r="M443" s="157"/>
      <c r="T443" s="158"/>
      <c r="AT443" s="153" t="s">
        <v>148</v>
      </c>
      <c r="AU443" s="153" t="s">
        <v>81</v>
      </c>
      <c r="AV443" s="13" t="s">
        <v>81</v>
      </c>
      <c r="AW443" s="13" t="s">
        <v>4</v>
      </c>
      <c r="AX443" s="13" t="s">
        <v>79</v>
      </c>
      <c r="AY443" s="153" t="s">
        <v>137</v>
      </c>
    </row>
    <row r="444" spans="2:65" s="1" customFormat="1" ht="16.5" customHeight="1">
      <c r="B444" s="33"/>
      <c r="C444" s="128" t="s">
        <v>618</v>
      </c>
      <c r="D444" s="128" t="s">
        <v>139</v>
      </c>
      <c r="E444" s="129" t="s">
        <v>619</v>
      </c>
      <c r="F444" s="130" t="s">
        <v>620</v>
      </c>
      <c r="G444" s="131" t="s">
        <v>142</v>
      </c>
      <c r="H444" s="132">
        <v>13.423999999999999</v>
      </c>
      <c r="I444" s="133"/>
      <c r="J444" s="134">
        <f>ROUND(I444*H444,2)</f>
        <v>0</v>
      </c>
      <c r="K444" s="130" t="s">
        <v>143</v>
      </c>
      <c r="L444" s="33"/>
      <c r="M444" s="135" t="s">
        <v>19</v>
      </c>
      <c r="N444" s="136" t="s">
        <v>42</v>
      </c>
      <c r="P444" s="137">
        <f>O444*H444</f>
        <v>0</v>
      </c>
      <c r="Q444" s="137">
        <v>0</v>
      </c>
      <c r="R444" s="137">
        <f>Q444*H444</f>
        <v>0</v>
      </c>
      <c r="S444" s="137">
        <v>0</v>
      </c>
      <c r="T444" s="138">
        <f>S444*H444</f>
        <v>0</v>
      </c>
      <c r="AR444" s="139" t="s">
        <v>247</v>
      </c>
      <c r="AT444" s="139" t="s">
        <v>139</v>
      </c>
      <c r="AU444" s="139" t="s">
        <v>81</v>
      </c>
      <c r="AY444" s="18" t="s">
        <v>137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79</v>
      </c>
      <c r="BK444" s="140">
        <f>ROUND(I444*H444,2)</f>
        <v>0</v>
      </c>
      <c r="BL444" s="18" t="s">
        <v>247</v>
      </c>
      <c r="BM444" s="139" t="s">
        <v>621</v>
      </c>
    </row>
    <row r="445" spans="2:65" s="1" customFormat="1" ht="11.25">
      <c r="B445" s="33"/>
      <c r="D445" s="141" t="s">
        <v>146</v>
      </c>
      <c r="F445" s="142" t="s">
        <v>622</v>
      </c>
      <c r="I445" s="143"/>
      <c r="L445" s="33"/>
      <c r="M445" s="144"/>
      <c r="T445" s="54"/>
      <c r="AT445" s="18" t="s">
        <v>146</v>
      </c>
      <c r="AU445" s="18" t="s">
        <v>81</v>
      </c>
    </row>
    <row r="446" spans="2:65" s="12" customFormat="1" ht="11.25">
      <c r="B446" s="145"/>
      <c r="D446" s="146" t="s">
        <v>148</v>
      </c>
      <c r="E446" s="147" t="s">
        <v>19</v>
      </c>
      <c r="F446" s="148" t="s">
        <v>576</v>
      </c>
      <c r="H446" s="147" t="s">
        <v>19</v>
      </c>
      <c r="I446" s="149"/>
      <c r="L446" s="145"/>
      <c r="M446" s="150"/>
      <c r="T446" s="151"/>
      <c r="AT446" s="147" t="s">
        <v>148</v>
      </c>
      <c r="AU446" s="147" t="s">
        <v>81</v>
      </c>
      <c r="AV446" s="12" t="s">
        <v>79</v>
      </c>
      <c r="AW446" s="12" t="s">
        <v>32</v>
      </c>
      <c r="AX446" s="12" t="s">
        <v>71</v>
      </c>
      <c r="AY446" s="147" t="s">
        <v>137</v>
      </c>
    </row>
    <row r="447" spans="2:65" s="13" customFormat="1" ht="11.25">
      <c r="B447" s="152"/>
      <c r="D447" s="146" t="s">
        <v>148</v>
      </c>
      <c r="E447" s="153" t="s">
        <v>19</v>
      </c>
      <c r="F447" s="154" t="s">
        <v>577</v>
      </c>
      <c r="H447" s="155">
        <v>7.7119999999999997</v>
      </c>
      <c r="I447" s="156"/>
      <c r="L447" s="152"/>
      <c r="M447" s="157"/>
      <c r="T447" s="158"/>
      <c r="AT447" s="153" t="s">
        <v>148</v>
      </c>
      <c r="AU447" s="153" t="s">
        <v>81</v>
      </c>
      <c r="AV447" s="13" t="s">
        <v>81</v>
      </c>
      <c r="AW447" s="13" t="s">
        <v>32</v>
      </c>
      <c r="AX447" s="13" t="s">
        <v>71</v>
      </c>
      <c r="AY447" s="153" t="s">
        <v>137</v>
      </c>
    </row>
    <row r="448" spans="2:65" s="13" customFormat="1" ht="11.25">
      <c r="B448" s="152"/>
      <c r="D448" s="146" t="s">
        <v>148</v>
      </c>
      <c r="E448" s="153" t="s">
        <v>19</v>
      </c>
      <c r="F448" s="154" t="s">
        <v>578</v>
      </c>
      <c r="H448" s="155">
        <v>5.7119999999999997</v>
      </c>
      <c r="I448" s="156"/>
      <c r="L448" s="152"/>
      <c r="M448" s="157"/>
      <c r="T448" s="158"/>
      <c r="AT448" s="153" t="s">
        <v>148</v>
      </c>
      <c r="AU448" s="153" t="s">
        <v>81</v>
      </c>
      <c r="AV448" s="13" t="s">
        <v>81</v>
      </c>
      <c r="AW448" s="13" t="s">
        <v>32</v>
      </c>
      <c r="AX448" s="13" t="s">
        <v>71</v>
      </c>
      <c r="AY448" s="153" t="s">
        <v>137</v>
      </c>
    </row>
    <row r="449" spans="2:65" s="14" customFormat="1" ht="11.25">
      <c r="B449" s="159"/>
      <c r="D449" s="146" t="s">
        <v>148</v>
      </c>
      <c r="E449" s="160" t="s">
        <v>19</v>
      </c>
      <c r="F449" s="161" t="s">
        <v>153</v>
      </c>
      <c r="H449" s="162">
        <v>13.423999999999999</v>
      </c>
      <c r="I449" s="163"/>
      <c r="L449" s="159"/>
      <c r="M449" s="164"/>
      <c r="T449" s="165"/>
      <c r="AT449" s="160" t="s">
        <v>148</v>
      </c>
      <c r="AU449" s="160" t="s">
        <v>81</v>
      </c>
      <c r="AV449" s="14" t="s">
        <v>144</v>
      </c>
      <c r="AW449" s="14" t="s">
        <v>32</v>
      </c>
      <c r="AX449" s="14" t="s">
        <v>79</v>
      </c>
      <c r="AY449" s="160" t="s">
        <v>137</v>
      </c>
    </row>
    <row r="450" spans="2:65" s="1" customFormat="1" ht="16.5" customHeight="1">
      <c r="B450" s="33"/>
      <c r="C450" s="173" t="s">
        <v>623</v>
      </c>
      <c r="D450" s="173" t="s">
        <v>204</v>
      </c>
      <c r="E450" s="174" t="s">
        <v>624</v>
      </c>
      <c r="F450" s="175" t="s">
        <v>625</v>
      </c>
      <c r="G450" s="176" t="s">
        <v>142</v>
      </c>
      <c r="H450" s="177">
        <v>14.095000000000001</v>
      </c>
      <c r="I450" s="178"/>
      <c r="J450" s="179">
        <f>ROUND(I450*H450,2)</f>
        <v>0</v>
      </c>
      <c r="K450" s="175" t="s">
        <v>143</v>
      </c>
      <c r="L450" s="180"/>
      <c r="M450" s="181" t="s">
        <v>19</v>
      </c>
      <c r="N450" s="182" t="s">
        <v>42</v>
      </c>
      <c r="P450" s="137">
        <f>O450*H450</f>
        <v>0</v>
      </c>
      <c r="Q450" s="137">
        <v>2.9999999999999997E-4</v>
      </c>
      <c r="R450" s="137">
        <f>Q450*H450</f>
        <v>4.2284999999999996E-3</v>
      </c>
      <c r="S450" s="137">
        <v>0</v>
      </c>
      <c r="T450" s="138">
        <f>S450*H450</f>
        <v>0</v>
      </c>
      <c r="AR450" s="139" t="s">
        <v>373</v>
      </c>
      <c r="AT450" s="139" t="s">
        <v>204</v>
      </c>
      <c r="AU450" s="139" t="s">
        <v>81</v>
      </c>
      <c r="AY450" s="18" t="s">
        <v>137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79</v>
      </c>
      <c r="BK450" s="140">
        <f>ROUND(I450*H450,2)</f>
        <v>0</v>
      </c>
      <c r="BL450" s="18" t="s">
        <v>247</v>
      </c>
      <c r="BM450" s="139" t="s">
        <v>626</v>
      </c>
    </row>
    <row r="451" spans="2:65" s="13" customFormat="1" ht="11.25">
      <c r="B451" s="152"/>
      <c r="D451" s="146" t="s">
        <v>148</v>
      </c>
      <c r="F451" s="154" t="s">
        <v>627</v>
      </c>
      <c r="H451" s="155">
        <v>14.095000000000001</v>
      </c>
      <c r="I451" s="156"/>
      <c r="L451" s="152"/>
      <c r="M451" s="157"/>
      <c r="T451" s="158"/>
      <c r="AT451" s="153" t="s">
        <v>148</v>
      </c>
      <c r="AU451" s="153" t="s">
        <v>81</v>
      </c>
      <c r="AV451" s="13" t="s">
        <v>81</v>
      </c>
      <c r="AW451" s="13" t="s">
        <v>4</v>
      </c>
      <c r="AX451" s="13" t="s">
        <v>79</v>
      </c>
      <c r="AY451" s="153" t="s">
        <v>137</v>
      </c>
    </row>
    <row r="452" spans="2:65" s="1" customFormat="1" ht="24.2" customHeight="1">
      <c r="B452" s="33"/>
      <c r="C452" s="128" t="s">
        <v>628</v>
      </c>
      <c r="D452" s="128" t="s">
        <v>139</v>
      </c>
      <c r="E452" s="129" t="s">
        <v>629</v>
      </c>
      <c r="F452" s="130" t="s">
        <v>630</v>
      </c>
      <c r="G452" s="131" t="s">
        <v>182</v>
      </c>
      <c r="H452" s="132">
        <v>0.42799999999999999</v>
      </c>
      <c r="I452" s="133"/>
      <c r="J452" s="134">
        <f>ROUND(I452*H452,2)</f>
        <v>0</v>
      </c>
      <c r="K452" s="130" t="s">
        <v>143</v>
      </c>
      <c r="L452" s="33"/>
      <c r="M452" s="135" t="s">
        <v>19</v>
      </c>
      <c r="N452" s="136" t="s">
        <v>42</v>
      </c>
      <c r="P452" s="137">
        <f>O452*H452</f>
        <v>0</v>
      </c>
      <c r="Q452" s="137">
        <v>0</v>
      </c>
      <c r="R452" s="137">
        <f>Q452*H452</f>
        <v>0</v>
      </c>
      <c r="S452" s="137">
        <v>0</v>
      </c>
      <c r="T452" s="138">
        <f>S452*H452</f>
        <v>0</v>
      </c>
      <c r="AR452" s="139" t="s">
        <v>247</v>
      </c>
      <c r="AT452" s="139" t="s">
        <v>139</v>
      </c>
      <c r="AU452" s="139" t="s">
        <v>81</v>
      </c>
      <c r="AY452" s="18" t="s">
        <v>137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79</v>
      </c>
      <c r="BK452" s="140">
        <f>ROUND(I452*H452,2)</f>
        <v>0</v>
      </c>
      <c r="BL452" s="18" t="s">
        <v>247</v>
      </c>
      <c r="BM452" s="139" t="s">
        <v>631</v>
      </c>
    </row>
    <row r="453" spans="2:65" s="1" customFormat="1" ht="11.25">
      <c r="B453" s="33"/>
      <c r="D453" s="141" t="s">
        <v>146</v>
      </c>
      <c r="F453" s="142" t="s">
        <v>632</v>
      </c>
      <c r="I453" s="143"/>
      <c r="L453" s="33"/>
      <c r="M453" s="144"/>
      <c r="T453" s="54"/>
      <c r="AT453" s="18" t="s">
        <v>146</v>
      </c>
      <c r="AU453" s="18" t="s">
        <v>81</v>
      </c>
    </row>
    <row r="454" spans="2:65" s="11" customFormat="1" ht="22.9" customHeight="1">
      <c r="B454" s="116"/>
      <c r="D454" s="117" t="s">
        <v>70</v>
      </c>
      <c r="E454" s="126" t="s">
        <v>633</v>
      </c>
      <c r="F454" s="126" t="s">
        <v>634</v>
      </c>
      <c r="I454" s="119"/>
      <c r="J454" s="127">
        <f>BK454</f>
        <v>0</v>
      </c>
      <c r="L454" s="116"/>
      <c r="M454" s="121"/>
      <c r="P454" s="122">
        <f>SUM(P455:P479)</f>
        <v>0</v>
      </c>
      <c r="R454" s="122">
        <f>SUM(R455:R479)</f>
        <v>0.1499983</v>
      </c>
      <c r="T454" s="123">
        <f>SUM(T455:T479)</f>
        <v>0</v>
      </c>
      <c r="AR454" s="117" t="s">
        <v>81</v>
      </c>
      <c r="AT454" s="124" t="s">
        <v>70</v>
      </c>
      <c r="AU454" s="124" t="s">
        <v>79</v>
      </c>
      <c r="AY454" s="117" t="s">
        <v>137</v>
      </c>
      <c r="BK454" s="125">
        <f>SUM(BK455:BK479)</f>
        <v>0</v>
      </c>
    </row>
    <row r="455" spans="2:65" s="1" customFormat="1" ht="24.2" customHeight="1">
      <c r="B455" s="33"/>
      <c r="C455" s="128" t="s">
        <v>635</v>
      </c>
      <c r="D455" s="128" t="s">
        <v>139</v>
      </c>
      <c r="E455" s="129" t="s">
        <v>636</v>
      </c>
      <c r="F455" s="130" t="s">
        <v>637</v>
      </c>
      <c r="G455" s="131" t="s">
        <v>142</v>
      </c>
      <c r="H455" s="132">
        <v>10.06</v>
      </c>
      <c r="I455" s="133"/>
      <c r="J455" s="134">
        <f>ROUND(I455*H455,2)</f>
        <v>0</v>
      </c>
      <c r="K455" s="130" t="s">
        <v>143</v>
      </c>
      <c r="L455" s="33"/>
      <c r="M455" s="135" t="s">
        <v>19</v>
      </c>
      <c r="N455" s="136" t="s">
        <v>42</v>
      </c>
      <c r="P455" s="137">
        <f>O455*H455</f>
        <v>0</v>
      </c>
      <c r="Q455" s="137">
        <v>0</v>
      </c>
      <c r="R455" s="137">
        <f>Q455*H455</f>
        <v>0</v>
      </c>
      <c r="S455" s="137">
        <v>0</v>
      </c>
      <c r="T455" s="138">
        <f>S455*H455</f>
        <v>0</v>
      </c>
      <c r="AR455" s="139" t="s">
        <v>247</v>
      </c>
      <c r="AT455" s="139" t="s">
        <v>139</v>
      </c>
      <c r="AU455" s="139" t="s">
        <v>81</v>
      </c>
      <c r="AY455" s="18" t="s">
        <v>137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79</v>
      </c>
      <c r="BK455" s="140">
        <f>ROUND(I455*H455,2)</f>
        <v>0</v>
      </c>
      <c r="BL455" s="18" t="s">
        <v>247</v>
      </c>
      <c r="BM455" s="139" t="s">
        <v>638</v>
      </c>
    </row>
    <row r="456" spans="2:65" s="1" customFormat="1" ht="11.25">
      <c r="B456" s="33"/>
      <c r="D456" s="141" t="s">
        <v>146</v>
      </c>
      <c r="F456" s="142" t="s">
        <v>639</v>
      </c>
      <c r="I456" s="143"/>
      <c r="L456" s="33"/>
      <c r="M456" s="144"/>
      <c r="T456" s="54"/>
      <c r="AT456" s="18" t="s">
        <v>146</v>
      </c>
      <c r="AU456" s="18" t="s">
        <v>81</v>
      </c>
    </row>
    <row r="457" spans="2:65" s="12" customFormat="1" ht="11.25">
      <c r="B457" s="145"/>
      <c r="D457" s="146" t="s">
        <v>148</v>
      </c>
      <c r="E457" s="147" t="s">
        <v>19</v>
      </c>
      <c r="F457" s="148" t="s">
        <v>483</v>
      </c>
      <c r="H457" s="147" t="s">
        <v>19</v>
      </c>
      <c r="I457" s="149"/>
      <c r="L457" s="145"/>
      <c r="M457" s="150"/>
      <c r="T457" s="151"/>
      <c r="AT457" s="147" t="s">
        <v>148</v>
      </c>
      <c r="AU457" s="147" t="s">
        <v>81</v>
      </c>
      <c r="AV457" s="12" t="s">
        <v>79</v>
      </c>
      <c r="AW457" s="12" t="s">
        <v>32</v>
      </c>
      <c r="AX457" s="12" t="s">
        <v>71</v>
      </c>
      <c r="AY457" s="147" t="s">
        <v>137</v>
      </c>
    </row>
    <row r="458" spans="2:65" s="13" customFormat="1" ht="11.25">
      <c r="B458" s="152"/>
      <c r="D458" s="146" t="s">
        <v>148</v>
      </c>
      <c r="E458" s="153" t="s">
        <v>19</v>
      </c>
      <c r="F458" s="154" t="s">
        <v>484</v>
      </c>
      <c r="H458" s="155">
        <v>1.94</v>
      </c>
      <c r="I458" s="156"/>
      <c r="L458" s="152"/>
      <c r="M458" s="157"/>
      <c r="T458" s="158"/>
      <c r="AT458" s="153" t="s">
        <v>148</v>
      </c>
      <c r="AU458" s="153" t="s">
        <v>81</v>
      </c>
      <c r="AV458" s="13" t="s">
        <v>81</v>
      </c>
      <c r="AW458" s="13" t="s">
        <v>32</v>
      </c>
      <c r="AX458" s="13" t="s">
        <v>71</v>
      </c>
      <c r="AY458" s="153" t="s">
        <v>137</v>
      </c>
    </row>
    <row r="459" spans="2:65" s="12" customFormat="1" ht="11.25">
      <c r="B459" s="145"/>
      <c r="D459" s="146" t="s">
        <v>148</v>
      </c>
      <c r="E459" s="147" t="s">
        <v>19</v>
      </c>
      <c r="F459" s="148" t="s">
        <v>476</v>
      </c>
      <c r="H459" s="147" t="s">
        <v>19</v>
      </c>
      <c r="I459" s="149"/>
      <c r="L459" s="145"/>
      <c r="M459" s="150"/>
      <c r="T459" s="151"/>
      <c r="AT459" s="147" t="s">
        <v>148</v>
      </c>
      <c r="AU459" s="147" t="s">
        <v>81</v>
      </c>
      <c r="AV459" s="12" t="s">
        <v>79</v>
      </c>
      <c r="AW459" s="12" t="s">
        <v>32</v>
      </c>
      <c r="AX459" s="12" t="s">
        <v>71</v>
      </c>
      <c r="AY459" s="147" t="s">
        <v>137</v>
      </c>
    </row>
    <row r="460" spans="2:65" s="13" customFormat="1" ht="11.25">
      <c r="B460" s="152"/>
      <c r="D460" s="146" t="s">
        <v>148</v>
      </c>
      <c r="E460" s="153" t="s">
        <v>19</v>
      </c>
      <c r="F460" s="154" t="s">
        <v>477</v>
      </c>
      <c r="H460" s="155">
        <v>8.1199999999999992</v>
      </c>
      <c r="I460" s="156"/>
      <c r="L460" s="152"/>
      <c r="M460" s="157"/>
      <c r="T460" s="158"/>
      <c r="AT460" s="153" t="s">
        <v>148</v>
      </c>
      <c r="AU460" s="153" t="s">
        <v>81</v>
      </c>
      <c r="AV460" s="13" t="s">
        <v>81</v>
      </c>
      <c r="AW460" s="13" t="s">
        <v>32</v>
      </c>
      <c r="AX460" s="13" t="s">
        <v>71</v>
      </c>
      <c r="AY460" s="153" t="s">
        <v>137</v>
      </c>
    </row>
    <row r="461" spans="2:65" s="14" customFormat="1" ht="11.25">
      <c r="B461" s="159"/>
      <c r="D461" s="146" t="s">
        <v>148</v>
      </c>
      <c r="E461" s="160" t="s">
        <v>19</v>
      </c>
      <c r="F461" s="161" t="s">
        <v>153</v>
      </c>
      <c r="H461" s="162">
        <v>10.06</v>
      </c>
      <c r="I461" s="163"/>
      <c r="L461" s="159"/>
      <c r="M461" s="164"/>
      <c r="T461" s="165"/>
      <c r="AT461" s="160" t="s">
        <v>148</v>
      </c>
      <c r="AU461" s="160" t="s">
        <v>81</v>
      </c>
      <c r="AV461" s="14" t="s">
        <v>144</v>
      </c>
      <c r="AW461" s="14" t="s">
        <v>32</v>
      </c>
      <c r="AX461" s="14" t="s">
        <v>79</v>
      </c>
      <c r="AY461" s="160" t="s">
        <v>137</v>
      </c>
    </row>
    <row r="462" spans="2:65" s="1" customFormat="1" ht="16.5" customHeight="1">
      <c r="B462" s="33"/>
      <c r="C462" s="173" t="s">
        <v>640</v>
      </c>
      <c r="D462" s="173" t="s">
        <v>204</v>
      </c>
      <c r="E462" s="174" t="s">
        <v>641</v>
      </c>
      <c r="F462" s="175" t="s">
        <v>642</v>
      </c>
      <c r="G462" s="176" t="s">
        <v>142</v>
      </c>
      <c r="H462" s="177">
        <v>10.563000000000001</v>
      </c>
      <c r="I462" s="178"/>
      <c r="J462" s="179">
        <f>ROUND(I462*H462,2)</f>
        <v>0</v>
      </c>
      <c r="K462" s="175" t="s">
        <v>143</v>
      </c>
      <c r="L462" s="180"/>
      <c r="M462" s="181" t="s">
        <v>19</v>
      </c>
      <c r="N462" s="182" t="s">
        <v>42</v>
      </c>
      <c r="P462" s="137">
        <f>O462*H462</f>
        <v>0</v>
      </c>
      <c r="Q462" s="137">
        <v>2.8999999999999998E-3</v>
      </c>
      <c r="R462" s="137">
        <f>Q462*H462</f>
        <v>3.0632699999999999E-2</v>
      </c>
      <c r="S462" s="137">
        <v>0</v>
      </c>
      <c r="T462" s="138">
        <f>S462*H462</f>
        <v>0</v>
      </c>
      <c r="AR462" s="139" t="s">
        <v>373</v>
      </c>
      <c r="AT462" s="139" t="s">
        <v>204</v>
      </c>
      <c r="AU462" s="139" t="s">
        <v>81</v>
      </c>
      <c r="AY462" s="18" t="s">
        <v>137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8" t="s">
        <v>79</v>
      </c>
      <c r="BK462" s="140">
        <f>ROUND(I462*H462,2)</f>
        <v>0</v>
      </c>
      <c r="BL462" s="18" t="s">
        <v>247</v>
      </c>
      <c r="BM462" s="139" t="s">
        <v>643</v>
      </c>
    </row>
    <row r="463" spans="2:65" s="13" customFormat="1" ht="11.25">
      <c r="B463" s="152"/>
      <c r="D463" s="146" t="s">
        <v>148</v>
      </c>
      <c r="F463" s="154" t="s">
        <v>644</v>
      </c>
      <c r="H463" s="155">
        <v>10.563000000000001</v>
      </c>
      <c r="I463" s="156"/>
      <c r="L463" s="152"/>
      <c r="M463" s="157"/>
      <c r="T463" s="158"/>
      <c r="AT463" s="153" t="s">
        <v>148</v>
      </c>
      <c r="AU463" s="153" t="s">
        <v>81</v>
      </c>
      <c r="AV463" s="13" t="s">
        <v>81</v>
      </c>
      <c r="AW463" s="13" t="s">
        <v>4</v>
      </c>
      <c r="AX463" s="13" t="s">
        <v>79</v>
      </c>
      <c r="AY463" s="153" t="s">
        <v>137</v>
      </c>
    </row>
    <row r="464" spans="2:65" s="1" customFormat="1" ht="24.2" customHeight="1">
      <c r="B464" s="33"/>
      <c r="C464" s="128" t="s">
        <v>645</v>
      </c>
      <c r="D464" s="128" t="s">
        <v>139</v>
      </c>
      <c r="E464" s="129" t="s">
        <v>646</v>
      </c>
      <c r="F464" s="130" t="s">
        <v>647</v>
      </c>
      <c r="G464" s="131" t="s">
        <v>142</v>
      </c>
      <c r="H464" s="132">
        <v>13.423999999999999</v>
      </c>
      <c r="I464" s="133"/>
      <c r="J464" s="134">
        <f>ROUND(I464*H464,2)</f>
        <v>0</v>
      </c>
      <c r="K464" s="130" t="s">
        <v>143</v>
      </c>
      <c r="L464" s="33"/>
      <c r="M464" s="135" t="s">
        <v>19</v>
      </c>
      <c r="N464" s="136" t="s">
        <v>42</v>
      </c>
      <c r="P464" s="137">
        <f>O464*H464</f>
        <v>0</v>
      </c>
      <c r="Q464" s="137">
        <v>5.0000000000000002E-5</v>
      </c>
      <c r="R464" s="137">
        <f>Q464*H464</f>
        <v>6.7120000000000005E-4</v>
      </c>
      <c r="S464" s="137">
        <v>0</v>
      </c>
      <c r="T464" s="138">
        <f>S464*H464</f>
        <v>0</v>
      </c>
      <c r="AR464" s="139" t="s">
        <v>247</v>
      </c>
      <c r="AT464" s="139" t="s">
        <v>139</v>
      </c>
      <c r="AU464" s="139" t="s">
        <v>81</v>
      </c>
      <c r="AY464" s="18" t="s">
        <v>137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79</v>
      </c>
      <c r="BK464" s="140">
        <f>ROUND(I464*H464,2)</f>
        <v>0</v>
      </c>
      <c r="BL464" s="18" t="s">
        <v>247</v>
      </c>
      <c r="BM464" s="139" t="s">
        <v>648</v>
      </c>
    </row>
    <row r="465" spans="2:65" s="1" customFormat="1" ht="11.25">
      <c r="B465" s="33"/>
      <c r="D465" s="141" t="s">
        <v>146</v>
      </c>
      <c r="F465" s="142" t="s">
        <v>649</v>
      </c>
      <c r="I465" s="143"/>
      <c r="L465" s="33"/>
      <c r="M465" s="144"/>
      <c r="T465" s="54"/>
      <c r="AT465" s="18" t="s">
        <v>146</v>
      </c>
      <c r="AU465" s="18" t="s">
        <v>81</v>
      </c>
    </row>
    <row r="466" spans="2:65" s="12" customFormat="1" ht="11.25">
      <c r="B466" s="145"/>
      <c r="D466" s="146" t="s">
        <v>148</v>
      </c>
      <c r="E466" s="147" t="s">
        <v>19</v>
      </c>
      <c r="F466" s="148" t="s">
        <v>576</v>
      </c>
      <c r="H466" s="147" t="s">
        <v>19</v>
      </c>
      <c r="I466" s="149"/>
      <c r="L466" s="145"/>
      <c r="M466" s="150"/>
      <c r="T466" s="151"/>
      <c r="AT466" s="147" t="s">
        <v>148</v>
      </c>
      <c r="AU466" s="147" t="s">
        <v>81</v>
      </c>
      <c r="AV466" s="12" t="s">
        <v>79</v>
      </c>
      <c r="AW466" s="12" t="s">
        <v>32</v>
      </c>
      <c r="AX466" s="12" t="s">
        <v>71</v>
      </c>
      <c r="AY466" s="147" t="s">
        <v>137</v>
      </c>
    </row>
    <row r="467" spans="2:65" s="13" customFormat="1" ht="11.25">
      <c r="B467" s="152"/>
      <c r="D467" s="146" t="s">
        <v>148</v>
      </c>
      <c r="E467" s="153" t="s">
        <v>19</v>
      </c>
      <c r="F467" s="154" t="s">
        <v>577</v>
      </c>
      <c r="H467" s="155">
        <v>7.7119999999999997</v>
      </c>
      <c r="I467" s="156"/>
      <c r="L467" s="152"/>
      <c r="M467" s="157"/>
      <c r="T467" s="158"/>
      <c r="AT467" s="153" t="s">
        <v>148</v>
      </c>
      <c r="AU467" s="153" t="s">
        <v>81</v>
      </c>
      <c r="AV467" s="13" t="s">
        <v>81</v>
      </c>
      <c r="AW467" s="13" t="s">
        <v>32</v>
      </c>
      <c r="AX467" s="13" t="s">
        <v>71</v>
      </c>
      <c r="AY467" s="153" t="s">
        <v>137</v>
      </c>
    </row>
    <row r="468" spans="2:65" s="13" customFormat="1" ht="11.25">
      <c r="B468" s="152"/>
      <c r="D468" s="146" t="s">
        <v>148</v>
      </c>
      <c r="E468" s="153" t="s">
        <v>19</v>
      </c>
      <c r="F468" s="154" t="s">
        <v>578</v>
      </c>
      <c r="H468" s="155">
        <v>5.7119999999999997</v>
      </c>
      <c r="I468" s="156"/>
      <c r="L468" s="152"/>
      <c r="M468" s="157"/>
      <c r="T468" s="158"/>
      <c r="AT468" s="153" t="s">
        <v>148</v>
      </c>
      <c r="AU468" s="153" t="s">
        <v>81</v>
      </c>
      <c r="AV468" s="13" t="s">
        <v>81</v>
      </c>
      <c r="AW468" s="13" t="s">
        <v>32</v>
      </c>
      <c r="AX468" s="13" t="s">
        <v>71</v>
      </c>
      <c r="AY468" s="153" t="s">
        <v>137</v>
      </c>
    </row>
    <row r="469" spans="2:65" s="14" customFormat="1" ht="11.25">
      <c r="B469" s="159"/>
      <c r="D469" s="146" t="s">
        <v>148</v>
      </c>
      <c r="E469" s="160" t="s">
        <v>19</v>
      </c>
      <c r="F469" s="161" t="s">
        <v>153</v>
      </c>
      <c r="H469" s="162">
        <v>13.423999999999999</v>
      </c>
      <c r="I469" s="163"/>
      <c r="L469" s="159"/>
      <c r="M469" s="164"/>
      <c r="T469" s="165"/>
      <c r="AT469" s="160" t="s">
        <v>148</v>
      </c>
      <c r="AU469" s="160" t="s">
        <v>81</v>
      </c>
      <c r="AV469" s="14" t="s">
        <v>144</v>
      </c>
      <c r="AW469" s="14" t="s">
        <v>32</v>
      </c>
      <c r="AX469" s="14" t="s">
        <v>79</v>
      </c>
      <c r="AY469" s="160" t="s">
        <v>137</v>
      </c>
    </row>
    <row r="470" spans="2:65" s="1" customFormat="1" ht="16.5" customHeight="1">
      <c r="B470" s="33"/>
      <c r="C470" s="173" t="s">
        <v>650</v>
      </c>
      <c r="D470" s="173" t="s">
        <v>204</v>
      </c>
      <c r="E470" s="174" t="s">
        <v>651</v>
      </c>
      <c r="F470" s="175" t="s">
        <v>652</v>
      </c>
      <c r="G470" s="176" t="s">
        <v>142</v>
      </c>
      <c r="H470" s="177">
        <v>14.497999999999999</v>
      </c>
      <c r="I470" s="178"/>
      <c r="J470" s="179">
        <f>ROUND(I470*H470,2)</f>
        <v>0</v>
      </c>
      <c r="K470" s="175" t="s">
        <v>143</v>
      </c>
      <c r="L470" s="180"/>
      <c r="M470" s="181" t="s">
        <v>19</v>
      </c>
      <c r="N470" s="182" t="s">
        <v>42</v>
      </c>
      <c r="P470" s="137">
        <f>O470*H470</f>
        <v>0</v>
      </c>
      <c r="Q470" s="137">
        <v>1.8E-3</v>
      </c>
      <c r="R470" s="137">
        <f>Q470*H470</f>
        <v>2.6096399999999999E-2</v>
      </c>
      <c r="S470" s="137">
        <v>0</v>
      </c>
      <c r="T470" s="138">
        <f>S470*H470</f>
        <v>0</v>
      </c>
      <c r="AR470" s="139" t="s">
        <v>373</v>
      </c>
      <c r="AT470" s="139" t="s">
        <v>204</v>
      </c>
      <c r="AU470" s="139" t="s">
        <v>81</v>
      </c>
      <c r="AY470" s="18" t="s">
        <v>137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79</v>
      </c>
      <c r="BK470" s="140">
        <f>ROUND(I470*H470,2)</f>
        <v>0</v>
      </c>
      <c r="BL470" s="18" t="s">
        <v>247</v>
      </c>
      <c r="BM470" s="139" t="s">
        <v>653</v>
      </c>
    </row>
    <row r="471" spans="2:65" s="13" customFormat="1" ht="11.25">
      <c r="B471" s="152"/>
      <c r="D471" s="146" t="s">
        <v>148</v>
      </c>
      <c r="F471" s="154" t="s">
        <v>654</v>
      </c>
      <c r="H471" s="155">
        <v>14.497999999999999</v>
      </c>
      <c r="I471" s="156"/>
      <c r="L471" s="152"/>
      <c r="M471" s="157"/>
      <c r="T471" s="158"/>
      <c r="AT471" s="153" t="s">
        <v>148</v>
      </c>
      <c r="AU471" s="153" t="s">
        <v>81</v>
      </c>
      <c r="AV471" s="13" t="s">
        <v>81</v>
      </c>
      <c r="AW471" s="13" t="s">
        <v>4</v>
      </c>
      <c r="AX471" s="13" t="s">
        <v>79</v>
      </c>
      <c r="AY471" s="153" t="s">
        <v>137</v>
      </c>
    </row>
    <row r="472" spans="2:65" s="1" customFormat="1" ht="24.2" customHeight="1">
      <c r="B472" s="33"/>
      <c r="C472" s="128" t="s">
        <v>655</v>
      </c>
      <c r="D472" s="128" t="s">
        <v>139</v>
      </c>
      <c r="E472" s="129" t="s">
        <v>656</v>
      </c>
      <c r="F472" s="130" t="s">
        <v>657</v>
      </c>
      <c r="G472" s="131" t="s">
        <v>142</v>
      </c>
      <c r="H472" s="132">
        <v>15.13</v>
      </c>
      <c r="I472" s="133"/>
      <c r="J472" s="134">
        <f>ROUND(I472*H472,2)</f>
        <v>0</v>
      </c>
      <c r="K472" s="130" t="s">
        <v>143</v>
      </c>
      <c r="L472" s="33"/>
      <c r="M472" s="135" t="s">
        <v>19</v>
      </c>
      <c r="N472" s="136" t="s">
        <v>42</v>
      </c>
      <c r="P472" s="137">
        <f>O472*H472</f>
        <v>0</v>
      </c>
      <c r="Q472" s="137">
        <v>0</v>
      </c>
      <c r="R472" s="137">
        <f>Q472*H472</f>
        <v>0</v>
      </c>
      <c r="S472" s="137">
        <v>0</v>
      </c>
      <c r="T472" s="138">
        <f>S472*H472</f>
        <v>0</v>
      </c>
      <c r="AR472" s="139" t="s">
        <v>247</v>
      </c>
      <c r="AT472" s="139" t="s">
        <v>139</v>
      </c>
      <c r="AU472" s="139" t="s">
        <v>81</v>
      </c>
      <c r="AY472" s="18" t="s">
        <v>137</v>
      </c>
      <c r="BE472" s="140">
        <f>IF(N472="základní",J472,0)</f>
        <v>0</v>
      </c>
      <c r="BF472" s="140">
        <f>IF(N472="snížená",J472,0)</f>
        <v>0</v>
      </c>
      <c r="BG472" s="140">
        <f>IF(N472="zákl. přenesená",J472,0)</f>
        <v>0</v>
      </c>
      <c r="BH472" s="140">
        <f>IF(N472="sníž. přenesená",J472,0)</f>
        <v>0</v>
      </c>
      <c r="BI472" s="140">
        <f>IF(N472="nulová",J472,0)</f>
        <v>0</v>
      </c>
      <c r="BJ472" s="18" t="s">
        <v>79</v>
      </c>
      <c r="BK472" s="140">
        <f>ROUND(I472*H472,2)</f>
        <v>0</v>
      </c>
      <c r="BL472" s="18" t="s">
        <v>247</v>
      </c>
      <c r="BM472" s="139" t="s">
        <v>658</v>
      </c>
    </row>
    <row r="473" spans="2:65" s="1" customFormat="1" ht="11.25">
      <c r="B473" s="33"/>
      <c r="D473" s="141" t="s">
        <v>146</v>
      </c>
      <c r="F473" s="142" t="s">
        <v>659</v>
      </c>
      <c r="I473" s="143"/>
      <c r="L473" s="33"/>
      <c r="M473" s="144"/>
      <c r="T473" s="54"/>
      <c r="AT473" s="18" t="s">
        <v>146</v>
      </c>
      <c r="AU473" s="18" t="s">
        <v>81</v>
      </c>
    </row>
    <row r="474" spans="2:65" s="12" customFormat="1" ht="11.25">
      <c r="B474" s="145"/>
      <c r="D474" s="146" t="s">
        <v>148</v>
      </c>
      <c r="E474" s="147" t="s">
        <v>19</v>
      </c>
      <c r="F474" s="148" t="s">
        <v>660</v>
      </c>
      <c r="H474" s="147" t="s">
        <v>19</v>
      </c>
      <c r="I474" s="149"/>
      <c r="L474" s="145"/>
      <c r="M474" s="150"/>
      <c r="T474" s="151"/>
      <c r="AT474" s="147" t="s">
        <v>148</v>
      </c>
      <c r="AU474" s="147" t="s">
        <v>81</v>
      </c>
      <c r="AV474" s="12" t="s">
        <v>79</v>
      </c>
      <c r="AW474" s="12" t="s">
        <v>32</v>
      </c>
      <c r="AX474" s="12" t="s">
        <v>71</v>
      </c>
      <c r="AY474" s="147" t="s">
        <v>137</v>
      </c>
    </row>
    <row r="475" spans="2:65" s="13" customFormat="1" ht="11.25">
      <c r="B475" s="152"/>
      <c r="D475" s="146" t="s">
        <v>148</v>
      </c>
      <c r="E475" s="153" t="s">
        <v>19</v>
      </c>
      <c r="F475" s="154" t="s">
        <v>661</v>
      </c>
      <c r="H475" s="155">
        <v>15.13</v>
      </c>
      <c r="I475" s="156"/>
      <c r="L475" s="152"/>
      <c r="M475" s="157"/>
      <c r="T475" s="158"/>
      <c r="AT475" s="153" t="s">
        <v>148</v>
      </c>
      <c r="AU475" s="153" t="s">
        <v>81</v>
      </c>
      <c r="AV475" s="13" t="s">
        <v>81</v>
      </c>
      <c r="AW475" s="13" t="s">
        <v>32</v>
      </c>
      <c r="AX475" s="13" t="s">
        <v>79</v>
      </c>
      <c r="AY475" s="153" t="s">
        <v>137</v>
      </c>
    </row>
    <row r="476" spans="2:65" s="1" customFormat="1" ht="16.5" customHeight="1">
      <c r="B476" s="33"/>
      <c r="C476" s="173" t="s">
        <v>662</v>
      </c>
      <c r="D476" s="173" t="s">
        <v>204</v>
      </c>
      <c r="E476" s="174" t="s">
        <v>663</v>
      </c>
      <c r="F476" s="175" t="s">
        <v>664</v>
      </c>
      <c r="G476" s="176" t="s">
        <v>142</v>
      </c>
      <c r="H476" s="177">
        <v>15.433</v>
      </c>
      <c r="I476" s="178"/>
      <c r="J476" s="179">
        <f>ROUND(I476*H476,2)</f>
        <v>0</v>
      </c>
      <c r="K476" s="175" t="s">
        <v>143</v>
      </c>
      <c r="L476" s="180"/>
      <c r="M476" s="181" t="s">
        <v>19</v>
      </c>
      <c r="N476" s="182" t="s">
        <v>42</v>
      </c>
      <c r="P476" s="137">
        <f>O476*H476</f>
        <v>0</v>
      </c>
      <c r="Q476" s="137">
        <v>6.0000000000000001E-3</v>
      </c>
      <c r="R476" s="137">
        <f>Q476*H476</f>
        <v>9.2598E-2</v>
      </c>
      <c r="S476" s="137">
        <v>0</v>
      </c>
      <c r="T476" s="138">
        <f>S476*H476</f>
        <v>0</v>
      </c>
      <c r="AR476" s="139" t="s">
        <v>373</v>
      </c>
      <c r="AT476" s="139" t="s">
        <v>204</v>
      </c>
      <c r="AU476" s="139" t="s">
        <v>81</v>
      </c>
      <c r="AY476" s="18" t="s">
        <v>137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79</v>
      </c>
      <c r="BK476" s="140">
        <f>ROUND(I476*H476,2)</f>
        <v>0</v>
      </c>
      <c r="BL476" s="18" t="s">
        <v>247</v>
      </c>
      <c r="BM476" s="139" t="s">
        <v>665</v>
      </c>
    </row>
    <row r="477" spans="2:65" s="13" customFormat="1" ht="11.25">
      <c r="B477" s="152"/>
      <c r="D477" s="146" t="s">
        <v>148</v>
      </c>
      <c r="F477" s="154" t="s">
        <v>666</v>
      </c>
      <c r="H477" s="155">
        <v>15.433</v>
      </c>
      <c r="I477" s="156"/>
      <c r="L477" s="152"/>
      <c r="M477" s="157"/>
      <c r="T477" s="158"/>
      <c r="AT477" s="153" t="s">
        <v>148</v>
      </c>
      <c r="AU477" s="153" t="s">
        <v>81</v>
      </c>
      <c r="AV477" s="13" t="s">
        <v>81</v>
      </c>
      <c r="AW477" s="13" t="s">
        <v>4</v>
      </c>
      <c r="AX477" s="13" t="s">
        <v>79</v>
      </c>
      <c r="AY477" s="153" t="s">
        <v>137</v>
      </c>
    </row>
    <row r="478" spans="2:65" s="1" customFormat="1" ht="24.2" customHeight="1">
      <c r="B478" s="33"/>
      <c r="C478" s="128" t="s">
        <v>667</v>
      </c>
      <c r="D478" s="128" t="s">
        <v>139</v>
      </c>
      <c r="E478" s="129" t="s">
        <v>668</v>
      </c>
      <c r="F478" s="130" t="s">
        <v>669</v>
      </c>
      <c r="G478" s="131" t="s">
        <v>182</v>
      </c>
      <c r="H478" s="132">
        <v>0.15</v>
      </c>
      <c r="I478" s="133"/>
      <c r="J478" s="134">
        <f>ROUND(I478*H478,2)</f>
        <v>0</v>
      </c>
      <c r="K478" s="130" t="s">
        <v>143</v>
      </c>
      <c r="L478" s="33"/>
      <c r="M478" s="135" t="s">
        <v>19</v>
      </c>
      <c r="N478" s="136" t="s">
        <v>42</v>
      </c>
      <c r="P478" s="137">
        <f>O478*H478</f>
        <v>0</v>
      </c>
      <c r="Q478" s="137">
        <v>0</v>
      </c>
      <c r="R478" s="137">
        <f>Q478*H478</f>
        <v>0</v>
      </c>
      <c r="S478" s="137">
        <v>0</v>
      </c>
      <c r="T478" s="138">
        <f>S478*H478</f>
        <v>0</v>
      </c>
      <c r="AR478" s="139" t="s">
        <v>247</v>
      </c>
      <c r="AT478" s="139" t="s">
        <v>139</v>
      </c>
      <c r="AU478" s="139" t="s">
        <v>81</v>
      </c>
      <c r="AY478" s="18" t="s">
        <v>137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18" t="s">
        <v>79</v>
      </c>
      <c r="BK478" s="140">
        <f>ROUND(I478*H478,2)</f>
        <v>0</v>
      </c>
      <c r="BL478" s="18" t="s">
        <v>247</v>
      </c>
      <c r="BM478" s="139" t="s">
        <v>670</v>
      </c>
    </row>
    <row r="479" spans="2:65" s="1" customFormat="1" ht="11.25">
      <c r="B479" s="33"/>
      <c r="D479" s="141" t="s">
        <v>146</v>
      </c>
      <c r="F479" s="142" t="s">
        <v>671</v>
      </c>
      <c r="I479" s="143"/>
      <c r="L479" s="33"/>
      <c r="M479" s="144"/>
      <c r="T479" s="54"/>
      <c r="AT479" s="18" t="s">
        <v>146</v>
      </c>
      <c r="AU479" s="18" t="s">
        <v>81</v>
      </c>
    </row>
    <row r="480" spans="2:65" s="11" customFormat="1" ht="22.9" customHeight="1">
      <c r="B480" s="116"/>
      <c r="D480" s="117" t="s">
        <v>70</v>
      </c>
      <c r="E480" s="126" t="s">
        <v>672</v>
      </c>
      <c r="F480" s="126" t="s">
        <v>673</v>
      </c>
      <c r="I480" s="119"/>
      <c r="J480" s="127">
        <f>BK480</f>
        <v>0</v>
      </c>
      <c r="L480" s="116"/>
      <c r="M480" s="121"/>
      <c r="P480" s="122">
        <f>SUM(P481:P516)</f>
        <v>0</v>
      </c>
      <c r="R480" s="122">
        <f>SUM(R481:R516)</f>
        <v>1.0925677200000001</v>
      </c>
      <c r="T480" s="123">
        <f>SUM(T481:T516)</f>
        <v>0</v>
      </c>
      <c r="AR480" s="117" t="s">
        <v>81</v>
      </c>
      <c r="AT480" s="124" t="s">
        <v>70</v>
      </c>
      <c r="AU480" s="124" t="s">
        <v>79</v>
      </c>
      <c r="AY480" s="117" t="s">
        <v>137</v>
      </c>
      <c r="BK480" s="125">
        <f>SUM(BK481:BK516)</f>
        <v>0</v>
      </c>
    </row>
    <row r="481" spans="2:65" s="1" customFormat="1" ht="16.5" customHeight="1">
      <c r="B481" s="33"/>
      <c r="C481" s="128" t="s">
        <v>674</v>
      </c>
      <c r="D481" s="128" t="s">
        <v>139</v>
      </c>
      <c r="E481" s="129" t="s">
        <v>675</v>
      </c>
      <c r="F481" s="130" t="s">
        <v>676</v>
      </c>
      <c r="G481" s="131" t="s">
        <v>156</v>
      </c>
      <c r="H481" s="132">
        <v>1.778</v>
      </c>
      <c r="I481" s="133"/>
      <c r="J481" s="134">
        <f>ROUND(I481*H481,2)</f>
        <v>0</v>
      </c>
      <c r="K481" s="130" t="s">
        <v>143</v>
      </c>
      <c r="L481" s="33"/>
      <c r="M481" s="135" t="s">
        <v>19</v>
      </c>
      <c r="N481" s="136" t="s">
        <v>42</v>
      </c>
      <c r="P481" s="137">
        <f>O481*H481</f>
        <v>0</v>
      </c>
      <c r="Q481" s="137">
        <v>0</v>
      </c>
      <c r="R481" s="137">
        <f>Q481*H481</f>
        <v>0</v>
      </c>
      <c r="S481" s="137">
        <v>0</v>
      </c>
      <c r="T481" s="138">
        <f>S481*H481</f>
        <v>0</v>
      </c>
      <c r="AR481" s="139" t="s">
        <v>247</v>
      </c>
      <c r="AT481" s="139" t="s">
        <v>139</v>
      </c>
      <c r="AU481" s="139" t="s">
        <v>81</v>
      </c>
      <c r="AY481" s="18" t="s">
        <v>137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8" t="s">
        <v>79</v>
      </c>
      <c r="BK481" s="140">
        <f>ROUND(I481*H481,2)</f>
        <v>0</v>
      </c>
      <c r="BL481" s="18" t="s">
        <v>247</v>
      </c>
      <c r="BM481" s="139" t="s">
        <v>677</v>
      </c>
    </row>
    <row r="482" spans="2:65" s="1" customFormat="1" ht="11.25">
      <c r="B482" s="33"/>
      <c r="D482" s="141" t="s">
        <v>146</v>
      </c>
      <c r="F482" s="142" t="s">
        <v>678</v>
      </c>
      <c r="I482" s="143"/>
      <c r="L482" s="33"/>
      <c r="M482" s="144"/>
      <c r="T482" s="54"/>
      <c r="AT482" s="18" t="s">
        <v>146</v>
      </c>
      <c r="AU482" s="18" t="s">
        <v>81</v>
      </c>
    </row>
    <row r="483" spans="2:65" s="13" customFormat="1" ht="11.25">
      <c r="B483" s="152"/>
      <c r="D483" s="146" t="s">
        <v>148</v>
      </c>
      <c r="E483" s="153" t="s">
        <v>19</v>
      </c>
      <c r="F483" s="154" t="s">
        <v>679</v>
      </c>
      <c r="H483" s="155">
        <v>1.778</v>
      </c>
      <c r="I483" s="156"/>
      <c r="L483" s="152"/>
      <c r="M483" s="157"/>
      <c r="T483" s="158"/>
      <c r="AT483" s="153" t="s">
        <v>148</v>
      </c>
      <c r="AU483" s="153" t="s">
        <v>81</v>
      </c>
      <c r="AV483" s="13" t="s">
        <v>81</v>
      </c>
      <c r="AW483" s="13" t="s">
        <v>32</v>
      </c>
      <c r="AX483" s="13" t="s">
        <v>79</v>
      </c>
      <c r="AY483" s="153" t="s">
        <v>137</v>
      </c>
    </row>
    <row r="484" spans="2:65" s="1" customFormat="1" ht="24.2" customHeight="1">
      <c r="B484" s="33"/>
      <c r="C484" s="128" t="s">
        <v>680</v>
      </c>
      <c r="D484" s="128" t="s">
        <v>139</v>
      </c>
      <c r="E484" s="129" t="s">
        <v>681</v>
      </c>
      <c r="F484" s="130" t="s">
        <v>682</v>
      </c>
      <c r="G484" s="131" t="s">
        <v>156</v>
      </c>
      <c r="H484" s="132">
        <v>1.788</v>
      </c>
      <c r="I484" s="133"/>
      <c r="J484" s="134">
        <f>ROUND(I484*H484,2)</f>
        <v>0</v>
      </c>
      <c r="K484" s="130" t="s">
        <v>143</v>
      </c>
      <c r="L484" s="33"/>
      <c r="M484" s="135" t="s">
        <v>19</v>
      </c>
      <c r="N484" s="136" t="s">
        <v>42</v>
      </c>
      <c r="P484" s="137">
        <f>O484*H484</f>
        <v>0</v>
      </c>
      <c r="Q484" s="137">
        <v>1.89E-3</v>
      </c>
      <c r="R484" s="137">
        <f>Q484*H484</f>
        <v>3.3793199999999999E-3</v>
      </c>
      <c r="S484" s="137">
        <v>0</v>
      </c>
      <c r="T484" s="138">
        <f>S484*H484</f>
        <v>0</v>
      </c>
      <c r="AR484" s="139" t="s">
        <v>247</v>
      </c>
      <c r="AT484" s="139" t="s">
        <v>139</v>
      </c>
      <c r="AU484" s="139" t="s">
        <v>81</v>
      </c>
      <c r="AY484" s="18" t="s">
        <v>137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79</v>
      </c>
      <c r="BK484" s="140">
        <f>ROUND(I484*H484,2)</f>
        <v>0</v>
      </c>
      <c r="BL484" s="18" t="s">
        <v>247</v>
      </c>
      <c r="BM484" s="139" t="s">
        <v>683</v>
      </c>
    </row>
    <row r="485" spans="2:65" s="1" customFormat="1" ht="11.25">
      <c r="B485" s="33"/>
      <c r="D485" s="141" t="s">
        <v>146</v>
      </c>
      <c r="F485" s="142" t="s">
        <v>684</v>
      </c>
      <c r="I485" s="143"/>
      <c r="L485" s="33"/>
      <c r="M485" s="144"/>
      <c r="T485" s="54"/>
      <c r="AT485" s="18" t="s">
        <v>146</v>
      </c>
      <c r="AU485" s="18" t="s">
        <v>81</v>
      </c>
    </row>
    <row r="486" spans="2:65" s="1" customFormat="1" ht="24.2" customHeight="1">
      <c r="B486" s="33"/>
      <c r="C486" s="128" t="s">
        <v>685</v>
      </c>
      <c r="D486" s="128" t="s">
        <v>139</v>
      </c>
      <c r="E486" s="129" t="s">
        <v>686</v>
      </c>
      <c r="F486" s="130" t="s">
        <v>687</v>
      </c>
      <c r="G486" s="131" t="s">
        <v>302</v>
      </c>
      <c r="H486" s="132">
        <v>9.1999999999999993</v>
      </c>
      <c r="I486" s="133"/>
      <c r="J486" s="134">
        <f>ROUND(I486*H486,2)</f>
        <v>0</v>
      </c>
      <c r="K486" s="130" t="s">
        <v>143</v>
      </c>
      <c r="L486" s="33"/>
      <c r="M486" s="135" t="s">
        <v>19</v>
      </c>
      <c r="N486" s="136" t="s">
        <v>42</v>
      </c>
      <c r="P486" s="137">
        <f>O486*H486</f>
        <v>0</v>
      </c>
      <c r="Q486" s="137">
        <v>0</v>
      </c>
      <c r="R486" s="137">
        <f>Q486*H486</f>
        <v>0</v>
      </c>
      <c r="S486" s="137">
        <v>0</v>
      </c>
      <c r="T486" s="138">
        <f>S486*H486</f>
        <v>0</v>
      </c>
      <c r="AR486" s="139" t="s">
        <v>247</v>
      </c>
      <c r="AT486" s="139" t="s">
        <v>139</v>
      </c>
      <c r="AU486" s="139" t="s">
        <v>81</v>
      </c>
      <c r="AY486" s="18" t="s">
        <v>137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8" t="s">
        <v>79</v>
      </c>
      <c r="BK486" s="140">
        <f>ROUND(I486*H486,2)</f>
        <v>0</v>
      </c>
      <c r="BL486" s="18" t="s">
        <v>247</v>
      </c>
      <c r="BM486" s="139" t="s">
        <v>688</v>
      </c>
    </row>
    <row r="487" spans="2:65" s="1" customFormat="1" ht="11.25">
      <c r="B487" s="33"/>
      <c r="D487" s="141" t="s">
        <v>146</v>
      </c>
      <c r="F487" s="142" t="s">
        <v>689</v>
      </c>
      <c r="I487" s="143"/>
      <c r="L487" s="33"/>
      <c r="M487" s="144"/>
      <c r="T487" s="54"/>
      <c r="AT487" s="18" t="s">
        <v>146</v>
      </c>
      <c r="AU487" s="18" t="s">
        <v>81</v>
      </c>
    </row>
    <row r="488" spans="2:65" s="12" customFormat="1" ht="11.25">
      <c r="B488" s="145"/>
      <c r="D488" s="146" t="s">
        <v>148</v>
      </c>
      <c r="E488" s="147" t="s">
        <v>19</v>
      </c>
      <c r="F488" s="148" t="s">
        <v>690</v>
      </c>
      <c r="H488" s="147" t="s">
        <v>19</v>
      </c>
      <c r="I488" s="149"/>
      <c r="L488" s="145"/>
      <c r="M488" s="150"/>
      <c r="T488" s="151"/>
      <c r="AT488" s="147" t="s">
        <v>148</v>
      </c>
      <c r="AU488" s="147" t="s">
        <v>81</v>
      </c>
      <c r="AV488" s="12" t="s">
        <v>79</v>
      </c>
      <c r="AW488" s="12" t="s">
        <v>32</v>
      </c>
      <c r="AX488" s="12" t="s">
        <v>71</v>
      </c>
      <c r="AY488" s="147" t="s">
        <v>137</v>
      </c>
    </row>
    <row r="489" spans="2:65" s="13" customFormat="1" ht="11.25">
      <c r="B489" s="152"/>
      <c r="D489" s="146" t="s">
        <v>148</v>
      </c>
      <c r="E489" s="153" t="s">
        <v>19</v>
      </c>
      <c r="F489" s="154" t="s">
        <v>691</v>
      </c>
      <c r="H489" s="155">
        <v>9.1999999999999993</v>
      </c>
      <c r="I489" s="156"/>
      <c r="L489" s="152"/>
      <c r="M489" s="157"/>
      <c r="T489" s="158"/>
      <c r="AT489" s="153" t="s">
        <v>148</v>
      </c>
      <c r="AU489" s="153" t="s">
        <v>81</v>
      </c>
      <c r="AV489" s="13" t="s">
        <v>81</v>
      </c>
      <c r="AW489" s="13" t="s">
        <v>32</v>
      </c>
      <c r="AX489" s="13" t="s">
        <v>79</v>
      </c>
      <c r="AY489" s="153" t="s">
        <v>137</v>
      </c>
    </row>
    <row r="490" spans="2:65" s="1" customFormat="1" ht="16.5" customHeight="1">
      <c r="B490" s="33"/>
      <c r="C490" s="173" t="s">
        <v>692</v>
      </c>
      <c r="D490" s="173" t="s">
        <v>204</v>
      </c>
      <c r="E490" s="174" t="s">
        <v>693</v>
      </c>
      <c r="F490" s="175" t="s">
        <v>694</v>
      </c>
      <c r="G490" s="176" t="s">
        <v>156</v>
      </c>
      <c r="H490" s="177">
        <v>0.19400000000000001</v>
      </c>
      <c r="I490" s="178"/>
      <c r="J490" s="179">
        <f>ROUND(I490*H490,2)</f>
        <v>0</v>
      </c>
      <c r="K490" s="175" t="s">
        <v>143</v>
      </c>
      <c r="L490" s="180"/>
      <c r="M490" s="181" t="s">
        <v>19</v>
      </c>
      <c r="N490" s="182" t="s">
        <v>42</v>
      </c>
      <c r="P490" s="137">
        <f>O490*H490</f>
        <v>0</v>
      </c>
      <c r="Q490" s="137">
        <v>0.55000000000000004</v>
      </c>
      <c r="R490" s="137">
        <f>Q490*H490</f>
        <v>0.10670000000000002</v>
      </c>
      <c r="S490" s="137">
        <v>0</v>
      </c>
      <c r="T490" s="138">
        <f>S490*H490</f>
        <v>0</v>
      </c>
      <c r="AR490" s="139" t="s">
        <v>373</v>
      </c>
      <c r="AT490" s="139" t="s">
        <v>204</v>
      </c>
      <c r="AU490" s="139" t="s">
        <v>81</v>
      </c>
      <c r="AY490" s="18" t="s">
        <v>137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79</v>
      </c>
      <c r="BK490" s="140">
        <f>ROUND(I490*H490,2)</f>
        <v>0</v>
      </c>
      <c r="BL490" s="18" t="s">
        <v>247</v>
      </c>
      <c r="BM490" s="139" t="s">
        <v>695</v>
      </c>
    </row>
    <row r="491" spans="2:65" s="13" customFormat="1" ht="11.25">
      <c r="B491" s="152"/>
      <c r="D491" s="146" t="s">
        <v>148</v>
      </c>
      <c r="E491" s="153" t="s">
        <v>19</v>
      </c>
      <c r="F491" s="154" t="s">
        <v>696</v>
      </c>
      <c r="H491" s="155">
        <v>0.19400000000000001</v>
      </c>
      <c r="I491" s="156"/>
      <c r="L491" s="152"/>
      <c r="M491" s="157"/>
      <c r="T491" s="158"/>
      <c r="AT491" s="153" t="s">
        <v>148</v>
      </c>
      <c r="AU491" s="153" t="s">
        <v>81</v>
      </c>
      <c r="AV491" s="13" t="s">
        <v>81</v>
      </c>
      <c r="AW491" s="13" t="s">
        <v>32</v>
      </c>
      <c r="AX491" s="13" t="s">
        <v>79</v>
      </c>
      <c r="AY491" s="153" t="s">
        <v>137</v>
      </c>
    </row>
    <row r="492" spans="2:65" s="1" customFormat="1" ht="24.2" customHeight="1">
      <c r="B492" s="33"/>
      <c r="C492" s="128" t="s">
        <v>697</v>
      </c>
      <c r="D492" s="128" t="s">
        <v>139</v>
      </c>
      <c r="E492" s="129" t="s">
        <v>698</v>
      </c>
      <c r="F492" s="130" t="s">
        <v>699</v>
      </c>
      <c r="G492" s="131" t="s">
        <v>302</v>
      </c>
      <c r="H492" s="132">
        <v>23.4</v>
      </c>
      <c r="I492" s="133"/>
      <c r="J492" s="134">
        <f>ROUND(I492*H492,2)</f>
        <v>0</v>
      </c>
      <c r="K492" s="130" t="s">
        <v>143</v>
      </c>
      <c r="L492" s="33"/>
      <c r="M492" s="135" t="s">
        <v>19</v>
      </c>
      <c r="N492" s="136" t="s">
        <v>42</v>
      </c>
      <c r="P492" s="137">
        <f>O492*H492</f>
        <v>0</v>
      </c>
      <c r="Q492" s="137">
        <v>0</v>
      </c>
      <c r="R492" s="137">
        <f>Q492*H492</f>
        <v>0</v>
      </c>
      <c r="S492" s="137">
        <v>0</v>
      </c>
      <c r="T492" s="138">
        <f>S492*H492</f>
        <v>0</v>
      </c>
      <c r="AR492" s="139" t="s">
        <v>247</v>
      </c>
      <c r="AT492" s="139" t="s">
        <v>139</v>
      </c>
      <c r="AU492" s="139" t="s">
        <v>81</v>
      </c>
      <c r="AY492" s="18" t="s">
        <v>137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8" t="s">
        <v>79</v>
      </c>
      <c r="BK492" s="140">
        <f>ROUND(I492*H492,2)</f>
        <v>0</v>
      </c>
      <c r="BL492" s="18" t="s">
        <v>247</v>
      </c>
      <c r="BM492" s="139" t="s">
        <v>700</v>
      </c>
    </row>
    <row r="493" spans="2:65" s="1" customFormat="1" ht="11.25">
      <c r="B493" s="33"/>
      <c r="D493" s="141" t="s">
        <v>146</v>
      </c>
      <c r="F493" s="142" t="s">
        <v>701</v>
      </c>
      <c r="I493" s="143"/>
      <c r="L493" s="33"/>
      <c r="M493" s="144"/>
      <c r="T493" s="54"/>
      <c r="AT493" s="18" t="s">
        <v>146</v>
      </c>
      <c r="AU493" s="18" t="s">
        <v>81</v>
      </c>
    </row>
    <row r="494" spans="2:65" s="12" customFormat="1" ht="11.25">
      <c r="B494" s="145"/>
      <c r="D494" s="146" t="s">
        <v>148</v>
      </c>
      <c r="E494" s="147" t="s">
        <v>19</v>
      </c>
      <c r="F494" s="148" t="s">
        <v>702</v>
      </c>
      <c r="H494" s="147" t="s">
        <v>19</v>
      </c>
      <c r="I494" s="149"/>
      <c r="L494" s="145"/>
      <c r="M494" s="150"/>
      <c r="T494" s="151"/>
      <c r="AT494" s="147" t="s">
        <v>148</v>
      </c>
      <c r="AU494" s="147" t="s">
        <v>81</v>
      </c>
      <c r="AV494" s="12" t="s">
        <v>79</v>
      </c>
      <c r="AW494" s="12" t="s">
        <v>32</v>
      </c>
      <c r="AX494" s="12" t="s">
        <v>71</v>
      </c>
      <c r="AY494" s="147" t="s">
        <v>137</v>
      </c>
    </row>
    <row r="495" spans="2:65" s="13" customFormat="1" ht="11.25">
      <c r="B495" s="152"/>
      <c r="D495" s="146" t="s">
        <v>148</v>
      </c>
      <c r="E495" s="153" t="s">
        <v>19</v>
      </c>
      <c r="F495" s="154" t="s">
        <v>703</v>
      </c>
      <c r="H495" s="155">
        <v>23.4</v>
      </c>
      <c r="I495" s="156"/>
      <c r="L495" s="152"/>
      <c r="M495" s="157"/>
      <c r="T495" s="158"/>
      <c r="AT495" s="153" t="s">
        <v>148</v>
      </c>
      <c r="AU495" s="153" t="s">
        <v>81</v>
      </c>
      <c r="AV495" s="13" t="s">
        <v>81</v>
      </c>
      <c r="AW495" s="13" t="s">
        <v>32</v>
      </c>
      <c r="AX495" s="13" t="s">
        <v>79</v>
      </c>
      <c r="AY495" s="153" t="s">
        <v>137</v>
      </c>
    </row>
    <row r="496" spans="2:65" s="1" customFormat="1" ht="16.5" customHeight="1">
      <c r="B496" s="33"/>
      <c r="C496" s="173" t="s">
        <v>704</v>
      </c>
      <c r="D496" s="173" t="s">
        <v>204</v>
      </c>
      <c r="E496" s="174" t="s">
        <v>705</v>
      </c>
      <c r="F496" s="175" t="s">
        <v>706</v>
      </c>
      <c r="G496" s="176" t="s">
        <v>156</v>
      </c>
      <c r="H496" s="177">
        <v>0.61799999999999999</v>
      </c>
      <c r="I496" s="178"/>
      <c r="J496" s="179">
        <f>ROUND(I496*H496,2)</f>
        <v>0</v>
      </c>
      <c r="K496" s="175" t="s">
        <v>143</v>
      </c>
      <c r="L496" s="180"/>
      <c r="M496" s="181" t="s">
        <v>19</v>
      </c>
      <c r="N496" s="182" t="s">
        <v>42</v>
      </c>
      <c r="P496" s="137">
        <f>O496*H496</f>
        <v>0</v>
      </c>
      <c r="Q496" s="137">
        <v>0.55000000000000004</v>
      </c>
      <c r="R496" s="137">
        <f>Q496*H496</f>
        <v>0.33990000000000004</v>
      </c>
      <c r="S496" s="137">
        <v>0</v>
      </c>
      <c r="T496" s="138">
        <f>S496*H496</f>
        <v>0</v>
      </c>
      <c r="AR496" s="139" t="s">
        <v>373</v>
      </c>
      <c r="AT496" s="139" t="s">
        <v>204</v>
      </c>
      <c r="AU496" s="139" t="s">
        <v>81</v>
      </c>
      <c r="AY496" s="18" t="s">
        <v>137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79</v>
      </c>
      <c r="BK496" s="140">
        <f>ROUND(I496*H496,2)</f>
        <v>0</v>
      </c>
      <c r="BL496" s="18" t="s">
        <v>247</v>
      </c>
      <c r="BM496" s="139" t="s">
        <v>707</v>
      </c>
    </row>
    <row r="497" spans="2:65" s="13" customFormat="1" ht="11.25">
      <c r="B497" s="152"/>
      <c r="D497" s="146" t="s">
        <v>148</v>
      </c>
      <c r="E497" s="153" t="s">
        <v>19</v>
      </c>
      <c r="F497" s="154" t="s">
        <v>708</v>
      </c>
      <c r="H497" s="155">
        <v>0.61799999999999999</v>
      </c>
      <c r="I497" s="156"/>
      <c r="L497" s="152"/>
      <c r="M497" s="157"/>
      <c r="T497" s="158"/>
      <c r="AT497" s="153" t="s">
        <v>148</v>
      </c>
      <c r="AU497" s="153" t="s">
        <v>81</v>
      </c>
      <c r="AV497" s="13" t="s">
        <v>81</v>
      </c>
      <c r="AW497" s="13" t="s">
        <v>32</v>
      </c>
      <c r="AX497" s="13" t="s">
        <v>79</v>
      </c>
      <c r="AY497" s="153" t="s">
        <v>137</v>
      </c>
    </row>
    <row r="498" spans="2:65" s="1" customFormat="1" ht="24.2" customHeight="1">
      <c r="B498" s="33"/>
      <c r="C498" s="128" t="s">
        <v>709</v>
      </c>
      <c r="D498" s="128" t="s">
        <v>139</v>
      </c>
      <c r="E498" s="129" t="s">
        <v>710</v>
      </c>
      <c r="F498" s="130" t="s">
        <v>711</v>
      </c>
      <c r="G498" s="131" t="s">
        <v>142</v>
      </c>
      <c r="H498" s="132">
        <v>40.247999999999998</v>
      </c>
      <c r="I498" s="133"/>
      <c r="J498" s="134">
        <f>ROUND(I498*H498,2)</f>
        <v>0</v>
      </c>
      <c r="K498" s="130" t="s">
        <v>143</v>
      </c>
      <c r="L498" s="33"/>
      <c r="M498" s="135" t="s">
        <v>19</v>
      </c>
      <c r="N498" s="136" t="s">
        <v>42</v>
      </c>
      <c r="P498" s="137">
        <f>O498*H498</f>
        <v>0</v>
      </c>
      <c r="Q498" s="137">
        <v>0</v>
      </c>
      <c r="R498" s="137">
        <f>Q498*H498</f>
        <v>0</v>
      </c>
      <c r="S498" s="137">
        <v>0</v>
      </c>
      <c r="T498" s="138">
        <f>S498*H498</f>
        <v>0</v>
      </c>
      <c r="AR498" s="139" t="s">
        <v>247</v>
      </c>
      <c r="AT498" s="139" t="s">
        <v>139</v>
      </c>
      <c r="AU498" s="139" t="s">
        <v>81</v>
      </c>
      <c r="AY498" s="18" t="s">
        <v>137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79</v>
      </c>
      <c r="BK498" s="140">
        <f>ROUND(I498*H498,2)</f>
        <v>0</v>
      </c>
      <c r="BL498" s="18" t="s">
        <v>247</v>
      </c>
      <c r="BM498" s="139" t="s">
        <v>712</v>
      </c>
    </row>
    <row r="499" spans="2:65" s="1" customFormat="1" ht="11.25">
      <c r="B499" s="33"/>
      <c r="D499" s="141" t="s">
        <v>146</v>
      </c>
      <c r="F499" s="142" t="s">
        <v>713</v>
      </c>
      <c r="I499" s="143"/>
      <c r="L499" s="33"/>
      <c r="M499" s="144"/>
      <c r="T499" s="54"/>
      <c r="AT499" s="18" t="s">
        <v>146</v>
      </c>
      <c r="AU499" s="18" t="s">
        <v>81</v>
      </c>
    </row>
    <row r="500" spans="2:65" s="12" customFormat="1" ht="11.25">
      <c r="B500" s="145"/>
      <c r="D500" s="146" t="s">
        <v>148</v>
      </c>
      <c r="E500" s="147" t="s">
        <v>19</v>
      </c>
      <c r="F500" s="148" t="s">
        <v>714</v>
      </c>
      <c r="H500" s="147" t="s">
        <v>19</v>
      </c>
      <c r="I500" s="149"/>
      <c r="L500" s="145"/>
      <c r="M500" s="150"/>
      <c r="T500" s="151"/>
      <c r="AT500" s="147" t="s">
        <v>148</v>
      </c>
      <c r="AU500" s="147" t="s">
        <v>81</v>
      </c>
      <c r="AV500" s="12" t="s">
        <v>79</v>
      </c>
      <c r="AW500" s="12" t="s">
        <v>32</v>
      </c>
      <c r="AX500" s="12" t="s">
        <v>71</v>
      </c>
      <c r="AY500" s="147" t="s">
        <v>137</v>
      </c>
    </row>
    <row r="501" spans="2:65" s="13" customFormat="1" ht="11.25">
      <c r="B501" s="152"/>
      <c r="D501" s="146" t="s">
        <v>148</v>
      </c>
      <c r="E501" s="153" t="s">
        <v>19</v>
      </c>
      <c r="F501" s="154" t="s">
        <v>715</v>
      </c>
      <c r="H501" s="155">
        <v>40.247999999999998</v>
      </c>
      <c r="I501" s="156"/>
      <c r="L501" s="152"/>
      <c r="M501" s="157"/>
      <c r="T501" s="158"/>
      <c r="AT501" s="153" t="s">
        <v>148</v>
      </c>
      <c r="AU501" s="153" t="s">
        <v>81</v>
      </c>
      <c r="AV501" s="13" t="s">
        <v>81</v>
      </c>
      <c r="AW501" s="13" t="s">
        <v>32</v>
      </c>
      <c r="AX501" s="13" t="s">
        <v>79</v>
      </c>
      <c r="AY501" s="153" t="s">
        <v>137</v>
      </c>
    </row>
    <row r="502" spans="2:65" s="1" customFormat="1" ht="16.5" customHeight="1">
      <c r="B502" s="33"/>
      <c r="C502" s="173" t="s">
        <v>716</v>
      </c>
      <c r="D502" s="173" t="s">
        <v>204</v>
      </c>
      <c r="E502" s="174" t="s">
        <v>717</v>
      </c>
      <c r="F502" s="175" t="s">
        <v>718</v>
      </c>
      <c r="G502" s="176" t="s">
        <v>156</v>
      </c>
      <c r="H502" s="177">
        <v>0.96599999999999997</v>
      </c>
      <c r="I502" s="178"/>
      <c r="J502" s="179">
        <f>ROUND(I502*H502,2)</f>
        <v>0</v>
      </c>
      <c r="K502" s="175" t="s">
        <v>143</v>
      </c>
      <c r="L502" s="180"/>
      <c r="M502" s="181" t="s">
        <v>19</v>
      </c>
      <c r="N502" s="182" t="s">
        <v>42</v>
      </c>
      <c r="P502" s="137">
        <f>O502*H502</f>
        <v>0</v>
      </c>
      <c r="Q502" s="137">
        <v>0.55000000000000004</v>
      </c>
      <c r="R502" s="137">
        <f>Q502*H502</f>
        <v>0.53129999999999999</v>
      </c>
      <c r="S502" s="137">
        <v>0</v>
      </c>
      <c r="T502" s="138">
        <f>S502*H502</f>
        <v>0</v>
      </c>
      <c r="AR502" s="139" t="s">
        <v>373</v>
      </c>
      <c r="AT502" s="139" t="s">
        <v>204</v>
      </c>
      <c r="AU502" s="139" t="s">
        <v>81</v>
      </c>
      <c r="AY502" s="18" t="s">
        <v>137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79</v>
      </c>
      <c r="BK502" s="140">
        <f>ROUND(I502*H502,2)</f>
        <v>0</v>
      </c>
      <c r="BL502" s="18" t="s">
        <v>247</v>
      </c>
      <c r="BM502" s="139" t="s">
        <v>719</v>
      </c>
    </row>
    <row r="503" spans="2:65" s="13" customFormat="1" ht="11.25">
      <c r="B503" s="152"/>
      <c r="D503" s="146" t="s">
        <v>148</v>
      </c>
      <c r="E503" s="153" t="s">
        <v>19</v>
      </c>
      <c r="F503" s="154" t="s">
        <v>720</v>
      </c>
      <c r="H503" s="155">
        <v>0.96599999999999997</v>
      </c>
      <c r="I503" s="156"/>
      <c r="L503" s="152"/>
      <c r="M503" s="157"/>
      <c r="T503" s="158"/>
      <c r="AT503" s="153" t="s">
        <v>148</v>
      </c>
      <c r="AU503" s="153" t="s">
        <v>81</v>
      </c>
      <c r="AV503" s="13" t="s">
        <v>81</v>
      </c>
      <c r="AW503" s="13" t="s">
        <v>32</v>
      </c>
      <c r="AX503" s="13" t="s">
        <v>79</v>
      </c>
      <c r="AY503" s="153" t="s">
        <v>137</v>
      </c>
    </row>
    <row r="504" spans="2:65" s="1" customFormat="1" ht="16.5" customHeight="1">
      <c r="B504" s="33"/>
      <c r="C504" s="128" t="s">
        <v>721</v>
      </c>
      <c r="D504" s="128" t="s">
        <v>139</v>
      </c>
      <c r="E504" s="129" t="s">
        <v>722</v>
      </c>
      <c r="F504" s="130" t="s">
        <v>723</v>
      </c>
      <c r="G504" s="131" t="s">
        <v>302</v>
      </c>
      <c r="H504" s="132">
        <v>41.6</v>
      </c>
      <c r="I504" s="133"/>
      <c r="J504" s="134">
        <f>ROUND(I504*H504,2)</f>
        <v>0</v>
      </c>
      <c r="K504" s="130" t="s">
        <v>143</v>
      </c>
      <c r="L504" s="33"/>
      <c r="M504" s="135" t="s">
        <v>19</v>
      </c>
      <c r="N504" s="136" t="s">
        <v>42</v>
      </c>
      <c r="P504" s="137">
        <f>O504*H504</f>
        <v>0</v>
      </c>
      <c r="Q504" s="137">
        <v>2.0000000000000002E-5</v>
      </c>
      <c r="R504" s="137">
        <f>Q504*H504</f>
        <v>8.3200000000000006E-4</v>
      </c>
      <c r="S504" s="137">
        <v>0</v>
      </c>
      <c r="T504" s="138">
        <f>S504*H504</f>
        <v>0</v>
      </c>
      <c r="AR504" s="139" t="s">
        <v>247</v>
      </c>
      <c r="AT504" s="139" t="s">
        <v>139</v>
      </c>
      <c r="AU504" s="139" t="s">
        <v>81</v>
      </c>
      <c r="AY504" s="18" t="s">
        <v>137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79</v>
      </c>
      <c r="BK504" s="140">
        <f>ROUND(I504*H504,2)</f>
        <v>0</v>
      </c>
      <c r="BL504" s="18" t="s">
        <v>247</v>
      </c>
      <c r="BM504" s="139" t="s">
        <v>724</v>
      </c>
    </row>
    <row r="505" spans="2:65" s="1" customFormat="1" ht="11.25">
      <c r="B505" s="33"/>
      <c r="D505" s="141" t="s">
        <v>146</v>
      </c>
      <c r="F505" s="142" t="s">
        <v>725</v>
      </c>
      <c r="I505" s="143"/>
      <c r="L505" s="33"/>
      <c r="M505" s="144"/>
      <c r="T505" s="54"/>
      <c r="AT505" s="18" t="s">
        <v>146</v>
      </c>
      <c r="AU505" s="18" t="s">
        <v>81</v>
      </c>
    </row>
    <row r="506" spans="2:65" s="12" customFormat="1" ht="11.25">
      <c r="B506" s="145"/>
      <c r="D506" s="146" t="s">
        <v>148</v>
      </c>
      <c r="E506" s="147" t="s">
        <v>19</v>
      </c>
      <c r="F506" s="148" t="s">
        <v>714</v>
      </c>
      <c r="H506" s="147" t="s">
        <v>19</v>
      </c>
      <c r="I506" s="149"/>
      <c r="L506" s="145"/>
      <c r="M506" s="150"/>
      <c r="T506" s="151"/>
      <c r="AT506" s="147" t="s">
        <v>148</v>
      </c>
      <c r="AU506" s="147" t="s">
        <v>81</v>
      </c>
      <c r="AV506" s="12" t="s">
        <v>79</v>
      </c>
      <c r="AW506" s="12" t="s">
        <v>32</v>
      </c>
      <c r="AX506" s="12" t="s">
        <v>71</v>
      </c>
      <c r="AY506" s="147" t="s">
        <v>137</v>
      </c>
    </row>
    <row r="507" spans="2:65" s="13" customFormat="1" ht="11.25">
      <c r="B507" s="152"/>
      <c r="D507" s="146" t="s">
        <v>148</v>
      </c>
      <c r="E507" s="153" t="s">
        <v>19</v>
      </c>
      <c r="F507" s="154" t="s">
        <v>726</v>
      </c>
      <c r="H507" s="155">
        <v>31.2</v>
      </c>
      <c r="I507" s="156"/>
      <c r="L507" s="152"/>
      <c r="M507" s="157"/>
      <c r="T507" s="158"/>
      <c r="AT507" s="153" t="s">
        <v>148</v>
      </c>
      <c r="AU507" s="153" t="s">
        <v>81</v>
      </c>
      <c r="AV507" s="13" t="s">
        <v>81</v>
      </c>
      <c r="AW507" s="13" t="s">
        <v>32</v>
      </c>
      <c r="AX507" s="13" t="s">
        <v>71</v>
      </c>
      <c r="AY507" s="153" t="s">
        <v>137</v>
      </c>
    </row>
    <row r="508" spans="2:65" s="13" customFormat="1" ht="11.25">
      <c r="B508" s="152"/>
      <c r="D508" s="146" t="s">
        <v>148</v>
      </c>
      <c r="E508" s="153" t="s">
        <v>19</v>
      </c>
      <c r="F508" s="154" t="s">
        <v>727</v>
      </c>
      <c r="H508" s="155">
        <v>10.4</v>
      </c>
      <c r="I508" s="156"/>
      <c r="L508" s="152"/>
      <c r="M508" s="157"/>
      <c r="T508" s="158"/>
      <c r="AT508" s="153" t="s">
        <v>148</v>
      </c>
      <c r="AU508" s="153" t="s">
        <v>81</v>
      </c>
      <c r="AV508" s="13" t="s">
        <v>81</v>
      </c>
      <c r="AW508" s="13" t="s">
        <v>32</v>
      </c>
      <c r="AX508" s="13" t="s">
        <v>71</v>
      </c>
      <c r="AY508" s="153" t="s">
        <v>137</v>
      </c>
    </row>
    <row r="509" spans="2:65" s="14" customFormat="1" ht="11.25">
      <c r="B509" s="159"/>
      <c r="D509" s="146" t="s">
        <v>148</v>
      </c>
      <c r="E509" s="160" t="s">
        <v>19</v>
      </c>
      <c r="F509" s="161" t="s">
        <v>153</v>
      </c>
      <c r="H509" s="162">
        <v>41.6</v>
      </c>
      <c r="I509" s="163"/>
      <c r="L509" s="159"/>
      <c r="M509" s="164"/>
      <c r="T509" s="165"/>
      <c r="AT509" s="160" t="s">
        <v>148</v>
      </c>
      <c r="AU509" s="160" t="s">
        <v>81</v>
      </c>
      <c r="AV509" s="14" t="s">
        <v>144</v>
      </c>
      <c r="AW509" s="14" t="s">
        <v>32</v>
      </c>
      <c r="AX509" s="14" t="s">
        <v>79</v>
      </c>
      <c r="AY509" s="160" t="s">
        <v>137</v>
      </c>
    </row>
    <row r="510" spans="2:65" s="1" customFormat="1" ht="16.5" customHeight="1">
      <c r="B510" s="33"/>
      <c r="C510" s="173" t="s">
        <v>728</v>
      </c>
      <c r="D510" s="173" t="s">
        <v>204</v>
      </c>
      <c r="E510" s="174" t="s">
        <v>729</v>
      </c>
      <c r="F510" s="175" t="s">
        <v>730</v>
      </c>
      <c r="G510" s="176" t="s">
        <v>156</v>
      </c>
      <c r="H510" s="177">
        <v>0.12</v>
      </c>
      <c r="I510" s="178"/>
      <c r="J510" s="179">
        <f>ROUND(I510*H510,2)</f>
        <v>0</v>
      </c>
      <c r="K510" s="175" t="s">
        <v>143</v>
      </c>
      <c r="L510" s="180"/>
      <c r="M510" s="181" t="s">
        <v>19</v>
      </c>
      <c r="N510" s="182" t="s">
        <v>42</v>
      </c>
      <c r="P510" s="137">
        <f>O510*H510</f>
        <v>0</v>
      </c>
      <c r="Q510" s="137">
        <v>0.55000000000000004</v>
      </c>
      <c r="R510" s="137">
        <f>Q510*H510</f>
        <v>6.6000000000000003E-2</v>
      </c>
      <c r="S510" s="137">
        <v>0</v>
      </c>
      <c r="T510" s="138">
        <f>S510*H510</f>
        <v>0</v>
      </c>
      <c r="AR510" s="139" t="s">
        <v>373</v>
      </c>
      <c r="AT510" s="139" t="s">
        <v>204</v>
      </c>
      <c r="AU510" s="139" t="s">
        <v>81</v>
      </c>
      <c r="AY510" s="18" t="s">
        <v>137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79</v>
      </c>
      <c r="BK510" s="140">
        <f>ROUND(I510*H510,2)</f>
        <v>0</v>
      </c>
      <c r="BL510" s="18" t="s">
        <v>247</v>
      </c>
      <c r="BM510" s="139" t="s">
        <v>731</v>
      </c>
    </row>
    <row r="511" spans="2:65" s="13" customFormat="1" ht="11.25">
      <c r="B511" s="152"/>
      <c r="D511" s="146" t="s">
        <v>148</v>
      </c>
      <c r="E511" s="153" t="s">
        <v>19</v>
      </c>
      <c r="F511" s="154" t="s">
        <v>732</v>
      </c>
      <c r="H511" s="155">
        <v>0.12</v>
      </c>
      <c r="I511" s="156"/>
      <c r="L511" s="152"/>
      <c r="M511" s="157"/>
      <c r="T511" s="158"/>
      <c r="AT511" s="153" t="s">
        <v>148</v>
      </c>
      <c r="AU511" s="153" t="s">
        <v>81</v>
      </c>
      <c r="AV511" s="13" t="s">
        <v>81</v>
      </c>
      <c r="AW511" s="13" t="s">
        <v>32</v>
      </c>
      <c r="AX511" s="13" t="s">
        <v>79</v>
      </c>
      <c r="AY511" s="153" t="s">
        <v>137</v>
      </c>
    </row>
    <row r="512" spans="2:65" s="1" customFormat="1" ht="24.2" customHeight="1">
      <c r="B512" s="33"/>
      <c r="C512" s="128" t="s">
        <v>733</v>
      </c>
      <c r="D512" s="128" t="s">
        <v>139</v>
      </c>
      <c r="E512" s="129" t="s">
        <v>734</v>
      </c>
      <c r="F512" s="130" t="s">
        <v>735</v>
      </c>
      <c r="G512" s="131" t="s">
        <v>156</v>
      </c>
      <c r="H512" s="132">
        <v>1.9079999999999999</v>
      </c>
      <c r="I512" s="133"/>
      <c r="J512" s="134">
        <f>ROUND(I512*H512,2)</f>
        <v>0</v>
      </c>
      <c r="K512" s="130" t="s">
        <v>143</v>
      </c>
      <c r="L512" s="33"/>
      <c r="M512" s="135" t="s">
        <v>19</v>
      </c>
      <c r="N512" s="136" t="s">
        <v>42</v>
      </c>
      <c r="P512" s="137">
        <f>O512*H512</f>
        <v>0</v>
      </c>
      <c r="Q512" s="137">
        <v>2.3300000000000001E-2</v>
      </c>
      <c r="R512" s="137">
        <f>Q512*H512</f>
        <v>4.44564E-2</v>
      </c>
      <c r="S512" s="137">
        <v>0</v>
      </c>
      <c r="T512" s="138">
        <f>S512*H512</f>
        <v>0</v>
      </c>
      <c r="AR512" s="139" t="s">
        <v>247</v>
      </c>
      <c r="AT512" s="139" t="s">
        <v>139</v>
      </c>
      <c r="AU512" s="139" t="s">
        <v>81</v>
      </c>
      <c r="AY512" s="18" t="s">
        <v>137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79</v>
      </c>
      <c r="BK512" s="140">
        <f>ROUND(I512*H512,2)</f>
        <v>0</v>
      </c>
      <c r="BL512" s="18" t="s">
        <v>247</v>
      </c>
      <c r="BM512" s="139" t="s">
        <v>736</v>
      </c>
    </row>
    <row r="513" spans="2:65" s="1" customFormat="1" ht="11.25">
      <c r="B513" s="33"/>
      <c r="D513" s="141" t="s">
        <v>146</v>
      </c>
      <c r="F513" s="142" t="s">
        <v>737</v>
      </c>
      <c r="I513" s="143"/>
      <c r="L513" s="33"/>
      <c r="M513" s="144"/>
      <c r="T513" s="54"/>
      <c r="AT513" s="18" t="s">
        <v>146</v>
      </c>
      <c r="AU513" s="18" t="s">
        <v>81</v>
      </c>
    </row>
    <row r="514" spans="2:65" s="13" customFormat="1" ht="11.25">
      <c r="B514" s="152"/>
      <c r="D514" s="146" t="s">
        <v>148</v>
      </c>
      <c r="E514" s="153" t="s">
        <v>19</v>
      </c>
      <c r="F514" s="154" t="s">
        <v>738</v>
      </c>
      <c r="H514" s="155">
        <v>1.9079999999999999</v>
      </c>
      <c r="I514" s="156"/>
      <c r="L514" s="152"/>
      <c r="M514" s="157"/>
      <c r="T514" s="158"/>
      <c r="AT514" s="153" t="s">
        <v>148</v>
      </c>
      <c r="AU514" s="153" t="s">
        <v>81</v>
      </c>
      <c r="AV514" s="13" t="s">
        <v>81</v>
      </c>
      <c r="AW514" s="13" t="s">
        <v>32</v>
      </c>
      <c r="AX514" s="13" t="s">
        <v>79</v>
      </c>
      <c r="AY514" s="153" t="s">
        <v>137</v>
      </c>
    </row>
    <row r="515" spans="2:65" s="1" customFormat="1" ht="24.2" customHeight="1">
      <c r="B515" s="33"/>
      <c r="C515" s="128" t="s">
        <v>739</v>
      </c>
      <c r="D515" s="128" t="s">
        <v>139</v>
      </c>
      <c r="E515" s="129" t="s">
        <v>740</v>
      </c>
      <c r="F515" s="130" t="s">
        <v>741</v>
      </c>
      <c r="G515" s="131" t="s">
        <v>182</v>
      </c>
      <c r="H515" s="132">
        <v>1.093</v>
      </c>
      <c r="I515" s="133"/>
      <c r="J515" s="134">
        <f>ROUND(I515*H515,2)</f>
        <v>0</v>
      </c>
      <c r="K515" s="130" t="s">
        <v>143</v>
      </c>
      <c r="L515" s="33"/>
      <c r="M515" s="135" t="s">
        <v>19</v>
      </c>
      <c r="N515" s="136" t="s">
        <v>42</v>
      </c>
      <c r="P515" s="137">
        <f>O515*H515</f>
        <v>0</v>
      </c>
      <c r="Q515" s="137">
        <v>0</v>
      </c>
      <c r="R515" s="137">
        <f>Q515*H515</f>
        <v>0</v>
      </c>
      <c r="S515" s="137">
        <v>0</v>
      </c>
      <c r="T515" s="138">
        <f>S515*H515</f>
        <v>0</v>
      </c>
      <c r="AR515" s="139" t="s">
        <v>247</v>
      </c>
      <c r="AT515" s="139" t="s">
        <v>139</v>
      </c>
      <c r="AU515" s="139" t="s">
        <v>81</v>
      </c>
      <c r="AY515" s="18" t="s">
        <v>137</v>
      </c>
      <c r="BE515" s="140">
        <f>IF(N515="základní",J515,0)</f>
        <v>0</v>
      </c>
      <c r="BF515" s="140">
        <f>IF(N515="snížená",J515,0)</f>
        <v>0</v>
      </c>
      <c r="BG515" s="140">
        <f>IF(N515="zákl. přenesená",J515,0)</f>
        <v>0</v>
      </c>
      <c r="BH515" s="140">
        <f>IF(N515="sníž. přenesená",J515,0)</f>
        <v>0</v>
      </c>
      <c r="BI515" s="140">
        <f>IF(N515="nulová",J515,0)</f>
        <v>0</v>
      </c>
      <c r="BJ515" s="18" t="s">
        <v>79</v>
      </c>
      <c r="BK515" s="140">
        <f>ROUND(I515*H515,2)</f>
        <v>0</v>
      </c>
      <c r="BL515" s="18" t="s">
        <v>247</v>
      </c>
      <c r="BM515" s="139" t="s">
        <v>742</v>
      </c>
    </row>
    <row r="516" spans="2:65" s="1" customFormat="1" ht="11.25">
      <c r="B516" s="33"/>
      <c r="D516" s="141" t="s">
        <v>146</v>
      </c>
      <c r="F516" s="142" t="s">
        <v>743</v>
      </c>
      <c r="I516" s="143"/>
      <c r="L516" s="33"/>
      <c r="M516" s="144"/>
      <c r="T516" s="54"/>
      <c r="AT516" s="18" t="s">
        <v>146</v>
      </c>
      <c r="AU516" s="18" t="s">
        <v>81</v>
      </c>
    </row>
    <row r="517" spans="2:65" s="11" customFormat="1" ht="22.9" customHeight="1">
      <c r="B517" s="116"/>
      <c r="D517" s="117" t="s">
        <v>70</v>
      </c>
      <c r="E517" s="126" t="s">
        <v>744</v>
      </c>
      <c r="F517" s="126" t="s">
        <v>745</v>
      </c>
      <c r="I517" s="119"/>
      <c r="J517" s="127">
        <f>BK517</f>
        <v>0</v>
      </c>
      <c r="L517" s="116"/>
      <c r="M517" s="121"/>
      <c r="P517" s="122">
        <f>SUM(P518:P538)</f>
        <v>0</v>
      </c>
      <c r="R517" s="122">
        <f>SUM(R518:R538)</f>
        <v>0.19338871000000002</v>
      </c>
      <c r="T517" s="123">
        <f>SUM(T518:T538)</f>
        <v>0</v>
      </c>
      <c r="AR517" s="117" t="s">
        <v>81</v>
      </c>
      <c r="AT517" s="124" t="s">
        <v>70</v>
      </c>
      <c r="AU517" s="124" t="s">
        <v>79</v>
      </c>
      <c r="AY517" s="117" t="s">
        <v>137</v>
      </c>
      <c r="BK517" s="125">
        <f>SUM(BK518:BK538)</f>
        <v>0</v>
      </c>
    </row>
    <row r="518" spans="2:65" s="1" customFormat="1" ht="24.2" customHeight="1">
      <c r="B518" s="33"/>
      <c r="C518" s="128" t="s">
        <v>746</v>
      </c>
      <c r="D518" s="128" t="s">
        <v>139</v>
      </c>
      <c r="E518" s="129" t="s">
        <v>747</v>
      </c>
      <c r="F518" s="130" t="s">
        <v>748</v>
      </c>
      <c r="G518" s="131" t="s">
        <v>142</v>
      </c>
      <c r="H518" s="132">
        <v>10.06</v>
      </c>
      <c r="I518" s="133"/>
      <c r="J518" s="134">
        <f>ROUND(I518*H518,2)</f>
        <v>0</v>
      </c>
      <c r="K518" s="130" t="s">
        <v>143</v>
      </c>
      <c r="L518" s="33"/>
      <c r="M518" s="135" t="s">
        <v>19</v>
      </c>
      <c r="N518" s="136" t="s">
        <v>42</v>
      </c>
      <c r="P518" s="137">
        <f>O518*H518</f>
        <v>0</v>
      </c>
      <c r="Q518" s="137">
        <v>1.6080000000000001E-2</v>
      </c>
      <c r="R518" s="137">
        <f>Q518*H518</f>
        <v>0.16176480000000001</v>
      </c>
      <c r="S518" s="137">
        <v>0</v>
      </c>
      <c r="T518" s="138">
        <f>S518*H518</f>
        <v>0</v>
      </c>
      <c r="AR518" s="139" t="s">
        <v>247</v>
      </c>
      <c r="AT518" s="139" t="s">
        <v>139</v>
      </c>
      <c r="AU518" s="139" t="s">
        <v>81</v>
      </c>
      <c r="AY518" s="18" t="s">
        <v>137</v>
      </c>
      <c r="BE518" s="140">
        <f>IF(N518="základní",J518,0)</f>
        <v>0</v>
      </c>
      <c r="BF518" s="140">
        <f>IF(N518="snížená",J518,0)</f>
        <v>0</v>
      </c>
      <c r="BG518" s="140">
        <f>IF(N518="zákl. přenesená",J518,0)</f>
        <v>0</v>
      </c>
      <c r="BH518" s="140">
        <f>IF(N518="sníž. přenesená",J518,0)</f>
        <v>0</v>
      </c>
      <c r="BI518" s="140">
        <f>IF(N518="nulová",J518,0)</f>
        <v>0</v>
      </c>
      <c r="BJ518" s="18" t="s">
        <v>79</v>
      </c>
      <c r="BK518" s="140">
        <f>ROUND(I518*H518,2)</f>
        <v>0</v>
      </c>
      <c r="BL518" s="18" t="s">
        <v>247</v>
      </c>
      <c r="BM518" s="139" t="s">
        <v>749</v>
      </c>
    </row>
    <row r="519" spans="2:65" s="1" customFormat="1" ht="11.25">
      <c r="B519" s="33"/>
      <c r="D519" s="141" t="s">
        <v>146</v>
      </c>
      <c r="F519" s="142" t="s">
        <v>750</v>
      </c>
      <c r="I519" s="143"/>
      <c r="L519" s="33"/>
      <c r="M519" s="144"/>
      <c r="T519" s="54"/>
      <c r="AT519" s="18" t="s">
        <v>146</v>
      </c>
      <c r="AU519" s="18" t="s">
        <v>81</v>
      </c>
    </row>
    <row r="520" spans="2:65" s="12" customFormat="1" ht="11.25">
      <c r="B520" s="145"/>
      <c r="D520" s="146" t="s">
        <v>148</v>
      </c>
      <c r="E520" s="147" t="s">
        <v>19</v>
      </c>
      <c r="F520" s="148" t="s">
        <v>751</v>
      </c>
      <c r="H520" s="147" t="s">
        <v>19</v>
      </c>
      <c r="I520" s="149"/>
      <c r="L520" s="145"/>
      <c r="M520" s="150"/>
      <c r="T520" s="151"/>
      <c r="AT520" s="147" t="s">
        <v>148</v>
      </c>
      <c r="AU520" s="147" t="s">
        <v>81</v>
      </c>
      <c r="AV520" s="12" t="s">
        <v>79</v>
      </c>
      <c r="AW520" s="12" t="s">
        <v>32</v>
      </c>
      <c r="AX520" s="12" t="s">
        <v>71</v>
      </c>
      <c r="AY520" s="147" t="s">
        <v>137</v>
      </c>
    </row>
    <row r="521" spans="2:65" s="13" customFormat="1" ht="11.25">
      <c r="B521" s="152"/>
      <c r="D521" s="146" t="s">
        <v>148</v>
      </c>
      <c r="E521" s="153" t="s">
        <v>19</v>
      </c>
      <c r="F521" s="154" t="s">
        <v>752</v>
      </c>
      <c r="H521" s="155">
        <v>10.06</v>
      </c>
      <c r="I521" s="156"/>
      <c r="L521" s="152"/>
      <c r="M521" s="157"/>
      <c r="T521" s="158"/>
      <c r="AT521" s="153" t="s">
        <v>148</v>
      </c>
      <c r="AU521" s="153" t="s">
        <v>81</v>
      </c>
      <c r="AV521" s="13" t="s">
        <v>81</v>
      </c>
      <c r="AW521" s="13" t="s">
        <v>32</v>
      </c>
      <c r="AX521" s="13" t="s">
        <v>79</v>
      </c>
      <c r="AY521" s="153" t="s">
        <v>137</v>
      </c>
    </row>
    <row r="522" spans="2:65" s="1" customFormat="1" ht="24.2" customHeight="1">
      <c r="B522" s="33"/>
      <c r="C522" s="128" t="s">
        <v>753</v>
      </c>
      <c r="D522" s="128" t="s">
        <v>139</v>
      </c>
      <c r="E522" s="129" t="s">
        <v>754</v>
      </c>
      <c r="F522" s="130" t="s">
        <v>755</v>
      </c>
      <c r="G522" s="131" t="s">
        <v>142</v>
      </c>
      <c r="H522" s="132">
        <v>23.41</v>
      </c>
      <c r="I522" s="133"/>
      <c r="J522" s="134">
        <f>ROUND(I522*H522,2)</f>
        <v>0</v>
      </c>
      <c r="K522" s="130" t="s">
        <v>143</v>
      </c>
      <c r="L522" s="33"/>
      <c r="M522" s="135" t="s">
        <v>19</v>
      </c>
      <c r="N522" s="136" t="s">
        <v>42</v>
      </c>
      <c r="P522" s="137">
        <f>O522*H522</f>
        <v>0</v>
      </c>
      <c r="Q522" s="137">
        <v>0</v>
      </c>
      <c r="R522" s="137">
        <f>Q522*H522</f>
        <v>0</v>
      </c>
      <c r="S522" s="137">
        <v>0</v>
      </c>
      <c r="T522" s="138">
        <f>S522*H522</f>
        <v>0</v>
      </c>
      <c r="AR522" s="139" t="s">
        <v>247</v>
      </c>
      <c r="AT522" s="139" t="s">
        <v>139</v>
      </c>
      <c r="AU522" s="139" t="s">
        <v>81</v>
      </c>
      <c r="AY522" s="18" t="s">
        <v>137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8" t="s">
        <v>79</v>
      </c>
      <c r="BK522" s="140">
        <f>ROUND(I522*H522,2)</f>
        <v>0</v>
      </c>
      <c r="BL522" s="18" t="s">
        <v>247</v>
      </c>
      <c r="BM522" s="139" t="s">
        <v>756</v>
      </c>
    </row>
    <row r="523" spans="2:65" s="1" customFormat="1" ht="11.25">
      <c r="B523" s="33"/>
      <c r="D523" s="141" t="s">
        <v>146</v>
      </c>
      <c r="F523" s="142" t="s">
        <v>757</v>
      </c>
      <c r="I523" s="143"/>
      <c r="L523" s="33"/>
      <c r="M523" s="144"/>
      <c r="T523" s="54"/>
      <c r="AT523" s="18" t="s">
        <v>146</v>
      </c>
      <c r="AU523" s="18" t="s">
        <v>81</v>
      </c>
    </row>
    <row r="524" spans="2:65" s="12" customFormat="1" ht="11.25">
      <c r="B524" s="145"/>
      <c r="D524" s="146" t="s">
        <v>148</v>
      </c>
      <c r="E524" s="147" t="s">
        <v>19</v>
      </c>
      <c r="F524" s="148" t="s">
        <v>751</v>
      </c>
      <c r="H524" s="147" t="s">
        <v>19</v>
      </c>
      <c r="I524" s="149"/>
      <c r="L524" s="145"/>
      <c r="M524" s="150"/>
      <c r="T524" s="151"/>
      <c r="AT524" s="147" t="s">
        <v>148</v>
      </c>
      <c r="AU524" s="147" t="s">
        <v>81</v>
      </c>
      <c r="AV524" s="12" t="s">
        <v>79</v>
      </c>
      <c r="AW524" s="12" t="s">
        <v>32</v>
      </c>
      <c r="AX524" s="12" t="s">
        <v>71</v>
      </c>
      <c r="AY524" s="147" t="s">
        <v>137</v>
      </c>
    </row>
    <row r="525" spans="2:65" s="13" customFormat="1" ht="11.25">
      <c r="B525" s="152"/>
      <c r="D525" s="146" t="s">
        <v>148</v>
      </c>
      <c r="E525" s="153" t="s">
        <v>19</v>
      </c>
      <c r="F525" s="154" t="s">
        <v>752</v>
      </c>
      <c r="H525" s="155">
        <v>10.06</v>
      </c>
      <c r="I525" s="156"/>
      <c r="L525" s="152"/>
      <c r="M525" s="157"/>
      <c r="T525" s="158"/>
      <c r="AT525" s="153" t="s">
        <v>148</v>
      </c>
      <c r="AU525" s="153" t="s">
        <v>81</v>
      </c>
      <c r="AV525" s="13" t="s">
        <v>81</v>
      </c>
      <c r="AW525" s="13" t="s">
        <v>32</v>
      </c>
      <c r="AX525" s="13" t="s">
        <v>71</v>
      </c>
      <c r="AY525" s="153" t="s">
        <v>137</v>
      </c>
    </row>
    <row r="526" spans="2:65" s="12" customFormat="1" ht="11.25">
      <c r="B526" s="145"/>
      <c r="D526" s="146" t="s">
        <v>148</v>
      </c>
      <c r="E526" s="147" t="s">
        <v>19</v>
      </c>
      <c r="F526" s="148" t="s">
        <v>660</v>
      </c>
      <c r="H526" s="147" t="s">
        <v>19</v>
      </c>
      <c r="I526" s="149"/>
      <c r="L526" s="145"/>
      <c r="M526" s="150"/>
      <c r="T526" s="151"/>
      <c r="AT526" s="147" t="s">
        <v>148</v>
      </c>
      <c r="AU526" s="147" t="s">
        <v>81</v>
      </c>
      <c r="AV526" s="12" t="s">
        <v>79</v>
      </c>
      <c r="AW526" s="12" t="s">
        <v>32</v>
      </c>
      <c r="AX526" s="12" t="s">
        <v>71</v>
      </c>
      <c r="AY526" s="147" t="s">
        <v>137</v>
      </c>
    </row>
    <row r="527" spans="2:65" s="13" customFormat="1" ht="11.25">
      <c r="B527" s="152"/>
      <c r="D527" s="146" t="s">
        <v>148</v>
      </c>
      <c r="E527" s="153" t="s">
        <v>19</v>
      </c>
      <c r="F527" s="154" t="s">
        <v>758</v>
      </c>
      <c r="H527" s="155">
        <v>13.35</v>
      </c>
      <c r="I527" s="156"/>
      <c r="L527" s="152"/>
      <c r="M527" s="157"/>
      <c r="T527" s="158"/>
      <c r="AT527" s="153" t="s">
        <v>148</v>
      </c>
      <c r="AU527" s="153" t="s">
        <v>81</v>
      </c>
      <c r="AV527" s="13" t="s">
        <v>81</v>
      </c>
      <c r="AW527" s="13" t="s">
        <v>32</v>
      </c>
      <c r="AX527" s="13" t="s">
        <v>71</v>
      </c>
      <c r="AY527" s="153" t="s">
        <v>137</v>
      </c>
    </row>
    <row r="528" spans="2:65" s="14" customFormat="1" ht="11.25">
      <c r="B528" s="159"/>
      <c r="D528" s="146" t="s">
        <v>148</v>
      </c>
      <c r="E528" s="160" t="s">
        <v>19</v>
      </c>
      <c r="F528" s="161" t="s">
        <v>153</v>
      </c>
      <c r="H528" s="162">
        <v>23.41</v>
      </c>
      <c r="I528" s="163"/>
      <c r="L528" s="159"/>
      <c r="M528" s="164"/>
      <c r="T528" s="165"/>
      <c r="AT528" s="160" t="s">
        <v>148</v>
      </c>
      <c r="AU528" s="160" t="s">
        <v>81</v>
      </c>
      <c r="AV528" s="14" t="s">
        <v>144</v>
      </c>
      <c r="AW528" s="14" t="s">
        <v>32</v>
      </c>
      <c r="AX528" s="14" t="s">
        <v>79</v>
      </c>
      <c r="AY528" s="160" t="s">
        <v>137</v>
      </c>
    </row>
    <row r="529" spans="2:65" s="1" customFormat="1" ht="16.5" customHeight="1">
      <c r="B529" s="33"/>
      <c r="C529" s="173" t="s">
        <v>759</v>
      </c>
      <c r="D529" s="173" t="s">
        <v>204</v>
      </c>
      <c r="E529" s="174" t="s">
        <v>760</v>
      </c>
      <c r="F529" s="175" t="s">
        <v>761</v>
      </c>
      <c r="G529" s="176" t="s">
        <v>142</v>
      </c>
      <c r="H529" s="177">
        <v>26.300999999999998</v>
      </c>
      <c r="I529" s="178"/>
      <c r="J529" s="179">
        <f>ROUND(I529*H529,2)</f>
        <v>0</v>
      </c>
      <c r="K529" s="175" t="s">
        <v>143</v>
      </c>
      <c r="L529" s="180"/>
      <c r="M529" s="181" t="s">
        <v>19</v>
      </c>
      <c r="N529" s="182" t="s">
        <v>42</v>
      </c>
      <c r="P529" s="137">
        <f>O529*H529</f>
        <v>0</v>
      </c>
      <c r="Q529" s="137">
        <v>1.1E-4</v>
      </c>
      <c r="R529" s="137">
        <f>Q529*H529</f>
        <v>2.89311E-3</v>
      </c>
      <c r="S529" s="137">
        <v>0</v>
      </c>
      <c r="T529" s="138">
        <f>S529*H529</f>
        <v>0</v>
      </c>
      <c r="AR529" s="139" t="s">
        <v>373</v>
      </c>
      <c r="AT529" s="139" t="s">
        <v>204</v>
      </c>
      <c r="AU529" s="139" t="s">
        <v>81</v>
      </c>
      <c r="AY529" s="18" t="s">
        <v>137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79</v>
      </c>
      <c r="BK529" s="140">
        <f>ROUND(I529*H529,2)</f>
        <v>0</v>
      </c>
      <c r="BL529" s="18" t="s">
        <v>247</v>
      </c>
      <c r="BM529" s="139" t="s">
        <v>762</v>
      </c>
    </row>
    <row r="530" spans="2:65" s="13" customFormat="1" ht="11.25">
      <c r="B530" s="152"/>
      <c r="D530" s="146" t="s">
        <v>148</v>
      </c>
      <c r="F530" s="154" t="s">
        <v>763</v>
      </c>
      <c r="H530" s="155">
        <v>26.300999999999998</v>
      </c>
      <c r="I530" s="156"/>
      <c r="L530" s="152"/>
      <c r="M530" s="157"/>
      <c r="T530" s="158"/>
      <c r="AT530" s="153" t="s">
        <v>148</v>
      </c>
      <c r="AU530" s="153" t="s">
        <v>81</v>
      </c>
      <c r="AV530" s="13" t="s">
        <v>81</v>
      </c>
      <c r="AW530" s="13" t="s">
        <v>4</v>
      </c>
      <c r="AX530" s="13" t="s">
        <v>79</v>
      </c>
      <c r="AY530" s="153" t="s">
        <v>137</v>
      </c>
    </row>
    <row r="531" spans="2:65" s="1" customFormat="1" ht="24.2" customHeight="1">
      <c r="B531" s="33"/>
      <c r="C531" s="128" t="s">
        <v>764</v>
      </c>
      <c r="D531" s="128" t="s">
        <v>139</v>
      </c>
      <c r="E531" s="129" t="s">
        <v>765</v>
      </c>
      <c r="F531" s="130" t="s">
        <v>766</v>
      </c>
      <c r="G531" s="131" t="s">
        <v>142</v>
      </c>
      <c r="H531" s="132">
        <v>10.06</v>
      </c>
      <c r="I531" s="133"/>
      <c r="J531" s="134">
        <f>ROUND(I531*H531,2)</f>
        <v>0</v>
      </c>
      <c r="K531" s="130" t="s">
        <v>143</v>
      </c>
      <c r="L531" s="33"/>
      <c r="M531" s="135" t="s">
        <v>19</v>
      </c>
      <c r="N531" s="136" t="s">
        <v>42</v>
      </c>
      <c r="P531" s="137">
        <f>O531*H531</f>
        <v>0</v>
      </c>
      <c r="Q531" s="137">
        <v>0</v>
      </c>
      <c r="R531" s="137">
        <f>Q531*H531</f>
        <v>0</v>
      </c>
      <c r="S531" s="137">
        <v>0</v>
      </c>
      <c r="T531" s="138">
        <f>S531*H531</f>
        <v>0</v>
      </c>
      <c r="AR531" s="139" t="s">
        <v>247</v>
      </c>
      <c r="AT531" s="139" t="s">
        <v>139</v>
      </c>
      <c r="AU531" s="139" t="s">
        <v>81</v>
      </c>
      <c r="AY531" s="18" t="s">
        <v>137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8" t="s">
        <v>79</v>
      </c>
      <c r="BK531" s="140">
        <f>ROUND(I531*H531,2)</f>
        <v>0</v>
      </c>
      <c r="BL531" s="18" t="s">
        <v>247</v>
      </c>
      <c r="BM531" s="139" t="s">
        <v>767</v>
      </c>
    </row>
    <row r="532" spans="2:65" s="1" customFormat="1" ht="11.25">
      <c r="B532" s="33"/>
      <c r="D532" s="141" t="s">
        <v>146</v>
      </c>
      <c r="F532" s="142" t="s">
        <v>768</v>
      </c>
      <c r="I532" s="143"/>
      <c r="L532" s="33"/>
      <c r="M532" s="144"/>
      <c r="T532" s="54"/>
      <c r="AT532" s="18" t="s">
        <v>146</v>
      </c>
      <c r="AU532" s="18" t="s">
        <v>81</v>
      </c>
    </row>
    <row r="533" spans="2:65" s="12" customFormat="1" ht="11.25">
      <c r="B533" s="145"/>
      <c r="D533" s="146" t="s">
        <v>148</v>
      </c>
      <c r="E533" s="147" t="s">
        <v>19</v>
      </c>
      <c r="F533" s="148" t="s">
        <v>751</v>
      </c>
      <c r="H533" s="147" t="s">
        <v>19</v>
      </c>
      <c r="I533" s="149"/>
      <c r="L533" s="145"/>
      <c r="M533" s="150"/>
      <c r="T533" s="151"/>
      <c r="AT533" s="147" t="s">
        <v>148</v>
      </c>
      <c r="AU533" s="147" t="s">
        <v>81</v>
      </c>
      <c r="AV533" s="12" t="s">
        <v>79</v>
      </c>
      <c r="AW533" s="12" t="s">
        <v>32</v>
      </c>
      <c r="AX533" s="12" t="s">
        <v>71</v>
      </c>
      <c r="AY533" s="147" t="s">
        <v>137</v>
      </c>
    </row>
    <row r="534" spans="2:65" s="13" customFormat="1" ht="11.25">
      <c r="B534" s="152"/>
      <c r="D534" s="146" t="s">
        <v>148</v>
      </c>
      <c r="E534" s="153" t="s">
        <v>19</v>
      </c>
      <c r="F534" s="154" t="s">
        <v>752</v>
      </c>
      <c r="H534" s="155">
        <v>10.06</v>
      </c>
      <c r="I534" s="156"/>
      <c r="L534" s="152"/>
      <c r="M534" s="157"/>
      <c r="T534" s="158"/>
      <c r="AT534" s="153" t="s">
        <v>148</v>
      </c>
      <c r="AU534" s="153" t="s">
        <v>81</v>
      </c>
      <c r="AV534" s="13" t="s">
        <v>81</v>
      </c>
      <c r="AW534" s="13" t="s">
        <v>32</v>
      </c>
      <c r="AX534" s="13" t="s">
        <v>79</v>
      </c>
      <c r="AY534" s="153" t="s">
        <v>137</v>
      </c>
    </row>
    <row r="535" spans="2:65" s="1" customFormat="1" ht="16.5" customHeight="1">
      <c r="B535" s="33"/>
      <c r="C535" s="173" t="s">
        <v>769</v>
      </c>
      <c r="D535" s="173" t="s">
        <v>204</v>
      </c>
      <c r="E535" s="174" t="s">
        <v>770</v>
      </c>
      <c r="F535" s="175" t="s">
        <v>771</v>
      </c>
      <c r="G535" s="176" t="s">
        <v>142</v>
      </c>
      <c r="H535" s="177">
        <v>10.260999999999999</v>
      </c>
      <c r="I535" s="178"/>
      <c r="J535" s="179">
        <f>ROUND(I535*H535,2)</f>
        <v>0</v>
      </c>
      <c r="K535" s="175" t="s">
        <v>143</v>
      </c>
      <c r="L535" s="180"/>
      <c r="M535" s="181" t="s">
        <v>19</v>
      </c>
      <c r="N535" s="182" t="s">
        <v>42</v>
      </c>
      <c r="P535" s="137">
        <f>O535*H535</f>
        <v>0</v>
      </c>
      <c r="Q535" s="137">
        <v>2.8E-3</v>
      </c>
      <c r="R535" s="137">
        <f>Q535*H535</f>
        <v>2.8730799999999997E-2</v>
      </c>
      <c r="S535" s="137">
        <v>0</v>
      </c>
      <c r="T535" s="138">
        <f>S535*H535</f>
        <v>0</v>
      </c>
      <c r="AR535" s="139" t="s">
        <v>373</v>
      </c>
      <c r="AT535" s="139" t="s">
        <v>204</v>
      </c>
      <c r="AU535" s="139" t="s">
        <v>81</v>
      </c>
      <c r="AY535" s="18" t="s">
        <v>137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79</v>
      </c>
      <c r="BK535" s="140">
        <f>ROUND(I535*H535,2)</f>
        <v>0</v>
      </c>
      <c r="BL535" s="18" t="s">
        <v>247</v>
      </c>
      <c r="BM535" s="139" t="s">
        <v>772</v>
      </c>
    </row>
    <row r="536" spans="2:65" s="13" customFormat="1" ht="11.25">
      <c r="B536" s="152"/>
      <c r="D536" s="146" t="s">
        <v>148</v>
      </c>
      <c r="F536" s="154" t="s">
        <v>773</v>
      </c>
      <c r="H536" s="155">
        <v>10.260999999999999</v>
      </c>
      <c r="I536" s="156"/>
      <c r="L536" s="152"/>
      <c r="M536" s="157"/>
      <c r="T536" s="158"/>
      <c r="AT536" s="153" t="s">
        <v>148</v>
      </c>
      <c r="AU536" s="153" t="s">
        <v>81</v>
      </c>
      <c r="AV536" s="13" t="s">
        <v>81</v>
      </c>
      <c r="AW536" s="13" t="s">
        <v>4</v>
      </c>
      <c r="AX536" s="13" t="s">
        <v>79</v>
      </c>
      <c r="AY536" s="153" t="s">
        <v>137</v>
      </c>
    </row>
    <row r="537" spans="2:65" s="1" customFormat="1" ht="37.9" customHeight="1">
      <c r="B537" s="33"/>
      <c r="C537" s="128" t="s">
        <v>774</v>
      </c>
      <c r="D537" s="128" t="s">
        <v>139</v>
      </c>
      <c r="E537" s="129" t="s">
        <v>775</v>
      </c>
      <c r="F537" s="130" t="s">
        <v>776</v>
      </c>
      <c r="G537" s="131" t="s">
        <v>182</v>
      </c>
      <c r="H537" s="132">
        <v>0.193</v>
      </c>
      <c r="I537" s="133"/>
      <c r="J537" s="134">
        <f>ROUND(I537*H537,2)</f>
        <v>0</v>
      </c>
      <c r="K537" s="130" t="s">
        <v>143</v>
      </c>
      <c r="L537" s="33"/>
      <c r="M537" s="135" t="s">
        <v>19</v>
      </c>
      <c r="N537" s="136" t="s">
        <v>42</v>
      </c>
      <c r="P537" s="137">
        <f>O537*H537</f>
        <v>0</v>
      </c>
      <c r="Q537" s="137">
        <v>0</v>
      </c>
      <c r="R537" s="137">
        <f>Q537*H537</f>
        <v>0</v>
      </c>
      <c r="S537" s="137">
        <v>0</v>
      </c>
      <c r="T537" s="138">
        <f>S537*H537</f>
        <v>0</v>
      </c>
      <c r="AR537" s="139" t="s">
        <v>247</v>
      </c>
      <c r="AT537" s="139" t="s">
        <v>139</v>
      </c>
      <c r="AU537" s="139" t="s">
        <v>81</v>
      </c>
      <c r="AY537" s="18" t="s">
        <v>137</v>
      </c>
      <c r="BE537" s="140">
        <f>IF(N537="základní",J537,0)</f>
        <v>0</v>
      </c>
      <c r="BF537" s="140">
        <f>IF(N537="snížená",J537,0)</f>
        <v>0</v>
      </c>
      <c r="BG537" s="140">
        <f>IF(N537="zákl. přenesená",J537,0)</f>
        <v>0</v>
      </c>
      <c r="BH537" s="140">
        <f>IF(N537="sníž. přenesená",J537,0)</f>
        <v>0</v>
      </c>
      <c r="BI537" s="140">
        <f>IF(N537="nulová",J537,0)</f>
        <v>0</v>
      </c>
      <c r="BJ537" s="18" t="s">
        <v>79</v>
      </c>
      <c r="BK537" s="140">
        <f>ROUND(I537*H537,2)</f>
        <v>0</v>
      </c>
      <c r="BL537" s="18" t="s">
        <v>247</v>
      </c>
      <c r="BM537" s="139" t="s">
        <v>777</v>
      </c>
    </row>
    <row r="538" spans="2:65" s="1" customFormat="1" ht="11.25">
      <c r="B538" s="33"/>
      <c r="D538" s="141" t="s">
        <v>146</v>
      </c>
      <c r="F538" s="142" t="s">
        <v>778</v>
      </c>
      <c r="I538" s="143"/>
      <c r="L538" s="33"/>
      <c r="M538" s="144"/>
      <c r="T538" s="54"/>
      <c r="AT538" s="18" t="s">
        <v>146</v>
      </c>
      <c r="AU538" s="18" t="s">
        <v>81</v>
      </c>
    </row>
    <row r="539" spans="2:65" s="11" customFormat="1" ht="22.9" customHeight="1">
      <c r="B539" s="116"/>
      <c r="D539" s="117" t="s">
        <v>70</v>
      </c>
      <c r="E539" s="126" t="s">
        <v>779</v>
      </c>
      <c r="F539" s="126" t="s">
        <v>780</v>
      </c>
      <c r="I539" s="119"/>
      <c r="J539" s="127">
        <f>BK539</f>
        <v>0</v>
      </c>
      <c r="L539" s="116"/>
      <c r="M539" s="121"/>
      <c r="P539" s="122">
        <f>SUM(P540:P582)</f>
        <v>0</v>
      </c>
      <c r="R539" s="122">
        <f>SUM(R540:R582)</f>
        <v>9.8382120000000003E-2</v>
      </c>
      <c r="T539" s="123">
        <f>SUM(T540:T582)</f>
        <v>0</v>
      </c>
      <c r="AR539" s="117" t="s">
        <v>81</v>
      </c>
      <c r="AT539" s="124" t="s">
        <v>70</v>
      </c>
      <c r="AU539" s="124" t="s">
        <v>79</v>
      </c>
      <c r="AY539" s="117" t="s">
        <v>137</v>
      </c>
      <c r="BK539" s="125">
        <f>SUM(BK540:BK582)</f>
        <v>0</v>
      </c>
    </row>
    <row r="540" spans="2:65" s="1" customFormat="1" ht="16.5" customHeight="1">
      <c r="B540" s="33"/>
      <c r="C540" s="128" t="s">
        <v>781</v>
      </c>
      <c r="D540" s="128" t="s">
        <v>139</v>
      </c>
      <c r="E540" s="129" t="s">
        <v>782</v>
      </c>
      <c r="F540" s="130" t="s">
        <v>783</v>
      </c>
      <c r="G540" s="131" t="s">
        <v>142</v>
      </c>
      <c r="H540" s="132">
        <v>20.123999999999999</v>
      </c>
      <c r="I540" s="133"/>
      <c r="J540" s="134">
        <f>ROUND(I540*H540,2)</f>
        <v>0</v>
      </c>
      <c r="K540" s="130" t="s">
        <v>143</v>
      </c>
      <c r="L540" s="33"/>
      <c r="M540" s="135" t="s">
        <v>19</v>
      </c>
      <c r="N540" s="136" t="s">
        <v>42</v>
      </c>
      <c r="P540" s="137">
        <f>O540*H540</f>
        <v>0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247</v>
      </c>
      <c r="AT540" s="139" t="s">
        <v>139</v>
      </c>
      <c r="AU540" s="139" t="s">
        <v>81</v>
      </c>
      <c r="AY540" s="18" t="s">
        <v>137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79</v>
      </c>
      <c r="BK540" s="140">
        <f>ROUND(I540*H540,2)</f>
        <v>0</v>
      </c>
      <c r="BL540" s="18" t="s">
        <v>247</v>
      </c>
      <c r="BM540" s="139" t="s">
        <v>784</v>
      </c>
    </row>
    <row r="541" spans="2:65" s="1" customFormat="1" ht="11.25">
      <c r="B541" s="33"/>
      <c r="D541" s="141" t="s">
        <v>146</v>
      </c>
      <c r="F541" s="142" t="s">
        <v>785</v>
      </c>
      <c r="I541" s="143"/>
      <c r="L541" s="33"/>
      <c r="M541" s="144"/>
      <c r="T541" s="54"/>
      <c r="AT541" s="18" t="s">
        <v>146</v>
      </c>
      <c r="AU541" s="18" t="s">
        <v>81</v>
      </c>
    </row>
    <row r="542" spans="2:65" s="12" customFormat="1" ht="11.25">
      <c r="B542" s="145"/>
      <c r="D542" s="146" t="s">
        <v>148</v>
      </c>
      <c r="E542" s="147" t="s">
        <v>19</v>
      </c>
      <c r="F542" s="148" t="s">
        <v>714</v>
      </c>
      <c r="H542" s="147" t="s">
        <v>19</v>
      </c>
      <c r="I542" s="149"/>
      <c r="L542" s="145"/>
      <c r="M542" s="150"/>
      <c r="T542" s="151"/>
      <c r="AT542" s="147" t="s">
        <v>148</v>
      </c>
      <c r="AU542" s="147" t="s">
        <v>81</v>
      </c>
      <c r="AV542" s="12" t="s">
        <v>79</v>
      </c>
      <c r="AW542" s="12" t="s">
        <v>32</v>
      </c>
      <c r="AX542" s="12" t="s">
        <v>71</v>
      </c>
      <c r="AY542" s="147" t="s">
        <v>137</v>
      </c>
    </row>
    <row r="543" spans="2:65" s="13" customFormat="1" ht="11.25">
      <c r="B543" s="152"/>
      <c r="D543" s="146" t="s">
        <v>148</v>
      </c>
      <c r="E543" s="153" t="s">
        <v>19</v>
      </c>
      <c r="F543" s="154" t="s">
        <v>786</v>
      </c>
      <c r="H543" s="155">
        <v>20.123999999999999</v>
      </c>
      <c r="I543" s="156"/>
      <c r="L543" s="152"/>
      <c r="M543" s="157"/>
      <c r="T543" s="158"/>
      <c r="AT543" s="153" t="s">
        <v>148</v>
      </c>
      <c r="AU543" s="153" t="s">
        <v>81</v>
      </c>
      <c r="AV543" s="13" t="s">
        <v>81</v>
      </c>
      <c r="AW543" s="13" t="s">
        <v>32</v>
      </c>
      <c r="AX543" s="13" t="s">
        <v>79</v>
      </c>
      <c r="AY543" s="153" t="s">
        <v>137</v>
      </c>
    </row>
    <row r="544" spans="2:65" s="1" customFormat="1" ht="16.5" customHeight="1">
      <c r="B544" s="33"/>
      <c r="C544" s="173" t="s">
        <v>787</v>
      </c>
      <c r="D544" s="173" t="s">
        <v>204</v>
      </c>
      <c r="E544" s="174" t="s">
        <v>788</v>
      </c>
      <c r="F544" s="175" t="s">
        <v>789</v>
      </c>
      <c r="G544" s="176" t="s">
        <v>142</v>
      </c>
      <c r="H544" s="177">
        <v>23.143000000000001</v>
      </c>
      <c r="I544" s="178"/>
      <c r="J544" s="179">
        <f>ROUND(I544*H544,2)</f>
        <v>0</v>
      </c>
      <c r="K544" s="175" t="s">
        <v>143</v>
      </c>
      <c r="L544" s="180"/>
      <c r="M544" s="181" t="s">
        <v>19</v>
      </c>
      <c r="N544" s="182" t="s">
        <v>42</v>
      </c>
      <c r="P544" s="137">
        <f>O544*H544</f>
        <v>0</v>
      </c>
      <c r="Q544" s="137">
        <v>5.0000000000000001E-4</v>
      </c>
      <c r="R544" s="137">
        <f>Q544*H544</f>
        <v>1.15715E-2</v>
      </c>
      <c r="S544" s="137">
        <v>0</v>
      </c>
      <c r="T544" s="138">
        <f>S544*H544</f>
        <v>0</v>
      </c>
      <c r="AR544" s="139" t="s">
        <v>373</v>
      </c>
      <c r="AT544" s="139" t="s">
        <v>204</v>
      </c>
      <c r="AU544" s="139" t="s">
        <v>81</v>
      </c>
      <c r="AY544" s="18" t="s">
        <v>137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79</v>
      </c>
      <c r="BK544" s="140">
        <f>ROUND(I544*H544,2)</f>
        <v>0</v>
      </c>
      <c r="BL544" s="18" t="s">
        <v>247</v>
      </c>
      <c r="BM544" s="139" t="s">
        <v>790</v>
      </c>
    </row>
    <row r="545" spans="2:65" s="13" customFormat="1" ht="11.25">
      <c r="B545" s="152"/>
      <c r="D545" s="146" t="s">
        <v>148</v>
      </c>
      <c r="F545" s="154" t="s">
        <v>791</v>
      </c>
      <c r="H545" s="155">
        <v>23.143000000000001</v>
      </c>
      <c r="I545" s="156"/>
      <c r="L545" s="152"/>
      <c r="M545" s="157"/>
      <c r="T545" s="158"/>
      <c r="AT545" s="153" t="s">
        <v>148</v>
      </c>
      <c r="AU545" s="153" t="s">
        <v>81</v>
      </c>
      <c r="AV545" s="13" t="s">
        <v>81</v>
      </c>
      <c r="AW545" s="13" t="s">
        <v>4</v>
      </c>
      <c r="AX545" s="13" t="s">
        <v>79</v>
      </c>
      <c r="AY545" s="153" t="s">
        <v>137</v>
      </c>
    </row>
    <row r="546" spans="2:65" s="1" customFormat="1" ht="24.2" customHeight="1">
      <c r="B546" s="33"/>
      <c r="C546" s="128" t="s">
        <v>792</v>
      </c>
      <c r="D546" s="128" t="s">
        <v>139</v>
      </c>
      <c r="E546" s="129" t="s">
        <v>793</v>
      </c>
      <c r="F546" s="130" t="s">
        <v>794</v>
      </c>
      <c r="G546" s="131" t="s">
        <v>142</v>
      </c>
      <c r="H546" s="132">
        <v>20.123999999999999</v>
      </c>
      <c r="I546" s="133"/>
      <c r="J546" s="134">
        <f>ROUND(I546*H546,2)</f>
        <v>0</v>
      </c>
      <c r="K546" s="130" t="s">
        <v>143</v>
      </c>
      <c r="L546" s="33"/>
      <c r="M546" s="135" t="s">
        <v>19</v>
      </c>
      <c r="N546" s="136" t="s">
        <v>42</v>
      </c>
      <c r="P546" s="137">
        <f>O546*H546</f>
        <v>0</v>
      </c>
      <c r="Q546" s="137">
        <v>2.63E-3</v>
      </c>
      <c r="R546" s="137">
        <f>Q546*H546</f>
        <v>5.2926119999999993E-2</v>
      </c>
      <c r="S546" s="137">
        <v>0</v>
      </c>
      <c r="T546" s="138">
        <f>S546*H546</f>
        <v>0</v>
      </c>
      <c r="AR546" s="139" t="s">
        <v>247</v>
      </c>
      <c r="AT546" s="139" t="s">
        <v>139</v>
      </c>
      <c r="AU546" s="139" t="s">
        <v>81</v>
      </c>
      <c r="AY546" s="18" t="s">
        <v>137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79</v>
      </c>
      <c r="BK546" s="140">
        <f>ROUND(I546*H546,2)</f>
        <v>0</v>
      </c>
      <c r="BL546" s="18" t="s">
        <v>247</v>
      </c>
      <c r="BM546" s="139" t="s">
        <v>795</v>
      </c>
    </row>
    <row r="547" spans="2:65" s="1" customFormat="1" ht="11.25">
      <c r="B547" s="33"/>
      <c r="D547" s="141" t="s">
        <v>146</v>
      </c>
      <c r="F547" s="142" t="s">
        <v>796</v>
      </c>
      <c r="I547" s="143"/>
      <c r="L547" s="33"/>
      <c r="M547" s="144"/>
      <c r="T547" s="54"/>
      <c r="AT547" s="18" t="s">
        <v>146</v>
      </c>
      <c r="AU547" s="18" t="s">
        <v>81</v>
      </c>
    </row>
    <row r="548" spans="2:65" s="12" customFormat="1" ht="11.25">
      <c r="B548" s="145"/>
      <c r="D548" s="146" t="s">
        <v>148</v>
      </c>
      <c r="E548" s="147" t="s">
        <v>19</v>
      </c>
      <c r="F548" s="148" t="s">
        <v>714</v>
      </c>
      <c r="H548" s="147" t="s">
        <v>19</v>
      </c>
      <c r="I548" s="149"/>
      <c r="L548" s="145"/>
      <c r="M548" s="150"/>
      <c r="T548" s="151"/>
      <c r="AT548" s="147" t="s">
        <v>148</v>
      </c>
      <c r="AU548" s="147" t="s">
        <v>81</v>
      </c>
      <c r="AV548" s="12" t="s">
        <v>79</v>
      </c>
      <c r="AW548" s="12" t="s">
        <v>32</v>
      </c>
      <c r="AX548" s="12" t="s">
        <v>71</v>
      </c>
      <c r="AY548" s="147" t="s">
        <v>137</v>
      </c>
    </row>
    <row r="549" spans="2:65" s="13" customFormat="1" ht="11.25">
      <c r="B549" s="152"/>
      <c r="D549" s="146" t="s">
        <v>148</v>
      </c>
      <c r="E549" s="153" t="s">
        <v>19</v>
      </c>
      <c r="F549" s="154" t="s">
        <v>786</v>
      </c>
      <c r="H549" s="155">
        <v>20.123999999999999</v>
      </c>
      <c r="I549" s="156"/>
      <c r="L549" s="152"/>
      <c r="M549" s="157"/>
      <c r="T549" s="158"/>
      <c r="AT549" s="153" t="s">
        <v>148</v>
      </c>
      <c r="AU549" s="153" t="s">
        <v>81</v>
      </c>
      <c r="AV549" s="13" t="s">
        <v>81</v>
      </c>
      <c r="AW549" s="13" t="s">
        <v>32</v>
      </c>
      <c r="AX549" s="13" t="s">
        <v>79</v>
      </c>
      <c r="AY549" s="153" t="s">
        <v>137</v>
      </c>
    </row>
    <row r="550" spans="2:65" s="1" customFormat="1" ht="16.5" customHeight="1">
      <c r="B550" s="33"/>
      <c r="C550" s="128" t="s">
        <v>797</v>
      </c>
      <c r="D550" s="128" t="s">
        <v>139</v>
      </c>
      <c r="E550" s="129" t="s">
        <v>798</v>
      </c>
      <c r="F550" s="130" t="s">
        <v>799</v>
      </c>
      <c r="G550" s="131" t="s">
        <v>302</v>
      </c>
      <c r="H550" s="132">
        <v>13.15</v>
      </c>
      <c r="I550" s="133"/>
      <c r="J550" s="134">
        <f>ROUND(I550*H550,2)</f>
        <v>0</v>
      </c>
      <c r="K550" s="130" t="s">
        <v>143</v>
      </c>
      <c r="L550" s="33"/>
      <c r="M550" s="135" t="s">
        <v>19</v>
      </c>
      <c r="N550" s="136" t="s">
        <v>42</v>
      </c>
      <c r="P550" s="137">
        <f>O550*H550</f>
        <v>0</v>
      </c>
      <c r="Q550" s="137">
        <v>5.6999999999999998E-4</v>
      </c>
      <c r="R550" s="137">
        <f>Q550*H550</f>
        <v>7.4954999999999996E-3</v>
      </c>
      <c r="S550" s="137">
        <v>0</v>
      </c>
      <c r="T550" s="138">
        <f>S550*H550</f>
        <v>0</v>
      </c>
      <c r="AR550" s="139" t="s">
        <v>247</v>
      </c>
      <c r="AT550" s="139" t="s">
        <v>139</v>
      </c>
      <c r="AU550" s="139" t="s">
        <v>81</v>
      </c>
      <c r="AY550" s="18" t="s">
        <v>137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8" t="s">
        <v>79</v>
      </c>
      <c r="BK550" s="140">
        <f>ROUND(I550*H550,2)</f>
        <v>0</v>
      </c>
      <c r="BL550" s="18" t="s">
        <v>247</v>
      </c>
      <c r="BM550" s="139" t="s">
        <v>800</v>
      </c>
    </row>
    <row r="551" spans="2:65" s="1" customFormat="1" ht="11.25">
      <c r="B551" s="33"/>
      <c r="D551" s="141" t="s">
        <v>146</v>
      </c>
      <c r="F551" s="142" t="s">
        <v>801</v>
      </c>
      <c r="I551" s="143"/>
      <c r="L551" s="33"/>
      <c r="M551" s="144"/>
      <c r="T551" s="54"/>
      <c r="AT551" s="18" t="s">
        <v>146</v>
      </c>
      <c r="AU551" s="18" t="s">
        <v>81</v>
      </c>
    </row>
    <row r="552" spans="2:65" s="12" customFormat="1" ht="11.25">
      <c r="B552" s="145"/>
      <c r="D552" s="146" t="s">
        <v>148</v>
      </c>
      <c r="E552" s="147" t="s">
        <v>19</v>
      </c>
      <c r="F552" s="148" t="s">
        <v>802</v>
      </c>
      <c r="H552" s="147" t="s">
        <v>19</v>
      </c>
      <c r="I552" s="149"/>
      <c r="L552" s="145"/>
      <c r="M552" s="150"/>
      <c r="T552" s="151"/>
      <c r="AT552" s="147" t="s">
        <v>148</v>
      </c>
      <c r="AU552" s="147" t="s">
        <v>81</v>
      </c>
      <c r="AV552" s="12" t="s">
        <v>79</v>
      </c>
      <c r="AW552" s="12" t="s">
        <v>32</v>
      </c>
      <c r="AX552" s="12" t="s">
        <v>71</v>
      </c>
      <c r="AY552" s="147" t="s">
        <v>137</v>
      </c>
    </row>
    <row r="553" spans="2:65" s="13" customFormat="1" ht="11.25">
      <c r="B553" s="152"/>
      <c r="D553" s="146" t="s">
        <v>148</v>
      </c>
      <c r="E553" s="153" t="s">
        <v>19</v>
      </c>
      <c r="F553" s="154" t="s">
        <v>803</v>
      </c>
      <c r="H553" s="155">
        <v>13.15</v>
      </c>
      <c r="I553" s="156"/>
      <c r="L553" s="152"/>
      <c r="M553" s="157"/>
      <c r="T553" s="158"/>
      <c r="AT553" s="153" t="s">
        <v>148</v>
      </c>
      <c r="AU553" s="153" t="s">
        <v>81</v>
      </c>
      <c r="AV553" s="13" t="s">
        <v>81</v>
      </c>
      <c r="AW553" s="13" t="s">
        <v>32</v>
      </c>
      <c r="AX553" s="13" t="s">
        <v>79</v>
      </c>
      <c r="AY553" s="153" t="s">
        <v>137</v>
      </c>
    </row>
    <row r="554" spans="2:65" s="1" customFormat="1" ht="16.5" customHeight="1">
      <c r="B554" s="33"/>
      <c r="C554" s="128" t="s">
        <v>804</v>
      </c>
      <c r="D554" s="128" t="s">
        <v>139</v>
      </c>
      <c r="E554" s="129" t="s">
        <v>805</v>
      </c>
      <c r="F554" s="130" t="s">
        <v>806</v>
      </c>
      <c r="G554" s="131" t="s">
        <v>302</v>
      </c>
      <c r="H554" s="132">
        <v>13.15</v>
      </c>
      <c r="I554" s="133"/>
      <c r="J554" s="134">
        <f>ROUND(I554*H554,2)</f>
        <v>0</v>
      </c>
      <c r="K554" s="130" t="s">
        <v>143</v>
      </c>
      <c r="L554" s="33"/>
      <c r="M554" s="135" t="s">
        <v>19</v>
      </c>
      <c r="N554" s="136" t="s">
        <v>42</v>
      </c>
      <c r="P554" s="137">
        <f>O554*H554</f>
        <v>0</v>
      </c>
      <c r="Q554" s="137">
        <v>7.3999999999999999E-4</v>
      </c>
      <c r="R554" s="137">
        <f>Q554*H554</f>
        <v>9.7310000000000001E-3</v>
      </c>
      <c r="S554" s="137">
        <v>0</v>
      </c>
      <c r="T554" s="138">
        <f>S554*H554</f>
        <v>0</v>
      </c>
      <c r="AR554" s="139" t="s">
        <v>247</v>
      </c>
      <c r="AT554" s="139" t="s">
        <v>139</v>
      </c>
      <c r="AU554" s="139" t="s">
        <v>81</v>
      </c>
      <c r="AY554" s="18" t="s">
        <v>137</v>
      </c>
      <c r="BE554" s="140">
        <f>IF(N554="základní",J554,0)</f>
        <v>0</v>
      </c>
      <c r="BF554" s="140">
        <f>IF(N554="snížená",J554,0)</f>
        <v>0</v>
      </c>
      <c r="BG554" s="140">
        <f>IF(N554="zákl. přenesená",J554,0)</f>
        <v>0</v>
      </c>
      <c r="BH554" s="140">
        <f>IF(N554="sníž. přenesená",J554,0)</f>
        <v>0</v>
      </c>
      <c r="BI554" s="140">
        <f>IF(N554="nulová",J554,0)</f>
        <v>0</v>
      </c>
      <c r="BJ554" s="18" t="s">
        <v>79</v>
      </c>
      <c r="BK554" s="140">
        <f>ROUND(I554*H554,2)</f>
        <v>0</v>
      </c>
      <c r="BL554" s="18" t="s">
        <v>247</v>
      </c>
      <c r="BM554" s="139" t="s">
        <v>807</v>
      </c>
    </row>
    <row r="555" spans="2:65" s="1" customFormat="1" ht="11.25">
      <c r="B555" s="33"/>
      <c r="D555" s="141" t="s">
        <v>146</v>
      </c>
      <c r="F555" s="142" t="s">
        <v>808</v>
      </c>
      <c r="I555" s="143"/>
      <c r="L555" s="33"/>
      <c r="M555" s="144"/>
      <c r="T555" s="54"/>
      <c r="AT555" s="18" t="s">
        <v>146</v>
      </c>
      <c r="AU555" s="18" t="s">
        <v>81</v>
      </c>
    </row>
    <row r="556" spans="2:65" s="12" customFormat="1" ht="11.25">
      <c r="B556" s="145"/>
      <c r="D556" s="146" t="s">
        <v>148</v>
      </c>
      <c r="E556" s="147" t="s">
        <v>19</v>
      </c>
      <c r="F556" s="148" t="s">
        <v>809</v>
      </c>
      <c r="H556" s="147" t="s">
        <v>19</v>
      </c>
      <c r="I556" s="149"/>
      <c r="L556" s="145"/>
      <c r="M556" s="150"/>
      <c r="T556" s="151"/>
      <c r="AT556" s="147" t="s">
        <v>148</v>
      </c>
      <c r="AU556" s="147" t="s">
        <v>81</v>
      </c>
      <c r="AV556" s="12" t="s">
        <v>79</v>
      </c>
      <c r="AW556" s="12" t="s">
        <v>32</v>
      </c>
      <c r="AX556" s="12" t="s">
        <v>71</v>
      </c>
      <c r="AY556" s="147" t="s">
        <v>137</v>
      </c>
    </row>
    <row r="557" spans="2:65" s="13" customFormat="1" ht="11.25">
      <c r="B557" s="152"/>
      <c r="D557" s="146" t="s">
        <v>148</v>
      </c>
      <c r="E557" s="153" t="s">
        <v>19</v>
      </c>
      <c r="F557" s="154" t="s">
        <v>803</v>
      </c>
      <c r="H557" s="155">
        <v>13.15</v>
      </c>
      <c r="I557" s="156"/>
      <c r="L557" s="152"/>
      <c r="M557" s="157"/>
      <c r="T557" s="158"/>
      <c r="AT557" s="153" t="s">
        <v>148</v>
      </c>
      <c r="AU557" s="153" t="s">
        <v>81</v>
      </c>
      <c r="AV557" s="13" t="s">
        <v>81</v>
      </c>
      <c r="AW557" s="13" t="s">
        <v>32</v>
      </c>
      <c r="AX557" s="13" t="s">
        <v>79</v>
      </c>
      <c r="AY557" s="153" t="s">
        <v>137</v>
      </c>
    </row>
    <row r="558" spans="2:65" s="1" customFormat="1" ht="21.75" customHeight="1">
      <c r="B558" s="33"/>
      <c r="C558" s="128" t="s">
        <v>810</v>
      </c>
      <c r="D558" s="128" t="s">
        <v>139</v>
      </c>
      <c r="E558" s="129" t="s">
        <v>811</v>
      </c>
      <c r="F558" s="130" t="s">
        <v>812</v>
      </c>
      <c r="G558" s="131" t="s">
        <v>302</v>
      </c>
      <c r="H558" s="132">
        <v>5.2</v>
      </c>
      <c r="I558" s="133"/>
      <c r="J558" s="134">
        <f>ROUND(I558*H558,2)</f>
        <v>0</v>
      </c>
      <c r="K558" s="130" t="s">
        <v>143</v>
      </c>
      <c r="L558" s="33"/>
      <c r="M558" s="135" t="s">
        <v>19</v>
      </c>
      <c r="N558" s="136" t="s">
        <v>42</v>
      </c>
      <c r="P558" s="137">
        <f>O558*H558</f>
        <v>0</v>
      </c>
      <c r="Q558" s="137">
        <v>5.5999999999999995E-4</v>
      </c>
      <c r="R558" s="137">
        <f>Q558*H558</f>
        <v>2.9119999999999997E-3</v>
      </c>
      <c r="S558" s="137">
        <v>0</v>
      </c>
      <c r="T558" s="138">
        <f>S558*H558</f>
        <v>0</v>
      </c>
      <c r="AR558" s="139" t="s">
        <v>247</v>
      </c>
      <c r="AT558" s="139" t="s">
        <v>139</v>
      </c>
      <c r="AU558" s="139" t="s">
        <v>81</v>
      </c>
      <c r="AY558" s="18" t="s">
        <v>137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79</v>
      </c>
      <c r="BK558" s="140">
        <f>ROUND(I558*H558,2)</f>
        <v>0</v>
      </c>
      <c r="BL558" s="18" t="s">
        <v>247</v>
      </c>
      <c r="BM558" s="139" t="s">
        <v>813</v>
      </c>
    </row>
    <row r="559" spans="2:65" s="1" customFormat="1" ht="11.25">
      <c r="B559" s="33"/>
      <c r="D559" s="141" t="s">
        <v>146</v>
      </c>
      <c r="F559" s="142" t="s">
        <v>814</v>
      </c>
      <c r="I559" s="143"/>
      <c r="L559" s="33"/>
      <c r="M559" s="144"/>
      <c r="T559" s="54"/>
      <c r="AT559" s="18" t="s">
        <v>146</v>
      </c>
      <c r="AU559" s="18" t="s">
        <v>81</v>
      </c>
    </row>
    <row r="560" spans="2:65" s="12" customFormat="1" ht="11.25">
      <c r="B560" s="145"/>
      <c r="D560" s="146" t="s">
        <v>148</v>
      </c>
      <c r="E560" s="147" t="s">
        <v>19</v>
      </c>
      <c r="F560" s="148" t="s">
        <v>815</v>
      </c>
      <c r="H560" s="147" t="s">
        <v>19</v>
      </c>
      <c r="I560" s="149"/>
      <c r="L560" s="145"/>
      <c r="M560" s="150"/>
      <c r="T560" s="151"/>
      <c r="AT560" s="147" t="s">
        <v>148</v>
      </c>
      <c r="AU560" s="147" t="s">
        <v>81</v>
      </c>
      <c r="AV560" s="12" t="s">
        <v>79</v>
      </c>
      <c r="AW560" s="12" t="s">
        <v>32</v>
      </c>
      <c r="AX560" s="12" t="s">
        <v>71</v>
      </c>
      <c r="AY560" s="147" t="s">
        <v>137</v>
      </c>
    </row>
    <row r="561" spans="2:65" s="13" customFormat="1" ht="11.25">
      <c r="B561" s="152"/>
      <c r="D561" s="146" t="s">
        <v>148</v>
      </c>
      <c r="E561" s="153" t="s">
        <v>19</v>
      </c>
      <c r="F561" s="154" t="s">
        <v>816</v>
      </c>
      <c r="H561" s="155">
        <v>5.2</v>
      </c>
      <c r="I561" s="156"/>
      <c r="L561" s="152"/>
      <c r="M561" s="157"/>
      <c r="T561" s="158"/>
      <c r="AT561" s="153" t="s">
        <v>148</v>
      </c>
      <c r="AU561" s="153" t="s">
        <v>81</v>
      </c>
      <c r="AV561" s="13" t="s">
        <v>81</v>
      </c>
      <c r="AW561" s="13" t="s">
        <v>32</v>
      </c>
      <c r="AX561" s="13" t="s">
        <v>79</v>
      </c>
      <c r="AY561" s="153" t="s">
        <v>137</v>
      </c>
    </row>
    <row r="562" spans="2:65" s="1" customFormat="1" ht="21.75" customHeight="1">
      <c r="B562" s="33"/>
      <c r="C562" s="128" t="s">
        <v>817</v>
      </c>
      <c r="D562" s="128" t="s">
        <v>139</v>
      </c>
      <c r="E562" s="129" t="s">
        <v>818</v>
      </c>
      <c r="F562" s="130" t="s">
        <v>819</v>
      </c>
      <c r="G562" s="131" t="s">
        <v>302</v>
      </c>
      <c r="H562" s="132">
        <v>5.2</v>
      </c>
      <c r="I562" s="133"/>
      <c r="J562" s="134">
        <f>ROUND(I562*H562,2)</f>
        <v>0</v>
      </c>
      <c r="K562" s="130" t="s">
        <v>143</v>
      </c>
      <c r="L562" s="33"/>
      <c r="M562" s="135" t="s">
        <v>19</v>
      </c>
      <c r="N562" s="136" t="s">
        <v>42</v>
      </c>
      <c r="P562" s="137">
        <f>O562*H562</f>
        <v>0</v>
      </c>
      <c r="Q562" s="137">
        <v>8.8999999999999995E-4</v>
      </c>
      <c r="R562" s="137">
        <f>Q562*H562</f>
        <v>4.6280000000000002E-3</v>
      </c>
      <c r="S562" s="137">
        <v>0</v>
      </c>
      <c r="T562" s="138">
        <f>S562*H562</f>
        <v>0</v>
      </c>
      <c r="AR562" s="139" t="s">
        <v>247</v>
      </c>
      <c r="AT562" s="139" t="s">
        <v>139</v>
      </c>
      <c r="AU562" s="139" t="s">
        <v>81</v>
      </c>
      <c r="AY562" s="18" t="s">
        <v>137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8" t="s">
        <v>79</v>
      </c>
      <c r="BK562" s="140">
        <f>ROUND(I562*H562,2)</f>
        <v>0</v>
      </c>
      <c r="BL562" s="18" t="s">
        <v>247</v>
      </c>
      <c r="BM562" s="139" t="s">
        <v>820</v>
      </c>
    </row>
    <row r="563" spans="2:65" s="1" customFormat="1" ht="11.25">
      <c r="B563" s="33"/>
      <c r="D563" s="141" t="s">
        <v>146</v>
      </c>
      <c r="F563" s="142" t="s">
        <v>821</v>
      </c>
      <c r="I563" s="143"/>
      <c r="L563" s="33"/>
      <c r="M563" s="144"/>
      <c r="T563" s="54"/>
      <c r="AT563" s="18" t="s">
        <v>146</v>
      </c>
      <c r="AU563" s="18" t="s">
        <v>81</v>
      </c>
    </row>
    <row r="564" spans="2:65" s="12" customFormat="1" ht="11.25">
      <c r="B564" s="145"/>
      <c r="D564" s="146" t="s">
        <v>148</v>
      </c>
      <c r="E564" s="147" t="s">
        <v>19</v>
      </c>
      <c r="F564" s="148" t="s">
        <v>822</v>
      </c>
      <c r="H564" s="147" t="s">
        <v>19</v>
      </c>
      <c r="I564" s="149"/>
      <c r="L564" s="145"/>
      <c r="M564" s="150"/>
      <c r="T564" s="151"/>
      <c r="AT564" s="147" t="s">
        <v>148</v>
      </c>
      <c r="AU564" s="147" t="s">
        <v>81</v>
      </c>
      <c r="AV564" s="12" t="s">
        <v>79</v>
      </c>
      <c r="AW564" s="12" t="s">
        <v>32</v>
      </c>
      <c r="AX564" s="12" t="s">
        <v>71</v>
      </c>
      <c r="AY564" s="147" t="s">
        <v>137</v>
      </c>
    </row>
    <row r="565" spans="2:65" s="13" customFormat="1" ht="11.25">
      <c r="B565" s="152"/>
      <c r="D565" s="146" t="s">
        <v>148</v>
      </c>
      <c r="E565" s="153" t="s">
        <v>19</v>
      </c>
      <c r="F565" s="154" t="s">
        <v>816</v>
      </c>
      <c r="H565" s="155">
        <v>5.2</v>
      </c>
      <c r="I565" s="156"/>
      <c r="L565" s="152"/>
      <c r="M565" s="157"/>
      <c r="T565" s="158"/>
      <c r="AT565" s="153" t="s">
        <v>148</v>
      </c>
      <c r="AU565" s="153" t="s">
        <v>81</v>
      </c>
      <c r="AV565" s="13" t="s">
        <v>81</v>
      </c>
      <c r="AW565" s="13" t="s">
        <v>32</v>
      </c>
      <c r="AX565" s="13" t="s">
        <v>79</v>
      </c>
      <c r="AY565" s="153" t="s">
        <v>137</v>
      </c>
    </row>
    <row r="566" spans="2:65" s="1" customFormat="1" ht="16.5" customHeight="1">
      <c r="B566" s="33"/>
      <c r="C566" s="128" t="s">
        <v>823</v>
      </c>
      <c r="D566" s="128" t="s">
        <v>139</v>
      </c>
      <c r="E566" s="129" t="s">
        <v>824</v>
      </c>
      <c r="F566" s="130" t="s">
        <v>825</v>
      </c>
      <c r="G566" s="131" t="s">
        <v>302</v>
      </c>
      <c r="H566" s="132">
        <v>1.4</v>
      </c>
      <c r="I566" s="133"/>
      <c r="J566" s="134">
        <f>ROUND(I566*H566,2)</f>
        <v>0</v>
      </c>
      <c r="K566" s="130" t="s">
        <v>143</v>
      </c>
      <c r="L566" s="33"/>
      <c r="M566" s="135" t="s">
        <v>19</v>
      </c>
      <c r="N566" s="136" t="s">
        <v>42</v>
      </c>
      <c r="P566" s="137">
        <f>O566*H566</f>
        <v>0</v>
      </c>
      <c r="Q566" s="137">
        <v>1.08E-3</v>
      </c>
      <c r="R566" s="137">
        <f>Q566*H566</f>
        <v>1.5119999999999999E-3</v>
      </c>
      <c r="S566" s="137">
        <v>0</v>
      </c>
      <c r="T566" s="138">
        <f>S566*H566</f>
        <v>0</v>
      </c>
      <c r="AR566" s="139" t="s">
        <v>247</v>
      </c>
      <c r="AT566" s="139" t="s">
        <v>139</v>
      </c>
      <c r="AU566" s="139" t="s">
        <v>81</v>
      </c>
      <c r="AY566" s="18" t="s">
        <v>137</v>
      </c>
      <c r="BE566" s="140">
        <f>IF(N566="základní",J566,0)</f>
        <v>0</v>
      </c>
      <c r="BF566" s="140">
        <f>IF(N566="snížená",J566,0)</f>
        <v>0</v>
      </c>
      <c r="BG566" s="140">
        <f>IF(N566="zákl. přenesená",J566,0)</f>
        <v>0</v>
      </c>
      <c r="BH566" s="140">
        <f>IF(N566="sníž. přenesená",J566,0)</f>
        <v>0</v>
      </c>
      <c r="BI566" s="140">
        <f>IF(N566="nulová",J566,0)</f>
        <v>0</v>
      </c>
      <c r="BJ566" s="18" t="s">
        <v>79</v>
      </c>
      <c r="BK566" s="140">
        <f>ROUND(I566*H566,2)</f>
        <v>0</v>
      </c>
      <c r="BL566" s="18" t="s">
        <v>247</v>
      </c>
      <c r="BM566" s="139" t="s">
        <v>826</v>
      </c>
    </row>
    <row r="567" spans="2:65" s="1" customFormat="1" ht="11.25">
      <c r="B567" s="33"/>
      <c r="D567" s="141" t="s">
        <v>146</v>
      </c>
      <c r="F567" s="142" t="s">
        <v>827</v>
      </c>
      <c r="I567" s="143"/>
      <c r="L567" s="33"/>
      <c r="M567" s="144"/>
      <c r="T567" s="54"/>
      <c r="AT567" s="18" t="s">
        <v>146</v>
      </c>
      <c r="AU567" s="18" t="s">
        <v>81</v>
      </c>
    </row>
    <row r="568" spans="2:65" s="12" customFormat="1" ht="11.25">
      <c r="B568" s="145"/>
      <c r="D568" s="146" t="s">
        <v>148</v>
      </c>
      <c r="E568" s="147" t="s">
        <v>19</v>
      </c>
      <c r="F568" s="148" t="s">
        <v>828</v>
      </c>
      <c r="H568" s="147" t="s">
        <v>19</v>
      </c>
      <c r="I568" s="149"/>
      <c r="L568" s="145"/>
      <c r="M568" s="150"/>
      <c r="T568" s="151"/>
      <c r="AT568" s="147" t="s">
        <v>148</v>
      </c>
      <c r="AU568" s="147" t="s">
        <v>81</v>
      </c>
      <c r="AV568" s="12" t="s">
        <v>79</v>
      </c>
      <c r="AW568" s="12" t="s">
        <v>32</v>
      </c>
      <c r="AX568" s="12" t="s">
        <v>71</v>
      </c>
      <c r="AY568" s="147" t="s">
        <v>137</v>
      </c>
    </row>
    <row r="569" spans="2:65" s="13" customFormat="1" ht="11.25">
      <c r="B569" s="152"/>
      <c r="D569" s="146" t="s">
        <v>148</v>
      </c>
      <c r="E569" s="153" t="s">
        <v>19</v>
      </c>
      <c r="F569" s="154" t="s">
        <v>829</v>
      </c>
      <c r="H569" s="155">
        <v>1.4</v>
      </c>
      <c r="I569" s="156"/>
      <c r="L569" s="152"/>
      <c r="M569" s="157"/>
      <c r="T569" s="158"/>
      <c r="AT569" s="153" t="s">
        <v>148</v>
      </c>
      <c r="AU569" s="153" t="s">
        <v>81</v>
      </c>
      <c r="AV569" s="13" t="s">
        <v>81</v>
      </c>
      <c r="AW569" s="13" t="s">
        <v>32</v>
      </c>
      <c r="AX569" s="13" t="s">
        <v>79</v>
      </c>
      <c r="AY569" s="153" t="s">
        <v>137</v>
      </c>
    </row>
    <row r="570" spans="2:65" s="1" customFormat="1" ht="16.5" customHeight="1">
      <c r="B570" s="33"/>
      <c r="C570" s="128" t="s">
        <v>830</v>
      </c>
      <c r="D570" s="128" t="s">
        <v>139</v>
      </c>
      <c r="E570" s="129" t="s">
        <v>831</v>
      </c>
      <c r="F570" s="130" t="s">
        <v>832</v>
      </c>
      <c r="G570" s="131" t="s">
        <v>302</v>
      </c>
      <c r="H570" s="132">
        <v>5.2</v>
      </c>
      <c r="I570" s="133"/>
      <c r="J570" s="134">
        <f>ROUND(I570*H570,2)</f>
        <v>0</v>
      </c>
      <c r="K570" s="130" t="s">
        <v>143</v>
      </c>
      <c r="L570" s="33"/>
      <c r="M570" s="135" t="s">
        <v>19</v>
      </c>
      <c r="N570" s="136" t="s">
        <v>42</v>
      </c>
      <c r="P570" s="137">
        <f>O570*H570</f>
        <v>0</v>
      </c>
      <c r="Q570" s="137">
        <v>9.1E-4</v>
      </c>
      <c r="R570" s="137">
        <f>Q570*H570</f>
        <v>4.7320000000000001E-3</v>
      </c>
      <c r="S570" s="137">
        <v>0</v>
      </c>
      <c r="T570" s="138">
        <f>S570*H570</f>
        <v>0</v>
      </c>
      <c r="AR570" s="139" t="s">
        <v>247</v>
      </c>
      <c r="AT570" s="139" t="s">
        <v>139</v>
      </c>
      <c r="AU570" s="139" t="s">
        <v>81</v>
      </c>
      <c r="AY570" s="18" t="s">
        <v>137</v>
      </c>
      <c r="BE570" s="140">
        <f>IF(N570="základní",J570,0)</f>
        <v>0</v>
      </c>
      <c r="BF570" s="140">
        <f>IF(N570="snížená",J570,0)</f>
        <v>0</v>
      </c>
      <c r="BG570" s="140">
        <f>IF(N570="zákl. přenesená",J570,0)</f>
        <v>0</v>
      </c>
      <c r="BH570" s="140">
        <f>IF(N570="sníž. přenesená",J570,0)</f>
        <v>0</v>
      </c>
      <c r="BI570" s="140">
        <f>IF(N570="nulová",J570,0)</f>
        <v>0</v>
      </c>
      <c r="BJ570" s="18" t="s">
        <v>79</v>
      </c>
      <c r="BK570" s="140">
        <f>ROUND(I570*H570,2)</f>
        <v>0</v>
      </c>
      <c r="BL570" s="18" t="s">
        <v>247</v>
      </c>
      <c r="BM570" s="139" t="s">
        <v>833</v>
      </c>
    </row>
    <row r="571" spans="2:65" s="1" customFormat="1" ht="11.25">
      <c r="B571" s="33"/>
      <c r="D571" s="141" t="s">
        <v>146</v>
      </c>
      <c r="F571" s="142" t="s">
        <v>834</v>
      </c>
      <c r="I571" s="143"/>
      <c r="L571" s="33"/>
      <c r="M571" s="144"/>
      <c r="T571" s="54"/>
      <c r="AT571" s="18" t="s">
        <v>146</v>
      </c>
      <c r="AU571" s="18" t="s">
        <v>81</v>
      </c>
    </row>
    <row r="572" spans="2:65" s="12" customFormat="1" ht="11.25">
      <c r="B572" s="145"/>
      <c r="D572" s="146" t="s">
        <v>148</v>
      </c>
      <c r="E572" s="147" t="s">
        <v>19</v>
      </c>
      <c r="F572" s="148" t="s">
        <v>835</v>
      </c>
      <c r="H572" s="147" t="s">
        <v>19</v>
      </c>
      <c r="I572" s="149"/>
      <c r="L572" s="145"/>
      <c r="M572" s="150"/>
      <c r="T572" s="151"/>
      <c r="AT572" s="147" t="s">
        <v>148</v>
      </c>
      <c r="AU572" s="147" t="s">
        <v>81</v>
      </c>
      <c r="AV572" s="12" t="s">
        <v>79</v>
      </c>
      <c r="AW572" s="12" t="s">
        <v>32</v>
      </c>
      <c r="AX572" s="12" t="s">
        <v>71</v>
      </c>
      <c r="AY572" s="147" t="s">
        <v>137</v>
      </c>
    </row>
    <row r="573" spans="2:65" s="13" customFormat="1" ht="11.25">
      <c r="B573" s="152"/>
      <c r="D573" s="146" t="s">
        <v>148</v>
      </c>
      <c r="E573" s="153" t="s">
        <v>19</v>
      </c>
      <c r="F573" s="154" t="s">
        <v>816</v>
      </c>
      <c r="H573" s="155">
        <v>5.2</v>
      </c>
      <c r="I573" s="156"/>
      <c r="L573" s="152"/>
      <c r="M573" s="157"/>
      <c r="T573" s="158"/>
      <c r="AT573" s="153" t="s">
        <v>148</v>
      </c>
      <c r="AU573" s="153" t="s">
        <v>81</v>
      </c>
      <c r="AV573" s="13" t="s">
        <v>81</v>
      </c>
      <c r="AW573" s="13" t="s">
        <v>32</v>
      </c>
      <c r="AX573" s="13" t="s">
        <v>79</v>
      </c>
      <c r="AY573" s="153" t="s">
        <v>137</v>
      </c>
    </row>
    <row r="574" spans="2:65" s="1" customFormat="1" ht="24.2" customHeight="1">
      <c r="B574" s="33"/>
      <c r="C574" s="128" t="s">
        <v>836</v>
      </c>
      <c r="D574" s="128" t="s">
        <v>139</v>
      </c>
      <c r="E574" s="129" t="s">
        <v>837</v>
      </c>
      <c r="F574" s="130" t="s">
        <v>838</v>
      </c>
      <c r="G574" s="131" t="s">
        <v>273</v>
      </c>
      <c r="H574" s="132">
        <v>1</v>
      </c>
      <c r="I574" s="133"/>
      <c r="J574" s="134">
        <f>ROUND(I574*H574,2)</f>
        <v>0</v>
      </c>
      <c r="K574" s="130" t="s">
        <v>143</v>
      </c>
      <c r="L574" s="33"/>
      <c r="M574" s="135" t="s">
        <v>19</v>
      </c>
      <c r="N574" s="136" t="s">
        <v>42</v>
      </c>
      <c r="P574" s="137">
        <f>O574*H574</f>
        <v>0</v>
      </c>
      <c r="Q574" s="137">
        <v>1.9000000000000001E-4</v>
      </c>
      <c r="R574" s="137">
        <f>Q574*H574</f>
        <v>1.9000000000000001E-4</v>
      </c>
      <c r="S574" s="137">
        <v>0</v>
      </c>
      <c r="T574" s="138">
        <f>S574*H574</f>
        <v>0</v>
      </c>
      <c r="AR574" s="139" t="s">
        <v>247</v>
      </c>
      <c r="AT574" s="139" t="s">
        <v>139</v>
      </c>
      <c r="AU574" s="139" t="s">
        <v>81</v>
      </c>
      <c r="AY574" s="18" t="s">
        <v>137</v>
      </c>
      <c r="BE574" s="140">
        <f>IF(N574="základní",J574,0)</f>
        <v>0</v>
      </c>
      <c r="BF574" s="140">
        <f>IF(N574="snížená",J574,0)</f>
        <v>0</v>
      </c>
      <c r="BG574" s="140">
        <f>IF(N574="zákl. přenesená",J574,0)</f>
        <v>0</v>
      </c>
      <c r="BH574" s="140">
        <f>IF(N574="sníž. přenesená",J574,0)</f>
        <v>0</v>
      </c>
      <c r="BI574" s="140">
        <f>IF(N574="nulová",J574,0)</f>
        <v>0</v>
      </c>
      <c r="BJ574" s="18" t="s">
        <v>79</v>
      </c>
      <c r="BK574" s="140">
        <f>ROUND(I574*H574,2)</f>
        <v>0</v>
      </c>
      <c r="BL574" s="18" t="s">
        <v>247</v>
      </c>
      <c r="BM574" s="139" t="s">
        <v>839</v>
      </c>
    </row>
    <row r="575" spans="2:65" s="1" customFormat="1" ht="11.25">
      <c r="B575" s="33"/>
      <c r="D575" s="141" t="s">
        <v>146</v>
      </c>
      <c r="F575" s="142" t="s">
        <v>840</v>
      </c>
      <c r="I575" s="143"/>
      <c r="L575" s="33"/>
      <c r="M575" s="144"/>
      <c r="T575" s="54"/>
      <c r="AT575" s="18" t="s">
        <v>146</v>
      </c>
      <c r="AU575" s="18" t="s">
        <v>81</v>
      </c>
    </row>
    <row r="576" spans="2:65" s="1" customFormat="1" ht="16.5" customHeight="1">
      <c r="B576" s="33"/>
      <c r="C576" s="128" t="s">
        <v>841</v>
      </c>
      <c r="D576" s="128" t="s">
        <v>139</v>
      </c>
      <c r="E576" s="129" t="s">
        <v>842</v>
      </c>
      <c r="F576" s="130" t="s">
        <v>843</v>
      </c>
      <c r="G576" s="131" t="s">
        <v>302</v>
      </c>
      <c r="H576" s="132">
        <v>2.2999999999999998</v>
      </c>
      <c r="I576" s="133"/>
      <c r="J576" s="134">
        <f>ROUND(I576*H576,2)</f>
        <v>0</v>
      </c>
      <c r="K576" s="130" t="s">
        <v>143</v>
      </c>
      <c r="L576" s="33"/>
      <c r="M576" s="135" t="s">
        <v>19</v>
      </c>
      <c r="N576" s="136" t="s">
        <v>42</v>
      </c>
      <c r="P576" s="137">
        <f>O576*H576</f>
        <v>0</v>
      </c>
      <c r="Q576" s="137">
        <v>1.08E-3</v>
      </c>
      <c r="R576" s="137">
        <f>Q576*H576</f>
        <v>2.4839999999999997E-3</v>
      </c>
      <c r="S576" s="137">
        <v>0</v>
      </c>
      <c r="T576" s="138">
        <f>S576*H576</f>
        <v>0</v>
      </c>
      <c r="AR576" s="139" t="s">
        <v>247</v>
      </c>
      <c r="AT576" s="139" t="s">
        <v>139</v>
      </c>
      <c r="AU576" s="139" t="s">
        <v>81</v>
      </c>
      <c r="AY576" s="18" t="s">
        <v>137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18" t="s">
        <v>79</v>
      </c>
      <c r="BK576" s="140">
        <f>ROUND(I576*H576,2)</f>
        <v>0</v>
      </c>
      <c r="BL576" s="18" t="s">
        <v>247</v>
      </c>
      <c r="BM576" s="139" t="s">
        <v>844</v>
      </c>
    </row>
    <row r="577" spans="2:65" s="1" customFormat="1" ht="11.25">
      <c r="B577" s="33"/>
      <c r="D577" s="141" t="s">
        <v>146</v>
      </c>
      <c r="F577" s="142" t="s">
        <v>845</v>
      </c>
      <c r="I577" s="143"/>
      <c r="L577" s="33"/>
      <c r="M577" s="144"/>
      <c r="T577" s="54"/>
      <c r="AT577" s="18" t="s">
        <v>146</v>
      </c>
      <c r="AU577" s="18" t="s">
        <v>81</v>
      </c>
    </row>
    <row r="578" spans="2:65" s="12" customFormat="1" ht="11.25">
      <c r="B578" s="145"/>
      <c r="D578" s="146" t="s">
        <v>148</v>
      </c>
      <c r="E578" s="147" t="s">
        <v>19</v>
      </c>
      <c r="F578" s="148" t="s">
        <v>846</v>
      </c>
      <c r="H578" s="147" t="s">
        <v>19</v>
      </c>
      <c r="I578" s="149"/>
      <c r="L578" s="145"/>
      <c r="M578" s="150"/>
      <c r="T578" s="151"/>
      <c r="AT578" s="147" t="s">
        <v>148</v>
      </c>
      <c r="AU578" s="147" t="s">
        <v>81</v>
      </c>
      <c r="AV578" s="12" t="s">
        <v>79</v>
      </c>
      <c r="AW578" s="12" t="s">
        <v>32</v>
      </c>
      <c r="AX578" s="12" t="s">
        <v>71</v>
      </c>
      <c r="AY578" s="147" t="s">
        <v>137</v>
      </c>
    </row>
    <row r="579" spans="2:65" s="13" customFormat="1" ht="11.25">
      <c r="B579" s="152"/>
      <c r="D579" s="146" t="s">
        <v>148</v>
      </c>
      <c r="E579" s="153" t="s">
        <v>19</v>
      </c>
      <c r="F579" s="154" t="s">
        <v>847</v>
      </c>
      <c r="H579" s="155">
        <v>2.2999999999999998</v>
      </c>
      <c r="I579" s="156"/>
      <c r="L579" s="152"/>
      <c r="M579" s="157"/>
      <c r="T579" s="158"/>
      <c r="AT579" s="153" t="s">
        <v>148</v>
      </c>
      <c r="AU579" s="153" t="s">
        <v>81</v>
      </c>
      <c r="AV579" s="13" t="s">
        <v>81</v>
      </c>
      <c r="AW579" s="13" t="s">
        <v>32</v>
      </c>
      <c r="AX579" s="13" t="s">
        <v>79</v>
      </c>
      <c r="AY579" s="153" t="s">
        <v>137</v>
      </c>
    </row>
    <row r="580" spans="2:65" s="1" customFormat="1" ht="16.5" customHeight="1">
      <c r="B580" s="33"/>
      <c r="C580" s="128" t="s">
        <v>848</v>
      </c>
      <c r="D580" s="128" t="s">
        <v>139</v>
      </c>
      <c r="E580" s="129" t="s">
        <v>849</v>
      </c>
      <c r="F580" s="130" t="s">
        <v>850</v>
      </c>
      <c r="G580" s="131" t="s">
        <v>273</v>
      </c>
      <c r="H580" s="132">
        <v>1</v>
      </c>
      <c r="I580" s="133"/>
      <c r="J580" s="134">
        <f>ROUND(I580*H580,2)</f>
        <v>0</v>
      </c>
      <c r="K580" s="130" t="s">
        <v>19</v>
      </c>
      <c r="L580" s="33"/>
      <c r="M580" s="135" t="s">
        <v>19</v>
      </c>
      <c r="N580" s="136" t="s">
        <v>42</v>
      </c>
      <c r="P580" s="137">
        <f>O580*H580</f>
        <v>0</v>
      </c>
      <c r="Q580" s="137">
        <v>2.0000000000000001E-4</v>
      </c>
      <c r="R580" s="137">
        <f>Q580*H580</f>
        <v>2.0000000000000001E-4</v>
      </c>
      <c r="S580" s="137">
        <v>0</v>
      </c>
      <c r="T580" s="138">
        <f>S580*H580</f>
        <v>0</v>
      </c>
      <c r="AR580" s="139" t="s">
        <v>247</v>
      </c>
      <c r="AT580" s="139" t="s">
        <v>139</v>
      </c>
      <c r="AU580" s="139" t="s">
        <v>81</v>
      </c>
      <c r="AY580" s="18" t="s">
        <v>137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8" t="s">
        <v>79</v>
      </c>
      <c r="BK580" s="140">
        <f>ROUND(I580*H580,2)</f>
        <v>0</v>
      </c>
      <c r="BL580" s="18" t="s">
        <v>247</v>
      </c>
      <c r="BM580" s="139" t="s">
        <v>851</v>
      </c>
    </row>
    <row r="581" spans="2:65" s="1" customFormat="1" ht="24.2" customHeight="1">
      <c r="B581" s="33"/>
      <c r="C581" s="128" t="s">
        <v>852</v>
      </c>
      <c r="D581" s="128" t="s">
        <v>139</v>
      </c>
      <c r="E581" s="129" t="s">
        <v>853</v>
      </c>
      <c r="F581" s="130" t="s">
        <v>854</v>
      </c>
      <c r="G581" s="131" t="s">
        <v>182</v>
      </c>
      <c r="H581" s="132">
        <v>9.8000000000000004E-2</v>
      </c>
      <c r="I581" s="133"/>
      <c r="J581" s="134">
        <f>ROUND(I581*H581,2)</f>
        <v>0</v>
      </c>
      <c r="K581" s="130" t="s">
        <v>143</v>
      </c>
      <c r="L581" s="33"/>
      <c r="M581" s="135" t="s">
        <v>19</v>
      </c>
      <c r="N581" s="136" t="s">
        <v>42</v>
      </c>
      <c r="P581" s="137">
        <f>O581*H581</f>
        <v>0</v>
      </c>
      <c r="Q581" s="137">
        <v>0</v>
      </c>
      <c r="R581" s="137">
        <f>Q581*H581</f>
        <v>0</v>
      </c>
      <c r="S581" s="137">
        <v>0</v>
      </c>
      <c r="T581" s="138">
        <f>S581*H581</f>
        <v>0</v>
      </c>
      <c r="AR581" s="139" t="s">
        <v>247</v>
      </c>
      <c r="AT581" s="139" t="s">
        <v>139</v>
      </c>
      <c r="AU581" s="139" t="s">
        <v>81</v>
      </c>
      <c r="AY581" s="18" t="s">
        <v>137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8" t="s">
        <v>79</v>
      </c>
      <c r="BK581" s="140">
        <f>ROUND(I581*H581,2)</f>
        <v>0</v>
      </c>
      <c r="BL581" s="18" t="s">
        <v>247</v>
      </c>
      <c r="BM581" s="139" t="s">
        <v>855</v>
      </c>
    </row>
    <row r="582" spans="2:65" s="1" customFormat="1" ht="11.25">
      <c r="B582" s="33"/>
      <c r="D582" s="141" t="s">
        <v>146</v>
      </c>
      <c r="F582" s="142" t="s">
        <v>856</v>
      </c>
      <c r="I582" s="143"/>
      <c r="L582" s="33"/>
      <c r="M582" s="144"/>
      <c r="T582" s="54"/>
      <c r="AT582" s="18" t="s">
        <v>146</v>
      </c>
      <c r="AU582" s="18" t="s">
        <v>81</v>
      </c>
    </row>
    <row r="583" spans="2:65" s="11" customFormat="1" ht="22.9" customHeight="1">
      <c r="B583" s="116"/>
      <c r="D583" s="117" t="s">
        <v>70</v>
      </c>
      <c r="E583" s="126" t="s">
        <v>857</v>
      </c>
      <c r="F583" s="126" t="s">
        <v>858</v>
      </c>
      <c r="I583" s="119"/>
      <c r="J583" s="127">
        <f>BK583</f>
        <v>0</v>
      </c>
      <c r="L583" s="116"/>
      <c r="M583" s="121"/>
      <c r="P583" s="122">
        <f>SUM(P584:P591)</f>
        <v>0</v>
      </c>
      <c r="R583" s="122">
        <f>SUM(R584:R591)</f>
        <v>3.0990399999999995E-3</v>
      </c>
      <c r="T583" s="123">
        <f>SUM(T584:T591)</f>
        <v>0</v>
      </c>
      <c r="AR583" s="117" t="s">
        <v>81</v>
      </c>
      <c r="AT583" s="124" t="s">
        <v>70</v>
      </c>
      <c r="AU583" s="124" t="s">
        <v>79</v>
      </c>
      <c r="AY583" s="117" t="s">
        <v>137</v>
      </c>
      <c r="BK583" s="125">
        <f>SUM(BK584:BK591)</f>
        <v>0</v>
      </c>
    </row>
    <row r="584" spans="2:65" s="1" customFormat="1" ht="24.2" customHeight="1">
      <c r="B584" s="33"/>
      <c r="C584" s="128" t="s">
        <v>859</v>
      </c>
      <c r="D584" s="128" t="s">
        <v>139</v>
      </c>
      <c r="E584" s="129" t="s">
        <v>860</v>
      </c>
      <c r="F584" s="130" t="s">
        <v>861</v>
      </c>
      <c r="G584" s="131" t="s">
        <v>142</v>
      </c>
      <c r="H584" s="132">
        <v>20.123999999999999</v>
      </c>
      <c r="I584" s="133"/>
      <c r="J584" s="134">
        <f>ROUND(I584*H584,2)</f>
        <v>0</v>
      </c>
      <c r="K584" s="130" t="s">
        <v>143</v>
      </c>
      <c r="L584" s="33"/>
      <c r="M584" s="135" t="s">
        <v>19</v>
      </c>
      <c r="N584" s="136" t="s">
        <v>42</v>
      </c>
      <c r="P584" s="137">
        <f>O584*H584</f>
        <v>0</v>
      </c>
      <c r="Q584" s="137">
        <v>0</v>
      </c>
      <c r="R584" s="137">
        <f>Q584*H584</f>
        <v>0</v>
      </c>
      <c r="S584" s="137">
        <v>0</v>
      </c>
      <c r="T584" s="138">
        <f>S584*H584</f>
        <v>0</v>
      </c>
      <c r="AR584" s="139" t="s">
        <v>247</v>
      </c>
      <c r="AT584" s="139" t="s">
        <v>139</v>
      </c>
      <c r="AU584" s="139" t="s">
        <v>81</v>
      </c>
      <c r="AY584" s="18" t="s">
        <v>137</v>
      </c>
      <c r="BE584" s="140">
        <f>IF(N584="základní",J584,0)</f>
        <v>0</v>
      </c>
      <c r="BF584" s="140">
        <f>IF(N584="snížená",J584,0)</f>
        <v>0</v>
      </c>
      <c r="BG584" s="140">
        <f>IF(N584="zákl. přenesená",J584,0)</f>
        <v>0</v>
      </c>
      <c r="BH584" s="140">
        <f>IF(N584="sníž. přenesená",J584,0)</f>
        <v>0</v>
      </c>
      <c r="BI584" s="140">
        <f>IF(N584="nulová",J584,0)</f>
        <v>0</v>
      </c>
      <c r="BJ584" s="18" t="s">
        <v>79</v>
      </c>
      <c r="BK584" s="140">
        <f>ROUND(I584*H584,2)</f>
        <v>0</v>
      </c>
      <c r="BL584" s="18" t="s">
        <v>247</v>
      </c>
      <c r="BM584" s="139" t="s">
        <v>862</v>
      </c>
    </row>
    <row r="585" spans="2:65" s="1" customFormat="1" ht="11.25">
      <c r="B585" s="33"/>
      <c r="D585" s="141" t="s">
        <v>146</v>
      </c>
      <c r="F585" s="142" t="s">
        <v>863</v>
      </c>
      <c r="I585" s="143"/>
      <c r="L585" s="33"/>
      <c r="M585" s="144"/>
      <c r="T585" s="54"/>
      <c r="AT585" s="18" t="s">
        <v>146</v>
      </c>
      <c r="AU585" s="18" t="s">
        <v>81</v>
      </c>
    </row>
    <row r="586" spans="2:65" s="12" customFormat="1" ht="11.25">
      <c r="B586" s="145"/>
      <c r="D586" s="146" t="s">
        <v>148</v>
      </c>
      <c r="E586" s="147" t="s">
        <v>19</v>
      </c>
      <c r="F586" s="148" t="s">
        <v>714</v>
      </c>
      <c r="H586" s="147" t="s">
        <v>19</v>
      </c>
      <c r="I586" s="149"/>
      <c r="L586" s="145"/>
      <c r="M586" s="150"/>
      <c r="T586" s="151"/>
      <c r="AT586" s="147" t="s">
        <v>148</v>
      </c>
      <c r="AU586" s="147" t="s">
        <v>81</v>
      </c>
      <c r="AV586" s="12" t="s">
        <v>79</v>
      </c>
      <c r="AW586" s="12" t="s">
        <v>32</v>
      </c>
      <c r="AX586" s="12" t="s">
        <v>71</v>
      </c>
      <c r="AY586" s="147" t="s">
        <v>137</v>
      </c>
    </row>
    <row r="587" spans="2:65" s="13" customFormat="1" ht="11.25">
      <c r="B587" s="152"/>
      <c r="D587" s="146" t="s">
        <v>148</v>
      </c>
      <c r="E587" s="153" t="s">
        <v>19</v>
      </c>
      <c r="F587" s="154" t="s">
        <v>786</v>
      </c>
      <c r="H587" s="155">
        <v>20.123999999999999</v>
      </c>
      <c r="I587" s="156"/>
      <c r="L587" s="152"/>
      <c r="M587" s="157"/>
      <c r="T587" s="158"/>
      <c r="AT587" s="153" t="s">
        <v>148</v>
      </c>
      <c r="AU587" s="153" t="s">
        <v>81</v>
      </c>
      <c r="AV587" s="13" t="s">
        <v>81</v>
      </c>
      <c r="AW587" s="13" t="s">
        <v>32</v>
      </c>
      <c r="AX587" s="13" t="s">
        <v>79</v>
      </c>
      <c r="AY587" s="153" t="s">
        <v>137</v>
      </c>
    </row>
    <row r="588" spans="2:65" s="1" customFormat="1" ht="24.2" customHeight="1">
      <c r="B588" s="33"/>
      <c r="C588" s="173" t="s">
        <v>864</v>
      </c>
      <c r="D588" s="173" t="s">
        <v>204</v>
      </c>
      <c r="E588" s="174" t="s">
        <v>865</v>
      </c>
      <c r="F588" s="175" t="s">
        <v>866</v>
      </c>
      <c r="G588" s="176" t="s">
        <v>142</v>
      </c>
      <c r="H588" s="177">
        <v>22.135999999999999</v>
      </c>
      <c r="I588" s="178"/>
      <c r="J588" s="179">
        <f>ROUND(I588*H588,2)</f>
        <v>0</v>
      </c>
      <c r="K588" s="175" t="s">
        <v>143</v>
      </c>
      <c r="L588" s="180"/>
      <c r="M588" s="181" t="s">
        <v>19</v>
      </c>
      <c r="N588" s="182" t="s">
        <v>42</v>
      </c>
      <c r="P588" s="137">
        <f>O588*H588</f>
        <v>0</v>
      </c>
      <c r="Q588" s="137">
        <v>1.3999999999999999E-4</v>
      </c>
      <c r="R588" s="137">
        <f>Q588*H588</f>
        <v>3.0990399999999995E-3</v>
      </c>
      <c r="S588" s="137">
        <v>0</v>
      </c>
      <c r="T588" s="138">
        <f>S588*H588</f>
        <v>0</v>
      </c>
      <c r="AR588" s="139" t="s">
        <v>373</v>
      </c>
      <c r="AT588" s="139" t="s">
        <v>204</v>
      </c>
      <c r="AU588" s="139" t="s">
        <v>81</v>
      </c>
      <c r="AY588" s="18" t="s">
        <v>137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18" t="s">
        <v>79</v>
      </c>
      <c r="BK588" s="140">
        <f>ROUND(I588*H588,2)</f>
        <v>0</v>
      </c>
      <c r="BL588" s="18" t="s">
        <v>247</v>
      </c>
      <c r="BM588" s="139" t="s">
        <v>867</v>
      </c>
    </row>
    <row r="589" spans="2:65" s="13" customFormat="1" ht="11.25">
      <c r="B589" s="152"/>
      <c r="D589" s="146" t="s">
        <v>148</v>
      </c>
      <c r="F589" s="154" t="s">
        <v>868</v>
      </c>
      <c r="H589" s="155">
        <v>22.135999999999999</v>
      </c>
      <c r="I589" s="156"/>
      <c r="L589" s="152"/>
      <c r="M589" s="157"/>
      <c r="T589" s="158"/>
      <c r="AT589" s="153" t="s">
        <v>148</v>
      </c>
      <c r="AU589" s="153" t="s">
        <v>81</v>
      </c>
      <c r="AV589" s="13" t="s">
        <v>81</v>
      </c>
      <c r="AW589" s="13" t="s">
        <v>4</v>
      </c>
      <c r="AX589" s="13" t="s">
        <v>79</v>
      </c>
      <c r="AY589" s="153" t="s">
        <v>137</v>
      </c>
    </row>
    <row r="590" spans="2:65" s="1" customFormat="1" ht="24.2" customHeight="1">
      <c r="B590" s="33"/>
      <c r="C590" s="128" t="s">
        <v>869</v>
      </c>
      <c r="D590" s="128" t="s">
        <v>139</v>
      </c>
      <c r="E590" s="129" t="s">
        <v>870</v>
      </c>
      <c r="F590" s="130" t="s">
        <v>871</v>
      </c>
      <c r="G590" s="131" t="s">
        <v>182</v>
      </c>
      <c r="H590" s="132">
        <v>3.0000000000000001E-3</v>
      </c>
      <c r="I590" s="133"/>
      <c r="J590" s="134">
        <f>ROUND(I590*H590,2)</f>
        <v>0</v>
      </c>
      <c r="K590" s="130" t="s">
        <v>143</v>
      </c>
      <c r="L590" s="33"/>
      <c r="M590" s="135" t="s">
        <v>19</v>
      </c>
      <c r="N590" s="136" t="s">
        <v>42</v>
      </c>
      <c r="P590" s="137">
        <f>O590*H590</f>
        <v>0</v>
      </c>
      <c r="Q590" s="137">
        <v>0</v>
      </c>
      <c r="R590" s="137">
        <f>Q590*H590</f>
        <v>0</v>
      </c>
      <c r="S590" s="137">
        <v>0</v>
      </c>
      <c r="T590" s="138">
        <f>S590*H590</f>
        <v>0</v>
      </c>
      <c r="AR590" s="139" t="s">
        <v>247</v>
      </c>
      <c r="AT590" s="139" t="s">
        <v>139</v>
      </c>
      <c r="AU590" s="139" t="s">
        <v>81</v>
      </c>
      <c r="AY590" s="18" t="s">
        <v>137</v>
      </c>
      <c r="BE590" s="140">
        <f>IF(N590="základní",J590,0)</f>
        <v>0</v>
      </c>
      <c r="BF590" s="140">
        <f>IF(N590="snížená",J590,0)</f>
        <v>0</v>
      </c>
      <c r="BG590" s="140">
        <f>IF(N590="zákl. přenesená",J590,0)</f>
        <v>0</v>
      </c>
      <c r="BH590" s="140">
        <f>IF(N590="sníž. přenesená",J590,0)</f>
        <v>0</v>
      </c>
      <c r="BI590" s="140">
        <f>IF(N590="nulová",J590,0)</f>
        <v>0</v>
      </c>
      <c r="BJ590" s="18" t="s">
        <v>79</v>
      </c>
      <c r="BK590" s="140">
        <f>ROUND(I590*H590,2)</f>
        <v>0</v>
      </c>
      <c r="BL590" s="18" t="s">
        <v>247</v>
      </c>
      <c r="BM590" s="139" t="s">
        <v>872</v>
      </c>
    </row>
    <row r="591" spans="2:65" s="1" customFormat="1" ht="11.25">
      <c r="B591" s="33"/>
      <c r="D591" s="141" t="s">
        <v>146</v>
      </c>
      <c r="F591" s="142" t="s">
        <v>873</v>
      </c>
      <c r="I591" s="143"/>
      <c r="L591" s="33"/>
      <c r="M591" s="144"/>
      <c r="T591" s="54"/>
      <c r="AT591" s="18" t="s">
        <v>146</v>
      </c>
      <c r="AU591" s="18" t="s">
        <v>81</v>
      </c>
    </row>
    <row r="592" spans="2:65" s="11" customFormat="1" ht="22.9" customHeight="1">
      <c r="B592" s="116"/>
      <c r="D592" s="117" t="s">
        <v>70</v>
      </c>
      <c r="E592" s="126" t="s">
        <v>874</v>
      </c>
      <c r="F592" s="126" t="s">
        <v>875</v>
      </c>
      <c r="I592" s="119"/>
      <c r="J592" s="127">
        <f>BK592</f>
        <v>0</v>
      </c>
      <c r="L592" s="116"/>
      <c r="M592" s="121"/>
      <c r="P592" s="122">
        <f>SUM(P593:P602)</f>
        <v>0</v>
      </c>
      <c r="R592" s="122">
        <f>SUM(R593:R602)</f>
        <v>6.6E-3</v>
      </c>
      <c r="T592" s="123">
        <f>SUM(T593:T602)</f>
        <v>0</v>
      </c>
      <c r="AR592" s="117" t="s">
        <v>81</v>
      </c>
      <c r="AT592" s="124" t="s">
        <v>70</v>
      </c>
      <c r="AU592" s="124" t="s">
        <v>79</v>
      </c>
      <c r="AY592" s="117" t="s">
        <v>137</v>
      </c>
      <c r="BK592" s="125">
        <f>SUM(BK593:BK602)</f>
        <v>0</v>
      </c>
    </row>
    <row r="593" spans="2:65" s="1" customFormat="1" ht="21.75" customHeight="1">
      <c r="B593" s="33"/>
      <c r="C593" s="128" t="s">
        <v>876</v>
      </c>
      <c r="D593" s="128" t="s">
        <v>139</v>
      </c>
      <c r="E593" s="129" t="s">
        <v>877</v>
      </c>
      <c r="F593" s="130" t="s">
        <v>878</v>
      </c>
      <c r="G593" s="131" t="s">
        <v>302</v>
      </c>
      <c r="H593" s="132">
        <v>1.5</v>
      </c>
      <c r="I593" s="133"/>
      <c r="J593" s="134">
        <f>ROUND(I593*H593,2)</f>
        <v>0</v>
      </c>
      <c r="K593" s="130" t="s">
        <v>143</v>
      </c>
      <c r="L593" s="33"/>
      <c r="M593" s="135" t="s">
        <v>19</v>
      </c>
      <c r="N593" s="136" t="s">
        <v>42</v>
      </c>
      <c r="P593" s="137">
        <f>O593*H593</f>
        <v>0</v>
      </c>
      <c r="Q593" s="137">
        <v>0</v>
      </c>
      <c r="R593" s="137">
        <f>Q593*H593</f>
        <v>0</v>
      </c>
      <c r="S593" s="137">
        <v>0</v>
      </c>
      <c r="T593" s="138">
        <f>S593*H593</f>
        <v>0</v>
      </c>
      <c r="AR593" s="139" t="s">
        <v>247</v>
      </c>
      <c r="AT593" s="139" t="s">
        <v>139</v>
      </c>
      <c r="AU593" s="139" t="s">
        <v>81</v>
      </c>
      <c r="AY593" s="18" t="s">
        <v>137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8" t="s">
        <v>79</v>
      </c>
      <c r="BK593" s="140">
        <f>ROUND(I593*H593,2)</f>
        <v>0</v>
      </c>
      <c r="BL593" s="18" t="s">
        <v>247</v>
      </c>
      <c r="BM593" s="139" t="s">
        <v>879</v>
      </c>
    </row>
    <row r="594" spans="2:65" s="1" customFormat="1" ht="11.25">
      <c r="B594" s="33"/>
      <c r="D594" s="141" t="s">
        <v>146</v>
      </c>
      <c r="F594" s="142" t="s">
        <v>880</v>
      </c>
      <c r="I594" s="143"/>
      <c r="L594" s="33"/>
      <c r="M594" s="144"/>
      <c r="T594" s="54"/>
      <c r="AT594" s="18" t="s">
        <v>146</v>
      </c>
      <c r="AU594" s="18" t="s">
        <v>81</v>
      </c>
    </row>
    <row r="595" spans="2:65" s="1" customFormat="1" ht="16.5" customHeight="1">
      <c r="B595" s="33"/>
      <c r="C595" s="173" t="s">
        <v>881</v>
      </c>
      <c r="D595" s="173" t="s">
        <v>204</v>
      </c>
      <c r="E595" s="174" t="s">
        <v>882</v>
      </c>
      <c r="F595" s="175" t="s">
        <v>883</v>
      </c>
      <c r="G595" s="176" t="s">
        <v>302</v>
      </c>
      <c r="H595" s="177">
        <v>1.65</v>
      </c>
      <c r="I595" s="178"/>
      <c r="J595" s="179">
        <f>ROUND(I595*H595,2)</f>
        <v>0</v>
      </c>
      <c r="K595" s="175" t="s">
        <v>143</v>
      </c>
      <c r="L595" s="180"/>
      <c r="M595" s="181" t="s">
        <v>19</v>
      </c>
      <c r="N595" s="182" t="s">
        <v>42</v>
      </c>
      <c r="P595" s="137">
        <f>O595*H595</f>
        <v>0</v>
      </c>
      <c r="Q595" s="137">
        <v>4.0000000000000001E-3</v>
      </c>
      <c r="R595" s="137">
        <f>Q595*H595</f>
        <v>6.6E-3</v>
      </c>
      <c r="S595" s="137">
        <v>0</v>
      </c>
      <c r="T595" s="138">
        <f>S595*H595</f>
        <v>0</v>
      </c>
      <c r="AR595" s="139" t="s">
        <v>373</v>
      </c>
      <c r="AT595" s="139" t="s">
        <v>204</v>
      </c>
      <c r="AU595" s="139" t="s">
        <v>81</v>
      </c>
      <c r="AY595" s="18" t="s">
        <v>137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18" t="s">
        <v>79</v>
      </c>
      <c r="BK595" s="140">
        <f>ROUND(I595*H595,2)</f>
        <v>0</v>
      </c>
      <c r="BL595" s="18" t="s">
        <v>247</v>
      </c>
      <c r="BM595" s="139" t="s">
        <v>884</v>
      </c>
    </row>
    <row r="596" spans="2:65" s="13" customFormat="1" ht="11.25">
      <c r="B596" s="152"/>
      <c r="D596" s="146" t="s">
        <v>148</v>
      </c>
      <c r="F596" s="154" t="s">
        <v>885</v>
      </c>
      <c r="H596" s="155">
        <v>1.65</v>
      </c>
      <c r="I596" s="156"/>
      <c r="L596" s="152"/>
      <c r="M596" s="157"/>
      <c r="T596" s="158"/>
      <c r="AT596" s="153" t="s">
        <v>148</v>
      </c>
      <c r="AU596" s="153" t="s">
        <v>81</v>
      </c>
      <c r="AV596" s="13" t="s">
        <v>81</v>
      </c>
      <c r="AW596" s="13" t="s">
        <v>4</v>
      </c>
      <c r="AX596" s="13" t="s">
        <v>79</v>
      </c>
      <c r="AY596" s="153" t="s">
        <v>137</v>
      </c>
    </row>
    <row r="597" spans="2:65" s="1" customFormat="1" ht="24.2" customHeight="1">
      <c r="B597" s="33"/>
      <c r="C597" s="128" t="s">
        <v>886</v>
      </c>
      <c r="D597" s="128" t="s">
        <v>139</v>
      </c>
      <c r="E597" s="129" t="s">
        <v>887</v>
      </c>
      <c r="F597" s="130" t="s">
        <v>888</v>
      </c>
      <c r="G597" s="131" t="s">
        <v>273</v>
      </c>
      <c r="H597" s="132">
        <v>2</v>
      </c>
      <c r="I597" s="133"/>
      <c r="J597" s="134">
        <f>ROUND(I597*H597,2)</f>
        <v>0</v>
      </c>
      <c r="K597" s="130" t="s">
        <v>19</v>
      </c>
      <c r="L597" s="33"/>
      <c r="M597" s="135" t="s">
        <v>19</v>
      </c>
      <c r="N597" s="136" t="s">
        <v>42</v>
      </c>
      <c r="P597" s="137">
        <f>O597*H597</f>
        <v>0</v>
      </c>
      <c r="Q597" s="137">
        <v>0</v>
      </c>
      <c r="R597" s="137">
        <f>Q597*H597</f>
        <v>0</v>
      </c>
      <c r="S597" s="137">
        <v>0</v>
      </c>
      <c r="T597" s="138">
        <f>S597*H597</f>
        <v>0</v>
      </c>
      <c r="AR597" s="139" t="s">
        <v>247</v>
      </c>
      <c r="AT597" s="139" t="s">
        <v>139</v>
      </c>
      <c r="AU597" s="139" t="s">
        <v>81</v>
      </c>
      <c r="AY597" s="18" t="s">
        <v>137</v>
      </c>
      <c r="BE597" s="140">
        <f>IF(N597="základní",J597,0)</f>
        <v>0</v>
      </c>
      <c r="BF597" s="140">
        <f>IF(N597="snížená",J597,0)</f>
        <v>0</v>
      </c>
      <c r="BG597" s="140">
        <f>IF(N597="zákl. přenesená",J597,0)</f>
        <v>0</v>
      </c>
      <c r="BH597" s="140">
        <f>IF(N597="sníž. přenesená",J597,0)</f>
        <v>0</v>
      </c>
      <c r="BI597" s="140">
        <f>IF(N597="nulová",J597,0)</f>
        <v>0</v>
      </c>
      <c r="BJ597" s="18" t="s">
        <v>79</v>
      </c>
      <c r="BK597" s="140">
        <f>ROUND(I597*H597,2)</f>
        <v>0</v>
      </c>
      <c r="BL597" s="18" t="s">
        <v>247</v>
      </c>
      <c r="BM597" s="139" t="s">
        <v>889</v>
      </c>
    </row>
    <row r="598" spans="2:65" s="1" customFormat="1" ht="24.2" customHeight="1">
      <c r="B598" s="33"/>
      <c r="C598" s="128" t="s">
        <v>890</v>
      </c>
      <c r="D598" s="128" t="s">
        <v>139</v>
      </c>
      <c r="E598" s="129" t="s">
        <v>891</v>
      </c>
      <c r="F598" s="130" t="s">
        <v>892</v>
      </c>
      <c r="G598" s="131" t="s">
        <v>273</v>
      </c>
      <c r="H598" s="132">
        <v>1</v>
      </c>
      <c r="I598" s="133"/>
      <c r="J598" s="134">
        <f>ROUND(I598*H598,2)</f>
        <v>0</v>
      </c>
      <c r="K598" s="130" t="s">
        <v>19</v>
      </c>
      <c r="L598" s="33"/>
      <c r="M598" s="135" t="s">
        <v>19</v>
      </c>
      <c r="N598" s="136" t="s">
        <v>42</v>
      </c>
      <c r="P598" s="137">
        <f>O598*H598</f>
        <v>0</v>
      </c>
      <c r="Q598" s="137">
        <v>0</v>
      </c>
      <c r="R598" s="137">
        <f>Q598*H598</f>
        <v>0</v>
      </c>
      <c r="S598" s="137">
        <v>0</v>
      </c>
      <c r="T598" s="138">
        <f>S598*H598</f>
        <v>0</v>
      </c>
      <c r="AR598" s="139" t="s">
        <v>247</v>
      </c>
      <c r="AT598" s="139" t="s">
        <v>139</v>
      </c>
      <c r="AU598" s="139" t="s">
        <v>81</v>
      </c>
      <c r="AY598" s="18" t="s">
        <v>137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18" t="s">
        <v>79</v>
      </c>
      <c r="BK598" s="140">
        <f>ROUND(I598*H598,2)</f>
        <v>0</v>
      </c>
      <c r="BL598" s="18" t="s">
        <v>247</v>
      </c>
      <c r="BM598" s="139" t="s">
        <v>893</v>
      </c>
    </row>
    <row r="599" spans="2:65" s="1" customFormat="1" ht="24.2" customHeight="1">
      <c r="B599" s="33"/>
      <c r="C599" s="128" t="s">
        <v>894</v>
      </c>
      <c r="D599" s="128" t="s">
        <v>139</v>
      </c>
      <c r="E599" s="129" t="s">
        <v>895</v>
      </c>
      <c r="F599" s="130" t="s">
        <v>896</v>
      </c>
      <c r="G599" s="131" t="s">
        <v>273</v>
      </c>
      <c r="H599" s="132">
        <v>1</v>
      </c>
      <c r="I599" s="133"/>
      <c r="J599" s="134">
        <f>ROUND(I599*H599,2)</f>
        <v>0</v>
      </c>
      <c r="K599" s="130" t="s">
        <v>19</v>
      </c>
      <c r="L599" s="33"/>
      <c r="M599" s="135" t="s">
        <v>19</v>
      </c>
      <c r="N599" s="136" t="s">
        <v>42</v>
      </c>
      <c r="P599" s="137">
        <f>O599*H599</f>
        <v>0</v>
      </c>
      <c r="Q599" s="137">
        <v>0</v>
      </c>
      <c r="R599" s="137">
        <f>Q599*H599</f>
        <v>0</v>
      </c>
      <c r="S599" s="137">
        <v>0</v>
      </c>
      <c r="T599" s="138">
        <f>S599*H599</f>
        <v>0</v>
      </c>
      <c r="AR599" s="139" t="s">
        <v>247</v>
      </c>
      <c r="AT599" s="139" t="s">
        <v>139</v>
      </c>
      <c r="AU599" s="139" t="s">
        <v>81</v>
      </c>
      <c r="AY599" s="18" t="s">
        <v>137</v>
      </c>
      <c r="BE599" s="140">
        <f>IF(N599="základní",J599,0)</f>
        <v>0</v>
      </c>
      <c r="BF599" s="140">
        <f>IF(N599="snížená",J599,0)</f>
        <v>0</v>
      </c>
      <c r="BG599" s="140">
        <f>IF(N599="zákl. přenesená",J599,0)</f>
        <v>0</v>
      </c>
      <c r="BH599" s="140">
        <f>IF(N599="sníž. přenesená",J599,0)</f>
        <v>0</v>
      </c>
      <c r="BI599" s="140">
        <f>IF(N599="nulová",J599,0)</f>
        <v>0</v>
      </c>
      <c r="BJ599" s="18" t="s">
        <v>79</v>
      </c>
      <c r="BK599" s="140">
        <f>ROUND(I599*H599,2)</f>
        <v>0</v>
      </c>
      <c r="BL599" s="18" t="s">
        <v>247</v>
      </c>
      <c r="BM599" s="139" t="s">
        <v>897</v>
      </c>
    </row>
    <row r="600" spans="2:65" s="1" customFormat="1" ht="24.2" customHeight="1">
      <c r="B600" s="33"/>
      <c r="C600" s="128" t="s">
        <v>898</v>
      </c>
      <c r="D600" s="128" t="s">
        <v>139</v>
      </c>
      <c r="E600" s="129" t="s">
        <v>899</v>
      </c>
      <c r="F600" s="130" t="s">
        <v>900</v>
      </c>
      <c r="G600" s="131" t="s">
        <v>273</v>
      </c>
      <c r="H600" s="132">
        <v>1</v>
      </c>
      <c r="I600" s="133"/>
      <c r="J600" s="134">
        <f>ROUND(I600*H600,2)</f>
        <v>0</v>
      </c>
      <c r="K600" s="130" t="s">
        <v>19</v>
      </c>
      <c r="L600" s="33"/>
      <c r="M600" s="135" t="s">
        <v>19</v>
      </c>
      <c r="N600" s="136" t="s">
        <v>42</v>
      </c>
      <c r="P600" s="137">
        <f>O600*H600</f>
        <v>0</v>
      </c>
      <c r="Q600" s="137">
        <v>0</v>
      </c>
      <c r="R600" s="137">
        <f>Q600*H600</f>
        <v>0</v>
      </c>
      <c r="S600" s="137">
        <v>0</v>
      </c>
      <c r="T600" s="138">
        <f>S600*H600</f>
        <v>0</v>
      </c>
      <c r="AR600" s="139" t="s">
        <v>247</v>
      </c>
      <c r="AT600" s="139" t="s">
        <v>139</v>
      </c>
      <c r="AU600" s="139" t="s">
        <v>81</v>
      </c>
      <c r="AY600" s="18" t="s">
        <v>137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8" t="s">
        <v>79</v>
      </c>
      <c r="BK600" s="140">
        <f>ROUND(I600*H600,2)</f>
        <v>0</v>
      </c>
      <c r="BL600" s="18" t="s">
        <v>247</v>
      </c>
      <c r="BM600" s="139" t="s">
        <v>901</v>
      </c>
    </row>
    <row r="601" spans="2:65" s="1" customFormat="1" ht="24.2" customHeight="1">
      <c r="B601" s="33"/>
      <c r="C601" s="128" t="s">
        <v>902</v>
      </c>
      <c r="D601" s="128" t="s">
        <v>139</v>
      </c>
      <c r="E601" s="129" t="s">
        <v>903</v>
      </c>
      <c r="F601" s="130" t="s">
        <v>904</v>
      </c>
      <c r="G601" s="131" t="s">
        <v>182</v>
      </c>
      <c r="H601" s="132">
        <v>0.5</v>
      </c>
      <c r="I601" s="133"/>
      <c r="J601" s="134">
        <f>ROUND(I601*H601,2)</f>
        <v>0</v>
      </c>
      <c r="K601" s="130" t="s">
        <v>143</v>
      </c>
      <c r="L601" s="33"/>
      <c r="M601" s="135" t="s">
        <v>19</v>
      </c>
      <c r="N601" s="136" t="s">
        <v>42</v>
      </c>
      <c r="P601" s="137">
        <f>O601*H601</f>
        <v>0</v>
      </c>
      <c r="Q601" s="137">
        <v>0</v>
      </c>
      <c r="R601" s="137">
        <f>Q601*H601</f>
        <v>0</v>
      </c>
      <c r="S601" s="137">
        <v>0</v>
      </c>
      <c r="T601" s="138">
        <f>S601*H601</f>
        <v>0</v>
      </c>
      <c r="AR601" s="139" t="s">
        <v>247</v>
      </c>
      <c r="AT601" s="139" t="s">
        <v>139</v>
      </c>
      <c r="AU601" s="139" t="s">
        <v>81</v>
      </c>
      <c r="AY601" s="18" t="s">
        <v>137</v>
      </c>
      <c r="BE601" s="140">
        <f>IF(N601="základní",J601,0)</f>
        <v>0</v>
      </c>
      <c r="BF601" s="140">
        <f>IF(N601="snížená",J601,0)</f>
        <v>0</v>
      </c>
      <c r="BG601" s="140">
        <f>IF(N601="zákl. přenesená",J601,0)</f>
        <v>0</v>
      </c>
      <c r="BH601" s="140">
        <f>IF(N601="sníž. přenesená",J601,0)</f>
        <v>0</v>
      </c>
      <c r="BI601" s="140">
        <f>IF(N601="nulová",J601,0)</f>
        <v>0</v>
      </c>
      <c r="BJ601" s="18" t="s">
        <v>79</v>
      </c>
      <c r="BK601" s="140">
        <f>ROUND(I601*H601,2)</f>
        <v>0</v>
      </c>
      <c r="BL601" s="18" t="s">
        <v>247</v>
      </c>
      <c r="BM601" s="139" t="s">
        <v>905</v>
      </c>
    </row>
    <row r="602" spans="2:65" s="1" customFormat="1" ht="11.25">
      <c r="B602" s="33"/>
      <c r="D602" s="141" t="s">
        <v>146</v>
      </c>
      <c r="F602" s="142" t="s">
        <v>906</v>
      </c>
      <c r="I602" s="143"/>
      <c r="L602" s="33"/>
      <c r="M602" s="144"/>
      <c r="T602" s="54"/>
      <c r="AT602" s="18" t="s">
        <v>146</v>
      </c>
      <c r="AU602" s="18" t="s">
        <v>81</v>
      </c>
    </row>
    <row r="603" spans="2:65" s="11" customFormat="1" ht="22.9" customHeight="1">
      <c r="B603" s="116"/>
      <c r="D603" s="117" t="s">
        <v>70</v>
      </c>
      <c r="E603" s="126" t="s">
        <v>907</v>
      </c>
      <c r="F603" s="126" t="s">
        <v>908</v>
      </c>
      <c r="I603" s="119"/>
      <c r="J603" s="127">
        <f>BK603</f>
        <v>0</v>
      </c>
      <c r="L603" s="116"/>
      <c r="M603" s="121"/>
      <c r="P603" s="122">
        <f>SUM(P604:P667)</f>
        <v>0</v>
      </c>
      <c r="R603" s="122">
        <f>SUM(R604:R667)</f>
        <v>0.32819900000000002</v>
      </c>
      <c r="T603" s="123">
        <f>SUM(T604:T667)</f>
        <v>0</v>
      </c>
      <c r="AR603" s="117" t="s">
        <v>81</v>
      </c>
      <c r="AT603" s="124" t="s">
        <v>70</v>
      </c>
      <c r="AU603" s="124" t="s">
        <v>79</v>
      </c>
      <c r="AY603" s="117" t="s">
        <v>137</v>
      </c>
      <c r="BK603" s="125">
        <f>SUM(BK604:BK667)</f>
        <v>0</v>
      </c>
    </row>
    <row r="604" spans="2:65" s="1" customFormat="1" ht="16.5" customHeight="1">
      <c r="B604" s="33"/>
      <c r="C604" s="128" t="s">
        <v>909</v>
      </c>
      <c r="D604" s="128" t="s">
        <v>139</v>
      </c>
      <c r="E604" s="129" t="s">
        <v>910</v>
      </c>
      <c r="F604" s="130" t="s">
        <v>911</v>
      </c>
      <c r="G604" s="131" t="s">
        <v>142</v>
      </c>
      <c r="H604" s="132">
        <v>10.06</v>
      </c>
      <c r="I604" s="133"/>
      <c r="J604" s="134">
        <f>ROUND(I604*H604,2)</f>
        <v>0</v>
      </c>
      <c r="K604" s="130" t="s">
        <v>143</v>
      </c>
      <c r="L604" s="33"/>
      <c r="M604" s="135" t="s">
        <v>19</v>
      </c>
      <c r="N604" s="136" t="s">
        <v>42</v>
      </c>
      <c r="P604" s="137">
        <f>O604*H604</f>
        <v>0</v>
      </c>
      <c r="Q604" s="137">
        <v>0</v>
      </c>
      <c r="R604" s="137">
        <f>Q604*H604</f>
        <v>0</v>
      </c>
      <c r="S604" s="137">
        <v>0</v>
      </c>
      <c r="T604" s="138">
        <f>S604*H604</f>
        <v>0</v>
      </c>
      <c r="AR604" s="139" t="s">
        <v>247</v>
      </c>
      <c r="AT604" s="139" t="s">
        <v>139</v>
      </c>
      <c r="AU604" s="139" t="s">
        <v>81</v>
      </c>
      <c r="AY604" s="18" t="s">
        <v>137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18" t="s">
        <v>79</v>
      </c>
      <c r="BK604" s="140">
        <f>ROUND(I604*H604,2)</f>
        <v>0</v>
      </c>
      <c r="BL604" s="18" t="s">
        <v>247</v>
      </c>
      <c r="BM604" s="139" t="s">
        <v>912</v>
      </c>
    </row>
    <row r="605" spans="2:65" s="1" customFormat="1" ht="11.25">
      <c r="B605" s="33"/>
      <c r="D605" s="141" t="s">
        <v>146</v>
      </c>
      <c r="F605" s="142" t="s">
        <v>913</v>
      </c>
      <c r="I605" s="143"/>
      <c r="L605" s="33"/>
      <c r="M605" s="144"/>
      <c r="T605" s="54"/>
      <c r="AT605" s="18" t="s">
        <v>146</v>
      </c>
      <c r="AU605" s="18" t="s">
        <v>81</v>
      </c>
    </row>
    <row r="606" spans="2:65" s="12" customFormat="1" ht="11.25">
      <c r="B606" s="145"/>
      <c r="D606" s="146" t="s">
        <v>148</v>
      </c>
      <c r="E606" s="147" t="s">
        <v>19</v>
      </c>
      <c r="F606" s="148" t="s">
        <v>483</v>
      </c>
      <c r="H606" s="147" t="s">
        <v>19</v>
      </c>
      <c r="I606" s="149"/>
      <c r="L606" s="145"/>
      <c r="M606" s="150"/>
      <c r="T606" s="151"/>
      <c r="AT606" s="147" t="s">
        <v>148</v>
      </c>
      <c r="AU606" s="147" t="s">
        <v>81</v>
      </c>
      <c r="AV606" s="12" t="s">
        <v>79</v>
      </c>
      <c r="AW606" s="12" t="s">
        <v>32</v>
      </c>
      <c r="AX606" s="12" t="s">
        <v>71</v>
      </c>
      <c r="AY606" s="147" t="s">
        <v>137</v>
      </c>
    </row>
    <row r="607" spans="2:65" s="13" customFormat="1" ht="11.25">
      <c r="B607" s="152"/>
      <c r="D607" s="146" t="s">
        <v>148</v>
      </c>
      <c r="E607" s="153" t="s">
        <v>19</v>
      </c>
      <c r="F607" s="154" t="s">
        <v>484</v>
      </c>
      <c r="H607" s="155">
        <v>1.94</v>
      </c>
      <c r="I607" s="156"/>
      <c r="L607" s="152"/>
      <c r="M607" s="157"/>
      <c r="T607" s="158"/>
      <c r="AT607" s="153" t="s">
        <v>148</v>
      </c>
      <c r="AU607" s="153" t="s">
        <v>81</v>
      </c>
      <c r="AV607" s="13" t="s">
        <v>81</v>
      </c>
      <c r="AW607" s="13" t="s">
        <v>32</v>
      </c>
      <c r="AX607" s="13" t="s">
        <v>71</v>
      </c>
      <c r="AY607" s="153" t="s">
        <v>137</v>
      </c>
    </row>
    <row r="608" spans="2:65" s="12" customFormat="1" ht="11.25">
      <c r="B608" s="145"/>
      <c r="D608" s="146" t="s">
        <v>148</v>
      </c>
      <c r="E608" s="147" t="s">
        <v>19</v>
      </c>
      <c r="F608" s="148" t="s">
        <v>476</v>
      </c>
      <c r="H608" s="147" t="s">
        <v>19</v>
      </c>
      <c r="I608" s="149"/>
      <c r="L608" s="145"/>
      <c r="M608" s="150"/>
      <c r="T608" s="151"/>
      <c r="AT608" s="147" t="s">
        <v>148</v>
      </c>
      <c r="AU608" s="147" t="s">
        <v>81</v>
      </c>
      <c r="AV608" s="12" t="s">
        <v>79</v>
      </c>
      <c r="AW608" s="12" t="s">
        <v>32</v>
      </c>
      <c r="AX608" s="12" t="s">
        <v>71</v>
      </c>
      <c r="AY608" s="147" t="s">
        <v>137</v>
      </c>
    </row>
    <row r="609" spans="2:65" s="13" customFormat="1" ht="11.25">
      <c r="B609" s="152"/>
      <c r="D609" s="146" t="s">
        <v>148</v>
      </c>
      <c r="E609" s="153" t="s">
        <v>19</v>
      </c>
      <c r="F609" s="154" t="s">
        <v>477</v>
      </c>
      <c r="H609" s="155">
        <v>8.1199999999999992</v>
      </c>
      <c r="I609" s="156"/>
      <c r="L609" s="152"/>
      <c r="M609" s="157"/>
      <c r="T609" s="158"/>
      <c r="AT609" s="153" t="s">
        <v>148</v>
      </c>
      <c r="AU609" s="153" t="s">
        <v>81</v>
      </c>
      <c r="AV609" s="13" t="s">
        <v>81</v>
      </c>
      <c r="AW609" s="13" t="s">
        <v>32</v>
      </c>
      <c r="AX609" s="13" t="s">
        <v>71</v>
      </c>
      <c r="AY609" s="153" t="s">
        <v>137</v>
      </c>
    </row>
    <row r="610" spans="2:65" s="14" customFormat="1" ht="11.25">
      <c r="B610" s="159"/>
      <c r="D610" s="146" t="s">
        <v>148</v>
      </c>
      <c r="E610" s="160" t="s">
        <v>19</v>
      </c>
      <c r="F610" s="161" t="s">
        <v>153</v>
      </c>
      <c r="H610" s="162">
        <v>10.06</v>
      </c>
      <c r="I610" s="163"/>
      <c r="L610" s="159"/>
      <c r="M610" s="164"/>
      <c r="T610" s="165"/>
      <c r="AT610" s="160" t="s">
        <v>148</v>
      </c>
      <c r="AU610" s="160" t="s">
        <v>81</v>
      </c>
      <c r="AV610" s="14" t="s">
        <v>144</v>
      </c>
      <c r="AW610" s="14" t="s">
        <v>32</v>
      </c>
      <c r="AX610" s="14" t="s">
        <v>79</v>
      </c>
      <c r="AY610" s="160" t="s">
        <v>137</v>
      </c>
    </row>
    <row r="611" spans="2:65" s="1" customFormat="1" ht="16.5" customHeight="1">
      <c r="B611" s="33"/>
      <c r="C611" s="128" t="s">
        <v>914</v>
      </c>
      <c r="D611" s="128" t="s">
        <v>139</v>
      </c>
      <c r="E611" s="129" t="s">
        <v>915</v>
      </c>
      <c r="F611" s="130" t="s">
        <v>916</v>
      </c>
      <c r="G611" s="131" t="s">
        <v>142</v>
      </c>
      <c r="H611" s="132">
        <v>10.06</v>
      </c>
      <c r="I611" s="133"/>
      <c r="J611" s="134">
        <f>ROUND(I611*H611,2)</f>
        <v>0</v>
      </c>
      <c r="K611" s="130" t="s">
        <v>143</v>
      </c>
      <c r="L611" s="33"/>
      <c r="M611" s="135" t="s">
        <v>19</v>
      </c>
      <c r="N611" s="136" t="s">
        <v>42</v>
      </c>
      <c r="P611" s="137">
        <f>O611*H611</f>
        <v>0</v>
      </c>
      <c r="Q611" s="137">
        <v>2.9999999999999997E-4</v>
      </c>
      <c r="R611" s="137">
        <f>Q611*H611</f>
        <v>3.0179999999999998E-3</v>
      </c>
      <c r="S611" s="137">
        <v>0</v>
      </c>
      <c r="T611" s="138">
        <f>S611*H611</f>
        <v>0</v>
      </c>
      <c r="AR611" s="139" t="s">
        <v>247</v>
      </c>
      <c r="AT611" s="139" t="s">
        <v>139</v>
      </c>
      <c r="AU611" s="139" t="s">
        <v>81</v>
      </c>
      <c r="AY611" s="18" t="s">
        <v>137</v>
      </c>
      <c r="BE611" s="140">
        <f>IF(N611="základní",J611,0)</f>
        <v>0</v>
      </c>
      <c r="BF611" s="140">
        <f>IF(N611="snížená",J611,0)</f>
        <v>0</v>
      </c>
      <c r="BG611" s="140">
        <f>IF(N611="zákl. přenesená",J611,0)</f>
        <v>0</v>
      </c>
      <c r="BH611" s="140">
        <f>IF(N611="sníž. přenesená",J611,0)</f>
        <v>0</v>
      </c>
      <c r="BI611" s="140">
        <f>IF(N611="nulová",J611,0)</f>
        <v>0</v>
      </c>
      <c r="BJ611" s="18" t="s">
        <v>79</v>
      </c>
      <c r="BK611" s="140">
        <f>ROUND(I611*H611,2)</f>
        <v>0</v>
      </c>
      <c r="BL611" s="18" t="s">
        <v>247</v>
      </c>
      <c r="BM611" s="139" t="s">
        <v>917</v>
      </c>
    </row>
    <row r="612" spans="2:65" s="1" customFormat="1" ht="11.25">
      <c r="B612" s="33"/>
      <c r="D612" s="141" t="s">
        <v>146</v>
      </c>
      <c r="F612" s="142" t="s">
        <v>918</v>
      </c>
      <c r="I612" s="143"/>
      <c r="L612" s="33"/>
      <c r="M612" s="144"/>
      <c r="T612" s="54"/>
      <c r="AT612" s="18" t="s">
        <v>146</v>
      </c>
      <c r="AU612" s="18" t="s">
        <v>81</v>
      </c>
    </row>
    <row r="613" spans="2:65" s="12" customFormat="1" ht="11.25">
      <c r="B613" s="145"/>
      <c r="D613" s="146" t="s">
        <v>148</v>
      </c>
      <c r="E613" s="147" t="s">
        <v>19</v>
      </c>
      <c r="F613" s="148" t="s">
        <v>483</v>
      </c>
      <c r="H613" s="147" t="s">
        <v>19</v>
      </c>
      <c r="I613" s="149"/>
      <c r="L613" s="145"/>
      <c r="M613" s="150"/>
      <c r="T613" s="151"/>
      <c r="AT613" s="147" t="s">
        <v>148</v>
      </c>
      <c r="AU613" s="147" t="s">
        <v>81</v>
      </c>
      <c r="AV613" s="12" t="s">
        <v>79</v>
      </c>
      <c r="AW613" s="12" t="s">
        <v>32</v>
      </c>
      <c r="AX613" s="12" t="s">
        <v>71</v>
      </c>
      <c r="AY613" s="147" t="s">
        <v>137</v>
      </c>
    </row>
    <row r="614" spans="2:65" s="13" customFormat="1" ht="11.25">
      <c r="B614" s="152"/>
      <c r="D614" s="146" t="s">
        <v>148</v>
      </c>
      <c r="E614" s="153" t="s">
        <v>19</v>
      </c>
      <c r="F614" s="154" t="s">
        <v>484</v>
      </c>
      <c r="H614" s="155">
        <v>1.94</v>
      </c>
      <c r="I614" s="156"/>
      <c r="L614" s="152"/>
      <c r="M614" s="157"/>
      <c r="T614" s="158"/>
      <c r="AT614" s="153" t="s">
        <v>148</v>
      </c>
      <c r="AU614" s="153" t="s">
        <v>81</v>
      </c>
      <c r="AV614" s="13" t="s">
        <v>81</v>
      </c>
      <c r="AW614" s="13" t="s">
        <v>32</v>
      </c>
      <c r="AX614" s="13" t="s">
        <v>71</v>
      </c>
      <c r="AY614" s="153" t="s">
        <v>137</v>
      </c>
    </row>
    <row r="615" spans="2:65" s="12" customFormat="1" ht="11.25">
      <c r="B615" s="145"/>
      <c r="D615" s="146" t="s">
        <v>148</v>
      </c>
      <c r="E615" s="147" t="s">
        <v>19</v>
      </c>
      <c r="F615" s="148" t="s">
        <v>476</v>
      </c>
      <c r="H615" s="147" t="s">
        <v>19</v>
      </c>
      <c r="I615" s="149"/>
      <c r="L615" s="145"/>
      <c r="M615" s="150"/>
      <c r="T615" s="151"/>
      <c r="AT615" s="147" t="s">
        <v>148</v>
      </c>
      <c r="AU615" s="147" t="s">
        <v>81</v>
      </c>
      <c r="AV615" s="12" t="s">
        <v>79</v>
      </c>
      <c r="AW615" s="12" t="s">
        <v>32</v>
      </c>
      <c r="AX615" s="12" t="s">
        <v>71</v>
      </c>
      <c r="AY615" s="147" t="s">
        <v>137</v>
      </c>
    </row>
    <row r="616" spans="2:65" s="13" customFormat="1" ht="11.25">
      <c r="B616" s="152"/>
      <c r="D616" s="146" t="s">
        <v>148</v>
      </c>
      <c r="E616" s="153" t="s">
        <v>19</v>
      </c>
      <c r="F616" s="154" t="s">
        <v>477</v>
      </c>
      <c r="H616" s="155">
        <v>8.1199999999999992</v>
      </c>
      <c r="I616" s="156"/>
      <c r="L616" s="152"/>
      <c r="M616" s="157"/>
      <c r="T616" s="158"/>
      <c r="AT616" s="153" t="s">
        <v>148</v>
      </c>
      <c r="AU616" s="153" t="s">
        <v>81</v>
      </c>
      <c r="AV616" s="13" t="s">
        <v>81</v>
      </c>
      <c r="AW616" s="13" t="s">
        <v>32</v>
      </c>
      <c r="AX616" s="13" t="s">
        <v>71</v>
      </c>
      <c r="AY616" s="153" t="s">
        <v>137</v>
      </c>
    </row>
    <row r="617" spans="2:65" s="14" customFormat="1" ht="11.25">
      <c r="B617" s="159"/>
      <c r="D617" s="146" t="s">
        <v>148</v>
      </c>
      <c r="E617" s="160" t="s">
        <v>19</v>
      </c>
      <c r="F617" s="161" t="s">
        <v>153</v>
      </c>
      <c r="H617" s="162">
        <v>10.06</v>
      </c>
      <c r="I617" s="163"/>
      <c r="L617" s="159"/>
      <c r="M617" s="164"/>
      <c r="T617" s="165"/>
      <c r="AT617" s="160" t="s">
        <v>148</v>
      </c>
      <c r="AU617" s="160" t="s">
        <v>81</v>
      </c>
      <c r="AV617" s="14" t="s">
        <v>144</v>
      </c>
      <c r="AW617" s="14" t="s">
        <v>32</v>
      </c>
      <c r="AX617" s="14" t="s">
        <v>79</v>
      </c>
      <c r="AY617" s="160" t="s">
        <v>137</v>
      </c>
    </row>
    <row r="618" spans="2:65" s="1" customFormat="1" ht="24.2" customHeight="1">
      <c r="B618" s="33"/>
      <c r="C618" s="128" t="s">
        <v>919</v>
      </c>
      <c r="D618" s="128" t="s">
        <v>139</v>
      </c>
      <c r="E618" s="129" t="s">
        <v>920</v>
      </c>
      <c r="F618" s="130" t="s">
        <v>921</v>
      </c>
      <c r="G618" s="131" t="s">
        <v>142</v>
      </c>
      <c r="H618" s="132">
        <v>10.06</v>
      </c>
      <c r="I618" s="133"/>
      <c r="J618" s="134">
        <f>ROUND(I618*H618,2)</f>
        <v>0</v>
      </c>
      <c r="K618" s="130" t="s">
        <v>143</v>
      </c>
      <c r="L618" s="33"/>
      <c r="M618" s="135" t="s">
        <v>19</v>
      </c>
      <c r="N618" s="136" t="s">
        <v>42</v>
      </c>
      <c r="P618" s="137">
        <f>O618*H618</f>
        <v>0</v>
      </c>
      <c r="Q618" s="137">
        <v>5.3E-3</v>
      </c>
      <c r="R618" s="137">
        <f>Q618*H618</f>
        <v>5.3318000000000004E-2</v>
      </c>
      <c r="S618" s="137">
        <v>0</v>
      </c>
      <c r="T618" s="138">
        <f>S618*H618</f>
        <v>0</v>
      </c>
      <c r="AR618" s="139" t="s">
        <v>247</v>
      </c>
      <c r="AT618" s="139" t="s">
        <v>139</v>
      </c>
      <c r="AU618" s="139" t="s">
        <v>81</v>
      </c>
      <c r="AY618" s="18" t="s">
        <v>137</v>
      </c>
      <c r="BE618" s="140">
        <f>IF(N618="základní",J618,0)</f>
        <v>0</v>
      </c>
      <c r="BF618" s="140">
        <f>IF(N618="snížená",J618,0)</f>
        <v>0</v>
      </c>
      <c r="BG618" s="140">
        <f>IF(N618="zákl. přenesená",J618,0)</f>
        <v>0</v>
      </c>
      <c r="BH618" s="140">
        <f>IF(N618="sníž. přenesená",J618,0)</f>
        <v>0</v>
      </c>
      <c r="BI618" s="140">
        <f>IF(N618="nulová",J618,0)</f>
        <v>0</v>
      </c>
      <c r="BJ618" s="18" t="s">
        <v>79</v>
      </c>
      <c r="BK618" s="140">
        <f>ROUND(I618*H618,2)</f>
        <v>0</v>
      </c>
      <c r="BL618" s="18" t="s">
        <v>247</v>
      </c>
      <c r="BM618" s="139" t="s">
        <v>922</v>
      </c>
    </row>
    <row r="619" spans="2:65" s="1" customFormat="1" ht="11.25">
      <c r="B619" s="33"/>
      <c r="D619" s="141" t="s">
        <v>146</v>
      </c>
      <c r="F619" s="142" t="s">
        <v>923</v>
      </c>
      <c r="I619" s="143"/>
      <c r="L619" s="33"/>
      <c r="M619" s="144"/>
      <c r="T619" s="54"/>
      <c r="AT619" s="18" t="s">
        <v>146</v>
      </c>
      <c r="AU619" s="18" t="s">
        <v>81</v>
      </c>
    </row>
    <row r="620" spans="2:65" s="12" customFormat="1" ht="11.25">
      <c r="B620" s="145"/>
      <c r="D620" s="146" t="s">
        <v>148</v>
      </c>
      <c r="E620" s="147" t="s">
        <v>19</v>
      </c>
      <c r="F620" s="148" t="s">
        <v>483</v>
      </c>
      <c r="H620" s="147" t="s">
        <v>19</v>
      </c>
      <c r="I620" s="149"/>
      <c r="L620" s="145"/>
      <c r="M620" s="150"/>
      <c r="T620" s="151"/>
      <c r="AT620" s="147" t="s">
        <v>148</v>
      </c>
      <c r="AU620" s="147" t="s">
        <v>81</v>
      </c>
      <c r="AV620" s="12" t="s">
        <v>79</v>
      </c>
      <c r="AW620" s="12" t="s">
        <v>32</v>
      </c>
      <c r="AX620" s="12" t="s">
        <v>71</v>
      </c>
      <c r="AY620" s="147" t="s">
        <v>137</v>
      </c>
    </row>
    <row r="621" spans="2:65" s="13" customFormat="1" ht="11.25">
      <c r="B621" s="152"/>
      <c r="D621" s="146" t="s">
        <v>148</v>
      </c>
      <c r="E621" s="153" t="s">
        <v>19</v>
      </c>
      <c r="F621" s="154" t="s">
        <v>484</v>
      </c>
      <c r="H621" s="155">
        <v>1.94</v>
      </c>
      <c r="I621" s="156"/>
      <c r="L621" s="152"/>
      <c r="M621" s="157"/>
      <c r="T621" s="158"/>
      <c r="AT621" s="153" t="s">
        <v>148</v>
      </c>
      <c r="AU621" s="153" t="s">
        <v>81</v>
      </c>
      <c r="AV621" s="13" t="s">
        <v>81</v>
      </c>
      <c r="AW621" s="13" t="s">
        <v>32</v>
      </c>
      <c r="AX621" s="13" t="s">
        <v>71</v>
      </c>
      <c r="AY621" s="153" t="s">
        <v>137</v>
      </c>
    </row>
    <row r="622" spans="2:65" s="12" customFormat="1" ht="11.25">
      <c r="B622" s="145"/>
      <c r="D622" s="146" t="s">
        <v>148</v>
      </c>
      <c r="E622" s="147" t="s">
        <v>19</v>
      </c>
      <c r="F622" s="148" t="s">
        <v>476</v>
      </c>
      <c r="H622" s="147" t="s">
        <v>19</v>
      </c>
      <c r="I622" s="149"/>
      <c r="L622" s="145"/>
      <c r="M622" s="150"/>
      <c r="T622" s="151"/>
      <c r="AT622" s="147" t="s">
        <v>148</v>
      </c>
      <c r="AU622" s="147" t="s">
        <v>81</v>
      </c>
      <c r="AV622" s="12" t="s">
        <v>79</v>
      </c>
      <c r="AW622" s="12" t="s">
        <v>32</v>
      </c>
      <c r="AX622" s="12" t="s">
        <v>71</v>
      </c>
      <c r="AY622" s="147" t="s">
        <v>137</v>
      </c>
    </row>
    <row r="623" spans="2:65" s="13" customFormat="1" ht="11.25">
      <c r="B623" s="152"/>
      <c r="D623" s="146" t="s">
        <v>148</v>
      </c>
      <c r="E623" s="153" t="s">
        <v>19</v>
      </c>
      <c r="F623" s="154" t="s">
        <v>477</v>
      </c>
      <c r="H623" s="155">
        <v>8.1199999999999992</v>
      </c>
      <c r="I623" s="156"/>
      <c r="L623" s="152"/>
      <c r="M623" s="157"/>
      <c r="T623" s="158"/>
      <c r="AT623" s="153" t="s">
        <v>148</v>
      </c>
      <c r="AU623" s="153" t="s">
        <v>81</v>
      </c>
      <c r="AV623" s="13" t="s">
        <v>81</v>
      </c>
      <c r="AW623" s="13" t="s">
        <v>32</v>
      </c>
      <c r="AX623" s="13" t="s">
        <v>71</v>
      </c>
      <c r="AY623" s="153" t="s">
        <v>137</v>
      </c>
    </row>
    <row r="624" spans="2:65" s="14" customFormat="1" ht="11.25">
      <c r="B624" s="159"/>
      <c r="D624" s="146" t="s">
        <v>148</v>
      </c>
      <c r="E624" s="160" t="s">
        <v>19</v>
      </c>
      <c r="F624" s="161" t="s">
        <v>153</v>
      </c>
      <c r="H624" s="162">
        <v>10.06</v>
      </c>
      <c r="I624" s="163"/>
      <c r="L624" s="159"/>
      <c r="M624" s="164"/>
      <c r="T624" s="165"/>
      <c r="AT624" s="160" t="s">
        <v>148</v>
      </c>
      <c r="AU624" s="160" t="s">
        <v>81</v>
      </c>
      <c r="AV624" s="14" t="s">
        <v>144</v>
      </c>
      <c r="AW624" s="14" t="s">
        <v>32</v>
      </c>
      <c r="AX624" s="14" t="s">
        <v>79</v>
      </c>
      <c r="AY624" s="160" t="s">
        <v>137</v>
      </c>
    </row>
    <row r="625" spans="2:65" s="1" customFormat="1" ht="16.5" customHeight="1">
      <c r="B625" s="33"/>
      <c r="C625" s="173" t="s">
        <v>924</v>
      </c>
      <c r="D625" s="173" t="s">
        <v>204</v>
      </c>
      <c r="E625" s="174" t="s">
        <v>925</v>
      </c>
      <c r="F625" s="175" t="s">
        <v>926</v>
      </c>
      <c r="G625" s="176" t="s">
        <v>142</v>
      </c>
      <c r="H625" s="177">
        <v>11.066000000000001</v>
      </c>
      <c r="I625" s="178"/>
      <c r="J625" s="179">
        <f>ROUND(I625*H625,2)</f>
        <v>0</v>
      </c>
      <c r="K625" s="175" t="s">
        <v>19</v>
      </c>
      <c r="L625" s="180"/>
      <c r="M625" s="181" t="s">
        <v>19</v>
      </c>
      <c r="N625" s="182" t="s">
        <v>42</v>
      </c>
      <c r="P625" s="137">
        <f>O625*H625</f>
        <v>0</v>
      </c>
      <c r="Q625" s="137">
        <v>2.1999999999999999E-2</v>
      </c>
      <c r="R625" s="137">
        <f>Q625*H625</f>
        <v>0.243452</v>
      </c>
      <c r="S625" s="137">
        <v>0</v>
      </c>
      <c r="T625" s="138">
        <f>S625*H625</f>
        <v>0</v>
      </c>
      <c r="AR625" s="139" t="s">
        <v>373</v>
      </c>
      <c r="AT625" s="139" t="s">
        <v>204</v>
      </c>
      <c r="AU625" s="139" t="s">
        <v>81</v>
      </c>
      <c r="AY625" s="18" t="s">
        <v>137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8" t="s">
        <v>79</v>
      </c>
      <c r="BK625" s="140">
        <f>ROUND(I625*H625,2)</f>
        <v>0</v>
      </c>
      <c r="BL625" s="18" t="s">
        <v>247</v>
      </c>
      <c r="BM625" s="139" t="s">
        <v>927</v>
      </c>
    </row>
    <row r="626" spans="2:65" s="13" customFormat="1" ht="11.25">
      <c r="B626" s="152"/>
      <c r="D626" s="146" t="s">
        <v>148</v>
      </c>
      <c r="F626" s="154" t="s">
        <v>928</v>
      </c>
      <c r="H626" s="155">
        <v>11.066000000000001</v>
      </c>
      <c r="I626" s="156"/>
      <c r="L626" s="152"/>
      <c r="M626" s="157"/>
      <c r="T626" s="158"/>
      <c r="AT626" s="153" t="s">
        <v>148</v>
      </c>
      <c r="AU626" s="153" t="s">
        <v>81</v>
      </c>
      <c r="AV626" s="13" t="s">
        <v>81</v>
      </c>
      <c r="AW626" s="13" t="s">
        <v>4</v>
      </c>
      <c r="AX626" s="13" t="s">
        <v>79</v>
      </c>
      <c r="AY626" s="153" t="s">
        <v>137</v>
      </c>
    </row>
    <row r="627" spans="2:65" s="1" customFormat="1" ht="24.2" customHeight="1">
      <c r="B627" s="33"/>
      <c r="C627" s="128" t="s">
        <v>929</v>
      </c>
      <c r="D627" s="128" t="s">
        <v>139</v>
      </c>
      <c r="E627" s="129" t="s">
        <v>930</v>
      </c>
      <c r="F627" s="130" t="s">
        <v>931</v>
      </c>
      <c r="G627" s="131" t="s">
        <v>142</v>
      </c>
      <c r="H627" s="132">
        <v>5.04</v>
      </c>
      <c r="I627" s="133"/>
      <c r="J627" s="134">
        <f>ROUND(I627*H627,2)</f>
        <v>0</v>
      </c>
      <c r="K627" s="130" t="s">
        <v>143</v>
      </c>
      <c r="L627" s="33"/>
      <c r="M627" s="135" t="s">
        <v>19</v>
      </c>
      <c r="N627" s="136" t="s">
        <v>42</v>
      </c>
      <c r="P627" s="137">
        <f>O627*H627</f>
        <v>0</v>
      </c>
      <c r="Q627" s="137">
        <v>0</v>
      </c>
      <c r="R627" s="137">
        <f>Q627*H627</f>
        <v>0</v>
      </c>
      <c r="S627" s="137">
        <v>0</v>
      </c>
      <c r="T627" s="138">
        <f>S627*H627</f>
        <v>0</v>
      </c>
      <c r="AR627" s="139" t="s">
        <v>247</v>
      </c>
      <c r="AT627" s="139" t="s">
        <v>139</v>
      </c>
      <c r="AU627" s="139" t="s">
        <v>81</v>
      </c>
      <c r="AY627" s="18" t="s">
        <v>137</v>
      </c>
      <c r="BE627" s="140">
        <f>IF(N627="základní",J627,0)</f>
        <v>0</v>
      </c>
      <c r="BF627" s="140">
        <f>IF(N627="snížená",J627,0)</f>
        <v>0</v>
      </c>
      <c r="BG627" s="140">
        <f>IF(N627="zákl. přenesená",J627,0)</f>
        <v>0</v>
      </c>
      <c r="BH627" s="140">
        <f>IF(N627="sníž. přenesená",J627,0)</f>
        <v>0</v>
      </c>
      <c r="BI627" s="140">
        <f>IF(N627="nulová",J627,0)</f>
        <v>0</v>
      </c>
      <c r="BJ627" s="18" t="s">
        <v>79</v>
      </c>
      <c r="BK627" s="140">
        <f>ROUND(I627*H627,2)</f>
        <v>0</v>
      </c>
      <c r="BL627" s="18" t="s">
        <v>247</v>
      </c>
      <c r="BM627" s="139" t="s">
        <v>932</v>
      </c>
    </row>
    <row r="628" spans="2:65" s="1" customFormat="1" ht="11.25">
      <c r="B628" s="33"/>
      <c r="D628" s="141" t="s">
        <v>146</v>
      </c>
      <c r="F628" s="142" t="s">
        <v>933</v>
      </c>
      <c r="I628" s="143"/>
      <c r="L628" s="33"/>
      <c r="M628" s="144"/>
      <c r="T628" s="54"/>
      <c r="AT628" s="18" t="s">
        <v>146</v>
      </c>
      <c r="AU628" s="18" t="s">
        <v>81</v>
      </c>
    </row>
    <row r="629" spans="2:65" s="12" customFormat="1" ht="11.25">
      <c r="B629" s="145"/>
      <c r="D629" s="146" t="s">
        <v>148</v>
      </c>
      <c r="E629" s="147" t="s">
        <v>19</v>
      </c>
      <c r="F629" s="148" t="s">
        <v>483</v>
      </c>
      <c r="H629" s="147" t="s">
        <v>19</v>
      </c>
      <c r="I629" s="149"/>
      <c r="L629" s="145"/>
      <c r="M629" s="150"/>
      <c r="T629" s="151"/>
      <c r="AT629" s="147" t="s">
        <v>148</v>
      </c>
      <c r="AU629" s="147" t="s">
        <v>81</v>
      </c>
      <c r="AV629" s="12" t="s">
        <v>79</v>
      </c>
      <c r="AW629" s="12" t="s">
        <v>32</v>
      </c>
      <c r="AX629" s="12" t="s">
        <v>71</v>
      </c>
      <c r="AY629" s="147" t="s">
        <v>137</v>
      </c>
    </row>
    <row r="630" spans="2:65" s="13" customFormat="1" ht="11.25">
      <c r="B630" s="152"/>
      <c r="D630" s="146" t="s">
        <v>148</v>
      </c>
      <c r="E630" s="153" t="s">
        <v>19</v>
      </c>
      <c r="F630" s="154" t="s">
        <v>484</v>
      </c>
      <c r="H630" s="155">
        <v>1.94</v>
      </c>
      <c r="I630" s="156"/>
      <c r="L630" s="152"/>
      <c r="M630" s="157"/>
      <c r="T630" s="158"/>
      <c r="AT630" s="153" t="s">
        <v>148</v>
      </c>
      <c r="AU630" s="153" t="s">
        <v>81</v>
      </c>
      <c r="AV630" s="13" t="s">
        <v>81</v>
      </c>
      <c r="AW630" s="13" t="s">
        <v>32</v>
      </c>
      <c r="AX630" s="13" t="s">
        <v>71</v>
      </c>
      <c r="AY630" s="153" t="s">
        <v>137</v>
      </c>
    </row>
    <row r="631" spans="2:65" s="12" customFormat="1" ht="11.25">
      <c r="B631" s="145"/>
      <c r="D631" s="146" t="s">
        <v>148</v>
      </c>
      <c r="E631" s="147" t="s">
        <v>19</v>
      </c>
      <c r="F631" s="148" t="s">
        <v>476</v>
      </c>
      <c r="H631" s="147" t="s">
        <v>19</v>
      </c>
      <c r="I631" s="149"/>
      <c r="L631" s="145"/>
      <c r="M631" s="150"/>
      <c r="T631" s="151"/>
      <c r="AT631" s="147" t="s">
        <v>148</v>
      </c>
      <c r="AU631" s="147" t="s">
        <v>81</v>
      </c>
      <c r="AV631" s="12" t="s">
        <v>79</v>
      </c>
      <c r="AW631" s="12" t="s">
        <v>32</v>
      </c>
      <c r="AX631" s="12" t="s">
        <v>71</v>
      </c>
      <c r="AY631" s="147" t="s">
        <v>137</v>
      </c>
    </row>
    <row r="632" spans="2:65" s="13" customFormat="1" ht="11.25">
      <c r="B632" s="152"/>
      <c r="D632" s="146" t="s">
        <v>148</v>
      </c>
      <c r="E632" s="153" t="s">
        <v>19</v>
      </c>
      <c r="F632" s="154" t="s">
        <v>490</v>
      </c>
      <c r="H632" s="155">
        <v>3.1</v>
      </c>
      <c r="I632" s="156"/>
      <c r="L632" s="152"/>
      <c r="M632" s="157"/>
      <c r="T632" s="158"/>
      <c r="AT632" s="153" t="s">
        <v>148</v>
      </c>
      <c r="AU632" s="153" t="s">
        <v>81</v>
      </c>
      <c r="AV632" s="13" t="s">
        <v>81</v>
      </c>
      <c r="AW632" s="13" t="s">
        <v>32</v>
      </c>
      <c r="AX632" s="13" t="s">
        <v>71</v>
      </c>
      <c r="AY632" s="153" t="s">
        <v>137</v>
      </c>
    </row>
    <row r="633" spans="2:65" s="14" customFormat="1" ht="11.25">
      <c r="B633" s="159"/>
      <c r="D633" s="146" t="s">
        <v>148</v>
      </c>
      <c r="E633" s="160" t="s">
        <v>19</v>
      </c>
      <c r="F633" s="161" t="s">
        <v>153</v>
      </c>
      <c r="H633" s="162">
        <v>5.04</v>
      </c>
      <c r="I633" s="163"/>
      <c r="L633" s="159"/>
      <c r="M633" s="164"/>
      <c r="T633" s="165"/>
      <c r="AT633" s="160" t="s">
        <v>148</v>
      </c>
      <c r="AU633" s="160" t="s">
        <v>81</v>
      </c>
      <c r="AV633" s="14" t="s">
        <v>144</v>
      </c>
      <c r="AW633" s="14" t="s">
        <v>32</v>
      </c>
      <c r="AX633" s="14" t="s">
        <v>79</v>
      </c>
      <c r="AY633" s="160" t="s">
        <v>137</v>
      </c>
    </row>
    <row r="634" spans="2:65" s="1" customFormat="1" ht="16.5" customHeight="1">
      <c r="B634" s="33"/>
      <c r="C634" s="128" t="s">
        <v>934</v>
      </c>
      <c r="D634" s="128" t="s">
        <v>139</v>
      </c>
      <c r="E634" s="129" t="s">
        <v>935</v>
      </c>
      <c r="F634" s="130" t="s">
        <v>936</v>
      </c>
      <c r="G634" s="131" t="s">
        <v>142</v>
      </c>
      <c r="H634" s="132">
        <v>10.06</v>
      </c>
      <c r="I634" s="133"/>
      <c r="J634" s="134">
        <f>ROUND(I634*H634,2)</f>
        <v>0</v>
      </c>
      <c r="K634" s="130" t="s">
        <v>143</v>
      </c>
      <c r="L634" s="33"/>
      <c r="M634" s="135" t="s">
        <v>19</v>
      </c>
      <c r="N634" s="136" t="s">
        <v>42</v>
      </c>
      <c r="P634" s="137">
        <f>O634*H634</f>
        <v>0</v>
      </c>
      <c r="Q634" s="137">
        <v>1.5E-3</v>
      </c>
      <c r="R634" s="137">
        <f>Q634*H634</f>
        <v>1.5090000000000001E-2</v>
      </c>
      <c r="S634" s="137">
        <v>0</v>
      </c>
      <c r="T634" s="138">
        <f>S634*H634</f>
        <v>0</v>
      </c>
      <c r="AR634" s="139" t="s">
        <v>247</v>
      </c>
      <c r="AT634" s="139" t="s">
        <v>139</v>
      </c>
      <c r="AU634" s="139" t="s">
        <v>81</v>
      </c>
      <c r="AY634" s="18" t="s">
        <v>137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8" t="s">
        <v>79</v>
      </c>
      <c r="BK634" s="140">
        <f>ROUND(I634*H634,2)</f>
        <v>0</v>
      </c>
      <c r="BL634" s="18" t="s">
        <v>247</v>
      </c>
      <c r="BM634" s="139" t="s">
        <v>937</v>
      </c>
    </row>
    <row r="635" spans="2:65" s="1" customFormat="1" ht="11.25">
      <c r="B635" s="33"/>
      <c r="D635" s="141" t="s">
        <v>146</v>
      </c>
      <c r="F635" s="142" t="s">
        <v>938</v>
      </c>
      <c r="I635" s="143"/>
      <c r="L635" s="33"/>
      <c r="M635" s="144"/>
      <c r="T635" s="54"/>
      <c r="AT635" s="18" t="s">
        <v>146</v>
      </c>
      <c r="AU635" s="18" t="s">
        <v>81</v>
      </c>
    </row>
    <row r="636" spans="2:65" s="12" customFormat="1" ht="11.25">
      <c r="B636" s="145"/>
      <c r="D636" s="146" t="s">
        <v>148</v>
      </c>
      <c r="E636" s="147" t="s">
        <v>19</v>
      </c>
      <c r="F636" s="148" t="s">
        <v>483</v>
      </c>
      <c r="H636" s="147" t="s">
        <v>19</v>
      </c>
      <c r="I636" s="149"/>
      <c r="L636" s="145"/>
      <c r="M636" s="150"/>
      <c r="T636" s="151"/>
      <c r="AT636" s="147" t="s">
        <v>148</v>
      </c>
      <c r="AU636" s="147" t="s">
        <v>81</v>
      </c>
      <c r="AV636" s="12" t="s">
        <v>79</v>
      </c>
      <c r="AW636" s="12" t="s">
        <v>32</v>
      </c>
      <c r="AX636" s="12" t="s">
        <v>71</v>
      </c>
      <c r="AY636" s="147" t="s">
        <v>137</v>
      </c>
    </row>
    <row r="637" spans="2:65" s="13" customFormat="1" ht="11.25">
      <c r="B637" s="152"/>
      <c r="D637" s="146" t="s">
        <v>148</v>
      </c>
      <c r="E637" s="153" t="s">
        <v>19</v>
      </c>
      <c r="F637" s="154" t="s">
        <v>484</v>
      </c>
      <c r="H637" s="155">
        <v>1.94</v>
      </c>
      <c r="I637" s="156"/>
      <c r="L637" s="152"/>
      <c r="M637" s="157"/>
      <c r="T637" s="158"/>
      <c r="AT637" s="153" t="s">
        <v>148</v>
      </c>
      <c r="AU637" s="153" t="s">
        <v>81</v>
      </c>
      <c r="AV637" s="13" t="s">
        <v>81</v>
      </c>
      <c r="AW637" s="13" t="s">
        <v>32</v>
      </c>
      <c r="AX637" s="13" t="s">
        <v>71</v>
      </c>
      <c r="AY637" s="153" t="s">
        <v>137</v>
      </c>
    </row>
    <row r="638" spans="2:65" s="12" customFormat="1" ht="11.25">
      <c r="B638" s="145"/>
      <c r="D638" s="146" t="s">
        <v>148</v>
      </c>
      <c r="E638" s="147" t="s">
        <v>19</v>
      </c>
      <c r="F638" s="148" t="s">
        <v>476</v>
      </c>
      <c r="H638" s="147" t="s">
        <v>19</v>
      </c>
      <c r="I638" s="149"/>
      <c r="L638" s="145"/>
      <c r="M638" s="150"/>
      <c r="T638" s="151"/>
      <c r="AT638" s="147" t="s">
        <v>148</v>
      </c>
      <c r="AU638" s="147" t="s">
        <v>81</v>
      </c>
      <c r="AV638" s="12" t="s">
        <v>79</v>
      </c>
      <c r="AW638" s="12" t="s">
        <v>32</v>
      </c>
      <c r="AX638" s="12" t="s">
        <v>71</v>
      </c>
      <c r="AY638" s="147" t="s">
        <v>137</v>
      </c>
    </row>
    <row r="639" spans="2:65" s="13" customFormat="1" ht="11.25">
      <c r="B639" s="152"/>
      <c r="D639" s="146" t="s">
        <v>148</v>
      </c>
      <c r="E639" s="153" t="s">
        <v>19</v>
      </c>
      <c r="F639" s="154" t="s">
        <v>477</v>
      </c>
      <c r="H639" s="155">
        <v>8.1199999999999992</v>
      </c>
      <c r="I639" s="156"/>
      <c r="L639" s="152"/>
      <c r="M639" s="157"/>
      <c r="T639" s="158"/>
      <c r="AT639" s="153" t="s">
        <v>148</v>
      </c>
      <c r="AU639" s="153" t="s">
        <v>81</v>
      </c>
      <c r="AV639" s="13" t="s">
        <v>81</v>
      </c>
      <c r="AW639" s="13" t="s">
        <v>32</v>
      </c>
      <c r="AX639" s="13" t="s">
        <v>71</v>
      </c>
      <c r="AY639" s="153" t="s">
        <v>137</v>
      </c>
    </row>
    <row r="640" spans="2:65" s="14" customFormat="1" ht="11.25">
      <c r="B640" s="159"/>
      <c r="D640" s="146" t="s">
        <v>148</v>
      </c>
      <c r="E640" s="160" t="s">
        <v>19</v>
      </c>
      <c r="F640" s="161" t="s">
        <v>153</v>
      </c>
      <c r="H640" s="162">
        <v>10.06</v>
      </c>
      <c r="I640" s="163"/>
      <c r="L640" s="159"/>
      <c r="M640" s="164"/>
      <c r="T640" s="165"/>
      <c r="AT640" s="160" t="s">
        <v>148</v>
      </c>
      <c r="AU640" s="160" t="s">
        <v>81</v>
      </c>
      <c r="AV640" s="14" t="s">
        <v>144</v>
      </c>
      <c r="AW640" s="14" t="s">
        <v>32</v>
      </c>
      <c r="AX640" s="14" t="s">
        <v>79</v>
      </c>
      <c r="AY640" s="160" t="s">
        <v>137</v>
      </c>
    </row>
    <row r="641" spans="2:65" s="1" customFormat="1" ht="16.5" customHeight="1">
      <c r="B641" s="33"/>
      <c r="C641" s="128" t="s">
        <v>939</v>
      </c>
      <c r="D641" s="128" t="s">
        <v>139</v>
      </c>
      <c r="E641" s="129" t="s">
        <v>940</v>
      </c>
      <c r="F641" s="130" t="s">
        <v>941</v>
      </c>
      <c r="G641" s="131" t="s">
        <v>302</v>
      </c>
      <c r="H641" s="132">
        <v>22.08</v>
      </c>
      <c r="I641" s="133"/>
      <c r="J641" s="134">
        <f>ROUND(I641*H641,2)</f>
        <v>0</v>
      </c>
      <c r="K641" s="130" t="s">
        <v>143</v>
      </c>
      <c r="L641" s="33"/>
      <c r="M641" s="135" t="s">
        <v>19</v>
      </c>
      <c r="N641" s="136" t="s">
        <v>42</v>
      </c>
      <c r="P641" s="137">
        <f>O641*H641</f>
        <v>0</v>
      </c>
      <c r="Q641" s="137">
        <v>3.0000000000000001E-5</v>
      </c>
      <c r="R641" s="137">
        <f>Q641*H641</f>
        <v>6.6239999999999995E-4</v>
      </c>
      <c r="S641" s="137">
        <v>0</v>
      </c>
      <c r="T641" s="138">
        <f>S641*H641</f>
        <v>0</v>
      </c>
      <c r="AR641" s="139" t="s">
        <v>247</v>
      </c>
      <c r="AT641" s="139" t="s">
        <v>139</v>
      </c>
      <c r="AU641" s="139" t="s">
        <v>81</v>
      </c>
      <c r="AY641" s="18" t="s">
        <v>137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8" t="s">
        <v>79</v>
      </c>
      <c r="BK641" s="140">
        <f>ROUND(I641*H641,2)</f>
        <v>0</v>
      </c>
      <c r="BL641" s="18" t="s">
        <v>247</v>
      </c>
      <c r="BM641" s="139" t="s">
        <v>942</v>
      </c>
    </row>
    <row r="642" spans="2:65" s="1" customFormat="1" ht="11.25">
      <c r="B642" s="33"/>
      <c r="D642" s="141" t="s">
        <v>146</v>
      </c>
      <c r="F642" s="142" t="s">
        <v>943</v>
      </c>
      <c r="I642" s="143"/>
      <c r="L642" s="33"/>
      <c r="M642" s="144"/>
      <c r="T642" s="54"/>
      <c r="AT642" s="18" t="s">
        <v>146</v>
      </c>
      <c r="AU642" s="18" t="s">
        <v>81</v>
      </c>
    </row>
    <row r="643" spans="2:65" s="13" customFormat="1" ht="11.25">
      <c r="B643" s="152"/>
      <c r="D643" s="146" t="s">
        <v>148</v>
      </c>
      <c r="E643" s="153" t="s">
        <v>19</v>
      </c>
      <c r="F643" s="154" t="s">
        <v>944</v>
      </c>
      <c r="H643" s="155">
        <v>22.08</v>
      </c>
      <c r="I643" s="156"/>
      <c r="L643" s="152"/>
      <c r="M643" s="157"/>
      <c r="T643" s="158"/>
      <c r="AT643" s="153" t="s">
        <v>148</v>
      </c>
      <c r="AU643" s="153" t="s">
        <v>81</v>
      </c>
      <c r="AV643" s="13" t="s">
        <v>81</v>
      </c>
      <c r="AW643" s="13" t="s">
        <v>32</v>
      </c>
      <c r="AX643" s="13" t="s">
        <v>79</v>
      </c>
      <c r="AY643" s="153" t="s">
        <v>137</v>
      </c>
    </row>
    <row r="644" spans="2:65" s="1" customFormat="1" ht="16.5" customHeight="1">
      <c r="B644" s="33"/>
      <c r="C644" s="128" t="s">
        <v>945</v>
      </c>
      <c r="D644" s="128" t="s">
        <v>139</v>
      </c>
      <c r="E644" s="129" t="s">
        <v>946</v>
      </c>
      <c r="F644" s="130" t="s">
        <v>947</v>
      </c>
      <c r="G644" s="131" t="s">
        <v>273</v>
      </c>
      <c r="H644" s="132">
        <v>13</v>
      </c>
      <c r="I644" s="133"/>
      <c r="J644" s="134">
        <f>ROUND(I644*H644,2)</f>
        <v>0</v>
      </c>
      <c r="K644" s="130" t="s">
        <v>143</v>
      </c>
      <c r="L644" s="33"/>
      <c r="M644" s="135" t="s">
        <v>19</v>
      </c>
      <c r="N644" s="136" t="s">
        <v>42</v>
      </c>
      <c r="P644" s="137">
        <f>O644*H644</f>
        <v>0</v>
      </c>
      <c r="Q644" s="137">
        <v>2.1000000000000001E-4</v>
      </c>
      <c r="R644" s="137">
        <f>Q644*H644</f>
        <v>2.7300000000000002E-3</v>
      </c>
      <c r="S644" s="137">
        <v>0</v>
      </c>
      <c r="T644" s="138">
        <f>S644*H644</f>
        <v>0</v>
      </c>
      <c r="AR644" s="139" t="s">
        <v>247</v>
      </c>
      <c r="AT644" s="139" t="s">
        <v>139</v>
      </c>
      <c r="AU644" s="139" t="s">
        <v>81</v>
      </c>
      <c r="AY644" s="18" t="s">
        <v>137</v>
      </c>
      <c r="BE644" s="140">
        <f>IF(N644="základní",J644,0)</f>
        <v>0</v>
      </c>
      <c r="BF644" s="140">
        <f>IF(N644="snížená",J644,0)</f>
        <v>0</v>
      </c>
      <c r="BG644" s="140">
        <f>IF(N644="zákl. přenesená",J644,0)</f>
        <v>0</v>
      </c>
      <c r="BH644" s="140">
        <f>IF(N644="sníž. přenesená",J644,0)</f>
        <v>0</v>
      </c>
      <c r="BI644" s="140">
        <f>IF(N644="nulová",J644,0)</f>
        <v>0</v>
      </c>
      <c r="BJ644" s="18" t="s">
        <v>79</v>
      </c>
      <c r="BK644" s="140">
        <f>ROUND(I644*H644,2)</f>
        <v>0</v>
      </c>
      <c r="BL644" s="18" t="s">
        <v>247</v>
      </c>
      <c r="BM644" s="139" t="s">
        <v>948</v>
      </c>
    </row>
    <row r="645" spans="2:65" s="1" customFormat="1" ht="11.25">
      <c r="B645" s="33"/>
      <c r="D645" s="141" t="s">
        <v>146</v>
      </c>
      <c r="F645" s="142" t="s">
        <v>949</v>
      </c>
      <c r="I645" s="143"/>
      <c r="L645" s="33"/>
      <c r="M645" s="144"/>
      <c r="T645" s="54"/>
      <c r="AT645" s="18" t="s">
        <v>146</v>
      </c>
      <c r="AU645" s="18" t="s">
        <v>81</v>
      </c>
    </row>
    <row r="646" spans="2:65" s="13" customFormat="1" ht="11.25">
      <c r="B646" s="152"/>
      <c r="D646" s="146" t="s">
        <v>148</v>
      </c>
      <c r="E646" s="153" t="s">
        <v>19</v>
      </c>
      <c r="F646" s="154" t="s">
        <v>229</v>
      </c>
      <c r="H646" s="155">
        <v>13</v>
      </c>
      <c r="I646" s="156"/>
      <c r="L646" s="152"/>
      <c r="M646" s="157"/>
      <c r="T646" s="158"/>
      <c r="AT646" s="153" t="s">
        <v>148</v>
      </c>
      <c r="AU646" s="153" t="s">
        <v>81</v>
      </c>
      <c r="AV646" s="13" t="s">
        <v>81</v>
      </c>
      <c r="AW646" s="13" t="s">
        <v>32</v>
      </c>
      <c r="AX646" s="13" t="s">
        <v>79</v>
      </c>
      <c r="AY646" s="153" t="s">
        <v>137</v>
      </c>
    </row>
    <row r="647" spans="2:65" s="1" customFormat="1" ht="16.5" customHeight="1">
      <c r="B647" s="33"/>
      <c r="C647" s="128" t="s">
        <v>950</v>
      </c>
      <c r="D647" s="128" t="s">
        <v>139</v>
      </c>
      <c r="E647" s="129" t="s">
        <v>951</v>
      </c>
      <c r="F647" s="130" t="s">
        <v>952</v>
      </c>
      <c r="G647" s="131" t="s">
        <v>273</v>
      </c>
      <c r="H647" s="132">
        <v>10</v>
      </c>
      <c r="I647" s="133"/>
      <c r="J647" s="134">
        <f>ROUND(I647*H647,2)</f>
        <v>0</v>
      </c>
      <c r="K647" s="130" t="s">
        <v>143</v>
      </c>
      <c r="L647" s="33"/>
      <c r="M647" s="135" t="s">
        <v>19</v>
      </c>
      <c r="N647" s="136" t="s">
        <v>42</v>
      </c>
      <c r="P647" s="137">
        <f>O647*H647</f>
        <v>0</v>
      </c>
      <c r="Q647" s="137">
        <v>2.0000000000000001E-4</v>
      </c>
      <c r="R647" s="137">
        <f>Q647*H647</f>
        <v>2E-3</v>
      </c>
      <c r="S647" s="137">
        <v>0</v>
      </c>
      <c r="T647" s="138">
        <f>S647*H647</f>
        <v>0</v>
      </c>
      <c r="AR647" s="139" t="s">
        <v>247</v>
      </c>
      <c r="AT647" s="139" t="s">
        <v>139</v>
      </c>
      <c r="AU647" s="139" t="s">
        <v>81</v>
      </c>
      <c r="AY647" s="18" t="s">
        <v>137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18" t="s">
        <v>79</v>
      </c>
      <c r="BK647" s="140">
        <f>ROUND(I647*H647,2)</f>
        <v>0</v>
      </c>
      <c r="BL647" s="18" t="s">
        <v>247</v>
      </c>
      <c r="BM647" s="139" t="s">
        <v>953</v>
      </c>
    </row>
    <row r="648" spans="2:65" s="1" customFormat="1" ht="11.25">
      <c r="B648" s="33"/>
      <c r="D648" s="141" t="s">
        <v>146</v>
      </c>
      <c r="F648" s="142" t="s">
        <v>954</v>
      </c>
      <c r="I648" s="143"/>
      <c r="L648" s="33"/>
      <c r="M648" s="144"/>
      <c r="T648" s="54"/>
      <c r="AT648" s="18" t="s">
        <v>146</v>
      </c>
      <c r="AU648" s="18" t="s">
        <v>81</v>
      </c>
    </row>
    <row r="649" spans="2:65" s="13" customFormat="1" ht="11.25">
      <c r="B649" s="152"/>
      <c r="D649" s="146" t="s">
        <v>148</v>
      </c>
      <c r="E649" s="153" t="s">
        <v>19</v>
      </c>
      <c r="F649" s="154" t="s">
        <v>209</v>
      </c>
      <c r="H649" s="155">
        <v>10</v>
      </c>
      <c r="I649" s="156"/>
      <c r="L649" s="152"/>
      <c r="M649" s="157"/>
      <c r="T649" s="158"/>
      <c r="AT649" s="153" t="s">
        <v>148</v>
      </c>
      <c r="AU649" s="153" t="s">
        <v>81</v>
      </c>
      <c r="AV649" s="13" t="s">
        <v>81</v>
      </c>
      <c r="AW649" s="13" t="s">
        <v>32</v>
      </c>
      <c r="AX649" s="13" t="s">
        <v>79</v>
      </c>
      <c r="AY649" s="153" t="s">
        <v>137</v>
      </c>
    </row>
    <row r="650" spans="2:65" s="1" customFormat="1" ht="16.5" customHeight="1">
      <c r="B650" s="33"/>
      <c r="C650" s="128" t="s">
        <v>955</v>
      </c>
      <c r="D650" s="128" t="s">
        <v>139</v>
      </c>
      <c r="E650" s="129" t="s">
        <v>956</v>
      </c>
      <c r="F650" s="130" t="s">
        <v>957</v>
      </c>
      <c r="G650" s="131" t="s">
        <v>273</v>
      </c>
      <c r="H650" s="132">
        <v>2</v>
      </c>
      <c r="I650" s="133"/>
      <c r="J650" s="134">
        <f>ROUND(I650*H650,2)</f>
        <v>0</v>
      </c>
      <c r="K650" s="130" t="s">
        <v>143</v>
      </c>
      <c r="L650" s="33"/>
      <c r="M650" s="135" t="s">
        <v>19</v>
      </c>
      <c r="N650" s="136" t="s">
        <v>42</v>
      </c>
      <c r="P650" s="137">
        <f>O650*H650</f>
        <v>0</v>
      </c>
      <c r="Q650" s="137">
        <v>1.8000000000000001E-4</v>
      </c>
      <c r="R650" s="137">
        <f>Q650*H650</f>
        <v>3.6000000000000002E-4</v>
      </c>
      <c r="S650" s="137">
        <v>0</v>
      </c>
      <c r="T650" s="138">
        <f>S650*H650</f>
        <v>0</v>
      </c>
      <c r="AR650" s="139" t="s">
        <v>247</v>
      </c>
      <c r="AT650" s="139" t="s">
        <v>139</v>
      </c>
      <c r="AU650" s="139" t="s">
        <v>81</v>
      </c>
      <c r="AY650" s="18" t="s">
        <v>137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79</v>
      </c>
      <c r="BK650" s="140">
        <f>ROUND(I650*H650,2)</f>
        <v>0</v>
      </c>
      <c r="BL650" s="18" t="s">
        <v>247</v>
      </c>
      <c r="BM650" s="139" t="s">
        <v>958</v>
      </c>
    </row>
    <row r="651" spans="2:65" s="1" customFormat="1" ht="11.25">
      <c r="B651" s="33"/>
      <c r="D651" s="141" t="s">
        <v>146</v>
      </c>
      <c r="F651" s="142" t="s">
        <v>959</v>
      </c>
      <c r="I651" s="143"/>
      <c r="L651" s="33"/>
      <c r="M651" s="144"/>
      <c r="T651" s="54"/>
      <c r="AT651" s="18" t="s">
        <v>146</v>
      </c>
      <c r="AU651" s="18" t="s">
        <v>81</v>
      </c>
    </row>
    <row r="652" spans="2:65" s="13" customFormat="1" ht="11.25">
      <c r="B652" s="152"/>
      <c r="D652" s="146" t="s">
        <v>148</v>
      </c>
      <c r="E652" s="153" t="s">
        <v>19</v>
      </c>
      <c r="F652" s="154" t="s">
        <v>81</v>
      </c>
      <c r="H652" s="155">
        <v>2</v>
      </c>
      <c r="I652" s="156"/>
      <c r="L652" s="152"/>
      <c r="M652" s="157"/>
      <c r="T652" s="158"/>
      <c r="AT652" s="153" t="s">
        <v>148</v>
      </c>
      <c r="AU652" s="153" t="s">
        <v>81</v>
      </c>
      <c r="AV652" s="13" t="s">
        <v>81</v>
      </c>
      <c r="AW652" s="13" t="s">
        <v>32</v>
      </c>
      <c r="AX652" s="13" t="s">
        <v>79</v>
      </c>
      <c r="AY652" s="153" t="s">
        <v>137</v>
      </c>
    </row>
    <row r="653" spans="2:65" s="1" customFormat="1" ht="16.5" customHeight="1">
      <c r="B653" s="33"/>
      <c r="C653" s="128" t="s">
        <v>960</v>
      </c>
      <c r="D653" s="128" t="s">
        <v>139</v>
      </c>
      <c r="E653" s="129" t="s">
        <v>961</v>
      </c>
      <c r="F653" s="130" t="s">
        <v>962</v>
      </c>
      <c r="G653" s="131" t="s">
        <v>302</v>
      </c>
      <c r="H653" s="132">
        <v>22.08</v>
      </c>
      <c r="I653" s="133"/>
      <c r="J653" s="134">
        <f>ROUND(I653*H653,2)</f>
        <v>0</v>
      </c>
      <c r="K653" s="130" t="s">
        <v>143</v>
      </c>
      <c r="L653" s="33"/>
      <c r="M653" s="135" t="s">
        <v>19</v>
      </c>
      <c r="N653" s="136" t="s">
        <v>42</v>
      </c>
      <c r="P653" s="137">
        <f>O653*H653</f>
        <v>0</v>
      </c>
      <c r="Q653" s="137">
        <v>3.2000000000000003E-4</v>
      </c>
      <c r="R653" s="137">
        <f>Q653*H653</f>
        <v>7.0656E-3</v>
      </c>
      <c r="S653" s="137">
        <v>0</v>
      </c>
      <c r="T653" s="138">
        <f>S653*H653</f>
        <v>0</v>
      </c>
      <c r="AR653" s="139" t="s">
        <v>247</v>
      </c>
      <c r="AT653" s="139" t="s">
        <v>139</v>
      </c>
      <c r="AU653" s="139" t="s">
        <v>81</v>
      </c>
      <c r="AY653" s="18" t="s">
        <v>137</v>
      </c>
      <c r="BE653" s="140">
        <f>IF(N653="základní",J653,0)</f>
        <v>0</v>
      </c>
      <c r="BF653" s="140">
        <f>IF(N653="snížená",J653,0)</f>
        <v>0</v>
      </c>
      <c r="BG653" s="140">
        <f>IF(N653="zákl. přenesená",J653,0)</f>
        <v>0</v>
      </c>
      <c r="BH653" s="140">
        <f>IF(N653="sníž. přenesená",J653,0)</f>
        <v>0</v>
      </c>
      <c r="BI653" s="140">
        <f>IF(N653="nulová",J653,0)</f>
        <v>0</v>
      </c>
      <c r="BJ653" s="18" t="s">
        <v>79</v>
      </c>
      <c r="BK653" s="140">
        <f>ROUND(I653*H653,2)</f>
        <v>0</v>
      </c>
      <c r="BL653" s="18" t="s">
        <v>247</v>
      </c>
      <c r="BM653" s="139" t="s">
        <v>963</v>
      </c>
    </row>
    <row r="654" spans="2:65" s="1" customFormat="1" ht="11.25">
      <c r="B654" s="33"/>
      <c r="D654" s="141" t="s">
        <v>146</v>
      </c>
      <c r="F654" s="142" t="s">
        <v>964</v>
      </c>
      <c r="I654" s="143"/>
      <c r="L654" s="33"/>
      <c r="M654" s="144"/>
      <c r="T654" s="54"/>
      <c r="AT654" s="18" t="s">
        <v>146</v>
      </c>
      <c r="AU654" s="18" t="s">
        <v>81</v>
      </c>
    </row>
    <row r="655" spans="2:65" s="13" customFormat="1" ht="11.25">
      <c r="B655" s="152"/>
      <c r="D655" s="146" t="s">
        <v>148</v>
      </c>
      <c r="E655" s="153" t="s">
        <v>19</v>
      </c>
      <c r="F655" s="154" t="s">
        <v>965</v>
      </c>
      <c r="H655" s="155">
        <v>9.18</v>
      </c>
      <c r="I655" s="156"/>
      <c r="L655" s="152"/>
      <c r="M655" s="157"/>
      <c r="T655" s="158"/>
      <c r="AT655" s="153" t="s">
        <v>148</v>
      </c>
      <c r="AU655" s="153" t="s">
        <v>81</v>
      </c>
      <c r="AV655" s="13" t="s">
        <v>81</v>
      </c>
      <c r="AW655" s="13" t="s">
        <v>32</v>
      </c>
      <c r="AX655" s="13" t="s">
        <v>71</v>
      </c>
      <c r="AY655" s="153" t="s">
        <v>137</v>
      </c>
    </row>
    <row r="656" spans="2:65" s="13" customFormat="1" ht="11.25">
      <c r="B656" s="152"/>
      <c r="D656" s="146" t="s">
        <v>148</v>
      </c>
      <c r="E656" s="153" t="s">
        <v>19</v>
      </c>
      <c r="F656" s="154" t="s">
        <v>966</v>
      </c>
      <c r="H656" s="155">
        <v>5.8</v>
      </c>
      <c r="I656" s="156"/>
      <c r="L656" s="152"/>
      <c r="M656" s="157"/>
      <c r="T656" s="158"/>
      <c r="AT656" s="153" t="s">
        <v>148</v>
      </c>
      <c r="AU656" s="153" t="s">
        <v>81</v>
      </c>
      <c r="AV656" s="13" t="s">
        <v>81</v>
      </c>
      <c r="AW656" s="13" t="s">
        <v>32</v>
      </c>
      <c r="AX656" s="13" t="s">
        <v>71</v>
      </c>
      <c r="AY656" s="153" t="s">
        <v>137</v>
      </c>
    </row>
    <row r="657" spans="2:65" s="13" customFormat="1" ht="11.25">
      <c r="B657" s="152"/>
      <c r="D657" s="146" t="s">
        <v>148</v>
      </c>
      <c r="E657" s="153" t="s">
        <v>19</v>
      </c>
      <c r="F657" s="154" t="s">
        <v>967</v>
      </c>
      <c r="H657" s="155">
        <v>7.1</v>
      </c>
      <c r="I657" s="156"/>
      <c r="L657" s="152"/>
      <c r="M657" s="157"/>
      <c r="T657" s="158"/>
      <c r="AT657" s="153" t="s">
        <v>148</v>
      </c>
      <c r="AU657" s="153" t="s">
        <v>81</v>
      </c>
      <c r="AV657" s="13" t="s">
        <v>81</v>
      </c>
      <c r="AW657" s="13" t="s">
        <v>32</v>
      </c>
      <c r="AX657" s="13" t="s">
        <v>71</v>
      </c>
      <c r="AY657" s="153" t="s">
        <v>137</v>
      </c>
    </row>
    <row r="658" spans="2:65" s="14" customFormat="1" ht="11.25">
      <c r="B658" s="159"/>
      <c r="D658" s="146" t="s">
        <v>148</v>
      </c>
      <c r="E658" s="160" t="s">
        <v>19</v>
      </c>
      <c r="F658" s="161" t="s">
        <v>153</v>
      </c>
      <c r="H658" s="162">
        <v>22.08</v>
      </c>
      <c r="I658" s="163"/>
      <c r="L658" s="159"/>
      <c r="M658" s="164"/>
      <c r="T658" s="165"/>
      <c r="AT658" s="160" t="s">
        <v>148</v>
      </c>
      <c r="AU658" s="160" t="s">
        <v>81</v>
      </c>
      <c r="AV658" s="14" t="s">
        <v>144</v>
      </c>
      <c r="AW658" s="14" t="s">
        <v>32</v>
      </c>
      <c r="AX658" s="14" t="s">
        <v>79</v>
      </c>
      <c r="AY658" s="160" t="s">
        <v>137</v>
      </c>
    </row>
    <row r="659" spans="2:65" s="1" customFormat="1" ht="16.5" customHeight="1">
      <c r="B659" s="33"/>
      <c r="C659" s="128" t="s">
        <v>968</v>
      </c>
      <c r="D659" s="128" t="s">
        <v>139</v>
      </c>
      <c r="E659" s="129" t="s">
        <v>969</v>
      </c>
      <c r="F659" s="130" t="s">
        <v>970</v>
      </c>
      <c r="G659" s="131" t="s">
        <v>142</v>
      </c>
      <c r="H659" s="132">
        <v>10.06</v>
      </c>
      <c r="I659" s="133"/>
      <c r="J659" s="134">
        <f>ROUND(I659*H659,2)</f>
        <v>0</v>
      </c>
      <c r="K659" s="130" t="s">
        <v>143</v>
      </c>
      <c r="L659" s="33"/>
      <c r="M659" s="135" t="s">
        <v>19</v>
      </c>
      <c r="N659" s="136" t="s">
        <v>42</v>
      </c>
      <c r="P659" s="137">
        <f>O659*H659</f>
        <v>0</v>
      </c>
      <c r="Q659" s="137">
        <v>5.0000000000000002E-5</v>
      </c>
      <c r="R659" s="137">
        <f>Q659*H659</f>
        <v>5.0300000000000008E-4</v>
      </c>
      <c r="S659" s="137">
        <v>0</v>
      </c>
      <c r="T659" s="138">
        <f>S659*H659</f>
        <v>0</v>
      </c>
      <c r="AR659" s="139" t="s">
        <v>247</v>
      </c>
      <c r="AT659" s="139" t="s">
        <v>139</v>
      </c>
      <c r="AU659" s="139" t="s">
        <v>81</v>
      </c>
      <c r="AY659" s="18" t="s">
        <v>137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8" t="s">
        <v>79</v>
      </c>
      <c r="BK659" s="140">
        <f>ROUND(I659*H659,2)</f>
        <v>0</v>
      </c>
      <c r="BL659" s="18" t="s">
        <v>247</v>
      </c>
      <c r="BM659" s="139" t="s">
        <v>971</v>
      </c>
    </row>
    <row r="660" spans="2:65" s="1" customFormat="1" ht="11.25">
      <c r="B660" s="33"/>
      <c r="D660" s="141" t="s">
        <v>146</v>
      </c>
      <c r="F660" s="142" t="s">
        <v>972</v>
      </c>
      <c r="I660" s="143"/>
      <c r="L660" s="33"/>
      <c r="M660" s="144"/>
      <c r="T660" s="54"/>
      <c r="AT660" s="18" t="s">
        <v>146</v>
      </c>
      <c r="AU660" s="18" t="s">
        <v>81</v>
      </c>
    </row>
    <row r="661" spans="2:65" s="12" customFormat="1" ht="11.25">
      <c r="B661" s="145"/>
      <c r="D661" s="146" t="s">
        <v>148</v>
      </c>
      <c r="E661" s="147" t="s">
        <v>19</v>
      </c>
      <c r="F661" s="148" t="s">
        <v>483</v>
      </c>
      <c r="H661" s="147" t="s">
        <v>19</v>
      </c>
      <c r="I661" s="149"/>
      <c r="L661" s="145"/>
      <c r="M661" s="150"/>
      <c r="T661" s="151"/>
      <c r="AT661" s="147" t="s">
        <v>148</v>
      </c>
      <c r="AU661" s="147" t="s">
        <v>81</v>
      </c>
      <c r="AV661" s="12" t="s">
        <v>79</v>
      </c>
      <c r="AW661" s="12" t="s">
        <v>32</v>
      </c>
      <c r="AX661" s="12" t="s">
        <v>71</v>
      </c>
      <c r="AY661" s="147" t="s">
        <v>137</v>
      </c>
    </row>
    <row r="662" spans="2:65" s="13" customFormat="1" ht="11.25">
      <c r="B662" s="152"/>
      <c r="D662" s="146" t="s">
        <v>148</v>
      </c>
      <c r="E662" s="153" t="s">
        <v>19</v>
      </c>
      <c r="F662" s="154" t="s">
        <v>484</v>
      </c>
      <c r="H662" s="155">
        <v>1.94</v>
      </c>
      <c r="I662" s="156"/>
      <c r="L662" s="152"/>
      <c r="M662" s="157"/>
      <c r="T662" s="158"/>
      <c r="AT662" s="153" t="s">
        <v>148</v>
      </c>
      <c r="AU662" s="153" t="s">
        <v>81</v>
      </c>
      <c r="AV662" s="13" t="s">
        <v>81</v>
      </c>
      <c r="AW662" s="13" t="s">
        <v>32</v>
      </c>
      <c r="AX662" s="13" t="s">
        <v>71</v>
      </c>
      <c r="AY662" s="153" t="s">
        <v>137</v>
      </c>
    </row>
    <row r="663" spans="2:65" s="12" customFormat="1" ht="11.25">
      <c r="B663" s="145"/>
      <c r="D663" s="146" t="s">
        <v>148</v>
      </c>
      <c r="E663" s="147" t="s">
        <v>19</v>
      </c>
      <c r="F663" s="148" t="s">
        <v>476</v>
      </c>
      <c r="H663" s="147" t="s">
        <v>19</v>
      </c>
      <c r="I663" s="149"/>
      <c r="L663" s="145"/>
      <c r="M663" s="150"/>
      <c r="T663" s="151"/>
      <c r="AT663" s="147" t="s">
        <v>148</v>
      </c>
      <c r="AU663" s="147" t="s">
        <v>81</v>
      </c>
      <c r="AV663" s="12" t="s">
        <v>79</v>
      </c>
      <c r="AW663" s="12" t="s">
        <v>32</v>
      </c>
      <c r="AX663" s="12" t="s">
        <v>71</v>
      </c>
      <c r="AY663" s="147" t="s">
        <v>137</v>
      </c>
    </row>
    <row r="664" spans="2:65" s="13" customFormat="1" ht="11.25">
      <c r="B664" s="152"/>
      <c r="D664" s="146" t="s">
        <v>148</v>
      </c>
      <c r="E664" s="153" t="s">
        <v>19</v>
      </c>
      <c r="F664" s="154" t="s">
        <v>477</v>
      </c>
      <c r="H664" s="155">
        <v>8.1199999999999992</v>
      </c>
      <c r="I664" s="156"/>
      <c r="L664" s="152"/>
      <c r="M664" s="157"/>
      <c r="T664" s="158"/>
      <c r="AT664" s="153" t="s">
        <v>148</v>
      </c>
      <c r="AU664" s="153" t="s">
        <v>81</v>
      </c>
      <c r="AV664" s="13" t="s">
        <v>81</v>
      </c>
      <c r="AW664" s="13" t="s">
        <v>32</v>
      </c>
      <c r="AX664" s="13" t="s">
        <v>71</v>
      </c>
      <c r="AY664" s="153" t="s">
        <v>137</v>
      </c>
    </row>
    <row r="665" spans="2:65" s="14" customFormat="1" ht="11.25">
      <c r="B665" s="159"/>
      <c r="D665" s="146" t="s">
        <v>148</v>
      </c>
      <c r="E665" s="160" t="s">
        <v>19</v>
      </c>
      <c r="F665" s="161" t="s">
        <v>153</v>
      </c>
      <c r="H665" s="162">
        <v>10.06</v>
      </c>
      <c r="I665" s="163"/>
      <c r="L665" s="159"/>
      <c r="M665" s="164"/>
      <c r="T665" s="165"/>
      <c r="AT665" s="160" t="s">
        <v>148</v>
      </c>
      <c r="AU665" s="160" t="s">
        <v>81</v>
      </c>
      <c r="AV665" s="14" t="s">
        <v>144</v>
      </c>
      <c r="AW665" s="14" t="s">
        <v>32</v>
      </c>
      <c r="AX665" s="14" t="s">
        <v>79</v>
      </c>
      <c r="AY665" s="160" t="s">
        <v>137</v>
      </c>
    </row>
    <row r="666" spans="2:65" s="1" customFormat="1" ht="24.2" customHeight="1">
      <c r="B666" s="33"/>
      <c r="C666" s="128" t="s">
        <v>973</v>
      </c>
      <c r="D666" s="128" t="s">
        <v>139</v>
      </c>
      <c r="E666" s="129" t="s">
        <v>974</v>
      </c>
      <c r="F666" s="130" t="s">
        <v>975</v>
      </c>
      <c r="G666" s="131" t="s">
        <v>182</v>
      </c>
      <c r="H666" s="132">
        <v>0.32800000000000001</v>
      </c>
      <c r="I666" s="133"/>
      <c r="J666" s="134">
        <f>ROUND(I666*H666,2)</f>
        <v>0</v>
      </c>
      <c r="K666" s="130" t="s">
        <v>143</v>
      </c>
      <c r="L666" s="33"/>
      <c r="M666" s="135" t="s">
        <v>19</v>
      </c>
      <c r="N666" s="136" t="s">
        <v>42</v>
      </c>
      <c r="P666" s="137">
        <f>O666*H666</f>
        <v>0</v>
      </c>
      <c r="Q666" s="137">
        <v>0</v>
      </c>
      <c r="R666" s="137">
        <f>Q666*H666</f>
        <v>0</v>
      </c>
      <c r="S666" s="137">
        <v>0</v>
      </c>
      <c r="T666" s="138">
        <f>S666*H666</f>
        <v>0</v>
      </c>
      <c r="AR666" s="139" t="s">
        <v>247</v>
      </c>
      <c r="AT666" s="139" t="s">
        <v>139</v>
      </c>
      <c r="AU666" s="139" t="s">
        <v>81</v>
      </c>
      <c r="AY666" s="18" t="s">
        <v>137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8" t="s">
        <v>79</v>
      </c>
      <c r="BK666" s="140">
        <f>ROUND(I666*H666,2)</f>
        <v>0</v>
      </c>
      <c r="BL666" s="18" t="s">
        <v>247</v>
      </c>
      <c r="BM666" s="139" t="s">
        <v>976</v>
      </c>
    </row>
    <row r="667" spans="2:65" s="1" customFormat="1" ht="11.25">
      <c r="B667" s="33"/>
      <c r="D667" s="141" t="s">
        <v>146</v>
      </c>
      <c r="F667" s="142" t="s">
        <v>977</v>
      </c>
      <c r="I667" s="143"/>
      <c r="L667" s="33"/>
      <c r="M667" s="144"/>
      <c r="T667" s="54"/>
      <c r="AT667" s="18" t="s">
        <v>146</v>
      </c>
      <c r="AU667" s="18" t="s">
        <v>81</v>
      </c>
    </row>
    <row r="668" spans="2:65" s="11" customFormat="1" ht="22.9" customHeight="1">
      <c r="B668" s="116"/>
      <c r="D668" s="117" t="s">
        <v>70</v>
      </c>
      <c r="E668" s="126" t="s">
        <v>978</v>
      </c>
      <c r="F668" s="126" t="s">
        <v>979</v>
      </c>
      <c r="I668" s="119"/>
      <c r="J668" s="127">
        <f>BK668</f>
        <v>0</v>
      </c>
      <c r="L668" s="116"/>
      <c r="M668" s="121"/>
      <c r="P668" s="122">
        <f>SUM(P669:P738)</f>
        <v>0</v>
      </c>
      <c r="R668" s="122">
        <f>SUM(R669:R738)</f>
        <v>0.88271803999999998</v>
      </c>
      <c r="T668" s="123">
        <f>SUM(T669:T738)</f>
        <v>0</v>
      </c>
      <c r="AR668" s="117" t="s">
        <v>81</v>
      </c>
      <c r="AT668" s="124" t="s">
        <v>70</v>
      </c>
      <c r="AU668" s="124" t="s">
        <v>79</v>
      </c>
      <c r="AY668" s="117" t="s">
        <v>137</v>
      </c>
      <c r="BK668" s="125">
        <f>SUM(BK669:BK738)</f>
        <v>0</v>
      </c>
    </row>
    <row r="669" spans="2:65" s="1" customFormat="1" ht="16.5" customHeight="1">
      <c r="B669" s="33"/>
      <c r="C669" s="128" t="s">
        <v>980</v>
      </c>
      <c r="D669" s="128" t="s">
        <v>139</v>
      </c>
      <c r="E669" s="129" t="s">
        <v>981</v>
      </c>
      <c r="F669" s="130" t="s">
        <v>982</v>
      </c>
      <c r="G669" s="131" t="s">
        <v>142</v>
      </c>
      <c r="H669" s="132">
        <v>45.851999999999997</v>
      </c>
      <c r="I669" s="133"/>
      <c r="J669" s="134">
        <f>ROUND(I669*H669,2)</f>
        <v>0</v>
      </c>
      <c r="K669" s="130" t="s">
        <v>143</v>
      </c>
      <c r="L669" s="33"/>
      <c r="M669" s="135" t="s">
        <v>19</v>
      </c>
      <c r="N669" s="136" t="s">
        <v>42</v>
      </c>
      <c r="P669" s="137">
        <f>O669*H669</f>
        <v>0</v>
      </c>
      <c r="Q669" s="137">
        <v>0</v>
      </c>
      <c r="R669" s="137">
        <f>Q669*H669</f>
        <v>0</v>
      </c>
      <c r="S669" s="137">
        <v>0</v>
      </c>
      <c r="T669" s="138">
        <f>S669*H669</f>
        <v>0</v>
      </c>
      <c r="AR669" s="139" t="s">
        <v>247</v>
      </c>
      <c r="AT669" s="139" t="s">
        <v>139</v>
      </c>
      <c r="AU669" s="139" t="s">
        <v>81</v>
      </c>
      <c r="AY669" s="18" t="s">
        <v>137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18" t="s">
        <v>79</v>
      </c>
      <c r="BK669" s="140">
        <f>ROUND(I669*H669,2)</f>
        <v>0</v>
      </c>
      <c r="BL669" s="18" t="s">
        <v>247</v>
      </c>
      <c r="BM669" s="139" t="s">
        <v>983</v>
      </c>
    </row>
    <row r="670" spans="2:65" s="1" customFormat="1" ht="11.25">
      <c r="B670" s="33"/>
      <c r="D670" s="141" t="s">
        <v>146</v>
      </c>
      <c r="F670" s="142" t="s">
        <v>984</v>
      </c>
      <c r="I670" s="143"/>
      <c r="L670" s="33"/>
      <c r="M670" s="144"/>
      <c r="T670" s="54"/>
      <c r="AT670" s="18" t="s">
        <v>146</v>
      </c>
      <c r="AU670" s="18" t="s">
        <v>81</v>
      </c>
    </row>
    <row r="671" spans="2:65" s="12" customFormat="1" ht="11.25">
      <c r="B671" s="145"/>
      <c r="D671" s="146" t="s">
        <v>148</v>
      </c>
      <c r="E671" s="147" t="s">
        <v>19</v>
      </c>
      <c r="F671" s="148" t="s">
        <v>384</v>
      </c>
      <c r="H671" s="147" t="s">
        <v>19</v>
      </c>
      <c r="I671" s="149"/>
      <c r="L671" s="145"/>
      <c r="M671" s="150"/>
      <c r="T671" s="151"/>
      <c r="AT671" s="147" t="s">
        <v>148</v>
      </c>
      <c r="AU671" s="147" t="s">
        <v>81</v>
      </c>
      <c r="AV671" s="12" t="s">
        <v>79</v>
      </c>
      <c r="AW671" s="12" t="s">
        <v>32</v>
      </c>
      <c r="AX671" s="12" t="s">
        <v>71</v>
      </c>
      <c r="AY671" s="147" t="s">
        <v>137</v>
      </c>
    </row>
    <row r="672" spans="2:65" s="13" customFormat="1" ht="11.25">
      <c r="B672" s="152"/>
      <c r="D672" s="146" t="s">
        <v>148</v>
      </c>
      <c r="E672" s="153" t="s">
        <v>19</v>
      </c>
      <c r="F672" s="154" t="s">
        <v>385</v>
      </c>
      <c r="H672" s="155">
        <v>22.032</v>
      </c>
      <c r="I672" s="156"/>
      <c r="L672" s="152"/>
      <c r="M672" s="157"/>
      <c r="T672" s="158"/>
      <c r="AT672" s="153" t="s">
        <v>148</v>
      </c>
      <c r="AU672" s="153" t="s">
        <v>81</v>
      </c>
      <c r="AV672" s="13" t="s">
        <v>81</v>
      </c>
      <c r="AW672" s="13" t="s">
        <v>32</v>
      </c>
      <c r="AX672" s="13" t="s">
        <v>71</v>
      </c>
      <c r="AY672" s="153" t="s">
        <v>137</v>
      </c>
    </row>
    <row r="673" spans="2:65" s="13" customFormat="1" ht="11.25">
      <c r="B673" s="152"/>
      <c r="D673" s="146" t="s">
        <v>148</v>
      </c>
      <c r="E673" s="153" t="s">
        <v>19</v>
      </c>
      <c r="F673" s="154" t="s">
        <v>985</v>
      </c>
      <c r="H673" s="155">
        <v>-1.89</v>
      </c>
      <c r="I673" s="156"/>
      <c r="L673" s="152"/>
      <c r="M673" s="157"/>
      <c r="T673" s="158"/>
      <c r="AT673" s="153" t="s">
        <v>148</v>
      </c>
      <c r="AU673" s="153" t="s">
        <v>81</v>
      </c>
      <c r="AV673" s="13" t="s">
        <v>81</v>
      </c>
      <c r="AW673" s="13" t="s">
        <v>32</v>
      </c>
      <c r="AX673" s="13" t="s">
        <v>71</v>
      </c>
      <c r="AY673" s="153" t="s">
        <v>137</v>
      </c>
    </row>
    <row r="674" spans="2:65" s="12" customFormat="1" ht="11.25">
      <c r="B674" s="145"/>
      <c r="D674" s="146" t="s">
        <v>148</v>
      </c>
      <c r="E674" s="147" t="s">
        <v>19</v>
      </c>
      <c r="F674" s="148" t="s">
        <v>386</v>
      </c>
      <c r="H674" s="147" t="s">
        <v>19</v>
      </c>
      <c r="I674" s="149"/>
      <c r="L674" s="145"/>
      <c r="M674" s="150"/>
      <c r="T674" s="151"/>
      <c r="AT674" s="147" t="s">
        <v>148</v>
      </c>
      <c r="AU674" s="147" t="s">
        <v>81</v>
      </c>
      <c r="AV674" s="12" t="s">
        <v>79</v>
      </c>
      <c r="AW674" s="12" t="s">
        <v>32</v>
      </c>
      <c r="AX674" s="12" t="s">
        <v>71</v>
      </c>
      <c r="AY674" s="147" t="s">
        <v>137</v>
      </c>
    </row>
    <row r="675" spans="2:65" s="13" customFormat="1" ht="11.25">
      <c r="B675" s="152"/>
      <c r="D675" s="146" t="s">
        <v>148</v>
      </c>
      <c r="E675" s="153" t="s">
        <v>19</v>
      </c>
      <c r="F675" s="154" t="s">
        <v>387</v>
      </c>
      <c r="H675" s="155">
        <v>13.92</v>
      </c>
      <c r="I675" s="156"/>
      <c r="L675" s="152"/>
      <c r="M675" s="157"/>
      <c r="T675" s="158"/>
      <c r="AT675" s="153" t="s">
        <v>148</v>
      </c>
      <c r="AU675" s="153" t="s">
        <v>81</v>
      </c>
      <c r="AV675" s="13" t="s">
        <v>81</v>
      </c>
      <c r="AW675" s="13" t="s">
        <v>32</v>
      </c>
      <c r="AX675" s="13" t="s">
        <v>71</v>
      </c>
      <c r="AY675" s="153" t="s">
        <v>137</v>
      </c>
    </row>
    <row r="676" spans="2:65" s="13" customFormat="1" ht="11.25">
      <c r="B676" s="152"/>
      <c r="D676" s="146" t="s">
        <v>148</v>
      </c>
      <c r="E676" s="153" t="s">
        <v>19</v>
      </c>
      <c r="F676" s="154" t="s">
        <v>986</v>
      </c>
      <c r="H676" s="155">
        <v>-1.68</v>
      </c>
      <c r="I676" s="156"/>
      <c r="L676" s="152"/>
      <c r="M676" s="157"/>
      <c r="T676" s="158"/>
      <c r="AT676" s="153" t="s">
        <v>148</v>
      </c>
      <c r="AU676" s="153" t="s">
        <v>81</v>
      </c>
      <c r="AV676" s="13" t="s">
        <v>81</v>
      </c>
      <c r="AW676" s="13" t="s">
        <v>32</v>
      </c>
      <c r="AX676" s="13" t="s">
        <v>71</v>
      </c>
      <c r="AY676" s="153" t="s">
        <v>137</v>
      </c>
    </row>
    <row r="677" spans="2:65" s="12" customFormat="1" ht="11.25">
      <c r="B677" s="145"/>
      <c r="D677" s="146" t="s">
        <v>148</v>
      </c>
      <c r="E677" s="147" t="s">
        <v>19</v>
      </c>
      <c r="F677" s="148" t="s">
        <v>388</v>
      </c>
      <c r="H677" s="147" t="s">
        <v>19</v>
      </c>
      <c r="I677" s="149"/>
      <c r="L677" s="145"/>
      <c r="M677" s="150"/>
      <c r="T677" s="151"/>
      <c r="AT677" s="147" t="s">
        <v>148</v>
      </c>
      <c r="AU677" s="147" t="s">
        <v>81</v>
      </c>
      <c r="AV677" s="12" t="s">
        <v>79</v>
      </c>
      <c r="AW677" s="12" t="s">
        <v>32</v>
      </c>
      <c r="AX677" s="12" t="s">
        <v>71</v>
      </c>
      <c r="AY677" s="147" t="s">
        <v>137</v>
      </c>
    </row>
    <row r="678" spans="2:65" s="13" customFormat="1" ht="11.25">
      <c r="B678" s="152"/>
      <c r="D678" s="146" t="s">
        <v>148</v>
      </c>
      <c r="E678" s="153" t="s">
        <v>19</v>
      </c>
      <c r="F678" s="154" t="s">
        <v>389</v>
      </c>
      <c r="H678" s="155">
        <v>17.04</v>
      </c>
      <c r="I678" s="156"/>
      <c r="L678" s="152"/>
      <c r="M678" s="157"/>
      <c r="T678" s="158"/>
      <c r="AT678" s="153" t="s">
        <v>148</v>
      </c>
      <c r="AU678" s="153" t="s">
        <v>81</v>
      </c>
      <c r="AV678" s="13" t="s">
        <v>81</v>
      </c>
      <c r="AW678" s="13" t="s">
        <v>32</v>
      </c>
      <c r="AX678" s="13" t="s">
        <v>71</v>
      </c>
      <c r="AY678" s="153" t="s">
        <v>137</v>
      </c>
    </row>
    <row r="679" spans="2:65" s="13" customFormat="1" ht="11.25">
      <c r="B679" s="152"/>
      <c r="D679" s="146" t="s">
        <v>148</v>
      </c>
      <c r="E679" s="153" t="s">
        <v>19</v>
      </c>
      <c r="F679" s="154" t="s">
        <v>986</v>
      </c>
      <c r="H679" s="155">
        <v>-1.68</v>
      </c>
      <c r="I679" s="156"/>
      <c r="L679" s="152"/>
      <c r="M679" s="157"/>
      <c r="T679" s="158"/>
      <c r="AT679" s="153" t="s">
        <v>148</v>
      </c>
      <c r="AU679" s="153" t="s">
        <v>81</v>
      </c>
      <c r="AV679" s="13" t="s">
        <v>81</v>
      </c>
      <c r="AW679" s="13" t="s">
        <v>32</v>
      </c>
      <c r="AX679" s="13" t="s">
        <v>71</v>
      </c>
      <c r="AY679" s="153" t="s">
        <v>137</v>
      </c>
    </row>
    <row r="680" spans="2:65" s="13" customFormat="1" ht="11.25">
      <c r="B680" s="152"/>
      <c r="D680" s="146" t="s">
        <v>148</v>
      </c>
      <c r="E680" s="153" t="s">
        <v>19</v>
      </c>
      <c r="F680" s="154" t="s">
        <v>985</v>
      </c>
      <c r="H680" s="155">
        <v>-1.89</v>
      </c>
      <c r="I680" s="156"/>
      <c r="L680" s="152"/>
      <c r="M680" s="157"/>
      <c r="T680" s="158"/>
      <c r="AT680" s="153" t="s">
        <v>148</v>
      </c>
      <c r="AU680" s="153" t="s">
        <v>81</v>
      </c>
      <c r="AV680" s="13" t="s">
        <v>81</v>
      </c>
      <c r="AW680" s="13" t="s">
        <v>32</v>
      </c>
      <c r="AX680" s="13" t="s">
        <v>71</v>
      </c>
      <c r="AY680" s="153" t="s">
        <v>137</v>
      </c>
    </row>
    <row r="681" spans="2:65" s="14" customFormat="1" ht="11.25">
      <c r="B681" s="159"/>
      <c r="D681" s="146" t="s">
        <v>148</v>
      </c>
      <c r="E681" s="160" t="s">
        <v>19</v>
      </c>
      <c r="F681" s="161" t="s">
        <v>153</v>
      </c>
      <c r="H681" s="162">
        <v>45.851999999999997</v>
      </c>
      <c r="I681" s="163"/>
      <c r="L681" s="159"/>
      <c r="M681" s="164"/>
      <c r="T681" s="165"/>
      <c r="AT681" s="160" t="s">
        <v>148</v>
      </c>
      <c r="AU681" s="160" t="s">
        <v>81</v>
      </c>
      <c r="AV681" s="14" t="s">
        <v>144</v>
      </c>
      <c r="AW681" s="14" t="s">
        <v>32</v>
      </c>
      <c r="AX681" s="14" t="s">
        <v>79</v>
      </c>
      <c r="AY681" s="160" t="s">
        <v>137</v>
      </c>
    </row>
    <row r="682" spans="2:65" s="1" customFormat="1" ht="16.5" customHeight="1">
      <c r="B682" s="33"/>
      <c r="C682" s="128" t="s">
        <v>987</v>
      </c>
      <c r="D682" s="128" t="s">
        <v>139</v>
      </c>
      <c r="E682" s="129" t="s">
        <v>988</v>
      </c>
      <c r="F682" s="130" t="s">
        <v>989</v>
      </c>
      <c r="G682" s="131" t="s">
        <v>142</v>
      </c>
      <c r="H682" s="132">
        <v>45.851999999999997</v>
      </c>
      <c r="I682" s="133"/>
      <c r="J682" s="134">
        <f>ROUND(I682*H682,2)</f>
        <v>0</v>
      </c>
      <c r="K682" s="130" t="s">
        <v>143</v>
      </c>
      <c r="L682" s="33"/>
      <c r="M682" s="135" t="s">
        <v>19</v>
      </c>
      <c r="N682" s="136" t="s">
        <v>42</v>
      </c>
      <c r="P682" s="137">
        <f>O682*H682</f>
        <v>0</v>
      </c>
      <c r="Q682" s="137">
        <v>2.9999999999999997E-4</v>
      </c>
      <c r="R682" s="137">
        <f>Q682*H682</f>
        <v>1.3755599999999998E-2</v>
      </c>
      <c r="S682" s="137">
        <v>0</v>
      </c>
      <c r="T682" s="138">
        <f>S682*H682</f>
        <v>0</v>
      </c>
      <c r="AR682" s="139" t="s">
        <v>247</v>
      </c>
      <c r="AT682" s="139" t="s">
        <v>139</v>
      </c>
      <c r="AU682" s="139" t="s">
        <v>81</v>
      </c>
      <c r="AY682" s="18" t="s">
        <v>137</v>
      </c>
      <c r="BE682" s="140">
        <f>IF(N682="základní",J682,0)</f>
        <v>0</v>
      </c>
      <c r="BF682" s="140">
        <f>IF(N682="snížená",J682,0)</f>
        <v>0</v>
      </c>
      <c r="BG682" s="140">
        <f>IF(N682="zákl. přenesená",J682,0)</f>
        <v>0</v>
      </c>
      <c r="BH682" s="140">
        <f>IF(N682="sníž. přenesená",J682,0)</f>
        <v>0</v>
      </c>
      <c r="BI682" s="140">
        <f>IF(N682="nulová",J682,0)</f>
        <v>0</v>
      </c>
      <c r="BJ682" s="18" t="s">
        <v>79</v>
      </c>
      <c r="BK682" s="140">
        <f>ROUND(I682*H682,2)</f>
        <v>0</v>
      </c>
      <c r="BL682" s="18" t="s">
        <v>247</v>
      </c>
      <c r="BM682" s="139" t="s">
        <v>990</v>
      </c>
    </row>
    <row r="683" spans="2:65" s="1" customFormat="1" ht="11.25">
      <c r="B683" s="33"/>
      <c r="D683" s="141" t="s">
        <v>146</v>
      </c>
      <c r="F683" s="142" t="s">
        <v>991</v>
      </c>
      <c r="I683" s="143"/>
      <c r="L683" s="33"/>
      <c r="M683" s="144"/>
      <c r="T683" s="54"/>
      <c r="AT683" s="18" t="s">
        <v>146</v>
      </c>
      <c r="AU683" s="18" t="s">
        <v>81</v>
      </c>
    </row>
    <row r="684" spans="2:65" s="12" customFormat="1" ht="11.25">
      <c r="B684" s="145"/>
      <c r="D684" s="146" t="s">
        <v>148</v>
      </c>
      <c r="E684" s="147" t="s">
        <v>19</v>
      </c>
      <c r="F684" s="148" t="s">
        <v>384</v>
      </c>
      <c r="H684" s="147" t="s">
        <v>19</v>
      </c>
      <c r="I684" s="149"/>
      <c r="L684" s="145"/>
      <c r="M684" s="150"/>
      <c r="T684" s="151"/>
      <c r="AT684" s="147" t="s">
        <v>148</v>
      </c>
      <c r="AU684" s="147" t="s">
        <v>81</v>
      </c>
      <c r="AV684" s="12" t="s">
        <v>79</v>
      </c>
      <c r="AW684" s="12" t="s">
        <v>32</v>
      </c>
      <c r="AX684" s="12" t="s">
        <v>71</v>
      </c>
      <c r="AY684" s="147" t="s">
        <v>137</v>
      </c>
    </row>
    <row r="685" spans="2:65" s="13" customFormat="1" ht="11.25">
      <c r="B685" s="152"/>
      <c r="D685" s="146" t="s">
        <v>148</v>
      </c>
      <c r="E685" s="153" t="s">
        <v>19</v>
      </c>
      <c r="F685" s="154" t="s">
        <v>385</v>
      </c>
      <c r="H685" s="155">
        <v>22.032</v>
      </c>
      <c r="I685" s="156"/>
      <c r="L685" s="152"/>
      <c r="M685" s="157"/>
      <c r="T685" s="158"/>
      <c r="AT685" s="153" t="s">
        <v>148</v>
      </c>
      <c r="AU685" s="153" t="s">
        <v>81</v>
      </c>
      <c r="AV685" s="13" t="s">
        <v>81</v>
      </c>
      <c r="AW685" s="13" t="s">
        <v>32</v>
      </c>
      <c r="AX685" s="13" t="s">
        <v>71</v>
      </c>
      <c r="AY685" s="153" t="s">
        <v>137</v>
      </c>
    </row>
    <row r="686" spans="2:65" s="13" customFormat="1" ht="11.25">
      <c r="B686" s="152"/>
      <c r="D686" s="146" t="s">
        <v>148</v>
      </c>
      <c r="E686" s="153" t="s">
        <v>19</v>
      </c>
      <c r="F686" s="154" t="s">
        <v>985</v>
      </c>
      <c r="H686" s="155">
        <v>-1.89</v>
      </c>
      <c r="I686" s="156"/>
      <c r="L686" s="152"/>
      <c r="M686" s="157"/>
      <c r="T686" s="158"/>
      <c r="AT686" s="153" t="s">
        <v>148</v>
      </c>
      <c r="AU686" s="153" t="s">
        <v>81</v>
      </c>
      <c r="AV686" s="13" t="s">
        <v>81</v>
      </c>
      <c r="AW686" s="13" t="s">
        <v>32</v>
      </c>
      <c r="AX686" s="13" t="s">
        <v>71</v>
      </c>
      <c r="AY686" s="153" t="s">
        <v>137</v>
      </c>
    </row>
    <row r="687" spans="2:65" s="12" customFormat="1" ht="11.25">
      <c r="B687" s="145"/>
      <c r="D687" s="146" t="s">
        <v>148</v>
      </c>
      <c r="E687" s="147" t="s">
        <v>19</v>
      </c>
      <c r="F687" s="148" t="s">
        <v>386</v>
      </c>
      <c r="H687" s="147" t="s">
        <v>19</v>
      </c>
      <c r="I687" s="149"/>
      <c r="L687" s="145"/>
      <c r="M687" s="150"/>
      <c r="T687" s="151"/>
      <c r="AT687" s="147" t="s">
        <v>148</v>
      </c>
      <c r="AU687" s="147" t="s">
        <v>81</v>
      </c>
      <c r="AV687" s="12" t="s">
        <v>79</v>
      </c>
      <c r="AW687" s="12" t="s">
        <v>32</v>
      </c>
      <c r="AX687" s="12" t="s">
        <v>71</v>
      </c>
      <c r="AY687" s="147" t="s">
        <v>137</v>
      </c>
    </row>
    <row r="688" spans="2:65" s="13" customFormat="1" ht="11.25">
      <c r="B688" s="152"/>
      <c r="D688" s="146" t="s">
        <v>148</v>
      </c>
      <c r="E688" s="153" t="s">
        <v>19</v>
      </c>
      <c r="F688" s="154" t="s">
        <v>387</v>
      </c>
      <c r="H688" s="155">
        <v>13.92</v>
      </c>
      <c r="I688" s="156"/>
      <c r="L688" s="152"/>
      <c r="M688" s="157"/>
      <c r="T688" s="158"/>
      <c r="AT688" s="153" t="s">
        <v>148</v>
      </c>
      <c r="AU688" s="153" t="s">
        <v>81</v>
      </c>
      <c r="AV688" s="13" t="s">
        <v>81</v>
      </c>
      <c r="AW688" s="13" t="s">
        <v>32</v>
      </c>
      <c r="AX688" s="13" t="s">
        <v>71</v>
      </c>
      <c r="AY688" s="153" t="s">
        <v>137</v>
      </c>
    </row>
    <row r="689" spans="2:65" s="13" customFormat="1" ht="11.25">
      <c r="B689" s="152"/>
      <c r="D689" s="146" t="s">
        <v>148</v>
      </c>
      <c r="E689" s="153" t="s">
        <v>19</v>
      </c>
      <c r="F689" s="154" t="s">
        <v>986</v>
      </c>
      <c r="H689" s="155">
        <v>-1.68</v>
      </c>
      <c r="I689" s="156"/>
      <c r="L689" s="152"/>
      <c r="M689" s="157"/>
      <c r="T689" s="158"/>
      <c r="AT689" s="153" t="s">
        <v>148</v>
      </c>
      <c r="AU689" s="153" t="s">
        <v>81</v>
      </c>
      <c r="AV689" s="13" t="s">
        <v>81</v>
      </c>
      <c r="AW689" s="13" t="s">
        <v>32</v>
      </c>
      <c r="AX689" s="13" t="s">
        <v>71</v>
      </c>
      <c r="AY689" s="153" t="s">
        <v>137</v>
      </c>
    </row>
    <row r="690" spans="2:65" s="12" customFormat="1" ht="11.25">
      <c r="B690" s="145"/>
      <c r="D690" s="146" t="s">
        <v>148</v>
      </c>
      <c r="E690" s="147" t="s">
        <v>19</v>
      </c>
      <c r="F690" s="148" t="s">
        <v>388</v>
      </c>
      <c r="H690" s="147" t="s">
        <v>19</v>
      </c>
      <c r="I690" s="149"/>
      <c r="L690" s="145"/>
      <c r="M690" s="150"/>
      <c r="T690" s="151"/>
      <c r="AT690" s="147" t="s">
        <v>148</v>
      </c>
      <c r="AU690" s="147" t="s">
        <v>81</v>
      </c>
      <c r="AV690" s="12" t="s">
        <v>79</v>
      </c>
      <c r="AW690" s="12" t="s">
        <v>32</v>
      </c>
      <c r="AX690" s="12" t="s">
        <v>71</v>
      </c>
      <c r="AY690" s="147" t="s">
        <v>137</v>
      </c>
    </row>
    <row r="691" spans="2:65" s="13" customFormat="1" ht="11.25">
      <c r="B691" s="152"/>
      <c r="D691" s="146" t="s">
        <v>148</v>
      </c>
      <c r="E691" s="153" t="s">
        <v>19</v>
      </c>
      <c r="F691" s="154" t="s">
        <v>389</v>
      </c>
      <c r="H691" s="155">
        <v>17.04</v>
      </c>
      <c r="I691" s="156"/>
      <c r="L691" s="152"/>
      <c r="M691" s="157"/>
      <c r="T691" s="158"/>
      <c r="AT691" s="153" t="s">
        <v>148</v>
      </c>
      <c r="AU691" s="153" t="s">
        <v>81</v>
      </c>
      <c r="AV691" s="13" t="s">
        <v>81</v>
      </c>
      <c r="AW691" s="13" t="s">
        <v>32</v>
      </c>
      <c r="AX691" s="13" t="s">
        <v>71</v>
      </c>
      <c r="AY691" s="153" t="s">
        <v>137</v>
      </c>
    </row>
    <row r="692" spans="2:65" s="13" customFormat="1" ht="11.25">
      <c r="B692" s="152"/>
      <c r="D692" s="146" t="s">
        <v>148</v>
      </c>
      <c r="E692" s="153" t="s">
        <v>19</v>
      </c>
      <c r="F692" s="154" t="s">
        <v>986</v>
      </c>
      <c r="H692" s="155">
        <v>-1.68</v>
      </c>
      <c r="I692" s="156"/>
      <c r="L692" s="152"/>
      <c r="M692" s="157"/>
      <c r="T692" s="158"/>
      <c r="AT692" s="153" t="s">
        <v>148</v>
      </c>
      <c r="AU692" s="153" t="s">
        <v>81</v>
      </c>
      <c r="AV692" s="13" t="s">
        <v>81</v>
      </c>
      <c r="AW692" s="13" t="s">
        <v>32</v>
      </c>
      <c r="AX692" s="13" t="s">
        <v>71</v>
      </c>
      <c r="AY692" s="153" t="s">
        <v>137</v>
      </c>
    </row>
    <row r="693" spans="2:65" s="13" customFormat="1" ht="11.25">
      <c r="B693" s="152"/>
      <c r="D693" s="146" t="s">
        <v>148</v>
      </c>
      <c r="E693" s="153" t="s">
        <v>19</v>
      </c>
      <c r="F693" s="154" t="s">
        <v>985</v>
      </c>
      <c r="H693" s="155">
        <v>-1.89</v>
      </c>
      <c r="I693" s="156"/>
      <c r="L693" s="152"/>
      <c r="M693" s="157"/>
      <c r="T693" s="158"/>
      <c r="AT693" s="153" t="s">
        <v>148</v>
      </c>
      <c r="AU693" s="153" t="s">
        <v>81</v>
      </c>
      <c r="AV693" s="13" t="s">
        <v>81</v>
      </c>
      <c r="AW693" s="13" t="s">
        <v>32</v>
      </c>
      <c r="AX693" s="13" t="s">
        <v>71</v>
      </c>
      <c r="AY693" s="153" t="s">
        <v>137</v>
      </c>
    </row>
    <row r="694" spans="2:65" s="14" customFormat="1" ht="11.25">
      <c r="B694" s="159"/>
      <c r="D694" s="146" t="s">
        <v>148</v>
      </c>
      <c r="E694" s="160" t="s">
        <v>19</v>
      </c>
      <c r="F694" s="161" t="s">
        <v>153</v>
      </c>
      <c r="H694" s="162">
        <v>45.851999999999997</v>
      </c>
      <c r="I694" s="163"/>
      <c r="L694" s="159"/>
      <c r="M694" s="164"/>
      <c r="T694" s="165"/>
      <c r="AT694" s="160" t="s">
        <v>148</v>
      </c>
      <c r="AU694" s="160" t="s">
        <v>81</v>
      </c>
      <c r="AV694" s="14" t="s">
        <v>144</v>
      </c>
      <c r="AW694" s="14" t="s">
        <v>32</v>
      </c>
      <c r="AX694" s="14" t="s">
        <v>79</v>
      </c>
      <c r="AY694" s="160" t="s">
        <v>137</v>
      </c>
    </row>
    <row r="695" spans="2:65" s="1" customFormat="1" ht="21.75" customHeight="1">
      <c r="B695" s="33"/>
      <c r="C695" s="128" t="s">
        <v>992</v>
      </c>
      <c r="D695" s="128" t="s">
        <v>139</v>
      </c>
      <c r="E695" s="129" t="s">
        <v>993</v>
      </c>
      <c r="F695" s="130" t="s">
        <v>994</v>
      </c>
      <c r="G695" s="131" t="s">
        <v>142</v>
      </c>
      <c r="H695" s="132">
        <v>45.851999999999997</v>
      </c>
      <c r="I695" s="133"/>
      <c r="J695" s="134">
        <f>ROUND(I695*H695,2)</f>
        <v>0</v>
      </c>
      <c r="K695" s="130" t="s">
        <v>143</v>
      </c>
      <c r="L695" s="33"/>
      <c r="M695" s="135" t="s">
        <v>19</v>
      </c>
      <c r="N695" s="136" t="s">
        <v>42</v>
      </c>
      <c r="P695" s="137">
        <f>O695*H695</f>
        <v>0</v>
      </c>
      <c r="Q695" s="137">
        <v>5.3E-3</v>
      </c>
      <c r="R695" s="137">
        <f>Q695*H695</f>
        <v>0.24301559999999997</v>
      </c>
      <c r="S695" s="137">
        <v>0</v>
      </c>
      <c r="T695" s="138">
        <f>S695*H695</f>
        <v>0</v>
      </c>
      <c r="AR695" s="139" t="s">
        <v>247</v>
      </c>
      <c r="AT695" s="139" t="s">
        <v>139</v>
      </c>
      <c r="AU695" s="139" t="s">
        <v>81</v>
      </c>
      <c r="AY695" s="18" t="s">
        <v>137</v>
      </c>
      <c r="BE695" s="140">
        <f>IF(N695="základní",J695,0)</f>
        <v>0</v>
      </c>
      <c r="BF695" s="140">
        <f>IF(N695="snížená",J695,0)</f>
        <v>0</v>
      </c>
      <c r="BG695" s="140">
        <f>IF(N695="zákl. přenesená",J695,0)</f>
        <v>0</v>
      </c>
      <c r="BH695" s="140">
        <f>IF(N695="sníž. přenesená",J695,0)</f>
        <v>0</v>
      </c>
      <c r="BI695" s="140">
        <f>IF(N695="nulová",J695,0)</f>
        <v>0</v>
      </c>
      <c r="BJ695" s="18" t="s">
        <v>79</v>
      </c>
      <c r="BK695" s="140">
        <f>ROUND(I695*H695,2)</f>
        <v>0</v>
      </c>
      <c r="BL695" s="18" t="s">
        <v>247</v>
      </c>
      <c r="BM695" s="139" t="s">
        <v>995</v>
      </c>
    </row>
    <row r="696" spans="2:65" s="1" customFormat="1" ht="11.25">
      <c r="B696" s="33"/>
      <c r="D696" s="141" t="s">
        <v>146</v>
      </c>
      <c r="F696" s="142" t="s">
        <v>996</v>
      </c>
      <c r="I696" s="143"/>
      <c r="L696" s="33"/>
      <c r="M696" s="144"/>
      <c r="T696" s="54"/>
      <c r="AT696" s="18" t="s">
        <v>146</v>
      </c>
      <c r="AU696" s="18" t="s">
        <v>81</v>
      </c>
    </row>
    <row r="697" spans="2:65" s="12" customFormat="1" ht="11.25">
      <c r="B697" s="145"/>
      <c r="D697" s="146" t="s">
        <v>148</v>
      </c>
      <c r="E697" s="147" t="s">
        <v>19</v>
      </c>
      <c r="F697" s="148" t="s">
        <v>384</v>
      </c>
      <c r="H697" s="147" t="s">
        <v>19</v>
      </c>
      <c r="I697" s="149"/>
      <c r="L697" s="145"/>
      <c r="M697" s="150"/>
      <c r="T697" s="151"/>
      <c r="AT697" s="147" t="s">
        <v>148</v>
      </c>
      <c r="AU697" s="147" t="s">
        <v>81</v>
      </c>
      <c r="AV697" s="12" t="s">
        <v>79</v>
      </c>
      <c r="AW697" s="12" t="s">
        <v>32</v>
      </c>
      <c r="AX697" s="12" t="s">
        <v>71</v>
      </c>
      <c r="AY697" s="147" t="s">
        <v>137</v>
      </c>
    </row>
    <row r="698" spans="2:65" s="13" customFormat="1" ht="11.25">
      <c r="B698" s="152"/>
      <c r="D698" s="146" t="s">
        <v>148</v>
      </c>
      <c r="E698" s="153" t="s">
        <v>19</v>
      </c>
      <c r="F698" s="154" t="s">
        <v>385</v>
      </c>
      <c r="H698" s="155">
        <v>22.032</v>
      </c>
      <c r="I698" s="156"/>
      <c r="L698" s="152"/>
      <c r="M698" s="157"/>
      <c r="T698" s="158"/>
      <c r="AT698" s="153" t="s">
        <v>148</v>
      </c>
      <c r="AU698" s="153" t="s">
        <v>81</v>
      </c>
      <c r="AV698" s="13" t="s">
        <v>81</v>
      </c>
      <c r="AW698" s="13" t="s">
        <v>32</v>
      </c>
      <c r="AX698" s="13" t="s">
        <v>71</v>
      </c>
      <c r="AY698" s="153" t="s">
        <v>137</v>
      </c>
    </row>
    <row r="699" spans="2:65" s="13" customFormat="1" ht="11.25">
      <c r="B699" s="152"/>
      <c r="D699" s="146" t="s">
        <v>148</v>
      </c>
      <c r="E699" s="153" t="s">
        <v>19</v>
      </c>
      <c r="F699" s="154" t="s">
        <v>985</v>
      </c>
      <c r="H699" s="155">
        <v>-1.89</v>
      </c>
      <c r="I699" s="156"/>
      <c r="L699" s="152"/>
      <c r="M699" s="157"/>
      <c r="T699" s="158"/>
      <c r="AT699" s="153" t="s">
        <v>148</v>
      </c>
      <c r="AU699" s="153" t="s">
        <v>81</v>
      </c>
      <c r="AV699" s="13" t="s">
        <v>81</v>
      </c>
      <c r="AW699" s="13" t="s">
        <v>32</v>
      </c>
      <c r="AX699" s="13" t="s">
        <v>71</v>
      </c>
      <c r="AY699" s="153" t="s">
        <v>137</v>
      </c>
    </row>
    <row r="700" spans="2:65" s="12" customFormat="1" ht="11.25">
      <c r="B700" s="145"/>
      <c r="D700" s="146" t="s">
        <v>148</v>
      </c>
      <c r="E700" s="147" t="s">
        <v>19</v>
      </c>
      <c r="F700" s="148" t="s">
        <v>386</v>
      </c>
      <c r="H700" s="147" t="s">
        <v>19</v>
      </c>
      <c r="I700" s="149"/>
      <c r="L700" s="145"/>
      <c r="M700" s="150"/>
      <c r="T700" s="151"/>
      <c r="AT700" s="147" t="s">
        <v>148</v>
      </c>
      <c r="AU700" s="147" t="s">
        <v>81</v>
      </c>
      <c r="AV700" s="12" t="s">
        <v>79</v>
      </c>
      <c r="AW700" s="12" t="s">
        <v>32</v>
      </c>
      <c r="AX700" s="12" t="s">
        <v>71</v>
      </c>
      <c r="AY700" s="147" t="s">
        <v>137</v>
      </c>
    </row>
    <row r="701" spans="2:65" s="13" customFormat="1" ht="11.25">
      <c r="B701" s="152"/>
      <c r="D701" s="146" t="s">
        <v>148</v>
      </c>
      <c r="E701" s="153" t="s">
        <v>19</v>
      </c>
      <c r="F701" s="154" t="s">
        <v>387</v>
      </c>
      <c r="H701" s="155">
        <v>13.92</v>
      </c>
      <c r="I701" s="156"/>
      <c r="L701" s="152"/>
      <c r="M701" s="157"/>
      <c r="T701" s="158"/>
      <c r="AT701" s="153" t="s">
        <v>148</v>
      </c>
      <c r="AU701" s="153" t="s">
        <v>81</v>
      </c>
      <c r="AV701" s="13" t="s">
        <v>81</v>
      </c>
      <c r="AW701" s="13" t="s">
        <v>32</v>
      </c>
      <c r="AX701" s="13" t="s">
        <v>71</v>
      </c>
      <c r="AY701" s="153" t="s">
        <v>137</v>
      </c>
    </row>
    <row r="702" spans="2:65" s="13" customFormat="1" ht="11.25">
      <c r="B702" s="152"/>
      <c r="D702" s="146" t="s">
        <v>148</v>
      </c>
      <c r="E702" s="153" t="s">
        <v>19</v>
      </c>
      <c r="F702" s="154" t="s">
        <v>986</v>
      </c>
      <c r="H702" s="155">
        <v>-1.68</v>
      </c>
      <c r="I702" s="156"/>
      <c r="L702" s="152"/>
      <c r="M702" s="157"/>
      <c r="T702" s="158"/>
      <c r="AT702" s="153" t="s">
        <v>148</v>
      </c>
      <c r="AU702" s="153" t="s">
        <v>81</v>
      </c>
      <c r="AV702" s="13" t="s">
        <v>81</v>
      </c>
      <c r="AW702" s="13" t="s">
        <v>32</v>
      </c>
      <c r="AX702" s="13" t="s">
        <v>71</v>
      </c>
      <c r="AY702" s="153" t="s">
        <v>137</v>
      </c>
    </row>
    <row r="703" spans="2:65" s="12" customFormat="1" ht="11.25">
      <c r="B703" s="145"/>
      <c r="D703" s="146" t="s">
        <v>148</v>
      </c>
      <c r="E703" s="147" t="s">
        <v>19</v>
      </c>
      <c r="F703" s="148" t="s">
        <v>388</v>
      </c>
      <c r="H703" s="147" t="s">
        <v>19</v>
      </c>
      <c r="I703" s="149"/>
      <c r="L703" s="145"/>
      <c r="M703" s="150"/>
      <c r="T703" s="151"/>
      <c r="AT703" s="147" t="s">
        <v>148</v>
      </c>
      <c r="AU703" s="147" t="s">
        <v>81</v>
      </c>
      <c r="AV703" s="12" t="s">
        <v>79</v>
      </c>
      <c r="AW703" s="12" t="s">
        <v>32</v>
      </c>
      <c r="AX703" s="12" t="s">
        <v>71</v>
      </c>
      <c r="AY703" s="147" t="s">
        <v>137</v>
      </c>
    </row>
    <row r="704" spans="2:65" s="13" customFormat="1" ht="11.25">
      <c r="B704" s="152"/>
      <c r="D704" s="146" t="s">
        <v>148</v>
      </c>
      <c r="E704" s="153" t="s">
        <v>19</v>
      </c>
      <c r="F704" s="154" t="s">
        <v>389</v>
      </c>
      <c r="H704" s="155">
        <v>17.04</v>
      </c>
      <c r="I704" s="156"/>
      <c r="L704" s="152"/>
      <c r="M704" s="157"/>
      <c r="T704" s="158"/>
      <c r="AT704" s="153" t="s">
        <v>148</v>
      </c>
      <c r="AU704" s="153" t="s">
        <v>81</v>
      </c>
      <c r="AV704" s="13" t="s">
        <v>81</v>
      </c>
      <c r="AW704" s="13" t="s">
        <v>32</v>
      </c>
      <c r="AX704" s="13" t="s">
        <v>71</v>
      </c>
      <c r="AY704" s="153" t="s">
        <v>137</v>
      </c>
    </row>
    <row r="705" spans="2:65" s="13" customFormat="1" ht="11.25">
      <c r="B705" s="152"/>
      <c r="D705" s="146" t="s">
        <v>148</v>
      </c>
      <c r="E705" s="153" t="s">
        <v>19</v>
      </c>
      <c r="F705" s="154" t="s">
        <v>986</v>
      </c>
      <c r="H705" s="155">
        <v>-1.68</v>
      </c>
      <c r="I705" s="156"/>
      <c r="L705" s="152"/>
      <c r="M705" s="157"/>
      <c r="T705" s="158"/>
      <c r="AT705" s="153" t="s">
        <v>148</v>
      </c>
      <c r="AU705" s="153" t="s">
        <v>81</v>
      </c>
      <c r="AV705" s="13" t="s">
        <v>81</v>
      </c>
      <c r="AW705" s="13" t="s">
        <v>32</v>
      </c>
      <c r="AX705" s="13" t="s">
        <v>71</v>
      </c>
      <c r="AY705" s="153" t="s">
        <v>137</v>
      </c>
    </row>
    <row r="706" spans="2:65" s="13" customFormat="1" ht="11.25">
      <c r="B706" s="152"/>
      <c r="D706" s="146" t="s">
        <v>148</v>
      </c>
      <c r="E706" s="153" t="s">
        <v>19</v>
      </c>
      <c r="F706" s="154" t="s">
        <v>985</v>
      </c>
      <c r="H706" s="155">
        <v>-1.89</v>
      </c>
      <c r="I706" s="156"/>
      <c r="L706" s="152"/>
      <c r="M706" s="157"/>
      <c r="T706" s="158"/>
      <c r="AT706" s="153" t="s">
        <v>148</v>
      </c>
      <c r="AU706" s="153" t="s">
        <v>81</v>
      </c>
      <c r="AV706" s="13" t="s">
        <v>81</v>
      </c>
      <c r="AW706" s="13" t="s">
        <v>32</v>
      </c>
      <c r="AX706" s="13" t="s">
        <v>71</v>
      </c>
      <c r="AY706" s="153" t="s">
        <v>137</v>
      </c>
    </row>
    <row r="707" spans="2:65" s="14" customFormat="1" ht="11.25">
      <c r="B707" s="159"/>
      <c r="D707" s="146" t="s">
        <v>148</v>
      </c>
      <c r="E707" s="160" t="s">
        <v>19</v>
      </c>
      <c r="F707" s="161" t="s">
        <v>153</v>
      </c>
      <c r="H707" s="162">
        <v>45.851999999999997</v>
      </c>
      <c r="I707" s="163"/>
      <c r="L707" s="159"/>
      <c r="M707" s="164"/>
      <c r="T707" s="165"/>
      <c r="AT707" s="160" t="s">
        <v>148</v>
      </c>
      <c r="AU707" s="160" t="s">
        <v>81</v>
      </c>
      <c r="AV707" s="14" t="s">
        <v>144</v>
      </c>
      <c r="AW707" s="14" t="s">
        <v>32</v>
      </c>
      <c r="AX707" s="14" t="s">
        <v>79</v>
      </c>
      <c r="AY707" s="160" t="s">
        <v>137</v>
      </c>
    </row>
    <row r="708" spans="2:65" s="1" customFormat="1" ht="16.5" customHeight="1">
      <c r="B708" s="33"/>
      <c r="C708" s="173" t="s">
        <v>997</v>
      </c>
      <c r="D708" s="173" t="s">
        <v>204</v>
      </c>
      <c r="E708" s="174" t="s">
        <v>998</v>
      </c>
      <c r="F708" s="175" t="s">
        <v>999</v>
      </c>
      <c r="G708" s="176" t="s">
        <v>142</v>
      </c>
      <c r="H708" s="177">
        <v>50.436999999999998</v>
      </c>
      <c r="I708" s="178"/>
      <c r="J708" s="179">
        <f>ROUND(I708*H708,2)</f>
        <v>0</v>
      </c>
      <c r="K708" s="175" t="s">
        <v>143</v>
      </c>
      <c r="L708" s="180"/>
      <c r="M708" s="181" t="s">
        <v>19</v>
      </c>
      <c r="N708" s="182" t="s">
        <v>42</v>
      </c>
      <c r="P708" s="137">
        <f>O708*H708</f>
        <v>0</v>
      </c>
      <c r="Q708" s="137">
        <v>1.2319999999999999E-2</v>
      </c>
      <c r="R708" s="137">
        <f>Q708*H708</f>
        <v>0.62138383999999991</v>
      </c>
      <c r="S708" s="137">
        <v>0</v>
      </c>
      <c r="T708" s="138">
        <f>S708*H708</f>
        <v>0</v>
      </c>
      <c r="AR708" s="139" t="s">
        <v>373</v>
      </c>
      <c r="AT708" s="139" t="s">
        <v>204</v>
      </c>
      <c r="AU708" s="139" t="s">
        <v>81</v>
      </c>
      <c r="AY708" s="18" t="s">
        <v>137</v>
      </c>
      <c r="BE708" s="140">
        <f>IF(N708="základní",J708,0)</f>
        <v>0</v>
      </c>
      <c r="BF708" s="140">
        <f>IF(N708="snížená",J708,0)</f>
        <v>0</v>
      </c>
      <c r="BG708" s="140">
        <f>IF(N708="zákl. přenesená",J708,0)</f>
        <v>0</v>
      </c>
      <c r="BH708" s="140">
        <f>IF(N708="sníž. přenesená",J708,0)</f>
        <v>0</v>
      </c>
      <c r="BI708" s="140">
        <f>IF(N708="nulová",J708,0)</f>
        <v>0</v>
      </c>
      <c r="BJ708" s="18" t="s">
        <v>79</v>
      </c>
      <c r="BK708" s="140">
        <f>ROUND(I708*H708,2)</f>
        <v>0</v>
      </c>
      <c r="BL708" s="18" t="s">
        <v>247</v>
      </c>
      <c r="BM708" s="139" t="s">
        <v>1000</v>
      </c>
    </row>
    <row r="709" spans="2:65" s="13" customFormat="1" ht="11.25">
      <c r="B709" s="152"/>
      <c r="D709" s="146" t="s">
        <v>148</v>
      </c>
      <c r="F709" s="154" t="s">
        <v>1001</v>
      </c>
      <c r="H709" s="155">
        <v>50.436999999999998</v>
      </c>
      <c r="I709" s="156"/>
      <c r="L709" s="152"/>
      <c r="M709" s="157"/>
      <c r="T709" s="158"/>
      <c r="AT709" s="153" t="s">
        <v>148</v>
      </c>
      <c r="AU709" s="153" t="s">
        <v>81</v>
      </c>
      <c r="AV709" s="13" t="s">
        <v>81</v>
      </c>
      <c r="AW709" s="13" t="s">
        <v>4</v>
      </c>
      <c r="AX709" s="13" t="s">
        <v>79</v>
      </c>
      <c r="AY709" s="153" t="s">
        <v>137</v>
      </c>
    </row>
    <row r="710" spans="2:65" s="1" customFormat="1" ht="16.5" customHeight="1">
      <c r="B710" s="33"/>
      <c r="C710" s="128" t="s">
        <v>1002</v>
      </c>
      <c r="D710" s="128" t="s">
        <v>139</v>
      </c>
      <c r="E710" s="129" t="s">
        <v>1003</v>
      </c>
      <c r="F710" s="130" t="s">
        <v>1004</v>
      </c>
      <c r="G710" s="131" t="s">
        <v>302</v>
      </c>
      <c r="H710" s="132">
        <v>2.4</v>
      </c>
      <c r="I710" s="133"/>
      <c r="J710" s="134">
        <f>ROUND(I710*H710,2)</f>
        <v>0</v>
      </c>
      <c r="K710" s="130" t="s">
        <v>143</v>
      </c>
      <c r="L710" s="33"/>
      <c r="M710" s="135" t="s">
        <v>19</v>
      </c>
      <c r="N710" s="136" t="s">
        <v>42</v>
      </c>
      <c r="P710" s="137">
        <f>O710*H710</f>
        <v>0</v>
      </c>
      <c r="Q710" s="137">
        <v>2.0000000000000001E-4</v>
      </c>
      <c r="R710" s="137">
        <f>Q710*H710</f>
        <v>4.8000000000000001E-4</v>
      </c>
      <c r="S710" s="137">
        <v>0</v>
      </c>
      <c r="T710" s="138">
        <f>S710*H710</f>
        <v>0</v>
      </c>
      <c r="AR710" s="139" t="s">
        <v>247</v>
      </c>
      <c r="AT710" s="139" t="s">
        <v>139</v>
      </c>
      <c r="AU710" s="139" t="s">
        <v>81</v>
      </c>
      <c r="AY710" s="18" t="s">
        <v>137</v>
      </c>
      <c r="BE710" s="140">
        <f>IF(N710="základní",J710,0)</f>
        <v>0</v>
      </c>
      <c r="BF710" s="140">
        <f>IF(N710="snížená",J710,0)</f>
        <v>0</v>
      </c>
      <c r="BG710" s="140">
        <f>IF(N710="zákl. přenesená",J710,0)</f>
        <v>0</v>
      </c>
      <c r="BH710" s="140">
        <f>IF(N710="sníž. přenesená",J710,0)</f>
        <v>0</v>
      </c>
      <c r="BI710" s="140">
        <f>IF(N710="nulová",J710,0)</f>
        <v>0</v>
      </c>
      <c r="BJ710" s="18" t="s">
        <v>79</v>
      </c>
      <c r="BK710" s="140">
        <f>ROUND(I710*H710,2)</f>
        <v>0</v>
      </c>
      <c r="BL710" s="18" t="s">
        <v>247</v>
      </c>
      <c r="BM710" s="139" t="s">
        <v>1005</v>
      </c>
    </row>
    <row r="711" spans="2:65" s="1" customFormat="1" ht="11.25">
      <c r="B711" s="33"/>
      <c r="D711" s="141" t="s">
        <v>146</v>
      </c>
      <c r="F711" s="142" t="s">
        <v>1006</v>
      </c>
      <c r="I711" s="143"/>
      <c r="L711" s="33"/>
      <c r="M711" s="144"/>
      <c r="T711" s="54"/>
      <c r="AT711" s="18" t="s">
        <v>146</v>
      </c>
      <c r="AU711" s="18" t="s">
        <v>81</v>
      </c>
    </row>
    <row r="712" spans="2:65" s="13" customFormat="1" ht="11.25">
      <c r="B712" s="152"/>
      <c r="D712" s="146" t="s">
        <v>148</v>
      </c>
      <c r="E712" s="153" t="s">
        <v>19</v>
      </c>
      <c r="F712" s="154" t="s">
        <v>1007</v>
      </c>
      <c r="H712" s="155">
        <v>2.4</v>
      </c>
      <c r="I712" s="156"/>
      <c r="L712" s="152"/>
      <c r="M712" s="157"/>
      <c r="T712" s="158"/>
      <c r="AT712" s="153" t="s">
        <v>148</v>
      </c>
      <c r="AU712" s="153" t="s">
        <v>81</v>
      </c>
      <c r="AV712" s="13" t="s">
        <v>81</v>
      </c>
      <c r="AW712" s="13" t="s">
        <v>32</v>
      </c>
      <c r="AX712" s="13" t="s">
        <v>79</v>
      </c>
      <c r="AY712" s="153" t="s">
        <v>137</v>
      </c>
    </row>
    <row r="713" spans="2:65" s="1" customFormat="1" ht="16.5" customHeight="1">
      <c r="B713" s="33"/>
      <c r="C713" s="173" t="s">
        <v>1008</v>
      </c>
      <c r="D713" s="173" t="s">
        <v>204</v>
      </c>
      <c r="E713" s="174" t="s">
        <v>1009</v>
      </c>
      <c r="F713" s="175" t="s">
        <v>1010</v>
      </c>
      <c r="G713" s="176" t="s">
        <v>302</v>
      </c>
      <c r="H713" s="177">
        <v>2.52</v>
      </c>
      <c r="I713" s="178"/>
      <c r="J713" s="179">
        <f>ROUND(I713*H713,2)</f>
        <v>0</v>
      </c>
      <c r="K713" s="175" t="s">
        <v>143</v>
      </c>
      <c r="L713" s="180"/>
      <c r="M713" s="181" t="s">
        <v>19</v>
      </c>
      <c r="N713" s="182" t="s">
        <v>42</v>
      </c>
      <c r="P713" s="137">
        <f>O713*H713</f>
        <v>0</v>
      </c>
      <c r="Q713" s="137">
        <v>1.2E-4</v>
      </c>
      <c r="R713" s="137">
        <f>Q713*H713</f>
        <v>3.0240000000000003E-4</v>
      </c>
      <c r="S713" s="137">
        <v>0</v>
      </c>
      <c r="T713" s="138">
        <f>S713*H713</f>
        <v>0</v>
      </c>
      <c r="AR713" s="139" t="s">
        <v>373</v>
      </c>
      <c r="AT713" s="139" t="s">
        <v>204</v>
      </c>
      <c r="AU713" s="139" t="s">
        <v>81</v>
      </c>
      <c r="AY713" s="18" t="s">
        <v>137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8" t="s">
        <v>79</v>
      </c>
      <c r="BK713" s="140">
        <f>ROUND(I713*H713,2)</f>
        <v>0</v>
      </c>
      <c r="BL713" s="18" t="s">
        <v>247</v>
      </c>
      <c r="BM713" s="139" t="s">
        <v>1011</v>
      </c>
    </row>
    <row r="714" spans="2:65" s="13" customFormat="1" ht="11.25">
      <c r="B714" s="152"/>
      <c r="D714" s="146" t="s">
        <v>148</v>
      </c>
      <c r="F714" s="154" t="s">
        <v>1012</v>
      </c>
      <c r="H714" s="155">
        <v>2.52</v>
      </c>
      <c r="I714" s="156"/>
      <c r="L714" s="152"/>
      <c r="M714" s="157"/>
      <c r="T714" s="158"/>
      <c r="AT714" s="153" t="s">
        <v>148</v>
      </c>
      <c r="AU714" s="153" t="s">
        <v>81</v>
      </c>
      <c r="AV714" s="13" t="s">
        <v>81</v>
      </c>
      <c r="AW714" s="13" t="s">
        <v>4</v>
      </c>
      <c r="AX714" s="13" t="s">
        <v>79</v>
      </c>
      <c r="AY714" s="153" t="s">
        <v>137</v>
      </c>
    </row>
    <row r="715" spans="2:65" s="1" customFormat="1" ht="16.5" customHeight="1">
      <c r="B715" s="33"/>
      <c r="C715" s="128" t="s">
        <v>1013</v>
      </c>
      <c r="D715" s="128" t="s">
        <v>139</v>
      </c>
      <c r="E715" s="129" t="s">
        <v>1014</v>
      </c>
      <c r="F715" s="130" t="s">
        <v>1015</v>
      </c>
      <c r="G715" s="131" t="s">
        <v>302</v>
      </c>
      <c r="H715" s="132">
        <v>49.6</v>
      </c>
      <c r="I715" s="133"/>
      <c r="J715" s="134">
        <f>ROUND(I715*H715,2)</f>
        <v>0</v>
      </c>
      <c r="K715" s="130" t="s">
        <v>143</v>
      </c>
      <c r="L715" s="33"/>
      <c r="M715" s="135" t="s">
        <v>19</v>
      </c>
      <c r="N715" s="136" t="s">
        <v>42</v>
      </c>
      <c r="P715" s="137">
        <f>O715*H715</f>
        <v>0</v>
      </c>
      <c r="Q715" s="137">
        <v>3.0000000000000001E-5</v>
      </c>
      <c r="R715" s="137">
        <f>Q715*H715</f>
        <v>1.4880000000000002E-3</v>
      </c>
      <c r="S715" s="137">
        <v>0</v>
      </c>
      <c r="T715" s="138">
        <f>S715*H715</f>
        <v>0</v>
      </c>
      <c r="AR715" s="139" t="s">
        <v>247</v>
      </c>
      <c r="AT715" s="139" t="s">
        <v>139</v>
      </c>
      <c r="AU715" s="139" t="s">
        <v>81</v>
      </c>
      <c r="AY715" s="18" t="s">
        <v>137</v>
      </c>
      <c r="BE715" s="140">
        <f>IF(N715="základní",J715,0)</f>
        <v>0</v>
      </c>
      <c r="BF715" s="140">
        <f>IF(N715="snížená",J715,0)</f>
        <v>0</v>
      </c>
      <c r="BG715" s="140">
        <f>IF(N715="zákl. přenesená",J715,0)</f>
        <v>0</v>
      </c>
      <c r="BH715" s="140">
        <f>IF(N715="sníž. přenesená",J715,0)</f>
        <v>0</v>
      </c>
      <c r="BI715" s="140">
        <f>IF(N715="nulová",J715,0)</f>
        <v>0</v>
      </c>
      <c r="BJ715" s="18" t="s">
        <v>79</v>
      </c>
      <c r="BK715" s="140">
        <f>ROUND(I715*H715,2)</f>
        <v>0</v>
      </c>
      <c r="BL715" s="18" t="s">
        <v>247</v>
      </c>
      <c r="BM715" s="139" t="s">
        <v>1016</v>
      </c>
    </row>
    <row r="716" spans="2:65" s="1" customFormat="1" ht="11.25">
      <c r="B716" s="33"/>
      <c r="D716" s="141" t="s">
        <v>146</v>
      </c>
      <c r="F716" s="142" t="s">
        <v>1017</v>
      </c>
      <c r="I716" s="143"/>
      <c r="L716" s="33"/>
      <c r="M716" s="144"/>
      <c r="T716" s="54"/>
      <c r="AT716" s="18" t="s">
        <v>146</v>
      </c>
      <c r="AU716" s="18" t="s">
        <v>81</v>
      </c>
    </row>
    <row r="717" spans="2:65" s="13" customFormat="1" ht="11.25">
      <c r="B717" s="152"/>
      <c r="D717" s="146" t="s">
        <v>148</v>
      </c>
      <c r="E717" s="153" t="s">
        <v>19</v>
      </c>
      <c r="F717" s="154" t="s">
        <v>1018</v>
      </c>
      <c r="H717" s="155">
        <v>28.8</v>
      </c>
      <c r="I717" s="156"/>
      <c r="L717" s="152"/>
      <c r="M717" s="157"/>
      <c r="T717" s="158"/>
      <c r="AT717" s="153" t="s">
        <v>148</v>
      </c>
      <c r="AU717" s="153" t="s">
        <v>81</v>
      </c>
      <c r="AV717" s="13" t="s">
        <v>81</v>
      </c>
      <c r="AW717" s="13" t="s">
        <v>32</v>
      </c>
      <c r="AX717" s="13" t="s">
        <v>71</v>
      </c>
      <c r="AY717" s="153" t="s">
        <v>137</v>
      </c>
    </row>
    <row r="718" spans="2:65" s="13" customFormat="1" ht="11.25">
      <c r="B718" s="152"/>
      <c r="D718" s="146" t="s">
        <v>148</v>
      </c>
      <c r="E718" s="153" t="s">
        <v>19</v>
      </c>
      <c r="F718" s="154" t="s">
        <v>1019</v>
      </c>
      <c r="H718" s="155">
        <v>16.8</v>
      </c>
      <c r="I718" s="156"/>
      <c r="L718" s="152"/>
      <c r="M718" s="157"/>
      <c r="T718" s="158"/>
      <c r="AT718" s="153" t="s">
        <v>148</v>
      </c>
      <c r="AU718" s="153" t="s">
        <v>81</v>
      </c>
      <c r="AV718" s="13" t="s">
        <v>81</v>
      </c>
      <c r="AW718" s="13" t="s">
        <v>32</v>
      </c>
      <c r="AX718" s="13" t="s">
        <v>71</v>
      </c>
      <c r="AY718" s="153" t="s">
        <v>137</v>
      </c>
    </row>
    <row r="719" spans="2:65" s="13" customFormat="1" ht="11.25">
      <c r="B719" s="152"/>
      <c r="D719" s="146" t="s">
        <v>148</v>
      </c>
      <c r="E719" s="153" t="s">
        <v>19</v>
      </c>
      <c r="F719" s="154" t="s">
        <v>1020</v>
      </c>
      <c r="H719" s="155">
        <v>4</v>
      </c>
      <c r="I719" s="156"/>
      <c r="L719" s="152"/>
      <c r="M719" s="157"/>
      <c r="T719" s="158"/>
      <c r="AT719" s="153" t="s">
        <v>148</v>
      </c>
      <c r="AU719" s="153" t="s">
        <v>81</v>
      </c>
      <c r="AV719" s="13" t="s">
        <v>81</v>
      </c>
      <c r="AW719" s="13" t="s">
        <v>32</v>
      </c>
      <c r="AX719" s="13" t="s">
        <v>71</v>
      </c>
      <c r="AY719" s="153" t="s">
        <v>137</v>
      </c>
    </row>
    <row r="720" spans="2:65" s="14" customFormat="1" ht="11.25">
      <c r="B720" s="159"/>
      <c r="D720" s="146" t="s">
        <v>148</v>
      </c>
      <c r="E720" s="160" t="s">
        <v>19</v>
      </c>
      <c r="F720" s="161" t="s">
        <v>153</v>
      </c>
      <c r="H720" s="162">
        <v>49.6</v>
      </c>
      <c r="I720" s="163"/>
      <c r="L720" s="159"/>
      <c r="M720" s="164"/>
      <c r="T720" s="165"/>
      <c r="AT720" s="160" t="s">
        <v>148</v>
      </c>
      <c r="AU720" s="160" t="s">
        <v>81</v>
      </c>
      <c r="AV720" s="14" t="s">
        <v>144</v>
      </c>
      <c r="AW720" s="14" t="s">
        <v>32</v>
      </c>
      <c r="AX720" s="14" t="s">
        <v>79</v>
      </c>
      <c r="AY720" s="160" t="s">
        <v>137</v>
      </c>
    </row>
    <row r="721" spans="2:65" s="1" customFormat="1" ht="16.5" customHeight="1">
      <c r="B721" s="33"/>
      <c r="C721" s="128" t="s">
        <v>1021</v>
      </c>
      <c r="D721" s="128" t="s">
        <v>139</v>
      </c>
      <c r="E721" s="129" t="s">
        <v>1022</v>
      </c>
      <c r="F721" s="130" t="s">
        <v>1023</v>
      </c>
      <c r="G721" s="131" t="s">
        <v>273</v>
      </c>
      <c r="H721" s="132">
        <v>14</v>
      </c>
      <c r="I721" s="133"/>
      <c r="J721" s="134">
        <f>ROUND(I721*H721,2)</f>
        <v>0</v>
      </c>
      <c r="K721" s="130" t="s">
        <v>143</v>
      </c>
      <c r="L721" s="33"/>
      <c r="M721" s="135" t="s">
        <v>19</v>
      </c>
      <c r="N721" s="136" t="s">
        <v>42</v>
      </c>
      <c r="P721" s="137">
        <f>O721*H721</f>
        <v>0</v>
      </c>
      <c r="Q721" s="137">
        <v>0</v>
      </c>
      <c r="R721" s="137">
        <f>Q721*H721</f>
        <v>0</v>
      </c>
      <c r="S721" s="137">
        <v>0</v>
      </c>
      <c r="T721" s="138">
        <f>S721*H721</f>
        <v>0</v>
      </c>
      <c r="AR721" s="139" t="s">
        <v>247</v>
      </c>
      <c r="AT721" s="139" t="s">
        <v>139</v>
      </c>
      <c r="AU721" s="139" t="s">
        <v>81</v>
      </c>
      <c r="AY721" s="18" t="s">
        <v>137</v>
      </c>
      <c r="BE721" s="140">
        <f>IF(N721="základní",J721,0)</f>
        <v>0</v>
      </c>
      <c r="BF721" s="140">
        <f>IF(N721="snížená",J721,0)</f>
        <v>0</v>
      </c>
      <c r="BG721" s="140">
        <f>IF(N721="zákl. přenesená",J721,0)</f>
        <v>0</v>
      </c>
      <c r="BH721" s="140">
        <f>IF(N721="sníž. přenesená",J721,0)</f>
        <v>0</v>
      </c>
      <c r="BI721" s="140">
        <f>IF(N721="nulová",J721,0)</f>
        <v>0</v>
      </c>
      <c r="BJ721" s="18" t="s">
        <v>79</v>
      </c>
      <c r="BK721" s="140">
        <f>ROUND(I721*H721,2)</f>
        <v>0</v>
      </c>
      <c r="BL721" s="18" t="s">
        <v>247</v>
      </c>
      <c r="BM721" s="139" t="s">
        <v>1024</v>
      </c>
    </row>
    <row r="722" spans="2:65" s="1" customFormat="1" ht="11.25">
      <c r="B722" s="33"/>
      <c r="D722" s="141" t="s">
        <v>146</v>
      </c>
      <c r="F722" s="142" t="s">
        <v>1025</v>
      </c>
      <c r="I722" s="143"/>
      <c r="L722" s="33"/>
      <c r="M722" s="144"/>
      <c r="T722" s="54"/>
      <c r="AT722" s="18" t="s">
        <v>146</v>
      </c>
      <c r="AU722" s="18" t="s">
        <v>81</v>
      </c>
    </row>
    <row r="723" spans="2:65" s="13" customFormat="1" ht="11.25">
      <c r="B723" s="152"/>
      <c r="D723" s="146" t="s">
        <v>148</v>
      </c>
      <c r="E723" s="153" t="s">
        <v>19</v>
      </c>
      <c r="F723" s="154" t="s">
        <v>235</v>
      </c>
      <c r="H723" s="155">
        <v>14</v>
      </c>
      <c r="I723" s="156"/>
      <c r="L723" s="152"/>
      <c r="M723" s="157"/>
      <c r="T723" s="158"/>
      <c r="AT723" s="153" t="s">
        <v>148</v>
      </c>
      <c r="AU723" s="153" t="s">
        <v>81</v>
      </c>
      <c r="AV723" s="13" t="s">
        <v>81</v>
      </c>
      <c r="AW723" s="13" t="s">
        <v>32</v>
      </c>
      <c r="AX723" s="13" t="s">
        <v>79</v>
      </c>
      <c r="AY723" s="153" t="s">
        <v>137</v>
      </c>
    </row>
    <row r="724" spans="2:65" s="1" customFormat="1" ht="16.5" customHeight="1">
      <c r="B724" s="33"/>
      <c r="C724" s="128" t="s">
        <v>1026</v>
      </c>
      <c r="D724" s="128" t="s">
        <v>139</v>
      </c>
      <c r="E724" s="129" t="s">
        <v>1027</v>
      </c>
      <c r="F724" s="130" t="s">
        <v>1028</v>
      </c>
      <c r="G724" s="131" t="s">
        <v>142</v>
      </c>
      <c r="H724" s="132">
        <v>45.851999999999997</v>
      </c>
      <c r="I724" s="133"/>
      <c r="J724" s="134">
        <f>ROUND(I724*H724,2)</f>
        <v>0</v>
      </c>
      <c r="K724" s="130" t="s">
        <v>143</v>
      </c>
      <c r="L724" s="33"/>
      <c r="M724" s="135" t="s">
        <v>19</v>
      </c>
      <c r="N724" s="136" t="s">
        <v>42</v>
      </c>
      <c r="P724" s="137">
        <f>O724*H724</f>
        <v>0</v>
      </c>
      <c r="Q724" s="137">
        <v>5.0000000000000002E-5</v>
      </c>
      <c r="R724" s="137">
        <f>Q724*H724</f>
        <v>2.2926000000000001E-3</v>
      </c>
      <c r="S724" s="137">
        <v>0</v>
      </c>
      <c r="T724" s="138">
        <f>S724*H724</f>
        <v>0</v>
      </c>
      <c r="AR724" s="139" t="s">
        <v>247</v>
      </c>
      <c r="AT724" s="139" t="s">
        <v>139</v>
      </c>
      <c r="AU724" s="139" t="s">
        <v>81</v>
      </c>
      <c r="AY724" s="18" t="s">
        <v>137</v>
      </c>
      <c r="BE724" s="140">
        <f>IF(N724="základní",J724,0)</f>
        <v>0</v>
      </c>
      <c r="BF724" s="140">
        <f>IF(N724="snížená",J724,0)</f>
        <v>0</v>
      </c>
      <c r="BG724" s="140">
        <f>IF(N724="zákl. přenesená",J724,0)</f>
        <v>0</v>
      </c>
      <c r="BH724" s="140">
        <f>IF(N724="sníž. přenesená",J724,0)</f>
        <v>0</v>
      </c>
      <c r="BI724" s="140">
        <f>IF(N724="nulová",J724,0)</f>
        <v>0</v>
      </c>
      <c r="BJ724" s="18" t="s">
        <v>79</v>
      </c>
      <c r="BK724" s="140">
        <f>ROUND(I724*H724,2)</f>
        <v>0</v>
      </c>
      <c r="BL724" s="18" t="s">
        <v>247</v>
      </c>
      <c r="BM724" s="139" t="s">
        <v>1029</v>
      </c>
    </row>
    <row r="725" spans="2:65" s="1" customFormat="1" ht="11.25">
      <c r="B725" s="33"/>
      <c r="D725" s="141" t="s">
        <v>146</v>
      </c>
      <c r="F725" s="142" t="s">
        <v>1030</v>
      </c>
      <c r="I725" s="143"/>
      <c r="L725" s="33"/>
      <c r="M725" s="144"/>
      <c r="T725" s="54"/>
      <c r="AT725" s="18" t="s">
        <v>146</v>
      </c>
      <c r="AU725" s="18" t="s">
        <v>81</v>
      </c>
    </row>
    <row r="726" spans="2:65" s="12" customFormat="1" ht="11.25">
      <c r="B726" s="145"/>
      <c r="D726" s="146" t="s">
        <v>148</v>
      </c>
      <c r="E726" s="147" t="s">
        <v>19</v>
      </c>
      <c r="F726" s="148" t="s">
        <v>384</v>
      </c>
      <c r="H726" s="147" t="s">
        <v>19</v>
      </c>
      <c r="I726" s="149"/>
      <c r="L726" s="145"/>
      <c r="M726" s="150"/>
      <c r="T726" s="151"/>
      <c r="AT726" s="147" t="s">
        <v>148</v>
      </c>
      <c r="AU726" s="147" t="s">
        <v>81</v>
      </c>
      <c r="AV726" s="12" t="s">
        <v>79</v>
      </c>
      <c r="AW726" s="12" t="s">
        <v>32</v>
      </c>
      <c r="AX726" s="12" t="s">
        <v>71</v>
      </c>
      <c r="AY726" s="147" t="s">
        <v>137</v>
      </c>
    </row>
    <row r="727" spans="2:65" s="13" customFormat="1" ht="11.25">
      <c r="B727" s="152"/>
      <c r="D727" s="146" t="s">
        <v>148</v>
      </c>
      <c r="E727" s="153" t="s">
        <v>19</v>
      </c>
      <c r="F727" s="154" t="s">
        <v>385</v>
      </c>
      <c r="H727" s="155">
        <v>22.032</v>
      </c>
      <c r="I727" s="156"/>
      <c r="L727" s="152"/>
      <c r="M727" s="157"/>
      <c r="T727" s="158"/>
      <c r="AT727" s="153" t="s">
        <v>148</v>
      </c>
      <c r="AU727" s="153" t="s">
        <v>81</v>
      </c>
      <c r="AV727" s="13" t="s">
        <v>81</v>
      </c>
      <c r="AW727" s="13" t="s">
        <v>32</v>
      </c>
      <c r="AX727" s="13" t="s">
        <v>71</v>
      </c>
      <c r="AY727" s="153" t="s">
        <v>137</v>
      </c>
    </row>
    <row r="728" spans="2:65" s="13" customFormat="1" ht="11.25">
      <c r="B728" s="152"/>
      <c r="D728" s="146" t="s">
        <v>148</v>
      </c>
      <c r="E728" s="153" t="s">
        <v>19</v>
      </c>
      <c r="F728" s="154" t="s">
        <v>985</v>
      </c>
      <c r="H728" s="155">
        <v>-1.89</v>
      </c>
      <c r="I728" s="156"/>
      <c r="L728" s="152"/>
      <c r="M728" s="157"/>
      <c r="T728" s="158"/>
      <c r="AT728" s="153" t="s">
        <v>148</v>
      </c>
      <c r="AU728" s="153" t="s">
        <v>81</v>
      </c>
      <c r="AV728" s="13" t="s">
        <v>81</v>
      </c>
      <c r="AW728" s="13" t="s">
        <v>32</v>
      </c>
      <c r="AX728" s="13" t="s">
        <v>71</v>
      </c>
      <c r="AY728" s="153" t="s">
        <v>137</v>
      </c>
    </row>
    <row r="729" spans="2:65" s="12" customFormat="1" ht="11.25">
      <c r="B729" s="145"/>
      <c r="D729" s="146" t="s">
        <v>148</v>
      </c>
      <c r="E729" s="147" t="s">
        <v>19</v>
      </c>
      <c r="F729" s="148" t="s">
        <v>386</v>
      </c>
      <c r="H729" s="147" t="s">
        <v>19</v>
      </c>
      <c r="I729" s="149"/>
      <c r="L729" s="145"/>
      <c r="M729" s="150"/>
      <c r="T729" s="151"/>
      <c r="AT729" s="147" t="s">
        <v>148</v>
      </c>
      <c r="AU729" s="147" t="s">
        <v>81</v>
      </c>
      <c r="AV729" s="12" t="s">
        <v>79</v>
      </c>
      <c r="AW729" s="12" t="s">
        <v>32</v>
      </c>
      <c r="AX729" s="12" t="s">
        <v>71</v>
      </c>
      <c r="AY729" s="147" t="s">
        <v>137</v>
      </c>
    </row>
    <row r="730" spans="2:65" s="13" customFormat="1" ht="11.25">
      <c r="B730" s="152"/>
      <c r="D730" s="146" t="s">
        <v>148</v>
      </c>
      <c r="E730" s="153" t="s">
        <v>19</v>
      </c>
      <c r="F730" s="154" t="s">
        <v>387</v>
      </c>
      <c r="H730" s="155">
        <v>13.92</v>
      </c>
      <c r="I730" s="156"/>
      <c r="L730" s="152"/>
      <c r="M730" s="157"/>
      <c r="T730" s="158"/>
      <c r="AT730" s="153" t="s">
        <v>148</v>
      </c>
      <c r="AU730" s="153" t="s">
        <v>81</v>
      </c>
      <c r="AV730" s="13" t="s">
        <v>81</v>
      </c>
      <c r="AW730" s="13" t="s">
        <v>32</v>
      </c>
      <c r="AX730" s="13" t="s">
        <v>71</v>
      </c>
      <c r="AY730" s="153" t="s">
        <v>137</v>
      </c>
    </row>
    <row r="731" spans="2:65" s="13" customFormat="1" ht="11.25">
      <c r="B731" s="152"/>
      <c r="D731" s="146" t="s">
        <v>148</v>
      </c>
      <c r="E731" s="153" t="s">
        <v>19</v>
      </c>
      <c r="F731" s="154" t="s">
        <v>986</v>
      </c>
      <c r="H731" s="155">
        <v>-1.68</v>
      </c>
      <c r="I731" s="156"/>
      <c r="L731" s="152"/>
      <c r="M731" s="157"/>
      <c r="T731" s="158"/>
      <c r="AT731" s="153" t="s">
        <v>148</v>
      </c>
      <c r="AU731" s="153" t="s">
        <v>81</v>
      </c>
      <c r="AV731" s="13" t="s">
        <v>81</v>
      </c>
      <c r="AW731" s="13" t="s">
        <v>32</v>
      </c>
      <c r="AX731" s="13" t="s">
        <v>71</v>
      </c>
      <c r="AY731" s="153" t="s">
        <v>137</v>
      </c>
    </row>
    <row r="732" spans="2:65" s="12" customFormat="1" ht="11.25">
      <c r="B732" s="145"/>
      <c r="D732" s="146" t="s">
        <v>148</v>
      </c>
      <c r="E732" s="147" t="s">
        <v>19</v>
      </c>
      <c r="F732" s="148" t="s">
        <v>388</v>
      </c>
      <c r="H732" s="147" t="s">
        <v>19</v>
      </c>
      <c r="I732" s="149"/>
      <c r="L732" s="145"/>
      <c r="M732" s="150"/>
      <c r="T732" s="151"/>
      <c r="AT732" s="147" t="s">
        <v>148</v>
      </c>
      <c r="AU732" s="147" t="s">
        <v>81</v>
      </c>
      <c r="AV732" s="12" t="s">
        <v>79</v>
      </c>
      <c r="AW732" s="12" t="s">
        <v>32</v>
      </c>
      <c r="AX732" s="12" t="s">
        <v>71</v>
      </c>
      <c r="AY732" s="147" t="s">
        <v>137</v>
      </c>
    </row>
    <row r="733" spans="2:65" s="13" customFormat="1" ht="11.25">
      <c r="B733" s="152"/>
      <c r="D733" s="146" t="s">
        <v>148</v>
      </c>
      <c r="E733" s="153" t="s">
        <v>19</v>
      </c>
      <c r="F733" s="154" t="s">
        <v>389</v>
      </c>
      <c r="H733" s="155">
        <v>17.04</v>
      </c>
      <c r="I733" s="156"/>
      <c r="L733" s="152"/>
      <c r="M733" s="157"/>
      <c r="T733" s="158"/>
      <c r="AT733" s="153" t="s">
        <v>148</v>
      </c>
      <c r="AU733" s="153" t="s">
        <v>81</v>
      </c>
      <c r="AV733" s="13" t="s">
        <v>81</v>
      </c>
      <c r="AW733" s="13" t="s">
        <v>32</v>
      </c>
      <c r="AX733" s="13" t="s">
        <v>71</v>
      </c>
      <c r="AY733" s="153" t="s">
        <v>137</v>
      </c>
    </row>
    <row r="734" spans="2:65" s="13" customFormat="1" ht="11.25">
      <c r="B734" s="152"/>
      <c r="D734" s="146" t="s">
        <v>148</v>
      </c>
      <c r="E734" s="153" t="s">
        <v>19</v>
      </c>
      <c r="F734" s="154" t="s">
        <v>986</v>
      </c>
      <c r="H734" s="155">
        <v>-1.68</v>
      </c>
      <c r="I734" s="156"/>
      <c r="L734" s="152"/>
      <c r="M734" s="157"/>
      <c r="T734" s="158"/>
      <c r="AT734" s="153" t="s">
        <v>148</v>
      </c>
      <c r="AU734" s="153" t="s">
        <v>81</v>
      </c>
      <c r="AV734" s="13" t="s">
        <v>81</v>
      </c>
      <c r="AW734" s="13" t="s">
        <v>32</v>
      </c>
      <c r="AX734" s="13" t="s">
        <v>71</v>
      </c>
      <c r="AY734" s="153" t="s">
        <v>137</v>
      </c>
    </row>
    <row r="735" spans="2:65" s="13" customFormat="1" ht="11.25">
      <c r="B735" s="152"/>
      <c r="D735" s="146" t="s">
        <v>148</v>
      </c>
      <c r="E735" s="153" t="s">
        <v>19</v>
      </c>
      <c r="F735" s="154" t="s">
        <v>985</v>
      </c>
      <c r="H735" s="155">
        <v>-1.89</v>
      </c>
      <c r="I735" s="156"/>
      <c r="L735" s="152"/>
      <c r="M735" s="157"/>
      <c r="T735" s="158"/>
      <c r="AT735" s="153" t="s">
        <v>148</v>
      </c>
      <c r="AU735" s="153" t="s">
        <v>81</v>
      </c>
      <c r="AV735" s="13" t="s">
        <v>81</v>
      </c>
      <c r="AW735" s="13" t="s">
        <v>32</v>
      </c>
      <c r="AX735" s="13" t="s">
        <v>71</v>
      </c>
      <c r="AY735" s="153" t="s">
        <v>137</v>
      </c>
    </row>
    <row r="736" spans="2:65" s="14" customFormat="1" ht="11.25">
      <c r="B736" s="159"/>
      <c r="D736" s="146" t="s">
        <v>148</v>
      </c>
      <c r="E736" s="160" t="s">
        <v>19</v>
      </c>
      <c r="F736" s="161" t="s">
        <v>153</v>
      </c>
      <c r="H736" s="162">
        <v>45.851999999999997</v>
      </c>
      <c r="I736" s="163"/>
      <c r="L736" s="159"/>
      <c r="M736" s="164"/>
      <c r="T736" s="165"/>
      <c r="AT736" s="160" t="s">
        <v>148</v>
      </c>
      <c r="AU736" s="160" t="s">
        <v>81</v>
      </c>
      <c r="AV736" s="14" t="s">
        <v>144</v>
      </c>
      <c r="AW736" s="14" t="s">
        <v>32</v>
      </c>
      <c r="AX736" s="14" t="s">
        <v>79</v>
      </c>
      <c r="AY736" s="160" t="s">
        <v>137</v>
      </c>
    </row>
    <row r="737" spans="2:65" s="1" customFormat="1" ht="24.2" customHeight="1">
      <c r="B737" s="33"/>
      <c r="C737" s="128" t="s">
        <v>1031</v>
      </c>
      <c r="D737" s="128" t="s">
        <v>139</v>
      </c>
      <c r="E737" s="129" t="s">
        <v>1032</v>
      </c>
      <c r="F737" s="130" t="s">
        <v>1033</v>
      </c>
      <c r="G737" s="131" t="s">
        <v>182</v>
      </c>
      <c r="H737" s="132">
        <v>0.88300000000000001</v>
      </c>
      <c r="I737" s="133"/>
      <c r="J737" s="134">
        <f>ROUND(I737*H737,2)</f>
        <v>0</v>
      </c>
      <c r="K737" s="130" t="s">
        <v>143</v>
      </c>
      <c r="L737" s="33"/>
      <c r="M737" s="135" t="s">
        <v>19</v>
      </c>
      <c r="N737" s="136" t="s">
        <v>42</v>
      </c>
      <c r="P737" s="137">
        <f>O737*H737</f>
        <v>0</v>
      </c>
      <c r="Q737" s="137">
        <v>0</v>
      </c>
      <c r="R737" s="137">
        <f>Q737*H737</f>
        <v>0</v>
      </c>
      <c r="S737" s="137">
        <v>0</v>
      </c>
      <c r="T737" s="138">
        <f>S737*H737</f>
        <v>0</v>
      </c>
      <c r="AR737" s="139" t="s">
        <v>247</v>
      </c>
      <c r="AT737" s="139" t="s">
        <v>139</v>
      </c>
      <c r="AU737" s="139" t="s">
        <v>81</v>
      </c>
      <c r="AY737" s="18" t="s">
        <v>137</v>
      </c>
      <c r="BE737" s="140">
        <f>IF(N737="základní",J737,0)</f>
        <v>0</v>
      </c>
      <c r="BF737" s="140">
        <f>IF(N737="snížená",J737,0)</f>
        <v>0</v>
      </c>
      <c r="BG737" s="140">
        <f>IF(N737="zákl. přenesená",J737,0)</f>
        <v>0</v>
      </c>
      <c r="BH737" s="140">
        <f>IF(N737="sníž. přenesená",J737,0)</f>
        <v>0</v>
      </c>
      <c r="BI737" s="140">
        <f>IF(N737="nulová",J737,0)</f>
        <v>0</v>
      </c>
      <c r="BJ737" s="18" t="s">
        <v>79</v>
      </c>
      <c r="BK737" s="140">
        <f>ROUND(I737*H737,2)</f>
        <v>0</v>
      </c>
      <c r="BL737" s="18" t="s">
        <v>247</v>
      </c>
      <c r="BM737" s="139" t="s">
        <v>1034</v>
      </c>
    </row>
    <row r="738" spans="2:65" s="1" customFormat="1" ht="11.25">
      <c r="B738" s="33"/>
      <c r="D738" s="141" t="s">
        <v>146</v>
      </c>
      <c r="F738" s="142" t="s">
        <v>1035</v>
      </c>
      <c r="I738" s="143"/>
      <c r="L738" s="33"/>
      <c r="M738" s="144"/>
      <c r="T738" s="54"/>
      <c r="AT738" s="18" t="s">
        <v>146</v>
      </c>
      <c r="AU738" s="18" t="s">
        <v>81</v>
      </c>
    </row>
    <row r="739" spans="2:65" s="11" customFormat="1" ht="22.9" customHeight="1">
      <c r="B739" s="116"/>
      <c r="D739" s="117" t="s">
        <v>70</v>
      </c>
      <c r="E739" s="126" t="s">
        <v>1036</v>
      </c>
      <c r="F739" s="126" t="s">
        <v>1037</v>
      </c>
      <c r="I739" s="119"/>
      <c r="J739" s="127">
        <f>BK739</f>
        <v>0</v>
      </c>
      <c r="L739" s="116"/>
      <c r="M739" s="121"/>
      <c r="P739" s="122">
        <f>SUM(P740:P743)</f>
        <v>0</v>
      </c>
      <c r="R739" s="122">
        <f>SUM(R740:R743)</f>
        <v>8.0198399999999989E-2</v>
      </c>
      <c r="T739" s="123">
        <f>SUM(T740:T743)</f>
        <v>0</v>
      </c>
      <c r="AR739" s="117" t="s">
        <v>81</v>
      </c>
      <c r="AT739" s="124" t="s">
        <v>70</v>
      </c>
      <c r="AU739" s="124" t="s">
        <v>79</v>
      </c>
      <c r="AY739" s="117" t="s">
        <v>137</v>
      </c>
      <c r="BK739" s="125">
        <f>SUM(BK740:BK743)</f>
        <v>0</v>
      </c>
    </row>
    <row r="740" spans="2:65" s="1" customFormat="1" ht="21.75" customHeight="1">
      <c r="B740" s="33"/>
      <c r="C740" s="128" t="s">
        <v>1038</v>
      </c>
      <c r="D740" s="128" t="s">
        <v>139</v>
      </c>
      <c r="E740" s="129" t="s">
        <v>1039</v>
      </c>
      <c r="F740" s="130" t="s">
        <v>1040</v>
      </c>
      <c r="G740" s="131" t="s">
        <v>142</v>
      </c>
      <c r="H740" s="132">
        <v>16.707999999999998</v>
      </c>
      <c r="I740" s="133"/>
      <c r="J740" s="134">
        <f>ROUND(I740*H740,2)</f>
        <v>0</v>
      </c>
      <c r="K740" s="130" t="s">
        <v>143</v>
      </c>
      <c r="L740" s="33"/>
      <c r="M740" s="135" t="s">
        <v>19</v>
      </c>
      <c r="N740" s="136" t="s">
        <v>42</v>
      </c>
      <c r="P740" s="137">
        <f>O740*H740</f>
        <v>0</v>
      </c>
      <c r="Q740" s="137">
        <v>4.7999999999999996E-3</v>
      </c>
      <c r="R740" s="137">
        <f>Q740*H740</f>
        <v>8.0198399999999989E-2</v>
      </c>
      <c r="S740" s="137">
        <v>0</v>
      </c>
      <c r="T740" s="138">
        <f>S740*H740</f>
        <v>0</v>
      </c>
      <c r="AR740" s="139" t="s">
        <v>247</v>
      </c>
      <c r="AT740" s="139" t="s">
        <v>139</v>
      </c>
      <c r="AU740" s="139" t="s">
        <v>81</v>
      </c>
      <c r="AY740" s="18" t="s">
        <v>137</v>
      </c>
      <c r="BE740" s="140">
        <f>IF(N740="základní",J740,0)</f>
        <v>0</v>
      </c>
      <c r="BF740" s="140">
        <f>IF(N740="snížená",J740,0)</f>
        <v>0</v>
      </c>
      <c r="BG740" s="140">
        <f>IF(N740="zákl. přenesená",J740,0)</f>
        <v>0</v>
      </c>
      <c r="BH740" s="140">
        <f>IF(N740="sníž. přenesená",J740,0)</f>
        <v>0</v>
      </c>
      <c r="BI740" s="140">
        <f>IF(N740="nulová",J740,0)</f>
        <v>0</v>
      </c>
      <c r="BJ740" s="18" t="s">
        <v>79</v>
      </c>
      <c r="BK740" s="140">
        <f>ROUND(I740*H740,2)</f>
        <v>0</v>
      </c>
      <c r="BL740" s="18" t="s">
        <v>247</v>
      </c>
      <c r="BM740" s="139" t="s">
        <v>1041</v>
      </c>
    </row>
    <row r="741" spans="2:65" s="1" customFormat="1" ht="11.25">
      <c r="B741" s="33"/>
      <c r="D741" s="141" t="s">
        <v>146</v>
      </c>
      <c r="F741" s="142" t="s">
        <v>1042</v>
      </c>
      <c r="I741" s="143"/>
      <c r="L741" s="33"/>
      <c r="M741" s="144"/>
      <c r="T741" s="54"/>
      <c r="AT741" s="18" t="s">
        <v>146</v>
      </c>
      <c r="AU741" s="18" t="s">
        <v>81</v>
      </c>
    </row>
    <row r="742" spans="2:65" s="12" customFormat="1" ht="11.25">
      <c r="B742" s="145"/>
      <c r="D742" s="146" t="s">
        <v>148</v>
      </c>
      <c r="E742" s="147" t="s">
        <v>19</v>
      </c>
      <c r="F742" s="148" t="s">
        <v>564</v>
      </c>
      <c r="H742" s="147" t="s">
        <v>19</v>
      </c>
      <c r="I742" s="149"/>
      <c r="L742" s="145"/>
      <c r="M742" s="150"/>
      <c r="T742" s="151"/>
      <c r="AT742" s="147" t="s">
        <v>148</v>
      </c>
      <c r="AU742" s="147" t="s">
        <v>81</v>
      </c>
      <c r="AV742" s="12" t="s">
        <v>79</v>
      </c>
      <c r="AW742" s="12" t="s">
        <v>32</v>
      </c>
      <c r="AX742" s="12" t="s">
        <v>71</v>
      </c>
      <c r="AY742" s="147" t="s">
        <v>137</v>
      </c>
    </row>
    <row r="743" spans="2:65" s="13" customFormat="1" ht="11.25">
      <c r="B743" s="152"/>
      <c r="D743" s="146" t="s">
        <v>148</v>
      </c>
      <c r="E743" s="153" t="s">
        <v>19</v>
      </c>
      <c r="F743" s="154" t="s">
        <v>565</v>
      </c>
      <c r="H743" s="155">
        <v>16.707999999999998</v>
      </c>
      <c r="I743" s="156"/>
      <c r="L743" s="152"/>
      <c r="M743" s="157"/>
      <c r="T743" s="158"/>
      <c r="AT743" s="153" t="s">
        <v>148</v>
      </c>
      <c r="AU743" s="153" t="s">
        <v>81</v>
      </c>
      <c r="AV743" s="13" t="s">
        <v>81</v>
      </c>
      <c r="AW743" s="13" t="s">
        <v>32</v>
      </c>
      <c r="AX743" s="13" t="s">
        <v>79</v>
      </c>
      <c r="AY743" s="153" t="s">
        <v>137</v>
      </c>
    </row>
    <row r="744" spans="2:65" s="11" customFormat="1" ht="22.9" customHeight="1">
      <c r="B744" s="116"/>
      <c r="D744" s="117" t="s">
        <v>70</v>
      </c>
      <c r="E744" s="126" t="s">
        <v>1043</v>
      </c>
      <c r="F744" s="126" t="s">
        <v>1044</v>
      </c>
      <c r="I744" s="119"/>
      <c r="J744" s="127">
        <f>BK744</f>
        <v>0</v>
      </c>
      <c r="L744" s="116"/>
      <c r="M744" s="121"/>
      <c r="P744" s="122">
        <f>SUM(P745:P751)</f>
        <v>0</v>
      </c>
      <c r="R744" s="122">
        <f>SUM(R745:R751)</f>
        <v>4.6396720000000001E-3</v>
      </c>
      <c r="T744" s="123">
        <f>SUM(T745:T751)</f>
        <v>0</v>
      </c>
      <c r="AR744" s="117" t="s">
        <v>81</v>
      </c>
      <c r="AT744" s="124" t="s">
        <v>70</v>
      </c>
      <c r="AU744" s="124" t="s">
        <v>79</v>
      </c>
      <c r="AY744" s="117" t="s">
        <v>137</v>
      </c>
      <c r="BK744" s="125">
        <f>SUM(BK745:BK751)</f>
        <v>0</v>
      </c>
    </row>
    <row r="745" spans="2:65" s="1" customFormat="1" ht="16.5" customHeight="1">
      <c r="B745" s="33"/>
      <c r="C745" s="128" t="s">
        <v>1045</v>
      </c>
      <c r="D745" s="128" t="s">
        <v>139</v>
      </c>
      <c r="E745" s="129" t="s">
        <v>1046</v>
      </c>
      <c r="F745" s="130" t="s">
        <v>1047</v>
      </c>
      <c r="G745" s="131" t="s">
        <v>142</v>
      </c>
      <c r="H745" s="132">
        <v>10.06</v>
      </c>
      <c r="I745" s="133"/>
      <c r="J745" s="134">
        <f>ROUND(I745*H745,2)</f>
        <v>0</v>
      </c>
      <c r="K745" s="130" t="s">
        <v>143</v>
      </c>
      <c r="L745" s="33"/>
      <c r="M745" s="135" t="s">
        <v>19</v>
      </c>
      <c r="N745" s="136" t="s">
        <v>42</v>
      </c>
      <c r="P745" s="137">
        <f>O745*H745</f>
        <v>0</v>
      </c>
      <c r="Q745" s="137">
        <v>2.0120000000000001E-4</v>
      </c>
      <c r="R745" s="137">
        <f>Q745*H745</f>
        <v>2.024072E-3</v>
      </c>
      <c r="S745" s="137">
        <v>0</v>
      </c>
      <c r="T745" s="138">
        <f>S745*H745</f>
        <v>0</v>
      </c>
      <c r="AR745" s="139" t="s">
        <v>247</v>
      </c>
      <c r="AT745" s="139" t="s">
        <v>139</v>
      </c>
      <c r="AU745" s="139" t="s">
        <v>81</v>
      </c>
      <c r="AY745" s="18" t="s">
        <v>137</v>
      </c>
      <c r="BE745" s="140">
        <f>IF(N745="základní",J745,0)</f>
        <v>0</v>
      </c>
      <c r="BF745" s="140">
        <f>IF(N745="snížená",J745,0)</f>
        <v>0</v>
      </c>
      <c r="BG745" s="140">
        <f>IF(N745="zákl. přenesená",J745,0)</f>
        <v>0</v>
      </c>
      <c r="BH745" s="140">
        <f>IF(N745="sníž. přenesená",J745,0)</f>
        <v>0</v>
      </c>
      <c r="BI745" s="140">
        <f>IF(N745="nulová",J745,0)</f>
        <v>0</v>
      </c>
      <c r="BJ745" s="18" t="s">
        <v>79</v>
      </c>
      <c r="BK745" s="140">
        <f>ROUND(I745*H745,2)</f>
        <v>0</v>
      </c>
      <c r="BL745" s="18" t="s">
        <v>247</v>
      </c>
      <c r="BM745" s="139" t="s">
        <v>1048</v>
      </c>
    </row>
    <row r="746" spans="2:65" s="1" customFormat="1" ht="11.25">
      <c r="B746" s="33"/>
      <c r="D746" s="141" t="s">
        <v>146</v>
      </c>
      <c r="F746" s="142" t="s">
        <v>1049</v>
      </c>
      <c r="I746" s="143"/>
      <c r="L746" s="33"/>
      <c r="M746" s="144"/>
      <c r="T746" s="54"/>
      <c r="AT746" s="18" t="s">
        <v>146</v>
      </c>
      <c r="AU746" s="18" t="s">
        <v>81</v>
      </c>
    </row>
    <row r="747" spans="2:65" s="13" customFormat="1" ht="11.25">
      <c r="B747" s="152"/>
      <c r="D747" s="146" t="s">
        <v>148</v>
      </c>
      <c r="E747" s="153" t="s">
        <v>19</v>
      </c>
      <c r="F747" s="154" t="s">
        <v>542</v>
      </c>
      <c r="H747" s="155">
        <v>10.06</v>
      </c>
      <c r="I747" s="156"/>
      <c r="L747" s="152"/>
      <c r="M747" s="157"/>
      <c r="T747" s="158"/>
      <c r="AT747" s="153" t="s">
        <v>148</v>
      </c>
      <c r="AU747" s="153" t="s">
        <v>81</v>
      </c>
      <c r="AV747" s="13" t="s">
        <v>81</v>
      </c>
      <c r="AW747" s="13" t="s">
        <v>32</v>
      </c>
      <c r="AX747" s="13" t="s">
        <v>79</v>
      </c>
      <c r="AY747" s="153" t="s">
        <v>137</v>
      </c>
    </row>
    <row r="748" spans="2:65" s="1" customFormat="1" ht="24.2" customHeight="1">
      <c r="B748" s="33"/>
      <c r="C748" s="128" t="s">
        <v>1050</v>
      </c>
      <c r="D748" s="128" t="s">
        <v>139</v>
      </c>
      <c r="E748" s="129" t="s">
        <v>1051</v>
      </c>
      <c r="F748" s="130" t="s">
        <v>1052</v>
      </c>
      <c r="G748" s="131" t="s">
        <v>142</v>
      </c>
      <c r="H748" s="132">
        <v>10.06</v>
      </c>
      <c r="I748" s="133"/>
      <c r="J748" s="134">
        <f>ROUND(I748*H748,2)</f>
        <v>0</v>
      </c>
      <c r="K748" s="130" t="s">
        <v>143</v>
      </c>
      <c r="L748" s="33"/>
      <c r="M748" s="135" t="s">
        <v>19</v>
      </c>
      <c r="N748" s="136" t="s">
        <v>42</v>
      </c>
      <c r="P748" s="137">
        <f>O748*H748</f>
        <v>0</v>
      </c>
      <c r="Q748" s="137">
        <v>2.5999999999999998E-4</v>
      </c>
      <c r="R748" s="137">
        <f>Q748*H748</f>
        <v>2.6156E-3</v>
      </c>
      <c r="S748" s="137">
        <v>0</v>
      </c>
      <c r="T748" s="138">
        <f>S748*H748</f>
        <v>0</v>
      </c>
      <c r="AR748" s="139" t="s">
        <v>247</v>
      </c>
      <c r="AT748" s="139" t="s">
        <v>139</v>
      </c>
      <c r="AU748" s="139" t="s">
        <v>81</v>
      </c>
      <c r="AY748" s="18" t="s">
        <v>137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18" t="s">
        <v>79</v>
      </c>
      <c r="BK748" s="140">
        <f>ROUND(I748*H748,2)</f>
        <v>0</v>
      </c>
      <c r="BL748" s="18" t="s">
        <v>247</v>
      </c>
      <c r="BM748" s="139" t="s">
        <v>1053</v>
      </c>
    </row>
    <row r="749" spans="2:65" s="1" customFormat="1" ht="11.25">
      <c r="B749" s="33"/>
      <c r="D749" s="141" t="s">
        <v>146</v>
      </c>
      <c r="F749" s="142" t="s">
        <v>1054</v>
      </c>
      <c r="I749" s="143"/>
      <c r="L749" s="33"/>
      <c r="M749" s="144"/>
      <c r="T749" s="54"/>
      <c r="AT749" s="18" t="s">
        <v>146</v>
      </c>
      <c r="AU749" s="18" t="s">
        <v>81</v>
      </c>
    </row>
    <row r="750" spans="2:65" s="12" customFormat="1" ht="11.25">
      <c r="B750" s="145"/>
      <c r="D750" s="146" t="s">
        <v>148</v>
      </c>
      <c r="E750" s="147" t="s">
        <v>19</v>
      </c>
      <c r="F750" s="148" t="s">
        <v>1055</v>
      </c>
      <c r="H750" s="147" t="s">
        <v>19</v>
      </c>
      <c r="I750" s="149"/>
      <c r="L750" s="145"/>
      <c r="M750" s="150"/>
      <c r="T750" s="151"/>
      <c r="AT750" s="147" t="s">
        <v>148</v>
      </c>
      <c r="AU750" s="147" t="s">
        <v>81</v>
      </c>
      <c r="AV750" s="12" t="s">
        <v>79</v>
      </c>
      <c r="AW750" s="12" t="s">
        <v>32</v>
      </c>
      <c r="AX750" s="12" t="s">
        <v>71</v>
      </c>
      <c r="AY750" s="147" t="s">
        <v>137</v>
      </c>
    </row>
    <row r="751" spans="2:65" s="13" customFormat="1" ht="11.25">
      <c r="B751" s="152"/>
      <c r="D751" s="146" t="s">
        <v>148</v>
      </c>
      <c r="E751" s="153" t="s">
        <v>19</v>
      </c>
      <c r="F751" s="154" t="s">
        <v>542</v>
      </c>
      <c r="H751" s="155">
        <v>10.06</v>
      </c>
      <c r="I751" s="156"/>
      <c r="L751" s="152"/>
      <c r="M751" s="183"/>
      <c r="N751" s="184"/>
      <c r="O751" s="184"/>
      <c r="P751" s="184"/>
      <c r="Q751" s="184"/>
      <c r="R751" s="184"/>
      <c r="S751" s="184"/>
      <c r="T751" s="185"/>
      <c r="AT751" s="153" t="s">
        <v>148</v>
      </c>
      <c r="AU751" s="153" t="s">
        <v>81</v>
      </c>
      <c r="AV751" s="13" t="s">
        <v>81</v>
      </c>
      <c r="AW751" s="13" t="s">
        <v>32</v>
      </c>
      <c r="AX751" s="13" t="s">
        <v>79</v>
      </c>
      <c r="AY751" s="153" t="s">
        <v>137</v>
      </c>
    </row>
    <row r="752" spans="2:65" s="1" customFormat="1" ht="6.95" customHeight="1">
      <c r="B752" s="42"/>
      <c r="C752" s="43"/>
      <c r="D752" s="43"/>
      <c r="E752" s="43"/>
      <c r="F752" s="43"/>
      <c r="G752" s="43"/>
      <c r="H752" s="43"/>
      <c r="I752" s="43"/>
      <c r="J752" s="43"/>
      <c r="K752" s="43"/>
      <c r="L752" s="33"/>
    </row>
  </sheetData>
  <sheetProtection algorithmName="SHA-512" hashValue="kMbmQHkSukrXjx8lrmOGxQCqc+LCbDNNYA7UgdBjdsRGsTnsc/JNxkvOMVKPMbQZN+6BBQvSyuvn71/PrzUuGA==" saltValue="zA6CBqaJgSgPwDtBlDcvYmh7V1LHpvH+BrivRIBhzrwg232fXG+mH3v7WVdmR7l2EvfiyGoYGzRA2ShTwVvk1w==" spinCount="100000" sheet="1" objects="1" scenarios="1" formatColumns="0" formatRows="0" autoFilter="0"/>
  <autoFilter ref="C99:K751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11" r:id="rId2" xr:uid="{00000000-0004-0000-0100-000001000000}"/>
    <hyperlink ref="F118" r:id="rId3" xr:uid="{00000000-0004-0000-0100-000002000000}"/>
    <hyperlink ref="F124" r:id="rId4" xr:uid="{00000000-0004-0000-0100-000003000000}"/>
    <hyperlink ref="F127" r:id="rId5" xr:uid="{00000000-0004-0000-0100-000004000000}"/>
    <hyperlink ref="F129" r:id="rId6" xr:uid="{00000000-0004-0000-0100-000005000000}"/>
    <hyperlink ref="F132" r:id="rId7" xr:uid="{00000000-0004-0000-0100-000006000000}"/>
    <hyperlink ref="F134" r:id="rId8" xr:uid="{00000000-0004-0000-0100-000007000000}"/>
    <hyperlink ref="F147" r:id="rId9" xr:uid="{00000000-0004-0000-0100-000008000000}"/>
    <hyperlink ref="F155" r:id="rId10" xr:uid="{00000000-0004-0000-0100-000009000000}"/>
    <hyperlink ref="F161" r:id="rId11" xr:uid="{00000000-0004-0000-0100-00000A000000}"/>
    <hyperlink ref="F165" r:id="rId12" xr:uid="{00000000-0004-0000-0100-00000B000000}"/>
    <hyperlink ref="F169" r:id="rId13" xr:uid="{00000000-0004-0000-0100-00000C000000}"/>
    <hyperlink ref="F171" r:id="rId14" xr:uid="{00000000-0004-0000-0100-00000D000000}"/>
    <hyperlink ref="F176" r:id="rId15" xr:uid="{00000000-0004-0000-0100-00000E000000}"/>
    <hyperlink ref="F180" r:id="rId16" xr:uid="{00000000-0004-0000-0100-00000F000000}"/>
    <hyperlink ref="F186" r:id="rId17" xr:uid="{00000000-0004-0000-0100-000010000000}"/>
    <hyperlink ref="F194" r:id="rId18" xr:uid="{00000000-0004-0000-0100-000011000000}"/>
    <hyperlink ref="F198" r:id="rId19" xr:uid="{00000000-0004-0000-0100-000012000000}"/>
    <hyperlink ref="F202" r:id="rId20" xr:uid="{00000000-0004-0000-0100-000013000000}"/>
    <hyperlink ref="F210" r:id="rId21" xr:uid="{00000000-0004-0000-0100-000014000000}"/>
    <hyperlink ref="F213" r:id="rId22" xr:uid="{00000000-0004-0000-0100-000015000000}"/>
    <hyperlink ref="F216" r:id="rId23" xr:uid="{00000000-0004-0000-0100-000016000000}"/>
    <hyperlink ref="F230" r:id="rId24" xr:uid="{00000000-0004-0000-0100-000017000000}"/>
    <hyperlink ref="F244" r:id="rId25" xr:uid="{00000000-0004-0000-0100-000018000000}"/>
    <hyperlink ref="F246" r:id="rId26" xr:uid="{00000000-0004-0000-0100-000019000000}"/>
    <hyperlink ref="F254" r:id="rId27" xr:uid="{00000000-0004-0000-0100-00001A000000}"/>
    <hyperlink ref="F263" r:id="rId28" xr:uid="{00000000-0004-0000-0100-00001B000000}"/>
    <hyperlink ref="F270" r:id="rId29" xr:uid="{00000000-0004-0000-0100-00001C000000}"/>
    <hyperlink ref="F279" r:id="rId30" xr:uid="{00000000-0004-0000-0100-00001D000000}"/>
    <hyperlink ref="F288" r:id="rId31" xr:uid="{00000000-0004-0000-0100-00001E000000}"/>
    <hyperlink ref="F307" r:id="rId32" xr:uid="{00000000-0004-0000-0100-00001F000000}"/>
    <hyperlink ref="F313" r:id="rId33" xr:uid="{00000000-0004-0000-0100-000020000000}"/>
    <hyperlink ref="F322" r:id="rId34" xr:uid="{00000000-0004-0000-0100-000021000000}"/>
    <hyperlink ref="F324" r:id="rId35" xr:uid="{00000000-0004-0000-0100-000022000000}"/>
    <hyperlink ref="F344" r:id="rId36" xr:uid="{00000000-0004-0000-0100-000023000000}"/>
    <hyperlink ref="F351" r:id="rId37" xr:uid="{00000000-0004-0000-0100-000024000000}"/>
    <hyperlink ref="F358" r:id="rId38" xr:uid="{00000000-0004-0000-0100-000025000000}"/>
    <hyperlink ref="F365" r:id="rId39" xr:uid="{00000000-0004-0000-0100-000026000000}"/>
    <hyperlink ref="F372" r:id="rId40" xr:uid="{00000000-0004-0000-0100-000027000000}"/>
    <hyperlink ref="F377" r:id="rId41" xr:uid="{00000000-0004-0000-0100-000028000000}"/>
    <hyperlink ref="F383" r:id="rId42" xr:uid="{00000000-0004-0000-0100-000029000000}"/>
    <hyperlink ref="F386" r:id="rId43" xr:uid="{00000000-0004-0000-0100-00002A000000}"/>
    <hyperlink ref="F389" r:id="rId44" xr:uid="{00000000-0004-0000-0100-00002B000000}"/>
    <hyperlink ref="F392" r:id="rId45" xr:uid="{00000000-0004-0000-0100-00002C000000}"/>
    <hyperlink ref="F394" r:id="rId46" xr:uid="{00000000-0004-0000-0100-00002D000000}"/>
    <hyperlink ref="F397" r:id="rId47" xr:uid="{00000000-0004-0000-0100-00002E000000}"/>
    <hyperlink ref="F401" r:id="rId48" xr:uid="{00000000-0004-0000-0100-00002F000000}"/>
    <hyperlink ref="F405" r:id="rId49" xr:uid="{00000000-0004-0000-0100-000030000000}"/>
    <hyperlink ref="F411" r:id="rId50" xr:uid="{00000000-0004-0000-0100-000031000000}"/>
    <hyperlink ref="F419" r:id="rId51" xr:uid="{00000000-0004-0000-0100-000032000000}"/>
    <hyperlink ref="F427" r:id="rId52" xr:uid="{00000000-0004-0000-0100-000033000000}"/>
    <hyperlink ref="F437" r:id="rId53" xr:uid="{00000000-0004-0000-0100-000034000000}"/>
    <hyperlink ref="F445" r:id="rId54" xr:uid="{00000000-0004-0000-0100-000035000000}"/>
    <hyperlink ref="F453" r:id="rId55" xr:uid="{00000000-0004-0000-0100-000036000000}"/>
    <hyperlink ref="F456" r:id="rId56" xr:uid="{00000000-0004-0000-0100-000037000000}"/>
    <hyperlink ref="F465" r:id="rId57" xr:uid="{00000000-0004-0000-0100-000038000000}"/>
    <hyperlink ref="F473" r:id="rId58" xr:uid="{00000000-0004-0000-0100-000039000000}"/>
    <hyperlink ref="F479" r:id="rId59" xr:uid="{00000000-0004-0000-0100-00003A000000}"/>
    <hyperlink ref="F482" r:id="rId60" xr:uid="{00000000-0004-0000-0100-00003B000000}"/>
    <hyperlink ref="F485" r:id="rId61" xr:uid="{00000000-0004-0000-0100-00003C000000}"/>
    <hyperlink ref="F487" r:id="rId62" xr:uid="{00000000-0004-0000-0100-00003D000000}"/>
    <hyperlink ref="F493" r:id="rId63" xr:uid="{00000000-0004-0000-0100-00003E000000}"/>
    <hyperlink ref="F499" r:id="rId64" xr:uid="{00000000-0004-0000-0100-00003F000000}"/>
    <hyperlink ref="F505" r:id="rId65" xr:uid="{00000000-0004-0000-0100-000040000000}"/>
    <hyperlink ref="F513" r:id="rId66" xr:uid="{00000000-0004-0000-0100-000041000000}"/>
    <hyperlink ref="F516" r:id="rId67" xr:uid="{00000000-0004-0000-0100-000042000000}"/>
    <hyperlink ref="F519" r:id="rId68" xr:uid="{00000000-0004-0000-0100-000043000000}"/>
    <hyperlink ref="F523" r:id="rId69" xr:uid="{00000000-0004-0000-0100-000044000000}"/>
    <hyperlink ref="F532" r:id="rId70" xr:uid="{00000000-0004-0000-0100-000045000000}"/>
    <hyperlink ref="F538" r:id="rId71" xr:uid="{00000000-0004-0000-0100-000046000000}"/>
    <hyperlink ref="F541" r:id="rId72" xr:uid="{00000000-0004-0000-0100-000047000000}"/>
    <hyperlink ref="F547" r:id="rId73" xr:uid="{00000000-0004-0000-0100-000048000000}"/>
    <hyperlink ref="F551" r:id="rId74" xr:uid="{00000000-0004-0000-0100-000049000000}"/>
    <hyperlink ref="F555" r:id="rId75" xr:uid="{00000000-0004-0000-0100-00004A000000}"/>
    <hyperlink ref="F559" r:id="rId76" xr:uid="{00000000-0004-0000-0100-00004B000000}"/>
    <hyperlink ref="F563" r:id="rId77" xr:uid="{00000000-0004-0000-0100-00004C000000}"/>
    <hyperlink ref="F567" r:id="rId78" xr:uid="{00000000-0004-0000-0100-00004D000000}"/>
    <hyperlink ref="F571" r:id="rId79" xr:uid="{00000000-0004-0000-0100-00004E000000}"/>
    <hyperlink ref="F575" r:id="rId80" xr:uid="{00000000-0004-0000-0100-00004F000000}"/>
    <hyperlink ref="F577" r:id="rId81" xr:uid="{00000000-0004-0000-0100-000050000000}"/>
    <hyperlink ref="F582" r:id="rId82" xr:uid="{00000000-0004-0000-0100-000051000000}"/>
    <hyperlink ref="F585" r:id="rId83" xr:uid="{00000000-0004-0000-0100-000052000000}"/>
    <hyperlink ref="F591" r:id="rId84" xr:uid="{00000000-0004-0000-0100-000053000000}"/>
    <hyperlink ref="F594" r:id="rId85" xr:uid="{00000000-0004-0000-0100-000054000000}"/>
    <hyperlink ref="F602" r:id="rId86" xr:uid="{00000000-0004-0000-0100-000055000000}"/>
    <hyperlink ref="F605" r:id="rId87" xr:uid="{00000000-0004-0000-0100-000056000000}"/>
    <hyperlink ref="F612" r:id="rId88" xr:uid="{00000000-0004-0000-0100-000057000000}"/>
    <hyperlink ref="F619" r:id="rId89" xr:uid="{00000000-0004-0000-0100-000058000000}"/>
    <hyperlink ref="F628" r:id="rId90" xr:uid="{00000000-0004-0000-0100-000059000000}"/>
    <hyperlink ref="F635" r:id="rId91" xr:uid="{00000000-0004-0000-0100-00005A000000}"/>
    <hyperlink ref="F642" r:id="rId92" xr:uid="{00000000-0004-0000-0100-00005B000000}"/>
    <hyperlink ref="F645" r:id="rId93" xr:uid="{00000000-0004-0000-0100-00005C000000}"/>
    <hyperlink ref="F648" r:id="rId94" xr:uid="{00000000-0004-0000-0100-00005D000000}"/>
    <hyperlink ref="F651" r:id="rId95" xr:uid="{00000000-0004-0000-0100-00005E000000}"/>
    <hyperlink ref="F654" r:id="rId96" xr:uid="{00000000-0004-0000-0100-00005F000000}"/>
    <hyperlink ref="F660" r:id="rId97" xr:uid="{00000000-0004-0000-0100-000060000000}"/>
    <hyperlink ref="F667" r:id="rId98" xr:uid="{00000000-0004-0000-0100-000061000000}"/>
    <hyperlink ref="F670" r:id="rId99" xr:uid="{00000000-0004-0000-0100-000062000000}"/>
    <hyperlink ref="F683" r:id="rId100" xr:uid="{00000000-0004-0000-0100-000063000000}"/>
    <hyperlink ref="F696" r:id="rId101" xr:uid="{00000000-0004-0000-0100-000064000000}"/>
    <hyperlink ref="F711" r:id="rId102" xr:uid="{00000000-0004-0000-0100-000065000000}"/>
    <hyperlink ref="F716" r:id="rId103" xr:uid="{00000000-0004-0000-0100-000066000000}"/>
    <hyperlink ref="F722" r:id="rId104" xr:uid="{00000000-0004-0000-0100-000067000000}"/>
    <hyperlink ref="F725" r:id="rId105" xr:uid="{00000000-0004-0000-0100-000068000000}"/>
    <hyperlink ref="F738" r:id="rId106" xr:uid="{00000000-0004-0000-0100-000069000000}"/>
    <hyperlink ref="F741" r:id="rId107" xr:uid="{00000000-0004-0000-0100-00006A000000}"/>
    <hyperlink ref="F746" r:id="rId108" xr:uid="{00000000-0004-0000-0100-00006B000000}"/>
    <hyperlink ref="F749" r:id="rId109" xr:uid="{00000000-0004-0000-0100-00006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ZŠ Česká Třebová - přístavba toalet</v>
      </c>
      <c r="F7" s="318"/>
      <c r="G7" s="318"/>
      <c r="H7" s="318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79" t="s">
        <v>1056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22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0"/>
      <c r="G18" s="300"/>
      <c r="H18" s="300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ROUND(J90,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ROUND((SUM(BE90:BE249)),  2)</f>
        <v>0</v>
      </c>
      <c r="I33" s="90">
        <v>0.21</v>
      </c>
      <c r="J33" s="89">
        <f>ROUND(((SUM(BE90:BE249))*I33),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ROUND((SUM(BF90:BF249)),  2)</f>
        <v>0</v>
      </c>
      <c r="I34" s="90">
        <v>0.12</v>
      </c>
      <c r="J34" s="89">
        <f>ROUND(((SUM(BF90:BF249))*I34),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ROUND((SUM(BG90:BG249)),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ROUND((SUM(BH90:BH249)),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ROUND((SUM(BI90:BI249)),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ZŠ Česká Třebová - přístavba toalet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79" t="str">
        <f>E9</f>
        <v>SO 02 - ZTI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21. 3. 2024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Česká Třebová</v>
      </c>
      <c r="I54" s="28" t="s">
        <v>30</v>
      </c>
      <c r="J54" s="31" t="str">
        <f>E21</f>
        <v>MOTION construction s.r.o.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Jaroslav Kudláček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J90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J137</f>
        <v>0</v>
      </c>
      <c r="L62" s="104"/>
    </row>
    <row r="63" spans="2:47" s="9" customFormat="1" ht="19.899999999999999" customHeight="1">
      <c r="B63" s="104"/>
      <c r="D63" s="105" t="s">
        <v>105</v>
      </c>
      <c r="E63" s="106"/>
      <c r="F63" s="106"/>
      <c r="G63" s="106"/>
      <c r="H63" s="106"/>
      <c r="I63" s="106"/>
      <c r="J63" s="107">
        <f>J140</f>
        <v>0</v>
      </c>
      <c r="L63" s="104"/>
    </row>
    <row r="64" spans="2:47" s="9" customFormat="1" ht="19.899999999999999" customHeight="1">
      <c r="B64" s="104"/>
      <c r="D64" s="105" t="s">
        <v>1057</v>
      </c>
      <c r="E64" s="106"/>
      <c r="F64" s="106"/>
      <c r="G64" s="106"/>
      <c r="H64" s="106"/>
      <c r="I64" s="106"/>
      <c r="J64" s="107">
        <f>J148</f>
        <v>0</v>
      </c>
      <c r="L64" s="104"/>
    </row>
    <row r="65" spans="2:12" s="9" customFormat="1" ht="19.899999999999999" customHeight="1">
      <c r="B65" s="104"/>
      <c r="D65" s="105" t="s">
        <v>109</v>
      </c>
      <c r="E65" s="106"/>
      <c r="F65" s="106"/>
      <c r="G65" s="106"/>
      <c r="H65" s="106"/>
      <c r="I65" s="106"/>
      <c r="J65" s="107">
        <f>J176</f>
        <v>0</v>
      </c>
      <c r="L65" s="104"/>
    </row>
    <row r="66" spans="2:12" s="8" customFormat="1" ht="24.95" customHeight="1">
      <c r="B66" s="100"/>
      <c r="D66" s="101" t="s">
        <v>110</v>
      </c>
      <c r="E66" s="102"/>
      <c r="F66" s="102"/>
      <c r="G66" s="102"/>
      <c r="H66" s="102"/>
      <c r="I66" s="102"/>
      <c r="J66" s="103">
        <f>J179</f>
        <v>0</v>
      </c>
      <c r="L66" s="100"/>
    </row>
    <row r="67" spans="2:12" s="9" customFormat="1" ht="19.899999999999999" customHeight="1">
      <c r="B67" s="104"/>
      <c r="D67" s="105" t="s">
        <v>1058</v>
      </c>
      <c r="E67" s="106"/>
      <c r="F67" s="106"/>
      <c r="G67" s="106"/>
      <c r="H67" s="106"/>
      <c r="I67" s="106"/>
      <c r="J67" s="107">
        <f>J180</f>
        <v>0</v>
      </c>
      <c r="L67" s="104"/>
    </row>
    <row r="68" spans="2:12" s="9" customFormat="1" ht="19.899999999999999" customHeight="1">
      <c r="B68" s="104"/>
      <c r="D68" s="105" t="s">
        <v>1059</v>
      </c>
      <c r="E68" s="106"/>
      <c r="F68" s="106"/>
      <c r="G68" s="106"/>
      <c r="H68" s="106"/>
      <c r="I68" s="106"/>
      <c r="J68" s="107">
        <f>J196</f>
        <v>0</v>
      </c>
      <c r="L68" s="104"/>
    </row>
    <row r="69" spans="2:12" s="9" customFormat="1" ht="19.899999999999999" customHeight="1">
      <c r="B69" s="104"/>
      <c r="D69" s="105" t="s">
        <v>1060</v>
      </c>
      <c r="E69" s="106"/>
      <c r="F69" s="106"/>
      <c r="G69" s="106"/>
      <c r="H69" s="106"/>
      <c r="I69" s="106"/>
      <c r="J69" s="107">
        <f>J213</f>
        <v>0</v>
      </c>
      <c r="L69" s="104"/>
    </row>
    <row r="70" spans="2:12" s="9" customFormat="1" ht="19.899999999999999" customHeight="1">
      <c r="B70" s="104"/>
      <c r="D70" s="105" t="s">
        <v>1061</v>
      </c>
      <c r="E70" s="106"/>
      <c r="F70" s="106"/>
      <c r="G70" s="106"/>
      <c r="H70" s="106"/>
      <c r="I70" s="106"/>
      <c r="J70" s="107">
        <f>J238</f>
        <v>0</v>
      </c>
      <c r="L70" s="104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122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317" t="str">
        <f>E7</f>
        <v>ZŠ Česká Třebová - přístavba toalet</v>
      </c>
      <c r="F80" s="318"/>
      <c r="G80" s="318"/>
      <c r="H80" s="318"/>
      <c r="L80" s="33"/>
    </row>
    <row r="81" spans="2:65" s="1" customFormat="1" ht="12" customHeight="1">
      <c r="B81" s="33"/>
      <c r="C81" s="28" t="s">
        <v>95</v>
      </c>
      <c r="L81" s="33"/>
    </row>
    <row r="82" spans="2:65" s="1" customFormat="1" ht="16.5" customHeight="1">
      <c r="B82" s="33"/>
      <c r="E82" s="279" t="str">
        <f>E9</f>
        <v>SO 02 - ZTI</v>
      </c>
      <c r="F82" s="319"/>
      <c r="G82" s="319"/>
      <c r="H82" s="319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Česká Třebová</v>
      </c>
      <c r="I84" s="28" t="s">
        <v>23</v>
      </c>
      <c r="J84" s="50" t="str">
        <f>IF(J12="","",J12)</f>
        <v>21. 3. 2024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25</v>
      </c>
      <c r="F86" s="26" t="str">
        <f>E15</f>
        <v>Česká Třebová</v>
      </c>
      <c r="I86" s="28" t="s">
        <v>30</v>
      </c>
      <c r="J86" s="31" t="str">
        <f>E21</f>
        <v>MOTION construction s.r.o.</v>
      </c>
      <c r="L86" s="33"/>
    </row>
    <row r="87" spans="2:65" s="1" customFormat="1" ht="15.2" customHeight="1">
      <c r="B87" s="33"/>
      <c r="C87" s="28" t="s">
        <v>28</v>
      </c>
      <c r="F87" s="26" t="str">
        <f>IF(E18="","",E18)</f>
        <v>Vyplň údaj</v>
      </c>
      <c r="I87" s="28" t="s">
        <v>33</v>
      </c>
      <c r="J87" s="31" t="str">
        <f>E24</f>
        <v>Jaroslav Kudláček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8"/>
      <c r="C89" s="109" t="s">
        <v>123</v>
      </c>
      <c r="D89" s="110" t="s">
        <v>56</v>
      </c>
      <c r="E89" s="110" t="s">
        <v>52</v>
      </c>
      <c r="F89" s="110" t="s">
        <v>53</v>
      </c>
      <c r="G89" s="110" t="s">
        <v>124</v>
      </c>
      <c r="H89" s="110" t="s">
        <v>125</v>
      </c>
      <c r="I89" s="110" t="s">
        <v>126</v>
      </c>
      <c r="J89" s="110" t="s">
        <v>99</v>
      </c>
      <c r="K89" s="111" t="s">
        <v>127</v>
      </c>
      <c r="L89" s="108"/>
      <c r="M89" s="57" t="s">
        <v>19</v>
      </c>
      <c r="N89" s="58" t="s">
        <v>41</v>
      </c>
      <c r="O89" s="58" t="s">
        <v>128</v>
      </c>
      <c r="P89" s="58" t="s">
        <v>129</v>
      </c>
      <c r="Q89" s="58" t="s">
        <v>130</v>
      </c>
      <c r="R89" s="58" t="s">
        <v>131</v>
      </c>
      <c r="S89" s="58" t="s">
        <v>132</v>
      </c>
      <c r="T89" s="59" t="s">
        <v>133</v>
      </c>
    </row>
    <row r="90" spans="2:65" s="1" customFormat="1" ht="22.9" customHeight="1">
      <c r="B90" s="33"/>
      <c r="C90" s="62" t="s">
        <v>134</v>
      </c>
      <c r="J90" s="112">
        <f>BK90</f>
        <v>0</v>
      </c>
      <c r="L90" s="33"/>
      <c r="M90" s="60"/>
      <c r="N90" s="51"/>
      <c r="O90" s="51"/>
      <c r="P90" s="113">
        <f>P91+P179</f>
        <v>0</v>
      </c>
      <c r="Q90" s="51"/>
      <c r="R90" s="113">
        <f>R91+R179</f>
        <v>38.147552699999999</v>
      </c>
      <c r="S90" s="51"/>
      <c r="T90" s="114">
        <f>T91+T179</f>
        <v>0</v>
      </c>
      <c r="AT90" s="18" t="s">
        <v>70</v>
      </c>
      <c r="AU90" s="18" t="s">
        <v>100</v>
      </c>
      <c r="BK90" s="115">
        <f>BK91+BK179</f>
        <v>0</v>
      </c>
    </row>
    <row r="91" spans="2:65" s="11" customFormat="1" ht="25.9" customHeight="1">
      <c r="B91" s="116"/>
      <c r="D91" s="117" t="s">
        <v>70</v>
      </c>
      <c r="E91" s="118" t="s">
        <v>135</v>
      </c>
      <c r="F91" s="118" t="s">
        <v>136</v>
      </c>
      <c r="I91" s="119"/>
      <c r="J91" s="120">
        <f>BK91</f>
        <v>0</v>
      </c>
      <c r="L91" s="116"/>
      <c r="M91" s="121"/>
      <c r="P91" s="122">
        <f>P92+P137+P140+P148+P176</f>
        <v>0</v>
      </c>
      <c r="R91" s="122">
        <f>R92+R137+R140+R148+R176</f>
        <v>38.004732699999998</v>
      </c>
      <c r="T91" s="123">
        <f>T92+T137+T140+T148+T176</f>
        <v>0</v>
      </c>
      <c r="AR91" s="117" t="s">
        <v>79</v>
      </c>
      <c r="AT91" s="124" t="s">
        <v>70</v>
      </c>
      <c r="AU91" s="124" t="s">
        <v>71</v>
      </c>
      <c r="AY91" s="117" t="s">
        <v>137</v>
      </c>
      <c r="BK91" s="125">
        <f>BK92+BK137+BK140+BK148+BK176</f>
        <v>0</v>
      </c>
    </row>
    <row r="92" spans="2:65" s="11" customFormat="1" ht="22.9" customHeight="1">
      <c r="B92" s="116"/>
      <c r="D92" s="117" t="s">
        <v>70</v>
      </c>
      <c r="E92" s="126" t="s">
        <v>79</v>
      </c>
      <c r="F92" s="126" t="s">
        <v>138</v>
      </c>
      <c r="I92" s="119"/>
      <c r="J92" s="127">
        <f>BK92</f>
        <v>0</v>
      </c>
      <c r="L92" s="116"/>
      <c r="M92" s="121"/>
      <c r="P92" s="122">
        <f>SUM(P93:P136)</f>
        <v>0</v>
      </c>
      <c r="R92" s="122">
        <f>SUM(R93:R136)</f>
        <v>27.583335999999999</v>
      </c>
      <c r="T92" s="123">
        <f>SUM(T93:T136)</f>
        <v>0</v>
      </c>
      <c r="AR92" s="117" t="s">
        <v>79</v>
      </c>
      <c r="AT92" s="124" t="s">
        <v>70</v>
      </c>
      <c r="AU92" s="124" t="s">
        <v>79</v>
      </c>
      <c r="AY92" s="117" t="s">
        <v>137</v>
      </c>
      <c r="BK92" s="125">
        <f>SUM(BK93:BK136)</f>
        <v>0</v>
      </c>
    </row>
    <row r="93" spans="2:65" s="1" customFormat="1" ht="24.2" customHeight="1">
      <c r="B93" s="33"/>
      <c r="C93" s="128" t="s">
        <v>79</v>
      </c>
      <c r="D93" s="128" t="s">
        <v>139</v>
      </c>
      <c r="E93" s="129" t="s">
        <v>1062</v>
      </c>
      <c r="F93" s="130" t="s">
        <v>1063</v>
      </c>
      <c r="G93" s="131" t="s">
        <v>156</v>
      </c>
      <c r="H93" s="132">
        <v>43.68</v>
      </c>
      <c r="I93" s="133"/>
      <c r="J93" s="134">
        <f>ROUND(I93*H93,2)</f>
        <v>0</v>
      </c>
      <c r="K93" s="130" t="s">
        <v>143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144</v>
      </c>
      <c r="AT93" s="139" t="s">
        <v>139</v>
      </c>
      <c r="AU93" s="139" t="s">
        <v>81</v>
      </c>
      <c r="AY93" s="18" t="s">
        <v>137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81</v>
      </c>
      <c r="BK93" s="140">
        <f>ROUND(I93*H93,2)</f>
        <v>0</v>
      </c>
      <c r="BL93" s="18" t="s">
        <v>144</v>
      </c>
      <c r="BM93" s="139" t="s">
        <v>1064</v>
      </c>
    </row>
    <row r="94" spans="2:65" s="1" customFormat="1" ht="11.25">
      <c r="B94" s="33"/>
      <c r="D94" s="141" t="s">
        <v>146</v>
      </c>
      <c r="F94" s="142" t="s">
        <v>1065</v>
      </c>
      <c r="I94" s="143"/>
      <c r="L94" s="33"/>
      <c r="M94" s="144"/>
      <c r="T94" s="54"/>
      <c r="AT94" s="18" t="s">
        <v>146</v>
      </c>
      <c r="AU94" s="18" t="s">
        <v>81</v>
      </c>
    </row>
    <row r="95" spans="2:65" s="12" customFormat="1" ht="11.25">
      <c r="B95" s="145"/>
      <c r="D95" s="146" t="s">
        <v>148</v>
      </c>
      <c r="E95" s="147" t="s">
        <v>19</v>
      </c>
      <c r="F95" s="148" t="s">
        <v>1066</v>
      </c>
      <c r="H95" s="147" t="s">
        <v>19</v>
      </c>
      <c r="I95" s="149"/>
      <c r="L95" s="145"/>
      <c r="M95" s="150"/>
      <c r="T95" s="151"/>
      <c r="AT95" s="147" t="s">
        <v>148</v>
      </c>
      <c r="AU95" s="147" t="s">
        <v>81</v>
      </c>
      <c r="AV95" s="12" t="s">
        <v>79</v>
      </c>
      <c r="AW95" s="12" t="s">
        <v>32</v>
      </c>
      <c r="AX95" s="12" t="s">
        <v>71</v>
      </c>
      <c r="AY95" s="147" t="s">
        <v>137</v>
      </c>
    </row>
    <row r="96" spans="2:65" s="13" customFormat="1" ht="11.25">
      <c r="B96" s="152"/>
      <c r="D96" s="146" t="s">
        <v>148</v>
      </c>
      <c r="E96" s="153" t="s">
        <v>19</v>
      </c>
      <c r="F96" s="154" t="s">
        <v>1067</v>
      </c>
      <c r="H96" s="155">
        <v>12</v>
      </c>
      <c r="I96" s="156"/>
      <c r="L96" s="152"/>
      <c r="M96" s="157"/>
      <c r="T96" s="158"/>
      <c r="AT96" s="153" t="s">
        <v>148</v>
      </c>
      <c r="AU96" s="153" t="s">
        <v>81</v>
      </c>
      <c r="AV96" s="13" t="s">
        <v>81</v>
      </c>
      <c r="AW96" s="13" t="s">
        <v>32</v>
      </c>
      <c r="AX96" s="13" t="s">
        <v>71</v>
      </c>
      <c r="AY96" s="153" t="s">
        <v>137</v>
      </c>
    </row>
    <row r="97" spans="2:65" s="12" customFormat="1" ht="11.25">
      <c r="B97" s="145"/>
      <c r="D97" s="146" t="s">
        <v>148</v>
      </c>
      <c r="E97" s="147" t="s">
        <v>19</v>
      </c>
      <c r="F97" s="148" t="s">
        <v>1068</v>
      </c>
      <c r="H97" s="147" t="s">
        <v>19</v>
      </c>
      <c r="I97" s="149"/>
      <c r="L97" s="145"/>
      <c r="M97" s="150"/>
      <c r="T97" s="151"/>
      <c r="AT97" s="147" t="s">
        <v>148</v>
      </c>
      <c r="AU97" s="147" t="s">
        <v>81</v>
      </c>
      <c r="AV97" s="12" t="s">
        <v>79</v>
      </c>
      <c r="AW97" s="12" t="s">
        <v>32</v>
      </c>
      <c r="AX97" s="12" t="s">
        <v>71</v>
      </c>
      <c r="AY97" s="147" t="s">
        <v>137</v>
      </c>
    </row>
    <row r="98" spans="2:65" s="13" customFormat="1" ht="11.25">
      <c r="B98" s="152"/>
      <c r="D98" s="146" t="s">
        <v>148</v>
      </c>
      <c r="E98" s="153" t="s">
        <v>19</v>
      </c>
      <c r="F98" s="154" t="s">
        <v>1069</v>
      </c>
      <c r="H98" s="155">
        <v>31.68</v>
      </c>
      <c r="I98" s="156"/>
      <c r="L98" s="152"/>
      <c r="M98" s="157"/>
      <c r="T98" s="158"/>
      <c r="AT98" s="153" t="s">
        <v>148</v>
      </c>
      <c r="AU98" s="153" t="s">
        <v>81</v>
      </c>
      <c r="AV98" s="13" t="s">
        <v>81</v>
      </c>
      <c r="AW98" s="13" t="s">
        <v>32</v>
      </c>
      <c r="AX98" s="13" t="s">
        <v>71</v>
      </c>
      <c r="AY98" s="153" t="s">
        <v>137</v>
      </c>
    </row>
    <row r="99" spans="2:65" s="14" customFormat="1" ht="11.25">
      <c r="B99" s="159"/>
      <c r="D99" s="146" t="s">
        <v>148</v>
      </c>
      <c r="E99" s="160" t="s">
        <v>19</v>
      </c>
      <c r="F99" s="161" t="s">
        <v>153</v>
      </c>
      <c r="H99" s="162">
        <v>43.68</v>
      </c>
      <c r="I99" s="163"/>
      <c r="L99" s="159"/>
      <c r="M99" s="164"/>
      <c r="T99" s="165"/>
      <c r="AT99" s="160" t="s">
        <v>148</v>
      </c>
      <c r="AU99" s="160" t="s">
        <v>81</v>
      </c>
      <c r="AV99" s="14" t="s">
        <v>144</v>
      </c>
      <c r="AW99" s="14" t="s">
        <v>32</v>
      </c>
      <c r="AX99" s="14" t="s">
        <v>79</v>
      </c>
      <c r="AY99" s="160" t="s">
        <v>137</v>
      </c>
    </row>
    <row r="100" spans="2:65" s="1" customFormat="1" ht="24.2" customHeight="1">
      <c r="B100" s="33"/>
      <c r="C100" s="128" t="s">
        <v>81</v>
      </c>
      <c r="D100" s="128" t="s">
        <v>139</v>
      </c>
      <c r="E100" s="129" t="s">
        <v>1070</v>
      </c>
      <c r="F100" s="130" t="s">
        <v>1071</v>
      </c>
      <c r="G100" s="131" t="s">
        <v>142</v>
      </c>
      <c r="H100" s="132">
        <v>109.2</v>
      </c>
      <c r="I100" s="133"/>
      <c r="J100" s="134">
        <f>ROUND(I100*H100,2)</f>
        <v>0</v>
      </c>
      <c r="K100" s="130" t="s">
        <v>143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5.8E-4</v>
      </c>
      <c r="R100" s="137">
        <f>Q100*H100</f>
        <v>6.3336000000000003E-2</v>
      </c>
      <c r="S100" s="137">
        <v>0</v>
      </c>
      <c r="T100" s="138">
        <f>S100*H100</f>
        <v>0</v>
      </c>
      <c r="AR100" s="139" t="s">
        <v>144</v>
      </c>
      <c r="AT100" s="139" t="s">
        <v>139</v>
      </c>
      <c r="AU100" s="139" t="s">
        <v>81</v>
      </c>
      <c r="AY100" s="18" t="s">
        <v>137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81</v>
      </c>
      <c r="BK100" s="140">
        <f>ROUND(I100*H100,2)</f>
        <v>0</v>
      </c>
      <c r="BL100" s="18" t="s">
        <v>144</v>
      </c>
      <c r="BM100" s="139" t="s">
        <v>1072</v>
      </c>
    </row>
    <row r="101" spans="2:65" s="1" customFormat="1" ht="11.25">
      <c r="B101" s="33"/>
      <c r="D101" s="141" t="s">
        <v>146</v>
      </c>
      <c r="F101" s="142" t="s">
        <v>1073</v>
      </c>
      <c r="I101" s="143"/>
      <c r="L101" s="33"/>
      <c r="M101" s="144"/>
      <c r="T101" s="54"/>
      <c r="AT101" s="18" t="s">
        <v>146</v>
      </c>
      <c r="AU101" s="18" t="s">
        <v>81</v>
      </c>
    </row>
    <row r="102" spans="2:65" s="12" customFormat="1" ht="11.25">
      <c r="B102" s="145"/>
      <c r="D102" s="146" t="s">
        <v>148</v>
      </c>
      <c r="E102" s="147" t="s">
        <v>19</v>
      </c>
      <c r="F102" s="148" t="s">
        <v>1066</v>
      </c>
      <c r="H102" s="147" t="s">
        <v>19</v>
      </c>
      <c r="I102" s="149"/>
      <c r="L102" s="145"/>
      <c r="M102" s="150"/>
      <c r="T102" s="151"/>
      <c r="AT102" s="147" t="s">
        <v>148</v>
      </c>
      <c r="AU102" s="147" t="s">
        <v>81</v>
      </c>
      <c r="AV102" s="12" t="s">
        <v>79</v>
      </c>
      <c r="AW102" s="12" t="s">
        <v>32</v>
      </c>
      <c r="AX102" s="12" t="s">
        <v>71</v>
      </c>
      <c r="AY102" s="147" t="s">
        <v>137</v>
      </c>
    </row>
    <row r="103" spans="2:65" s="13" customFormat="1" ht="11.25">
      <c r="B103" s="152"/>
      <c r="D103" s="146" t="s">
        <v>148</v>
      </c>
      <c r="E103" s="153" t="s">
        <v>19</v>
      </c>
      <c r="F103" s="154" t="s">
        <v>1074</v>
      </c>
      <c r="H103" s="155">
        <v>30</v>
      </c>
      <c r="I103" s="156"/>
      <c r="L103" s="152"/>
      <c r="M103" s="157"/>
      <c r="T103" s="158"/>
      <c r="AT103" s="153" t="s">
        <v>148</v>
      </c>
      <c r="AU103" s="153" t="s">
        <v>81</v>
      </c>
      <c r="AV103" s="13" t="s">
        <v>81</v>
      </c>
      <c r="AW103" s="13" t="s">
        <v>32</v>
      </c>
      <c r="AX103" s="13" t="s">
        <v>71</v>
      </c>
      <c r="AY103" s="153" t="s">
        <v>137</v>
      </c>
    </row>
    <row r="104" spans="2:65" s="12" customFormat="1" ht="11.25">
      <c r="B104" s="145"/>
      <c r="D104" s="146" t="s">
        <v>148</v>
      </c>
      <c r="E104" s="147" t="s">
        <v>19</v>
      </c>
      <c r="F104" s="148" t="s">
        <v>1068</v>
      </c>
      <c r="H104" s="147" t="s">
        <v>19</v>
      </c>
      <c r="I104" s="149"/>
      <c r="L104" s="145"/>
      <c r="M104" s="150"/>
      <c r="T104" s="151"/>
      <c r="AT104" s="147" t="s">
        <v>148</v>
      </c>
      <c r="AU104" s="147" t="s">
        <v>81</v>
      </c>
      <c r="AV104" s="12" t="s">
        <v>79</v>
      </c>
      <c r="AW104" s="12" t="s">
        <v>32</v>
      </c>
      <c r="AX104" s="12" t="s">
        <v>71</v>
      </c>
      <c r="AY104" s="147" t="s">
        <v>137</v>
      </c>
    </row>
    <row r="105" spans="2:65" s="13" customFormat="1" ht="11.25">
      <c r="B105" s="152"/>
      <c r="D105" s="146" t="s">
        <v>148</v>
      </c>
      <c r="E105" s="153" t="s">
        <v>19</v>
      </c>
      <c r="F105" s="154" t="s">
        <v>1075</v>
      </c>
      <c r="H105" s="155">
        <v>79.2</v>
      </c>
      <c r="I105" s="156"/>
      <c r="L105" s="152"/>
      <c r="M105" s="157"/>
      <c r="T105" s="158"/>
      <c r="AT105" s="153" t="s">
        <v>148</v>
      </c>
      <c r="AU105" s="153" t="s">
        <v>81</v>
      </c>
      <c r="AV105" s="13" t="s">
        <v>81</v>
      </c>
      <c r="AW105" s="13" t="s">
        <v>32</v>
      </c>
      <c r="AX105" s="13" t="s">
        <v>71</v>
      </c>
      <c r="AY105" s="153" t="s">
        <v>137</v>
      </c>
    </row>
    <row r="106" spans="2:65" s="14" customFormat="1" ht="11.25">
      <c r="B106" s="159"/>
      <c r="D106" s="146" t="s">
        <v>148</v>
      </c>
      <c r="E106" s="160" t="s">
        <v>19</v>
      </c>
      <c r="F106" s="161" t="s">
        <v>153</v>
      </c>
      <c r="H106" s="162">
        <v>109.2</v>
      </c>
      <c r="I106" s="163"/>
      <c r="L106" s="159"/>
      <c r="M106" s="164"/>
      <c r="T106" s="165"/>
      <c r="AT106" s="160" t="s">
        <v>148</v>
      </c>
      <c r="AU106" s="160" t="s">
        <v>81</v>
      </c>
      <c r="AV106" s="14" t="s">
        <v>144</v>
      </c>
      <c r="AW106" s="14" t="s">
        <v>32</v>
      </c>
      <c r="AX106" s="14" t="s">
        <v>79</v>
      </c>
      <c r="AY106" s="160" t="s">
        <v>137</v>
      </c>
    </row>
    <row r="107" spans="2:65" s="1" customFormat="1" ht="24.2" customHeight="1">
      <c r="B107" s="33"/>
      <c r="C107" s="128" t="s">
        <v>161</v>
      </c>
      <c r="D107" s="128" t="s">
        <v>139</v>
      </c>
      <c r="E107" s="129" t="s">
        <v>1076</v>
      </c>
      <c r="F107" s="130" t="s">
        <v>1077</v>
      </c>
      <c r="G107" s="131" t="s">
        <v>142</v>
      </c>
      <c r="H107" s="132">
        <v>109.2</v>
      </c>
      <c r="I107" s="133"/>
      <c r="J107" s="134">
        <f>ROUND(I107*H107,2)</f>
        <v>0</v>
      </c>
      <c r="K107" s="130" t="s">
        <v>143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144</v>
      </c>
      <c r="AT107" s="139" t="s">
        <v>139</v>
      </c>
      <c r="AU107" s="139" t="s">
        <v>81</v>
      </c>
      <c r="AY107" s="18" t="s">
        <v>137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81</v>
      </c>
      <c r="BK107" s="140">
        <f>ROUND(I107*H107,2)</f>
        <v>0</v>
      </c>
      <c r="BL107" s="18" t="s">
        <v>144</v>
      </c>
      <c r="BM107" s="139" t="s">
        <v>1078</v>
      </c>
    </row>
    <row r="108" spans="2:65" s="1" customFormat="1" ht="11.25">
      <c r="B108" s="33"/>
      <c r="D108" s="141" t="s">
        <v>146</v>
      </c>
      <c r="F108" s="142" t="s">
        <v>1079</v>
      </c>
      <c r="I108" s="143"/>
      <c r="L108" s="33"/>
      <c r="M108" s="144"/>
      <c r="T108" s="54"/>
      <c r="AT108" s="18" t="s">
        <v>146</v>
      </c>
      <c r="AU108" s="18" t="s">
        <v>81</v>
      </c>
    </row>
    <row r="109" spans="2:65" s="1" customFormat="1" ht="37.9" customHeight="1">
      <c r="B109" s="33"/>
      <c r="C109" s="128" t="s">
        <v>144</v>
      </c>
      <c r="D109" s="128" t="s">
        <v>139</v>
      </c>
      <c r="E109" s="129" t="s">
        <v>162</v>
      </c>
      <c r="F109" s="130" t="s">
        <v>163</v>
      </c>
      <c r="G109" s="131" t="s">
        <v>156</v>
      </c>
      <c r="H109" s="132">
        <v>18.920000000000002</v>
      </c>
      <c r="I109" s="133"/>
      <c r="J109" s="134">
        <f>ROUND(I109*H109,2)</f>
        <v>0</v>
      </c>
      <c r="K109" s="130" t="s">
        <v>143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144</v>
      </c>
      <c r="AT109" s="139" t="s">
        <v>139</v>
      </c>
      <c r="AU109" s="139" t="s">
        <v>81</v>
      </c>
      <c r="AY109" s="18" t="s">
        <v>137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81</v>
      </c>
      <c r="BK109" s="140">
        <f>ROUND(I109*H109,2)</f>
        <v>0</v>
      </c>
      <c r="BL109" s="18" t="s">
        <v>144</v>
      </c>
      <c r="BM109" s="139" t="s">
        <v>1080</v>
      </c>
    </row>
    <row r="110" spans="2:65" s="1" customFormat="1" ht="11.25">
      <c r="B110" s="33"/>
      <c r="D110" s="141" t="s">
        <v>146</v>
      </c>
      <c r="F110" s="142" t="s">
        <v>165</v>
      </c>
      <c r="I110" s="143"/>
      <c r="L110" s="33"/>
      <c r="M110" s="144"/>
      <c r="T110" s="54"/>
      <c r="AT110" s="18" t="s">
        <v>146</v>
      </c>
      <c r="AU110" s="18" t="s">
        <v>81</v>
      </c>
    </row>
    <row r="111" spans="2:65" s="13" customFormat="1" ht="11.25">
      <c r="B111" s="152"/>
      <c r="D111" s="146" t="s">
        <v>148</v>
      </c>
      <c r="E111" s="153" t="s">
        <v>19</v>
      </c>
      <c r="F111" s="154" t="s">
        <v>1081</v>
      </c>
      <c r="H111" s="155">
        <v>43.68</v>
      </c>
      <c r="I111" s="156"/>
      <c r="L111" s="152"/>
      <c r="M111" s="157"/>
      <c r="T111" s="158"/>
      <c r="AT111" s="153" t="s">
        <v>148</v>
      </c>
      <c r="AU111" s="153" t="s">
        <v>81</v>
      </c>
      <c r="AV111" s="13" t="s">
        <v>81</v>
      </c>
      <c r="AW111" s="13" t="s">
        <v>32</v>
      </c>
      <c r="AX111" s="13" t="s">
        <v>71</v>
      </c>
      <c r="AY111" s="153" t="s">
        <v>137</v>
      </c>
    </row>
    <row r="112" spans="2:65" s="13" customFormat="1" ht="11.25">
      <c r="B112" s="152"/>
      <c r="D112" s="146" t="s">
        <v>148</v>
      </c>
      <c r="E112" s="153" t="s">
        <v>19</v>
      </c>
      <c r="F112" s="154" t="s">
        <v>1082</v>
      </c>
      <c r="H112" s="155">
        <v>-24.76</v>
      </c>
      <c r="I112" s="156"/>
      <c r="L112" s="152"/>
      <c r="M112" s="157"/>
      <c r="T112" s="158"/>
      <c r="AT112" s="153" t="s">
        <v>148</v>
      </c>
      <c r="AU112" s="153" t="s">
        <v>81</v>
      </c>
      <c r="AV112" s="13" t="s">
        <v>81</v>
      </c>
      <c r="AW112" s="13" t="s">
        <v>32</v>
      </c>
      <c r="AX112" s="13" t="s">
        <v>71</v>
      </c>
      <c r="AY112" s="153" t="s">
        <v>137</v>
      </c>
    </row>
    <row r="113" spans="2:65" s="14" customFormat="1" ht="11.25">
      <c r="B113" s="159"/>
      <c r="D113" s="146" t="s">
        <v>148</v>
      </c>
      <c r="E113" s="160" t="s">
        <v>19</v>
      </c>
      <c r="F113" s="161" t="s">
        <v>153</v>
      </c>
      <c r="H113" s="162">
        <v>18.920000000000002</v>
      </c>
      <c r="I113" s="163"/>
      <c r="L113" s="159"/>
      <c r="M113" s="164"/>
      <c r="T113" s="165"/>
      <c r="AT113" s="160" t="s">
        <v>148</v>
      </c>
      <c r="AU113" s="160" t="s">
        <v>81</v>
      </c>
      <c r="AV113" s="14" t="s">
        <v>144</v>
      </c>
      <c r="AW113" s="14" t="s">
        <v>32</v>
      </c>
      <c r="AX113" s="14" t="s">
        <v>79</v>
      </c>
      <c r="AY113" s="160" t="s">
        <v>137</v>
      </c>
    </row>
    <row r="114" spans="2:65" s="1" customFormat="1" ht="37.9" customHeight="1">
      <c r="B114" s="33"/>
      <c r="C114" s="128" t="s">
        <v>174</v>
      </c>
      <c r="D114" s="128" t="s">
        <v>139</v>
      </c>
      <c r="E114" s="129" t="s">
        <v>169</v>
      </c>
      <c r="F114" s="130" t="s">
        <v>170</v>
      </c>
      <c r="G114" s="131" t="s">
        <v>156</v>
      </c>
      <c r="H114" s="132">
        <v>189.2</v>
      </c>
      <c r="I114" s="133"/>
      <c r="J114" s="134">
        <f>ROUND(I114*H114,2)</f>
        <v>0</v>
      </c>
      <c r="K114" s="130" t="s">
        <v>143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144</v>
      </c>
      <c r="AT114" s="139" t="s">
        <v>139</v>
      </c>
      <c r="AU114" s="139" t="s">
        <v>81</v>
      </c>
      <c r="AY114" s="18" t="s">
        <v>137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81</v>
      </c>
      <c r="BK114" s="140">
        <f>ROUND(I114*H114,2)</f>
        <v>0</v>
      </c>
      <c r="BL114" s="18" t="s">
        <v>144</v>
      </c>
      <c r="BM114" s="139" t="s">
        <v>1083</v>
      </c>
    </row>
    <row r="115" spans="2:65" s="1" customFormat="1" ht="11.25">
      <c r="B115" s="33"/>
      <c r="D115" s="141" t="s">
        <v>146</v>
      </c>
      <c r="F115" s="142" t="s">
        <v>172</v>
      </c>
      <c r="I115" s="143"/>
      <c r="L115" s="33"/>
      <c r="M115" s="144"/>
      <c r="T115" s="54"/>
      <c r="AT115" s="18" t="s">
        <v>146</v>
      </c>
      <c r="AU115" s="18" t="s">
        <v>81</v>
      </c>
    </row>
    <row r="116" spans="2:65" s="13" customFormat="1" ht="11.25">
      <c r="B116" s="152"/>
      <c r="D116" s="146" t="s">
        <v>148</v>
      </c>
      <c r="E116" s="153" t="s">
        <v>19</v>
      </c>
      <c r="F116" s="154" t="s">
        <v>1084</v>
      </c>
      <c r="H116" s="155">
        <v>189.2</v>
      </c>
      <c r="I116" s="156"/>
      <c r="L116" s="152"/>
      <c r="M116" s="157"/>
      <c r="T116" s="158"/>
      <c r="AT116" s="153" t="s">
        <v>148</v>
      </c>
      <c r="AU116" s="153" t="s">
        <v>81</v>
      </c>
      <c r="AV116" s="13" t="s">
        <v>81</v>
      </c>
      <c r="AW116" s="13" t="s">
        <v>32</v>
      </c>
      <c r="AX116" s="13" t="s">
        <v>79</v>
      </c>
      <c r="AY116" s="153" t="s">
        <v>137</v>
      </c>
    </row>
    <row r="117" spans="2:65" s="1" customFormat="1" ht="24.2" customHeight="1">
      <c r="B117" s="33"/>
      <c r="C117" s="128" t="s">
        <v>179</v>
      </c>
      <c r="D117" s="128" t="s">
        <v>139</v>
      </c>
      <c r="E117" s="129" t="s">
        <v>175</v>
      </c>
      <c r="F117" s="130" t="s">
        <v>176</v>
      </c>
      <c r="G117" s="131" t="s">
        <v>156</v>
      </c>
      <c r="H117" s="132">
        <v>18.920000000000002</v>
      </c>
      <c r="I117" s="133"/>
      <c r="J117" s="134">
        <f>ROUND(I117*H117,2)</f>
        <v>0</v>
      </c>
      <c r="K117" s="130" t="s">
        <v>143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144</v>
      </c>
      <c r="AT117" s="139" t="s">
        <v>139</v>
      </c>
      <c r="AU117" s="139" t="s">
        <v>81</v>
      </c>
      <c r="AY117" s="18" t="s">
        <v>137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81</v>
      </c>
      <c r="BK117" s="140">
        <f>ROUND(I117*H117,2)</f>
        <v>0</v>
      </c>
      <c r="BL117" s="18" t="s">
        <v>144</v>
      </c>
      <c r="BM117" s="139" t="s">
        <v>1085</v>
      </c>
    </row>
    <row r="118" spans="2:65" s="1" customFormat="1" ht="11.25">
      <c r="B118" s="33"/>
      <c r="D118" s="141" t="s">
        <v>146</v>
      </c>
      <c r="F118" s="142" t="s">
        <v>178</v>
      </c>
      <c r="I118" s="143"/>
      <c r="L118" s="33"/>
      <c r="M118" s="144"/>
      <c r="T118" s="54"/>
      <c r="AT118" s="18" t="s">
        <v>146</v>
      </c>
      <c r="AU118" s="18" t="s">
        <v>81</v>
      </c>
    </row>
    <row r="119" spans="2:65" s="1" customFormat="1" ht="24.2" customHeight="1">
      <c r="B119" s="33"/>
      <c r="C119" s="128" t="s">
        <v>186</v>
      </c>
      <c r="D119" s="128" t="s">
        <v>139</v>
      </c>
      <c r="E119" s="129" t="s">
        <v>180</v>
      </c>
      <c r="F119" s="130" t="s">
        <v>181</v>
      </c>
      <c r="G119" s="131" t="s">
        <v>182</v>
      </c>
      <c r="H119" s="132">
        <v>34.055999999999997</v>
      </c>
      <c r="I119" s="133"/>
      <c r="J119" s="134">
        <f>ROUND(I119*H119,2)</f>
        <v>0</v>
      </c>
      <c r="K119" s="130" t="s">
        <v>143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144</v>
      </c>
      <c r="AT119" s="139" t="s">
        <v>139</v>
      </c>
      <c r="AU119" s="139" t="s">
        <v>81</v>
      </c>
      <c r="AY119" s="18" t="s">
        <v>137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81</v>
      </c>
      <c r="BK119" s="140">
        <f>ROUND(I119*H119,2)</f>
        <v>0</v>
      </c>
      <c r="BL119" s="18" t="s">
        <v>144</v>
      </c>
      <c r="BM119" s="139" t="s">
        <v>1086</v>
      </c>
    </row>
    <row r="120" spans="2:65" s="1" customFormat="1" ht="11.25">
      <c r="B120" s="33"/>
      <c r="D120" s="141" t="s">
        <v>146</v>
      </c>
      <c r="F120" s="142" t="s">
        <v>184</v>
      </c>
      <c r="I120" s="143"/>
      <c r="L120" s="33"/>
      <c r="M120" s="144"/>
      <c r="T120" s="54"/>
      <c r="AT120" s="18" t="s">
        <v>146</v>
      </c>
      <c r="AU120" s="18" t="s">
        <v>81</v>
      </c>
    </row>
    <row r="121" spans="2:65" s="13" customFormat="1" ht="11.25">
      <c r="B121" s="152"/>
      <c r="D121" s="146" t="s">
        <v>148</v>
      </c>
      <c r="E121" s="153" t="s">
        <v>19</v>
      </c>
      <c r="F121" s="154" t="s">
        <v>1087</v>
      </c>
      <c r="H121" s="155">
        <v>34.055999999999997</v>
      </c>
      <c r="I121" s="156"/>
      <c r="L121" s="152"/>
      <c r="M121" s="157"/>
      <c r="T121" s="158"/>
      <c r="AT121" s="153" t="s">
        <v>148</v>
      </c>
      <c r="AU121" s="153" t="s">
        <v>81</v>
      </c>
      <c r="AV121" s="13" t="s">
        <v>81</v>
      </c>
      <c r="AW121" s="13" t="s">
        <v>32</v>
      </c>
      <c r="AX121" s="13" t="s">
        <v>79</v>
      </c>
      <c r="AY121" s="153" t="s">
        <v>137</v>
      </c>
    </row>
    <row r="122" spans="2:65" s="1" customFormat="1" ht="24.2" customHeight="1">
      <c r="B122" s="33"/>
      <c r="C122" s="128" t="s">
        <v>191</v>
      </c>
      <c r="D122" s="128" t="s">
        <v>139</v>
      </c>
      <c r="E122" s="129" t="s">
        <v>187</v>
      </c>
      <c r="F122" s="130" t="s">
        <v>188</v>
      </c>
      <c r="G122" s="131" t="s">
        <v>156</v>
      </c>
      <c r="H122" s="132">
        <v>18.920000000000002</v>
      </c>
      <c r="I122" s="133"/>
      <c r="J122" s="134">
        <f>ROUND(I122*H122,2)</f>
        <v>0</v>
      </c>
      <c r="K122" s="130" t="s">
        <v>143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144</v>
      </c>
      <c r="AT122" s="139" t="s">
        <v>139</v>
      </c>
      <c r="AU122" s="139" t="s">
        <v>81</v>
      </c>
      <c r="AY122" s="18" t="s">
        <v>137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81</v>
      </c>
      <c r="BK122" s="140">
        <f>ROUND(I122*H122,2)</f>
        <v>0</v>
      </c>
      <c r="BL122" s="18" t="s">
        <v>144</v>
      </c>
      <c r="BM122" s="139" t="s">
        <v>1088</v>
      </c>
    </row>
    <row r="123" spans="2:65" s="1" customFormat="1" ht="11.25">
      <c r="B123" s="33"/>
      <c r="D123" s="141" t="s">
        <v>146</v>
      </c>
      <c r="F123" s="142" t="s">
        <v>190</v>
      </c>
      <c r="I123" s="143"/>
      <c r="L123" s="33"/>
      <c r="M123" s="144"/>
      <c r="T123" s="54"/>
      <c r="AT123" s="18" t="s">
        <v>146</v>
      </c>
      <c r="AU123" s="18" t="s">
        <v>81</v>
      </c>
    </row>
    <row r="124" spans="2:65" s="13" customFormat="1" ht="11.25">
      <c r="B124" s="152"/>
      <c r="D124" s="146" t="s">
        <v>148</v>
      </c>
      <c r="E124" s="153" t="s">
        <v>19</v>
      </c>
      <c r="F124" s="154" t="s">
        <v>1089</v>
      </c>
      <c r="H124" s="155">
        <v>18.920000000000002</v>
      </c>
      <c r="I124" s="156"/>
      <c r="L124" s="152"/>
      <c r="M124" s="157"/>
      <c r="T124" s="158"/>
      <c r="AT124" s="153" t="s">
        <v>148</v>
      </c>
      <c r="AU124" s="153" t="s">
        <v>81</v>
      </c>
      <c r="AV124" s="13" t="s">
        <v>81</v>
      </c>
      <c r="AW124" s="13" t="s">
        <v>32</v>
      </c>
      <c r="AX124" s="13" t="s">
        <v>79</v>
      </c>
      <c r="AY124" s="153" t="s">
        <v>137</v>
      </c>
    </row>
    <row r="125" spans="2:65" s="1" customFormat="1" ht="24.2" customHeight="1">
      <c r="B125" s="33"/>
      <c r="C125" s="128" t="s">
        <v>203</v>
      </c>
      <c r="D125" s="128" t="s">
        <v>139</v>
      </c>
      <c r="E125" s="129" t="s">
        <v>1090</v>
      </c>
      <c r="F125" s="130" t="s">
        <v>1091</v>
      </c>
      <c r="G125" s="131" t="s">
        <v>156</v>
      </c>
      <c r="H125" s="132">
        <v>24.76</v>
      </c>
      <c r="I125" s="133"/>
      <c r="J125" s="134">
        <f>ROUND(I125*H125,2)</f>
        <v>0</v>
      </c>
      <c r="K125" s="130" t="s">
        <v>143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144</v>
      </c>
      <c r="AT125" s="139" t="s">
        <v>139</v>
      </c>
      <c r="AU125" s="139" t="s">
        <v>81</v>
      </c>
      <c r="AY125" s="18" t="s">
        <v>137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81</v>
      </c>
      <c r="BK125" s="140">
        <f>ROUND(I125*H125,2)</f>
        <v>0</v>
      </c>
      <c r="BL125" s="18" t="s">
        <v>144</v>
      </c>
      <c r="BM125" s="139" t="s">
        <v>1092</v>
      </c>
    </row>
    <row r="126" spans="2:65" s="1" customFormat="1" ht="11.25">
      <c r="B126" s="33"/>
      <c r="D126" s="141" t="s">
        <v>146</v>
      </c>
      <c r="F126" s="142" t="s">
        <v>1093</v>
      </c>
      <c r="I126" s="143"/>
      <c r="L126" s="33"/>
      <c r="M126" s="144"/>
      <c r="T126" s="54"/>
      <c r="AT126" s="18" t="s">
        <v>146</v>
      </c>
      <c r="AU126" s="18" t="s">
        <v>81</v>
      </c>
    </row>
    <row r="127" spans="2:65" s="13" customFormat="1" ht="11.25">
      <c r="B127" s="152"/>
      <c r="D127" s="146" t="s">
        <v>148</v>
      </c>
      <c r="E127" s="153" t="s">
        <v>19</v>
      </c>
      <c r="F127" s="154" t="s">
        <v>1094</v>
      </c>
      <c r="H127" s="155">
        <v>24.76</v>
      </c>
      <c r="I127" s="156"/>
      <c r="L127" s="152"/>
      <c r="M127" s="157"/>
      <c r="T127" s="158"/>
      <c r="AT127" s="153" t="s">
        <v>148</v>
      </c>
      <c r="AU127" s="153" t="s">
        <v>81</v>
      </c>
      <c r="AV127" s="13" t="s">
        <v>81</v>
      </c>
      <c r="AW127" s="13" t="s">
        <v>32</v>
      </c>
      <c r="AX127" s="13" t="s">
        <v>79</v>
      </c>
      <c r="AY127" s="153" t="s">
        <v>137</v>
      </c>
    </row>
    <row r="128" spans="2:65" s="1" customFormat="1" ht="37.9" customHeight="1">
      <c r="B128" s="33"/>
      <c r="C128" s="128" t="s">
        <v>209</v>
      </c>
      <c r="D128" s="128" t="s">
        <v>139</v>
      </c>
      <c r="E128" s="129" t="s">
        <v>1095</v>
      </c>
      <c r="F128" s="130" t="s">
        <v>1096</v>
      </c>
      <c r="G128" s="131" t="s">
        <v>156</v>
      </c>
      <c r="H128" s="132">
        <v>13.76</v>
      </c>
      <c r="I128" s="133"/>
      <c r="J128" s="134">
        <f>ROUND(I128*H128,2)</f>
        <v>0</v>
      </c>
      <c r="K128" s="130" t="s">
        <v>143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144</v>
      </c>
      <c r="AT128" s="139" t="s">
        <v>139</v>
      </c>
      <c r="AU128" s="139" t="s">
        <v>81</v>
      </c>
      <c r="AY128" s="18" t="s">
        <v>137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81</v>
      </c>
      <c r="BK128" s="140">
        <f>ROUND(I128*H128,2)</f>
        <v>0</v>
      </c>
      <c r="BL128" s="18" t="s">
        <v>144</v>
      </c>
      <c r="BM128" s="139" t="s">
        <v>1097</v>
      </c>
    </row>
    <row r="129" spans="2:65" s="1" customFormat="1" ht="11.25">
      <c r="B129" s="33"/>
      <c r="D129" s="141" t="s">
        <v>146</v>
      </c>
      <c r="F129" s="142" t="s">
        <v>1098</v>
      </c>
      <c r="I129" s="143"/>
      <c r="L129" s="33"/>
      <c r="M129" s="144"/>
      <c r="T129" s="54"/>
      <c r="AT129" s="18" t="s">
        <v>146</v>
      </c>
      <c r="AU129" s="18" t="s">
        <v>81</v>
      </c>
    </row>
    <row r="130" spans="2:65" s="12" customFormat="1" ht="11.25">
      <c r="B130" s="145"/>
      <c r="D130" s="146" t="s">
        <v>148</v>
      </c>
      <c r="E130" s="147" t="s">
        <v>19</v>
      </c>
      <c r="F130" s="148" t="s">
        <v>1066</v>
      </c>
      <c r="H130" s="147" t="s">
        <v>19</v>
      </c>
      <c r="I130" s="149"/>
      <c r="L130" s="145"/>
      <c r="M130" s="150"/>
      <c r="T130" s="151"/>
      <c r="AT130" s="147" t="s">
        <v>148</v>
      </c>
      <c r="AU130" s="147" t="s">
        <v>81</v>
      </c>
      <c r="AV130" s="12" t="s">
        <v>79</v>
      </c>
      <c r="AW130" s="12" t="s">
        <v>32</v>
      </c>
      <c r="AX130" s="12" t="s">
        <v>71</v>
      </c>
      <c r="AY130" s="147" t="s">
        <v>137</v>
      </c>
    </row>
    <row r="131" spans="2:65" s="13" customFormat="1" ht="11.25">
      <c r="B131" s="152"/>
      <c r="D131" s="146" t="s">
        <v>148</v>
      </c>
      <c r="E131" s="153" t="s">
        <v>19</v>
      </c>
      <c r="F131" s="154" t="s">
        <v>1099</v>
      </c>
      <c r="H131" s="155">
        <v>3.2</v>
      </c>
      <c r="I131" s="156"/>
      <c r="L131" s="152"/>
      <c r="M131" s="157"/>
      <c r="T131" s="158"/>
      <c r="AT131" s="153" t="s">
        <v>148</v>
      </c>
      <c r="AU131" s="153" t="s">
        <v>81</v>
      </c>
      <c r="AV131" s="13" t="s">
        <v>81</v>
      </c>
      <c r="AW131" s="13" t="s">
        <v>32</v>
      </c>
      <c r="AX131" s="13" t="s">
        <v>71</v>
      </c>
      <c r="AY131" s="153" t="s">
        <v>137</v>
      </c>
    </row>
    <row r="132" spans="2:65" s="12" customFormat="1" ht="11.25">
      <c r="B132" s="145"/>
      <c r="D132" s="146" t="s">
        <v>148</v>
      </c>
      <c r="E132" s="147" t="s">
        <v>19</v>
      </c>
      <c r="F132" s="148" t="s">
        <v>1068</v>
      </c>
      <c r="H132" s="147" t="s">
        <v>19</v>
      </c>
      <c r="I132" s="149"/>
      <c r="L132" s="145"/>
      <c r="M132" s="150"/>
      <c r="T132" s="151"/>
      <c r="AT132" s="147" t="s">
        <v>148</v>
      </c>
      <c r="AU132" s="147" t="s">
        <v>81</v>
      </c>
      <c r="AV132" s="12" t="s">
        <v>79</v>
      </c>
      <c r="AW132" s="12" t="s">
        <v>32</v>
      </c>
      <c r="AX132" s="12" t="s">
        <v>71</v>
      </c>
      <c r="AY132" s="147" t="s">
        <v>137</v>
      </c>
    </row>
    <row r="133" spans="2:65" s="13" customFormat="1" ht="11.25">
      <c r="B133" s="152"/>
      <c r="D133" s="146" t="s">
        <v>148</v>
      </c>
      <c r="E133" s="153" t="s">
        <v>19</v>
      </c>
      <c r="F133" s="154" t="s">
        <v>1100</v>
      </c>
      <c r="H133" s="155">
        <v>10.56</v>
      </c>
      <c r="I133" s="156"/>
      <c r="L133" s="152"/>
      <c r="M133" s="157"/>
      <c r="T133" s="158"/>
      <c r="AT133" s="153" t="s">
        <v>148</v>
      </c>
      <c r="AU133" s="153" t="s">
        <v>81</v>
      </c>
      <c r="AV133" s="13" t="s">
        <v>81</v>
      </c>
      <c r="AW133" s="13" t="s">
        <v>32</v>
      </c>
      <c r="AX133" s="13" t="s">
        <v>71</v>
      </c>
      <c r="AY133" s="153" t="s">
        <v>137</v>
      </c>
    </row>
    <row r="134" spans="2:65" s="14" customFormat="1" ht="11.25">
      <c r="B134" s="159"/>
      <c r="D134" s="146" t="s">
        <v>148</v>
      </c>
      <c r="E134" s="160" t="s">
        <v>19</v>
      </c>
      <c r="F134" s="161" t="s">
        <v>153</v>
      </c>
      <c r="H134" s="162">
        <v>13.76</v>
      </c>
      <c r="I134" s="163"/>
      <c r="L134" s="159"/>
      <c r="M134" s="164"/>
      <c r="T134" s="165"/>
      <c r="AT134" s="160" t="s">
        <v>148</v>
      </c>
      <c r="AU134" s="160" t="s">
        <v>81</v>
      </c>
      <c r="AV134" s="14" t="s">
        <v>144</v>
      </c>
      <c r="AW134" s="14" t="s">
        <v>32</v>
      </c>
      <c r="AX134" s="14" t="s">
        <v>79</v>
      </c>
      <c r="AY134" s="160" t="s">
        <v>137</v>
      </c>
    </row>
    <row r="135" spans="2:65" s="1" customFormat="1" ht="16.5" customHeight="1">
      <c r="B135" s="33"/>
      <c r="C135" s="173" t="s">
        <v>215</v>
      </c>
      <c r="D135" s="173" t="s">
        <v>204</v>
      </c>
      <c r="E135" s="174" t="s">
        <v>1101</v>
      </c>
      <c r="F135" s="175" t="s">
        <v>1102</v>
      </c>
      <c r="G135" s="176" t="s">
        <v>182</v>
      </c>
      <c r="H135" s="177">
        <v>27.52</v>
      </c>
      <c r="I135" s="178"/>
      <c r="J135" s="179">
        <f>ROUND(I135*H135,2)</f>
        <v>0</v>
      </c>
      <c r="K135" s="175" t="s">
        <v>143</v>
      </c>
      <c r="L135" s="180"/>
      <c r="M135" s="181" t="s">
        <v>19</v>
      </c>
      <c r="N135" s="182" t="s">
        <v>43</v>
      </c>
      <c r="P135" s="137">
        <f>O135*H135</f>
        <v>0</v>
      </c>
      <c r="Q135" s="137">
        <v>1</v>
      </c>
      <c r="R135" s="137">
        <f>Q135*H135</f>
        <v>27.52</v>
      </c>
      <c r="S135" s="137">
        <v>0</v>
      </c>
      <c r="T135" s="138">
        <f>S135*H135</f>
        <v>0</v>
      </c>
      <c r="AR135" s="139" t="s">
        <v>191</v>
      </c>
      <c r="AT135" s="139" t="s">
        <v>204</v>
      </c>
      <c r="AU135" s="139" t="s">
        <v>81</v>
      </c>
      <c r="AY135" s="18" t="s">
        <v>137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81</v>
      </c>
      <c r="BK135" s="140">
        <f>ROUND(I135*H135,2)</f>
        <v>0</v>
      </c>
      <c r="BL135" s="18" t="s">
        <v>144</v>
      </c>
      <c r="BM135" s="139" t="s">
        <v>1103</v>
      </c>
    </row>
    <row r="136" spans="2:65" s="13" customFormat="1" ht="11.25">
      <c r="B136" s="152"/>
      <c r="D136" s="146" t="s">
        <v>148</v>
      </c>
      <c r="F136" s="154" t="s">
        <v>1104</v>
      </c>
      <c r="H136" s="155">
        <v>27.52</v>
      </c>
      <c r="I136" s="156"/>
      <c r="L136" s="152"/>
      <c r="M136" s="157"/>
      <c r="T136" s="158"/>
      <c r="AT136" s="153" t="s">
        <v>148</v>
      </c>
      <c r="AU136" s="153" t="s">
        <v>81</v>
      </c>
      <c r="AV136" s="13" t="s">
        <v>81</v>
      </c>
      <c r="AW136" s="13" t="s">
        <v>4</v>
      </c>
      <c r="AX136" s="13" t="s">
        <v>79</v>
      </c>
      <c r="AY136" s="153" t="s">
        <v>137</v>
      </c>
    </row>
    <row r="137" spans="2:65" s="11" customFormat="1" ht="22.9" customHeight="1">
      <c r="B137" s="116"/>
      <c r="D137" s="117" t="s">
        <v>70</v>
      </c>
      <c r="E137" s="126" t="s">
        <v>81</v>
      </c>
      <c r="F137" s="126" t="s">
        <v>214</v>
      </c>
      <c r="I137" s="119"/>
      <c r="J137" s="127">
        <f>BK137</f>
        <v>0</v>
      </c>
      <c r="L137" s="116"/>
      <c r="M137" s="121"/>
      <c r="P137" s="122">
        <f>SUM(P138:P139)</f>
        <v>0</v>
      </c>
      <c r="R137" s="122">
        <f>SUM(R138:R139)</f>
        <v>0.61319999999999997</v>
      </c>
      <c r="T137" s="123">
        <f>SUM(T138:T139)</f>
        <v>0</v>
      </c>
      <c r="AR137" s="117" t="s">
        <v>79</v>
      </c>
      <c r="AT137" s="124" t="s">
        <v>70</v>
      </c>
      <c r="AU137" s="124" t="s">
        <v>79</v>
      </c>
      <c r="AY137" s="117" t="s">
        <v>137</v>
      </c>
      <c r="BK137" s="125">
        <f>SUM(BK138:BK139)</f>
        <v>0</v>
      </c>
    </row>
    <row r="138" spans="2:65" s="1" customFormat="1" ht="37.9" customHeight="1">
      <c r="B138" s="33"/>
      <c r="C138" s="128" t="s">
        <v>8</v>
      </c>
      <c r="D138" s="128" t="s">
        <v>139</v>
      </c>
      <c r="E138" s="129" t="s">
        <v>1105</v>
      </c>
      <c r="F138" s="130" t="s">
        <v>1106</v>
      </c>
      <c r="G138" s="131" t="s">
        <v>302</v>
      </c>
      <c r="H138" s="132">
        <v>3</v>
      </c>
      <c r="I138" s="133"/>
      <c r="J138" s="134">
        <f>ROUND(I138*H138,2)</f>
        <v>0</v>
      </c>
      <c r="K138" s="130" t="s">
        <v>143</v>
      </c>
      <c r="L138" s="33"/>
      <c r="M138" s="135" t="s">
        <v>19</v>
      </c>
      <c r="N138" s="136" t="s">
        <v>43</v>
      </c>
      <c r="P138" s="137">
        <f>O138*H138</f>
        <v>0</v>
      </c>
      <c r="Q138" s="137">
        <v>0.2044</v>
      </c>
      <c r="R138" s="137">
        <f>Q138*H138</f>
        <v>0.61319999999999997</v>
      </c>
      <c r="S138" s="137">
        <v>0</v>
      </c>
      <c r="T138" s="138">
        <f>S138*H138</f>
        <v>0</v>
      </c>
      <c r="AR138" s="139" t="s">
        <v>144</v>
      </c>
      <c r="AT138" s="139" t="s">
        <v>139</v>
      </c>
      <c r="AU138" s="139" t="s">
        <v>81</v>
      </c>
      <c r="AY138" s="18" t="s">
        <v>137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81</v>
      </c>
      <c r="BK138" s="140">
        <f>ROUND(I138*H138,2)</f>
        <v>0</v>
      </c>
      <c r="BL138" s="18" t="s">
        <v>144</v>
      </c>
      <c r="BM138" s="139" t="s">
        <v>1107</v>
      </c>
    </row>
    <row r="139" spans="2:65" s="1" customFormat="1" ht="11.25">
      <c r="B139" s="33"/>
      <c r="D139" s="141" t="s">
        <v>146</v>
      </c>
      <c r="F139" s="142" t="s">
        <v>1108</v>
      </c>
      <c r="I139" s="143"/>
      <c r="L139" s="33"/>
      <c r="M139" s="144"/>
      <c r="T139" s="54"/>
      <c r="AT139" s="18" t="s">
        <v>146</v>
      </c>
      <c r="AU139" s="18" t="s">
        <v>81</v>
      </c>
    </row>
    <row r="140" spans="2:65" s="11" customFormat="1" ht="22.9" customHeight="1">
      <c r="B140" s="116"/>
      <c r="D140" s="117" t="s">
        <v>70</v>
      </c>
      <c r="E140" s="126" t="s">
        <v>144</v>
      </c>
      <c r="F140" s="126" t="s">
        <v>311</v>
      </c>
      <c r="I140" s="119"/>
      <c r="J140" s="127">
        <f>BK140</f>
        <v>0</v>
      </c>
      <c r="L140" s="116"/>
      <c r="M140" s="121"/>
      <c r="P140" s="122">
        <f>SUM(P141:P147)</f>
        <v>0</v>
      </c>
      <c r="R140" s="122">
        <f>SUM(R141:R147)</f>
        <v>9.7563732000000005</v>
      </c>
      <c r="T140" s="123">
        <f>SUM(T141:T147)</f>
        <v>0</v>
      </c>
      <c r="AR140" s="117" t="s">
        <v>79</v>
      </c>
      <c r="AT140" s="124" t="s">
        <v>70</v>
      </c>
      <c r="AU140" s="124" t="s">
        <v>79</v>
      </c>
      <c r="AY140" s="117" t="s">
        <v>137</v>
      </c>
      <c r="BK140" s="125">
        <f>SUM(BK141:BK147)</f>
        <v>0</v>
      </c>
    </row>
    <row r="141" spans="2:65" s="1" customFormat="1" ht="21.75" customHeight="1">
      <c r="B141" s="33"/>
      <c r="C141" s="128" t="s">
        <v>229</v>
      </c>
      <c r="D141" s="128" t="s">
        <v>139</v>
      </c>
      <c r="E141" s="129" t="s">
        <v>1109</v>
      </c>
      <c r="F141" s="130" t="s">
        <v>1110</v>
      </c>
      <c r="G141" s="131" t="s">
        <v>156</v>
      </c>
      <c r="H141" s="132">
        <v>5.16</v>
      </c>
      <c r="I141" s="133"/>
      <c r="J141" s="134">
        <f>ROUND(I141*H141,2)</f>
        <v>0</v>
      </c>
      <c r="K141" s="130" t="s">
        <v>143</v>
      </c>
      <c r="L141" s="33"/>
      <c r="M141" s="135" t="s">
        <v>19</v>
      </c>
      <c r="N141" s="136" t="s">
        <v>43</v>
      </c>
      <c r="P141" s="137">
        <f>O141*H141</f>
        <v>0</v>
      </c>
      <c r="Q141" s="137">
        <v>1.8907700000000001</v>
      </c>
      <c r="R141" s="137">
        <f>Q141*H141</f>
        <v>9.7563732000000005</v>
      </c>
      <c r="S141" s="137">
        <v>0</v>
      </c>
      <c r="T141" s="138">
        <f>S141*H141</f>
        <v>0</v>
      </c>
      <c r="AR141" s="139" t="s">
        <v>144</v>
      </c>
      <c r="AT141" s="139" t="s">
        <v>139</v>
      </c>
      <c r="AU141" s="139" t="s">
        <v>81</v>
      </c>
      <c r="AY141" s="18" t="s">
        <v>137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81</v>
      </c>
      <c r="BK141" s="140">
        <f>ROUND(I141*H141,2)</f>
        <v>0</v>
      </c>
      <c r="BL141" s="18" t="s">
        <v>144</v>
      </c>
      <c r="BM141" s="139" t="s">
        <v>1111</v>
      </c>
    </row>
    <row r="142" spans="2:65" s="1" customFormat="1" ht="11.25">
      <c r="B142" s="33"/>
      <c r="D142" s="141" t="s">
        <v>146</v>
      </c>
      <c r="F142" s="142" t="s">
        <v>1112</v>
      </c>
      <c r="I142" s="143"/>
      <c r="L142" s="33"/>
      <c r="M142" s="144"/>
      <c r="T142" s="54"/>
      <c r="AT142" s="18" t="s">
        <v>146</v>
      </c>
      <c r="AU142" s="18" t="s">
        <v>81</v>
      </c>
    </row>
    <row r="143" spans="2:65" s="12" customFormat="1" ht="11.25">
      <c r="B143" s="145"/>
      <c r="D143" s="146" t="s">
        <v>148</v>
      </c>
      <c r="E143" s="147" t="s">
        <v>19</v>
      </c>
      <c r="F143" s="148" t="s">
        <v>1066</v>
      </c>
      <c r="H143" s="147" t="s">
        <v>19</v>
      </c>
      <c r="I143" s="149"/>
      <c r="L143" s="145"/>
      <c r="M143" s="150"/>
      <c r="T143" s="151"/>
      <c r="AT143" s="147" t="s">
        <v>148</v>
      </c>
      <c r="AU143" s="147" t="s">
        <v>81</v>
      </c>
      <c r="AV143" s="12" t="s">
        <v>79</v>
      </c>
      <c r="AW143" s="12" t="s">
        <v>32</v>
      </c>
      <c r="AX143" s="12" t="s">
        <v>71</v>
      </c>
      <c r="AY143" s="147" t="s">
        <v>137</v>
      </c>
    </row>
    <row r="144" spans="2:65" s="13" customFormat="1" ht="11.25">
      <c r="B144" s="152"/>
      <c r="D144" s="146" t="s">
        <v>148</v>
      </c>
      <c r="E144" s="153" t="s">
        <v>19</v>
      </c>
      <c r="F144" s="154" t="s">
        <v>1113</v>
      </c>
      <c r="H144" s="155">
        <v>1.2</v>
      </c>
      <c r="I144" s="156"/>
      <c r="L144" s="152"/>
      <c r="M144" s="157"/>
      <c r="T144" s="158"/>
      <c r="AT144" s="153" t="s">
        <v>148</v>
      </c>
      <c r="AU144" s="153" t="s">
        <v>81</v>
      </c>
      <c r="AV144" s="13" t="s">
        <v>81</v>
      </c>
      <c r="AW144" s="13" t="s">
        <v>32</v>
      </c>
      <c r="AX144" s="13" t="s">
        <v>71</v>
      </c>
      <c r="AY144" s="153" t="s">
        <v>137</v>
      </c>
    </row>
    <row r="145" spans="2:65" s="12" customFormat="1" ht="11.25">
      <c r="B145" s="145"/>
      <c r="D145" s="146" t="s">
        <v>148</v>
      </c>
      <c r="E145" s="147" t="s">
        <v>19</v>
      </c>
      <c r="F145" s="148" t="s">
        <v>1068</v>
      </c>
      <c r="H145" s="147" t="s">
        <v>19</v>
      </c>
      <c r="I145" s="149"/>
      <c r="L145" s="145"/>
      <c r="M145" s="150"/>
      <c r="T145" s="151"/>
      <c r="AT145" s="147" t="s">
        <v>148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137</v>
      </c>
    </row>
    <row r="146" spans="2:65" s="13" customFormat="1" ht="11.25">
      <c r="B146" s="152"/>
      <c r="D146" s="146" t="s">
        <v>148</v>
      </c>
      <c r="E146" s="153" t="s">
        <v>19</v>
      </c>
      <c r="F146" s="154" t="s">
        <v>1114</v>
      </c>
      <c r="H146" s="155">
        <v>3.96</v>
      </c>
      <c r="I146" s="156"/>
      <c r="L146" s="152"/>
      <c r="M146" s="157"/>
      <c r="T146" s="158"/>
      <c r="AT146" s="153" t="s">
        <v>148</v>
      </c>
      <c r="AU146" s="153" t="s">
        <v>81</v>
      </c>
      <c r="AV146" s="13" t="s">
        <v>81</v>
      </c>
      <c r="AW146" s="13" t="s">
        <v>32</v>
      </c>
      <c r="AX146" s="13" t="s">
        <v>71</v>
      </c>
      <c r="AY146" s="153" t="s">
        <v>137</v>
      </c>
    </row>
    <row r="147" spans="2:65" s="14" customFormat="1" ht="11.25">
      <c r="B147" s="159"/>
      <c r="D147" s="146" t="s">
        <v>148</v>
      </c>
      <c r="E147" s="160" t="s">
        <v>19</v>
      </c>
      <c r="F147" s="161" t="s">
        <v>153</v>
      </c>
      <c r="H147" s="162">
        <v>5.16</v>
      </c>
      <c r="I147" s="163"/>
      <c r="L147" s="159"/>
      <c r="M147" s="164"/>
      <c r="T147" s="165"/>
      <c r="AT147" s="160" t="s">
        <v>148</v>
      </c>
      <c r="AU147" s="160" t="s">
        <v>81</v>
      </c>
      <c r="AV147" s="14" t="s">
        <v>144</v>
      </c>
      <c r="AW147" s="14" t="s">
        <v>32</v>
      </c>
      <c r="AX147" s="14" t="s">
        <v>79</v>
      </c>
      <c r="AY147" s="160" t="s">
        <v>137</v>
      </c>
    </row>
    <row r="148" spans="2:65" s="11" customFormat="1" ht="22.9" customHeight="1">
      <c r="B148" s="116"/>
      <c r="D148" s="117" t="s">
        <v>70</v>
      </c>
      <c r="E148" s="126" t="s">
        <v>191</v>
      </c>
      <c r="F148" s="126" t="s">
        <v>1115</v>
      </c>
      <c r="I148" s="119"/>
      <c r="J148" s="127">
        <f>BK148</f>
        <v>0</v>
      </c>
      <c r="L148" s="116"/>
      <c r="M148" s="121"/>
      <c r="P148" s="122">
        <f>SUM(P149:P175)</f>
        <v>0</v>
      </c>
      <c r="R148" s="122">
        <f>SUM(R149:R175)</f>
        <v>5.1823499999999995E-2</v>
      </c>
      <c r="T148" s="123">
        <f>SUM(T149:T175)</f>
        <v>0</v>
      </c>
      <c r="AR148" s="117" t="s">
        <v>79</v>
      </c>
      <c r="AT148" s="124" t="s">
        <v>70</v>
      </c>
      <c r="AU148" s="124" t="s">
        <v>79</v>
      </c>
      <c r="AY148" s="117" t="s">
        <v>137</v>
      </c>
      <c r="BK148" s="125">
        <f>SUM(BK149:BK175)</f>
        <v>0</v>
      </c>
    </row>
    <row r="149" spans="2:65" s="1" customFormat="1" ht="24.2" customHeight="1">
      <c r="B149" s="33"/>
      <c r="C149" s="128" t="s">
        <v>235</v>
      </c>
      <c r="D149" s="128" t="s">
        <v>139</v>
      </c>
      <c r="E149" s="129" t="s">
        <v>1116</v>
      </c>
      <c r="F149" s="130" t="s">
        <v>1117</v>
      </c>
      <c r="G149" s="131" t="s">
        <v>302</v>
      </c>
      <c r="H149" s="132">
        <v>10</v>
      </c>
      <c r="I149" s="133"/>
      <c r="J149" s="134">
        <f>ROUND(I149*H149,2)</f>
        <v>0</v>
      </c>
      <c r="K149" s="130" t="s">
        <v>143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144</v>
      </c>
      <c r="AT149" s="139" t="s">
        <v>139</v>
      </c>
      <c r="AU149" s="139" t="s">
        <v>81</v>
      </c>
      <c r="AY149" s="18" t="s">
        <v>137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81</v>
      </c>
      <c r="BK149" s="140">
        <f>ROUND(I149*H149,2)</f>
        <v>0</v>
      </c>
      <c r="BL149" s="18" t="s">
        <v>144</v>
      </c>
      <c r="BM149" s="139" t="s">
        <v>1118</v>
      </c>
    </row>
    <row r="150" spans="2:65" s="1" customFormat="1" ht="11.25">
      <c r="B150" s="33"/>
      <c r="D150" s="141" t="s">
        <v>146</v>
      </c>
      <c r="F150" s="142" t="s">
        <v>1119</v>
      </c>
      <c r="I150" s="143"/>
      <c r="L150" s="33"/>
      <c r="M150" s="144"/>
      <c r="T150" s="54"/>
      <c r="AT150" s="18" t="s">
        <v>146</v>
      </c>
      <c r="AU150" s="18" t="s">
        <v>81</v>
      </c>
    </row>
    <row r="151" spans="2:65" s="1" customFormat="1" ht="16.5" customHeight="1">
      <c r="B151" s="33"/>
      <c r="C151" s="173" t="s">
        <v>240</v>
      </c>
      <c r="D151" s="173" t="s">
        <v>204</v>
      </c>
      <c r="E151" s="174" t="s">
        <v>1120</v>
      </c>
      <c r="F151" s="175" t="s">
        <v>1121</v>
      </c>
      <c r="G151" s="176" t="s">
        <v>302</v>
      </c>
      <c r="H151" s="177">
        <v>10.15</v>
      </c>
      <c r="I151" s="178"/>
      <c r="J151" s="179">
        <f>ROUND(I151*H151,2)</f>
        <v>0</v>
      </c>
      <c r="K151" s="175" t="s">
        <v>143</v>
      </c>
      <c r="L151" s="180"/>
      <c r="M151" s="181" t="s">
        <v>19</v>
      </c>
      <c r="N151" s="182" t="s">
        <v>43</v>
      </c>
      <c r="P151" s="137">
        <f>O151*H151</f>
        <v>0</v>
      </c>
      <c r="Q151" s="137">
        <v>2.7E-4</v>
      </c>
      <c r="R151" s="137">
        <f>Q151*H151</f>
        <v>2.7405000000000003E-3</v>
      </c>
      <c r="S151" s="137">
        <v>0</v>
      </c>
      <c r="T151" s="138">
        <f>S151*H151</f>
        <v>0</v>
      </c>
      <c r="AR151" s="139" t="s">
        <v>191</v>
      </c>
      <c r="AT151" s="139" t="s">
        <v>204</v>
      </c>
      <c r="AU151" s="139" t="s">
        <v>81</v>
      </c>
      <c r="AY151" s="18" t="s">
        <v>137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81</v>
      </c>
      <c r="BK151" s="140">
        <f>ROUND(I151*H151,2)</f>
        <v>0</v>
      </c>
      <c r="BL151" s="18" t="s">
        <v>144</v>
      </c>
      <c r="BM151" s="139" t="s">
        <v>1122</v>
      </c>
    </row>
    <row r="152" spans="2:65" s="13" customFormat="1" ht="11.25">
      <c r="B152" s="152"/>
      <c r="D152" s="146" t="s">
        <v>148</v>
      </c>
      <c r="F152" s="154" t="s">
        <v>1123</v>
      </c>
      <c r="H152" s="155">
        <v>10.15</v>
      </c>
      <c r="I152" s="156"/>
      <c r="L152" s="152"/>
      <c r="M152" s="157"/>
      <c r="T152" s="158"/>
      <c r="AT152" s="153" t="s">
        <v>148</v>
      </c>
      <c r="AU152" s="153" t="s">
        <v>81</v>
      </c>
      <c r="AV152" s="13" t="s">
        <v>81</v>
      </c>
      <c r="AW152" s="13" t="s">
        <v>4</v>
      </c>
      <c r="AX152" s="13" t="s">
        <v>79</v>
      </c>
      <c r="AY152" s="153" t="s">
        <v>137</v>
      </c>
    </row>
    <row r="153" spans="2:65" s="1" customFormat="1" ht="16.5" customHeight="1">
      <c r="B153" s="33"/>
      <c r="C153" s="128" t="s">
        <v>247</v>
      </c>
      <c r="D153" s="128" t="s">
        <v>139</v>
      </c>
      <c r="E153" s="129" t="s">
        <v>1124</v>
      </c>
      <c r="F153" s="130" t="s">
        <v>1125</v>
      </c>
      <c r="G153" s="131" t="s">
        <v>302</v>
      </c>
      <c r="H153" s="132">
        <v>33</v>
      </c>
      <c r="I153" s="133"/>
      <c r="J153" s="134">
        <f>ROUND(I153*H153,2)</f>
        <v>0</v>
      </c>
      <c r="K153" s="130" t="s">
        <v>143</v>
      </c>
      <c r="L153" s="33"/>
      <c r="M153" s="135" t="s">
        <v>19</v>
      </c>
      <c r="N153" s="136" t="s">
        <v>43</v>
      </c>
      <c r="P153" s="137">
        <f>O153*H153</f>
        <v>0</v>
      </c>
      <c r="Q153" s="137">
        <v>1.0000000000000001E-5</v>
      </c>
      <c r="R153" s="137">
        <f>Q153*H153</f>
        <v>3.3000000000000005E-4</v>
      </c>
      <c r="S153" s="137">
        <v>0</v>
      </c>
      <c r="T153" s="138">
        <f>S153*H153</f>
        <v>0</v>
      </c>
      <c r="AR153" s="139" t="s">
        <v>144</v>
      </c>
      <c r="AT153" s="139" t="s">
        <v>139</v>
      </c>
      <c r="AU153" s="139" t="s">
        <v>81</v>
      </c>
      <c r="AY153" s="18" t="s">
        <v>137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81</v>
      </c>
      <c r="BK153" s="140">
        <f>ROUND(I153*H153,2)</f>
        <v>0</v>
      </c>
      <c r="BL153" s="18" t="s">
        <v>144</v>
      </c>
      <c r="BM153" s="139" t="s">
        <v>1126</v>
      </c>
    </row>
    <row r="154" spans="2:65" s="1" customFormat="1" ht="11.25">
      <c r="B154" s="33"/>
      <c r="D154" s="141" t="s">
        <v>146</v>
      </c>
      <c r="F154" s="142" t="s">
        <v>1127</v>
      </c>
      <c r="I154" s="143"/>
      <c r="L154" s="33"/>
      <c r="M154" s="144"/>
      <c r="T154" s="54"/>
      <c r="AT154" s="18" t="s">
        <v>146</v>
      </c>
      <c r="AU154" s="18" t="s">
        <v>81</v>
      </c>
    </row>
    <row r="155" spans="2:65" s="1" customFormat="1" ht="16.5" customHeight="1">
      <c r="B155" s="33"/>
      <c r="C155" s="173" t="s">
        <v>254</v>
      </c>
      <c r="D155" s="173" t="s">
        <v>204</v>
      </c>
      <c r="E155" s="174" t="s">
        <v>1128</v>
      </c>
      <c r="F155" s="175" t="s">
        <v>1129</v>
      </c>
      <c r="G155" s="176" t="s">
        <v>302</v>
      </c>
      <c r="H155" s="177">
        <v>33.494999999999997</v>
      </c>
      <c r="I155" s="178"/>
      <c r="J155" s="179">
        <f>ROUND(I155*H155,2)</f>
        <v>0</v>
      </c>
      <c r="K155" s="175" t="s">
        <v>143</v>
      </c>
      <c r="L155" s="180"/>
      <c r="M155" s="181" t="s">
        <v>19</v>
      </c>
      <c r="N155" s="182" t="s">
        <v>43</v>
      </c>
      <c r="P155" s="137">
        <f>O155*H155</f>
        <v>0</v>
      </c>
      <c r="Q155" s="137">
        <v>1.4E-3</v>
      </c>
      <c r="R155" s="137">
        <f>Q155*H155</f>
        <v>4.6892999999999997E-2</v>
      </c>
      <c r="S155" s="137">
        <v>0</v>
      </c>
      <c r="T155" s="138">
        <f>S155*H155</f>
        <v>0</v>
      </c>
      <c r="AR155" s="139" t="s">
        <v>191</v>
      </c>
      <c r="AT155" s="139" t="s">
        <v>204</v>
      </c>
      <c r="AU155" s="139" t="s">
        <v>81</v>
      </c>
      <c r="AY155" s="18" t="s">
        <v>137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81</v>
      </c>
      <c r="BK155" s="140">
        <f>ROUND(I155*H155,2)</f>
        <v>0</v>
      </c>
      <c r="BL155" s="18" t="s">
        <v>144</v>
      </c>
      <c r="BM155" s="139" t="s">
        <v>1130</v>
      </c>
    </row>
    <row r="156" spans="2:65" s="13" customFormat="1" ht="11.25">
      <c r="B156" s="152"/>
      <c r="D156" s="146" t="s">
        <v>148</v>
      </c>
      <c r="F156" s="154" t="s">
        <v>1131</v>
      </c>
      <c r="H156" s="155">
        <v>33.494999999999997</v>
      </c>
      <c r="I156" s="156"/>
      <c r="L156" s="152"/>
      <c r="M156" s="157"/>
      <c r="T156" s="158"/>
      <c r="AT156" s="153" t="s">
        <v>148</v>
      </c>
      <c r="AU156" s="153" t="s">
        <v>81</v>
      </c>
      <c r="AV156" s="13" t="s">
        <v>81</v>
      </c>
      <c r="AW156" s="13" t="s">
        <v>4</v>
      </c>
      <c r="AX156" s="13" t="s">
        <v>79</v>
      </c>
      <c r="AY156" s="153" t="s">
        <v>137</v>
      </c>
    </row>
    <row r="157" spans="2:65" s="1" customFormat="1" ht="24.2" customHeight="1">
      <c r="B157" s="33"/>
      <c r="C157" s="128" t="s">
        <v>262</v>
      </c>
      <c r="D157" s="128" t="s">
        <v>139</v>
      </c>
      <c r="E157" s="129" t="s">
        <v>1132</v>
      </c>
      <c r="F157" s="130" t="s">
        <v>1133</v>
      </c>
      <c r="G157" s="131" t="s">
        <v>273</v>
      </c>
      <c r="H157" s="132">
        <v>7</v>
      </c>
      <c r="I157" s="133"/>
      <c r="J157" s="134">
        <f>ROUND(I157*H157,2)</f>
        <v>0</v>
      </c>
      <c r="K157" s="130" t="s">
        <v>143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144</v>
      </c>
      <c r="AT157" s="139" t="s">
        <v>139</v>
      </c>
      <c r="AU157" s="139" t="s">
        <v>81</v>
      </c>
      <c r="AY157" s="18" t="s">
        <v>137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81</v>
      </c>
      <c r="BK157" s="140">
        <f>ROUND(I157*H157,2)</f>
        <v>0</v>
      </c>
      <c r="BL157" s="18" t="s">
        <v>144</v>
      </c>
      <c r="BM157" s="139" t="s">
        <v>1134</v>
      </c>
    </row>
    <row r="158" spans="2:65" s="1" customFormat="1" ht="11.25">
      <c r="B158" s="33"/>
      <c r="D158" s="141" t="s">
        <v>146</v>
      </c>
      <c r="F158" s="142" t="s">
        <v>1135</v>
      </c>
      <c r="I158" s="143"/>
      <c r="L158" s="33"/>
      <c r="M158" s="144"/>
      <c r="T158" s="54"/>
      <c r="AT158" s="18" t="s">
        <v>146</v>
      </c>
      <c r="AU158" s="18" t="s">
        <v>81</v>
      </c>
    </row>
    <row r="159" spans="2:65" s="13" customFormat="1" ht="11.25">
      <c r="B159" s="152"/>
      <c r="D159" s="146" t="s">
        <v>148</v>
      </c>
      <c r="E159" s="153" t="s">
        <v>19</v>
      </c>
      <c r="F159" s="154" t="s">
        <v>186</v>
      </c>
      <c r="H159" s="155">
        <v>7</v>
      </c>
      <c r="I159" s="156"/>
      <c r="L159" s="152"/>
      <c r="M159" s="157"/>
      <c r="T159" s="158"/>
      <c r="AT159" s="153" t="s">
        <v>148</v>
      </c>
      <c r="AU159" s="153" t="s">
        <v>81</v>
      </c>
      <c r="AV159" s="13" t="s">
        <v>81</v>
      </c>
      <c r="AW159" s="13" t="s">
        <v>32</v>
      </c>
      <c r="AX159" s="13" t="s">
        <v>79</v>
      </c>
      <c r="AY159" s="153" t="s">
        <v>137</v>
      </c>
    </row>
    <row r="160" spans="2:65" s="1" customFormat="1" ht="16.5" customHeight="1">
      <c r="B160" s="33"/>
      <c r="C160" s="173" t="s">
        <v>270</v>
      </c>
      <c r="D160" s="173" t="s">
        <v>204</v>
      </c>
      <c r="E160" s="174" t="s">
        <v>1136</v>
      </c>
      <c r="F160" s="175" t="s">
        <v>1137</v>
      </c>
      <c r="G160" s="176" t="s">
        <v>273</v>
      </c>
      <c r="H160" s="177">
        <v>1</v>
      </c>
      <c r="I160" s="178"/>
      <c r="J160" s="179">
        <f>ROUND(I160*H160,2)</f>
        <v>0</v>
      </c>
      <c r="K160" s="175" t="s">
        <v>143</v>
      </c>
      <c r="L160" s="180"/>
      <c r="M160" s="181" t="s">
        <v>19</v>
      </c>
      <c r="N160" s="182" t="s">
        <v>43</v>
      </c>
      <c r="P160" s="137">
        <f>O160*H160</f>
        <v>0</v>
      </c>
      <c r="Q160" s="137">
        <v>2.2000000000000001E-4</v>
      </c>
      <c r="R160" s="137">
        <f>Q160*H160</f>
        <v>2.2000000000000001E-4</v>
      </c>
      <c r="S160" s="137">
        <v>0</v>
      </c>
      <c r="T160" s="138">
        <f>S160*H160</f>
        <v>0</v>
      </c>
      <c r="AR160" s="139" t="s">
        <v>191</v>
      </c>
      <c r="AT160" s="139" t="s">
        <v>204</v>
      </c>
      <c r="AU160" s="139" t="s">
        <v>81</v>
      </c>
      <c r="AY160" s="18" t="s">
        <v>137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81</v>
      </c>
      <c r="BK160" s="140">
        <f>ROUND(I160*H160,2)</f>
        <v>0</v>
      </c>
      <c r="BL160" s="18" t="s">
        <v>144</v>
      </c>
      <c r="BM160" s="139" t="s">
        <v>1138</v>
      </c>
    </row>
    <row r="161" spans="2:65" s="1" customFormat="1" ht="16.5" customHeight="1">
      <c r="B161" s="33"/>
      <c r="C161" s="173" t="s">
        <v>276</v>
      </c>
      <c r="D161" s="173" t="s">
        <v>204</v>
      </c>
      <c r="E161" s="174" t="s">
        <v>1139</v>
      </c>
      <c r="F161" s="175" t="s">
        <v>1140</v>
      </c>
      <c r="G161" s="176" t="s">
        <v>273</v>
      </c>
      <c r="H161" s="177">
        <v>2</v>
      </c>
      <c r="I161" s="178"/>
      <c r="J161" s="179">
        <f>ROUND(I161*H161,2)</f>
        <v>0</v>
      </c>
      <c r="K161" s="175" t="s">
        <v>143</v>
      </c>
      <c r="L161" s="180"/>
      <c r="M161" s="181" t="s">
        <v>19</v>
      </c>
      <c r="N161" s="182" t="s">
        <v>43</v>
      </c>
      <c r="P161" s="137">
        <f>O161*H161</f>
        <v>0</v>
      </c>
      <c r="Q161" s="137">
        <v>2.5999999999999998E-4</v>
      </c>
      <c r="R161" s="137">
        <f>Q161*H161</f>
        <v>5.1999999999999995E-4</v>
      </c>
      <c r="S161" s="137">
        <v>0</v>
      </c>
      <c r="T161" s="138">
        <f>S161*H161</f>
        <v>0</v>
      </c>
      <c r="AR161" s="139" t="s">
        <v>191</v>
      </c>
      <c r="AT161" s="139" t="s">
        <v>204</v>
      </c>
      <c r="AU161" s="139" t="s">
        <v>81</v>
      </c>
      <c r="AY161" s="18" t="s">
        <v>137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81</v>
      </c>
      <c r="BK161" s="140">
        <f>ROUND(I161*H161,2)</f>
        <v>0</v>
      </c>
      <c r="BL161" s="18" t="s">
        <v>144</v>
      </c>
      <c r="BM161" s="139" t="s">
        <v>1141</v>
      </c>
    </row>
    <row r="162" spans="2:65" s="13" customFormat="1" ht="11.25">
      <c r="B162" s="152"/>
      <c r="D162" s="146" t="s">
        <v>148</v>
      </c>
      <c r="E162" s="153" t="s">
        <v>19</v>
      </c>
      <c r="F162" s="154" t="s">
        <v>81</v>
      </c>
      <c r="H162" s="155">
        <v>2</v>
      </c>
      <c r="I162" s="156"/>
      <c r="L162" s="152"/>
      <c r="M162" s="157"/>
      <c r="T162" s="158"/>
      <c r="AT162" s="153" t="s">
        <v>148</v>
      </c>
      <c r="AU162" s="153" t="s">
        <v>81</v>
      </c>
      <c r="AV162" s="13" t="s">
        <v>81</v>
      </c>
      <c r="AW162" s="13" t="s">
        <v>32</v>
      </c>
      <c r="AX162" s="13" t="s">
        <v>79</v>
      </c>
      <c r="AY162" s="153" t="s">
        <v>137</v>
      </c>
    </row>
    <row r="163" spans="2:65" s="1" customFormat="1" ht="16.5" customHeight="1">
      <c r="B163" s="33"/>
      <c r="C163" s="173" t="s">
        <v>7</v>
      </c>
      <c r="D163" s="173" t="s">
        <v>204</v>
      </c>
      <c r="E163" s="174" t="s">
        <v>1142</v>
      </c>
      <c r="F163" s="175" t="s">
        <v>1143</v>
      </c>
      <c r="G163" s="176" t="s">
        <v>273</v>
      </c>
      <c r="H163" s="177">
        <v>4</v>
      </c>
      <c r="I163" s="178"/>
      <c r="J163" s="179">
        <f>ROUND(I163*H163,2)</f>
        <v>0</v>
      </c>
      <c r="K163" s="175" t="s">
        <v>143</v>
      </c>
      <c r="L163" s="180"/>
      <c r="M163" s="181" t="s">
        <v>19</v>
      </c>
      <c r="N163" s="182" t="s">
        <v>43</v>
      </c>
      <c r="P163" s="137">
        <f>O163*H163</f>
        <v>0</v>
      </c>
      <c r="Q163" s="137">
        <v>2.7999999999999998E-4</v>
      </c>
      <c r="R163" s="137">
        <f>Q163*H163</f>
        <v>1.1199999999999999E-3</v>
      </c>
      <c r="S163" s="137">
        <v>0</v>
      </c>
      <c r="T163" s="138">
        <f>S163*H163</f>
        <v>0</v>
      </c>
      <c r="AR163" s="139" t="s">
        <v>191</v>
      </c>
      <c r="AT163" s="139" t="s">
        <v>204</v>
      </c>
      <c r="AU163" s="139" t="s">
        <v>81</v>
      </c>
      <c r="AY163" s="18" t="s">
        <v>137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81</v>
      </c>
      <c r="BK163" s="140">
        <f>ROUND(I163*H163,2)</f>
        <v>0</v>
      </c>
      <c r="BL163" s="18" t="s">
        <v>144</v>
      </c>
      <c r="BM163" s="139" t="s">
        <v>1144</v>
      </c>
    </row>
    <row r="164" spans="2:65" s="13" customFormat="1" ht="11.25">
      <c r="B164" s="152"/>
      <c r="D164" s="146" t="s">
        <v>148</v>
      </c>
      <c r="E164" s="153" t="s">
        <v>19</v>
      </c>
      <c r="F164" s="154" t="s">
        <v>144</v>
      </c>
      <c r="H164" s="155">
        <v>4</v>
      </c>
      <c r="I164" s="156"/>
      <c r="L164" s="152"/>
      <c r="M164" s="157"/>
      <c r="T164" s="158"/>
      <c r="AT164" s="153" t="s">
        <v>148</v>
      </c>
      <c r="AU164" s="153" t="s">
        <v>81</v>
      </c>
      <c r="AV164" s="13" t="s">
        <v>81</v>
      </c>
      <c r="AW164" s="13" t="s">
        <v>32</v>
      </c>
      <c r="AX164" s="13" t="s">
        <v>79</v>
      </c>
      <c r="AY164" s="153" t="s">
        <v>137</v>
      </c>
    </row>
    <row r="165" spans="2:65" s="1" customFormat="1" ht="16.5" customHeight="1">
      <c r="B165" s="33"/>
      <c r="C165" s="128" t="s">
        <v>289</v>
      </c>
      <c r="D165" s="128" t="s">
        <v>139</v>
      </c>
      <c r="E165" s="129" t="s">
        <v>1145</v>
      </c>
      <c r="F165" s="130" t="s">
        <v>1146</v>
      </c>
      <c r="G165" s="131" t="s">
        <v>302</v>
      </c>
      <c r="H165" s="132">
        <v>10</v>
      </c>
      <c r="I165" s="133"/>
      <c r="J165" s="134">
        <f>ROUND(I165*H165,2)</f>
        <v>0</v>
      </c>
      <c r="K165" s="130" t="s">
        <v>143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144</v>
      </c>
      <c r="AT165" s="139" t="s">
        <v>139</v>
      </c>
      <c r="AU165" s="139" t="s">
        <v>81</v>
      </c>
      <c r="AY165" s="18" t="s">
        <v>137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81</v>
      </c>
      <c r="BK165" s="140">
        <f>ROUND(I165*H165,2)</f>
        <v>0</v>
      </c>
      <c r="BL165" s="18" t="s">
        <v>144</v>
      </c>
      <c r="BM165" s="139" t="s">
        <v>1147</v>
      </c>
    </row>
    <row r="166" spans="2:65" s="1" customFormat="1" ht="11.25">
      <c r="B166" s="33"/>
      <c r="D166" s="141" t="s">
        <v>146</v>
      </c>
      <c r="F166" s="142" t="s">
        <v>1148</v>
      </c>
      <c r="I166" s="143"/>
      <c r="L166" s="33"/>
      <c r="M166" s="144"/>
      <c r="T166" s="54"/>
      <c r="AT166" s="18" t="s">
        <v>146</v>
      </c>
      <c r="AU166" s="18" t="s">
        <v>81</v>
      </c>
    </row>
    <row r="167" spans="2:65" s="12" customFormat="1" ht="11.25">
      <c r="B167" s="145"/>
      <c r="D167" s="146" t="s">
        <v>148</v>
      </c>
      <c r="E167" s="147" t="s">
        <v>19</v>
      </c>
      <c r="F167" s="148" t="s">
        <v>1149</v>
      </c>
      <c r="H167" s="147" t="s">
        <v>19</v>
      </c>
      <c r="I167" s="149"/>
      <c r="L167" s="145"/>
      <c r="M167" s="150"/>
      <c r="T167" s="151"/>
      <c r="AT167" s="147" t="s">
        <v>148</v>
      </c>
      <c r="AU167" s="147" t="s">
        <v>81</v>
      </c>
      <c r="AV167" s="12" t="s">
        <v>79</v>
      </c>
      <c r="AW167" s="12" t="s">
        <v>32</v>
      </c>
      <c r="AX167" s="12" t="s">
        <v>71</v>
      </c>
      <c r="AY167" s="147" t="s">
        <v>137</v>
      </c>
    </row>
    <row r="168" spans="2:65" s="13" customFormat="1" ht="11.25">
      <c r="B168" s="152"/>
      <c r="D168" s="146" t="s">
        <v>148</v>
      </c>
      <c r="E168" s="153" t="s">
        <v>19</v>
      </c>
      <c r="F168" s="154" t="s">
        <v>209</v>
      </c>
      <c r="H168" s="155">
        <v>10</v>
      </c>
      <c r="I168" s="156"/>
      <c r="L168" s="152"/>
      <c r="M168" s="157"/>
      <c r="T168" s="158"/>
      <c r="AT168" s="153" t="s">
        <v>148</v>
      </c>
      <c r="AU168" s="153" t="s">
        <v>81</v>
      </c>
      <c r="AV168" s="13" t="s">
        <v>81</v>
      </c>
      <c r="AW168" s="13" t="s">
        <v>32</v>
      </c>
      <c r="AX168" s="13" t="s">
        <v>79</v>
      </c>
      <c r="AY168" s="153" t="s">
        <v>137</v>
      </c>
    </row>
    <row r="169" spans="2:65" s="1" customFormat="1" ht="16.5" customHeight="1">
      <c r="B169" s="33"/>
      <c r="C169" s="128" t="s">
        <v>299</v>
      </c>
      <c r="D169" s="128" t="s">
        <v>139</v>
      </c>
      <c r="E169" s="129" t="s">
        <v>1145</v>
      </c>
      <c r="F169" s="130" t="s">
        <v>1146</v>
      </c>
      <c r="G169" s="131" t="s">
        <v>302</v>
      </c>
      <c r="H169" s="132">
        <v>33</v>
      </c>
      <c r="I169" s="133"/>
      <c r="J169" s="134">
        <f>ROUND(I169*H169,2)</f>
        <v>0</v>
      </c>
      <c r="K169" s="130" t="s">
        <v>143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144</v>
      </c>
      <c r="AT169" s="139" t="s">
        <v>139</v>
      </c>
      <c r="AU169" s="139" t="s">
        <v>81</v>
      </c>
      <c r="AY169" s="18" t="s">
        <v>137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81</v>
      </c>
      <c r="BK169" s="140">
        <f>ROUND(I169*H169,2)</f>
        <v>0</v>
      </c>
      <c r="BL169" s="18" t="s">
        <v>144</v>
      </c>
      <c r="BM169" s="139" t="s">
        <v>1150</v>
      </c>
    </row>
    <row r="170" spans="2:65" s="1" customFormat="1" ht="11.25">
      <c r="B170" s="33"/>
      <c r="D170" s="141" t="s">
        <v>146</v>
      </c>
      <c r="F170" s="142" t="s">
        <v>1148</v>
      </c>
      <c r="I170" s="143"/>
      <c r="L170" s="33"/>
      <c r="M170" s="144"/>
      <c r="T170" s="54"/>
      <c r="AT170" s="18" t="s">
        <v>146</v>
      </c>
      <c r="AU170" s="18" t="s">
        <v>81</v>
      </c>
    </row>
    <row r="171" spans="2:65" s="12" customFormat="1" ht="11.25">
      <c r="B171" s="145"/>
      <c r="D171" s="146" t="s">
        <v>148</v>
      </c>
      <c r="E171" s="147" t="s">
        <v>19</v>
      </c>
      <c r="F171" s="148" t="s">
        <v>1151</v>
      </c>
      <c r="H171" s="147" t="s">
        <v>19</v>
      </c>
      <c r="I171" s="149"/>
      <c r="L171" s="145"/>
      <c r="M171" s="150"/>
      <c r="T171" s="151"/>
      <c r="AT171" s="147" t="s">
        <v>148</v>
      </c>
      <c r="AU171" s="147" t="s">
        <v>81</v>
      </c>
      <c r="AV171" s="12" t="s">
        <v>79</v>
      </c>
      <c r="AW171" s="12" t="s">
        <v>32</v>
      </c>
      <c r="AX171" s="12" t="s">
        <v>71</v>
      </c>
      <c r="AY171" s="147" t="s">
        <v>137</v>
      </c>
    </row>
    <row r="172" spans="2:65" s="13" customFormat="1" ht="11.25">
      <c r="B172" s="152"/>
      <c r="D172" s="146" t="s">
        <v>148</v>
      </c>
      <c r="E172" s="153" t="s">
        <v>19</v>
      </c>
      <c r="F172" s="154" t="s">
        <v>379</v>
      </c>
      <c r="H172" s="155">
        <v>33</v>
      </c>
      <c r="I172" s="156"/>
      <c r="L172" s="152"/>
      <c r="M172" s="157"/>
      <c r="T172" s="158"/>
      <c r="AT172" s="153" t="s">
        <v>148</v>
      </c>
      <c r="AU172" s="153" t="s">
        <v>81</v>
      </c>
      <c r="AV172" s="13" t="s">
        <v>81</v>
      </c>
      <c r="AW172" s="13" t="s">
        <v>32</v>
      </c>
      <c r="AX172" s="13" t="s">
        <v>79</v>
      </c>
      <c r="AY172" s="153" t="s">
        <v>137</v>
      </c>
    </row>
    <row r="173" spans="2:65" s="1" customFormat="1" ht="16.5" customHeight="1">
      <c r="B173" s="33"/>
      <c r="C173" s="128" t="s">
        <v>306</v>
      </c>
      <c r="D173" s="128" t="s">
        <v>139</v>
      </c>
      <c r="E173" s="129" t="s">
        <v>1152</v>
      </c>
      <c r="F173" s="130" t="s">
        <v>1153</v>
      </c>
      <c r="G173" s="131" t="s">
        <v>302</v>
      </c>
      <c r="H173" s="132">
        <v>10</v>
      </c>
      <c r="I173" s="133"/>
      <c r="J173" s="134">
        <f>ROUND(I173*H173,2)</f>
        <v>0</v>
      </c>
      <c r="K173" s="130" t="s">
        <v>19</v>
      </c>
      <c r="L173" s="33"/>
      <c r="M173" s="135" t="s">
        <v>19</v>
      </c>
      <c r="N173" s="136" t="s">
        <v>43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144</v>
      </c>
      <c r="AT173" s="139" t="s">
        <v>139</v>
      </c>
      <c r="AU173" s="139" t="s">
        <v>81</v>
      </c>
      <c r="AY173" s="18" t="s">
        <v>137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81</v>
      </c>
      <c r="BK173" s="140">
        <f>ROUND(I173*H173,2)</f>
        <v>0</v>
      </c>
      <c r="BL173" s="18" t="s">
        <v>144</v>
      </c>
      <c r="BM173" s="139" t="s">
        <v>1154</v>
      </c>
    </row>
    <row r="174" spans="2:65" s="12" customFormat="1" ht="11.25">
      <c r="B174" s="145"/>
      <c r="D174" s="146" t="s">
        <v>148</v>
      </c>
      <c r="E174" s="147" t="s">
        <v>19</v>
      </c>
      <c r="F174" s="148" t="s">
        <v>1149</v>
      </c>
      <c r="H174" s="147" t="s">
        <v>19</v>
      </c>
      <c r="I174" s="149"/>
      <c r="L174" s="145"/>
      <c r="M174" s="150"/>
      <c r="T174" s="151"/>
      <c r="AT174" s="147" t="s">
        <v>148</v>
      </c>
      <c r="AU174" s="147" t="s">
        <v>81</v>
      </c>
      <c r="AV174" s="12" t="s">
        <v>79</v>
      </c>
      <c r="AW174" s="12" t="s">
        <v>32</v>
      </c>
      <c r="AX174" s="12" t="s">
        <v>71</v>
      </c>
      <c r="AY174" s="147" t="s">
        <v>137</v>
      </c>
    </row>
    <row r="175" spans="2:65" s="13" customFormat="1" ht="11.25">
      <c r="B175" s="152"/>
      <c r="D175" s="146" t="s">
        <v>148</v>
      </c>
      <c r="E175" s="153" t="s">
        <v>19</v>
      </c>
      <c r="F175" s="154" t="s">
        <v>209</v>
      </c>
      <c r="H175" s="155">
        <v>10</v>
      </c>
      <c r="I175" s="156"/>
      <c r="L175" s="152"/>
      <c r="M175" s="157"/>
      <c r="T175" s="158"/>
      <c r="AT175" s="153" t="s">
        <v>148</v>
      </c>
      <c r="AU175" s="153" t="s">
        <v>81</v>
      </c>
      <c r="AV175" s="13" t="s">
        <v>81</v>
      </c>
      <c r="AW175" s="13" t="s">
        <v>32</v>
      </c>
      <c r="AX175" s="13" t="s">
        <v>79</v>
      </c>
      <c r="AY175" s="153" t="s">
        <v>137</v>
      </c>
    </row>
    <row r="176" spans="2:65" s="11" customFormat="1" ht="22.9" customHeight="1">
      <c r="B176" s="116"/>
      <c r="D176" s="117" t="s">
        <v>70</v>
      </c>
      <c r="E176" s="126" t="s">
        <v>548</v>
      </c>
      <c r="F176" s="126" t="s">
        <v>549</v>
      </c>
      <c r="I176" s="119"/>
      <c r="J176" s="127">
        <f>BK176</f>
        <v>0</v>
      </c>
      <c r="L176" s="116"/>
      <c r="M176" s="121"/>
      <c r="P176" s="122">
        <f>SUM(P177:P178)</f>
        <v>0</v>
      </c>
      <c r="R176" s="122">
        <f>SUM(R177:R178)</f>
        <v>0</v>
      </c>
      <c r="T176" s="123">
        <f>SUM(T177:T178)</f>
        <v>0</v>
      </c>
      <c r="AR176" s="117" t="s">
        <v>79</v>
      </c>
      <c r="AT176" s="124" t="s">
        <v>70</v>
      </c>
      <c r="AU176" s="124" t="s">
        <v>79</v>
      </c>
      <c r="AY176" s="117" t="s">
        <v>137</v>
      </c>
      <c r="BK176" s="125">
        <f>SUM(BK177:BK178)</f>
        <v>0</v>
      </c>
    </row>
    <row r="177" spans="2:65" s="1" customFormat="1" ht="33" customHeight="1">
      <c r="B177" s="33"/>
      <c r="C177" s="128" t="s">
        <v>152</v>
      </c>
      <c r="D177" s="128" t="s">
        <v>139</v>
      </c>
      <c r="E177" s="129" t="s">
        <v>551</v>
      </c>
      <c r="F177" s="130" t="s">
        <v>552</v>
      </c>
      <c r="G177" s="131" t="s">
        <v>182</v>
      </c>
      <c r="H177" s="132">
        <v>38.005000000000003</v>
      </c>
      <c r="I177" s="133"/>
      <c r="J177" s="134">
        <f>ROUND(I177*H177,2)</f>
        <v>0</v>
      </c>
      <c r="K177" s="130" t="s">
        <v>143</v>
      </c>
      <c r="L177" s="33"/>
      <c r="M177" s="135" t="s">
        <v>19</v>
      </c>
      <c r="N177" s="136" t="s">
        <v>43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144</v>
      </c>
      <c r="AT177" s="139" t="s">
        <v>139</v>
      </c>
      <c r="AU177" s="139" t="s">
        <v>81</v>
      </c>
      <c r="AY177" s="18" t="s">
        <v>137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81</v>
      </c>
      <c r="BK177" s="140">
        <f>ROUND(I177*H177,2)</f>
        <v>0</v>
      </c>
      <c r="BL177" s="18" t="s">
        <v>144</v>
      </c>
      <c r="BM177" s="139" t="s">
        <v>1155</v>
      </c>
    </row>
    <row r="178" spans="2:65" s="1" customFormat="1" ht="11.25">
      <c r="B178" s="33"/>
      <c r="D178" s="141" t="s">
        <v>146</v>
      </c>
      <c r="F178" s="142" t="s">
        <v>554</v>
      </c>
      <c r="I178" s="143"/>
      <c r="L178" s="33"/>
      <c r="M178" s="144"/>
      <c r="T178" s="54"/>
      <c r="AT178" s="18" t="s">
        <v>146</v>
      </c>
      <c r="AU178" s="18" t="s">
        <v>81</v>
      </c>
    </row>
    <row r="179" spans="2:65" s="11" customFormat="1" ht="25.9" customHeight="1">
      <c r="B179" s="116"/>
      <c r="D179" s="117" t="s">
        <v>70</v>
      </c>
      <c r="E179" s="118" t="s">
        <v>555</v>
      </c>
      <c r="F179" s="118" t="s">
        <v>556</v>
      </c>
      <c r="I179" s="119"/>
      <c r="J179" s="120">
        <f>BK179</f>
        <v>0</v>
      </c>
      <c r="L179" s="116"/>
      <c r="M179" s="121"/>
      <c r="P179" s="122">
        <f>P180+P196+P213+P238</f>
        <v>0</v>
      </c>
      <c r="R179" s="122">
        <f>R180+R196+R213+R238</f>
        <v>0.14282</v>
      </c>
      <c r="T179" s="123">
        <f>T180+T196+T213+T238</f>
        <v>0</v>
      </c>
      <c r="AR179" s="117" t="s">
        <v>81</v>
      </c>
      <c r="AT179" s="124" t="s">
        <v>70</v>
      </c>
      <c r="AU179" s="124" t="s">
        <v>71</v>
      </c>
      <c r="AY179" s="117" t="s">
        <v>137</v>
      </c>
      <c r="BK179" s="125">
        <f>BK180+BK196+BK213+BK238</f>
        <v>0</v>
      </c>
    </row>
    <row r="180" spans="2:65" s="11" customFormat="1" ht="22.9" customHeight="1">
      <c r="B180" s="116"/>
      <c r="D180" s="117" t="s">
        <v>70</v>
      </c>
      <c r="E180" s="126" t="s">
        <v>1156</v>
      </c>
      <c r="F180" s="126" t="s">
        <v>1157</v>
      </c>
      <c r="I180" s="119"/>
      <c r="J180" s="127">
        <f>BK180</f>
        <v>0</v>
      </c>
      <c r="L180" s="116"/>
      <c r="M180" s="121"/>
      <c r="P180" s="122">
        <f>SUM(P181:P195)</f>
        <v>0</v>
      </c>
      <c r="R180" s="122">
        <f>SUM(R181:R195)</f>
        <v>1.6580000000000001E-2</v>
      </c>
      <c r="T180" s="123">
        <f>SUM(T181:T195)</f>
        <v>0</v>
      </c>
      <c r="AR180" s="117" t="s">
        <v>81</v>
      </c>
      <c r="AT180" s="124" t="s">
        <v>70</v>
      </c>
      <c r="AU180" s="124" t="s">
        <v>79</v>
      </c>
      <c r="AY180" s="117" t="s">
        <v>137</v>
      </c>
      <c r="BK180" s="125">
        <f>SUM(BK181:BK195)</f>
        <v>0</v>
      </c>
    </row>
    <row r="181" spans="2:65" s="1" customFormat="1" ht="16.5" customHeight="1">
      <c r="B181" s="33"/>
      <c r="C181" s="128" t="s">
        <v>327</v>
      </c>
      <c r="D181" s="128" t="s">
        <v>139</v>
      </c>
      <c r="E181" s="129" t="s">
        <v>1158</v>
      </c>
      <c r="F181" s="130" t="s">
        <v>1159</v>
      </c>
      <c r="G181" s="131" t="s">
        <v>302</v>
      </c>
      <c r="H181" s="132">
        <v>2</v>
      </c>
      <c r="I181" s="133"/>
      <c r="J181" s="134">
        <f>ROUND(I181*H181,2)</f>
        <v>0</v>
      </c>
      <c r="K181" s="130" t="s">
        <v>143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5.5000000000000003E-4</v>
      </c>
      <c r="R181" s="137">
        <f>Q181*H181</f>
        <v>1.1000000000000001E-3</v>
      </c>
      <c r="S181" s="137">
        <v>0</v>
      </c>
      <c r="T181" s="138">
        <f>S181*H181</f>
        <v>0</v>
      </c>
      <c r="AR181" s="139" t="s">
        <v>247</v>
      </c>
      <c r="AT181" s="139" t="s">
        <v>139</v>
      </c>
      <c r="AU181" s="139" t="s">
        <v>81</v>
      </c>
      <c r="AY181" s="18" t="s">
        <v>137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81</v>
      </c>
      <c r="BK181" s="140">
        <f>ROUND(I181*H181,2)</f>
        <v>0</v>
      </c>
      <c r="BL181" s="18" t="s">
        <v>247</v>
      </c>
      <c r="BM181" s="139" t="s">
        <v>1160</v>
      </c>
    </row>
    <row r="182" spans="2:65" s="1" customFormat="1" ht="11.25">
      <c r="B182" s="33"/>
      <c r="D182" s="141" t="s">
        <v>146</v>
      </c>
      <c r="F182" s="142" t="s">
        <v>1161</v>
      </c>
      <c r="I182" s="143"/>
      <c r="L182" s="33"/>
      <c r="M182" s="144"/>
      <c r="T182" s="54"/>
      <c r="AT182" s="18" t="s">
        <v>146</v>
      </c>
      <c r="AU182" s="18" t="s">
        <v>81</v>
      </c>
    </row>
    <row r="183" spans="2:65" s="1" customFormat="1" ht="16.5" customHeight="1">
      <c r="B183" s="33"/>
      <c r="C183" s="128" t="s">
        <v>338</v>
      </c>
      <c r="D183" s="128" t="s">
        <v>139</v>
      </c>
      <c r="E183" s="129" t="s">
        <v>1162</v>
      </c>
      <c r="F183" s="130" t="s">
        <v>1163</v>
      </c>
      <c r="G183" s="131" t="s">
        <v>302</v>
      </c>
      <c r="H183" s="132">
        <v>7</v>
      </c>
      <c r="I183" s="133"/>
      <c r="J183" s="134">
        <f>ROUND(I183*H183,2)</f>
        <v>0</v>
      </c>
      <c r="K183" s="130" t="s">
        <v>143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1.0399999999999999E-3</v>
      </c>
      <c r="R183" s="137">
        <f>Q183*H183</f>
        <v>7.2799999999999991E-3</v>
      </c>
      <c r="S183" s="137">
        <v>0</v>
      </c>
      <c r="T183" s="138">
        <f>S183*H183</f>
        <v>0</v>
      </c>
      <c r="AR183" s="139" t="s">
        <v>247</v>
      </c>
      <c r="AT183" s="139" t="s">
        <v>139</v>
      </c>
      <c r="AU183" s="139" t="s">
        <v>81</v>
      </c>
      <c r="AY183" s="18" t="s">
        <v>137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81</v>
      </c>
      <c r="BK183" s="140">
        <f>ROUND(I183*H183,2)</f>
        <v>0</v>
      </c>
      <c r="BL183" s="18" t="s">
        <v>247</v>
      </c>
      <c r="BM183" s="139" t="s">
        <v>1164</v>
      </c>
    </row>
    <row r="184" spans="2:65" s="1" customFormat="1" ht="11.25">
      <c r="B184" s="33"/>
      <c r="D184" s="141" t="s">
        <v>146</v>
      </c>
      <c r="F184" s="142" t="s">
        <v>1165</v>
      </c>
      <c r="I184" s="143"/>
      <c r="L184" s="33"/>
      <c r="M184" s="144"/>
      <c r="T184" s="54"/>
      <c r="AT184" s="18" t="s">
        <v>146</v>
      </c>
      <c r="AU184" s="18" t="s">
        <v>81</v>
      </c>
    </row>
    <row r="185" spans="2:65" s="1" customFormat="1" ht="16.5" customHeight="1">
      <c r="B185" s="33"/>
      <c r="C185" s="128" t="s">
        <v>343</v>
      </c>
      <c r="D185" s="128" t="s">
        <v>139</v>
      </c>
      <c r="E185" s="129" t="s">
        <v>1166</v>
      </c>
      <c r="F185" s="130" t="s">
        <v>1167</v>
      </c>
      <c r="G185" s="131" t="s">
        <v>302</v>
      </c>
      <c r="H185" s="132">
        <v>2</v>
      </c>
      <c r="I185" s="133"/>
      <c r="J185" s="134">
        <f>ROUND(I185*H185,2)</f>
        <v>0</v>
      </c>
      <c r="K185" s="130" t="s">
        <v>143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1.8699999999999999E-3</v>
      </c>
      <c r="R185" s="137">
        <f>Q185*H185</f>
        <v>3.7399999999999998E-3</v>
      </c>
      <c r="S185" s="137">
        <v>0</v>
      </c>
      <c r="T185" s="138">
        <f>S185*H185</f>
        <v>0</v>
      </c>
      <c r="AR185" s="139" t="s">
        <v>247</v>
      </c>
      <c r="AT185" s="139" t="s">
        <v>139</v>
      </c>
      <c r="AU185" s="139" t="s">
        <v>81</v>
      </c>
      <c r="AY185" s="18" t="s">
        <v>137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81</v>
      </c>
      <c r="BK185" s="140">
        <f>ROUND(I185*H185,2)</f>
        <v>0</v>
      </c>
      <c r="BL185" s="18" t="s">
        <v>247</v>
      </c>
      <c r="BM185" s="139" t="s">
        <v>1168</v>
      </c>
    </row>
    <row r="186" spans="2:65" s="1" customFormat="1" ht="11.25">
      <c r="B186" s="33"/>
      <c r="D186" s="141" t="s">
        <v>146</v>
      </c>
      <c r="F186" s="142" t="s">
        <v>1169</v>
      </c>
      <c r="I186" s="143"/>
      <c r="L186" s="33"/>
      <c r="M186" s="144"/>
      <c r="T186" s="54"/>
      <c r="AT186" s="18" t="s">
        <v>146</v>
      </c>
      <c r="AU186" s="18" t="s">
        <v>81</v>
      </c>
    </row>
    <row r="187" spans="2:65" s="1" customFormat="1" ht="16.5" customHeight="1">
      <c r="B187" s="33"/>
      <c r="C187" s="128" t="s">
        <v>351</v>
      </c>
      <c r="D187" s="128" t="s">
        <v>139</v>
      </c>
      <c r="E187" s="129" t="s">
        <v>1170</v>
      </c>
      <c r="F187" s="130" t="s">
        <v>1171</v>
      </c>
      <c r="G187" s="131" t="s">
        <v>273</v>
      </c>
      <c r="H187" s="132">
        <v>2</v>
      </c>
      <c r="I187" s="133"/>
      <c r="J187" s="134">
        <f>ROUND(I187*H187,2)</f>
        <v>0</v>
      </c>
      <c r="K187" s="130" t="s">
        <v>143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1.48E-3</v>
      </c>
      <c r="R187" s="137">
        <f>Q187*H187</f>
        <v>2.96E-3</v>
      </c>
      <c r="S187" s="137">
        <v>0</v>
      </c>
      <c r="T187" s="138">
        <f>S187*H187</f>
        <v>0</v>
      </c>
      <c r="AR187" s="139" t="s">
        <v>247</v>
      </c>
      <c r="AT187" s="139" t="s">
        <v>139</v>
      </c>
      <c r="AU187" s="139" t="s">
        <v>81</v>
      </c>
      <c r="AY187" s="18" t="s">
        <v>137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81</v>
      </c>
      <c r="BK187" s="140">
        <f>ROUND(I187*H187,2)</f>
        <v>0</v>
      </c>
      <c r="BL187" s="18" t="s">
        <v>247</v>
      </c>
      <c r="BM187" s="139" t="s">
        <v>1172</v>
      </c>
    </row>
    <row r="188" spans="2:65" s="1" customFormat="1" ht="11.25">
      <c r="B188" s="33"/>
      <c r="D188" s="141" t="s">
        <v>146</v>
      </c>
      <c r="F188" s="142" t="s">
        <v>1173</v>
      </c>
      <c r="I188" s="143"/>
      <c r="L188" s="33"/>
      <c r="M188" s="144"/>
      <c r="T188" s="54"/>
      <c r="AT188" s="18" t="s">
        <v>146</v>
      </c>
      <c r="AU188" s="18" t="s">
        <v>81</v>
      </c>
    </row>
    <row r="189" spans="2:65" s="1" customFormat="1" ht="16.5" customHeight="1">
      <c r="B189" s="33"/>
      <c r="C189" s="128" t="s">
        <v>357</v>
      </c>
      <c r="D189" s="128" t="s">
        <v>139</v>
      </c>
      <c r="E189" s="129" t="s">
        <v>1174</v>
      </c>
      <c r="F189" s="130" t="s">
        <v>1175</v>
      </c>
      <c r="G189" s="131" t="s">
        <v>273</v>
      </c>
      <c r="H189" s="132">
        <v>1</v>
      </c>
      <c r="I189" s="133"/>
      <c r="J189" s="134">
        <f>ROUND(I189*H189,2)</f>
        <v>0</v>
      </c>
      <c r="K189" s="130" t="s">
        <v>143</v>
      </c>
      <c r="L189" s="33"/>
      <c r="M189" s="135" t="s">
        <v>19</v>
      </c>
      <c r="N189" s="136" t="s">
        <v>43</v>
      </c>
      <c r="P189" s="137">
        <f>O189*H189</f>
        <v>0</v>
      </c>
      <c r="Q189" s="137">
        <v>1.5E-3</v>
      </c>
      <c r="R189" s="137">
        <f>Q189*H189</f>
        <v>1.5E-3</v>
      </c>
      <c r="S189" s="137">
        <v>0</v>
      </c>
      <c r="T189" s="138">
        <f>S189*H189</f>
        <v>0</v>
      </c>
      <c r="AR189" s="139" t="s">
        <v>247</v>
      </c>
      <c r="AT189" s="139" t="s">
        <v>139</v>
      </c>
      <c r="AU189" s="139" t="s">
        <v>81</v>
      </c>
      <c r="AY189" s="18" t="s">
        <v>137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81</v>
      </c>
      <c r="BK189" s="140">
        <f>ROUND(I189*H189,2)</f>
        <v>0</v>
      </c>
      <c r="BL189" s="18" t="s">
        <v>247</v>
      </c>
      <c r="BM189" s="139" t="s">
        <v>1176</v>
      </c>
    </row>
    <row r="190" spans="2:65" s="1" customFormat="1" ht="11.25">
      <c r="B190" s="33"/>
      <c r="D190" s="141" t="s">
        <v>146</v>
      </c>
      <c r="F190" s="142" t="s">
        <v>1177</v>
      </c>
      <c r="I190" s="143"/>
      <c r="L190" s="33"/>
      <c r="M190" s="144"/>
      <c r="T190" s="54"/>
      <c r="AT190" s="18" t="s">
        <v>146</v>
      </c>
      <c r="AU190" s="18" t="s">
        <v>81</v>
      </c>
    </row>
    <row r="191" spans="2:65" s="1" customFormat="1" ht="16.5" customHeight="1">
      <c r="B191" s="33"/>
      <c r="C191" s="128" t="s">
        <v>366</v>
      </c>
      <c r="D191" s="128" t="s">
        <v>139</v>
      </c>
      <c r="E191" s="129" t="s">
        <v>1178</v>
      </c>
      <c r="F191" s="130" t="s">
        <v>1179</v>
      </c>
      <c r="G191" s="131" t="s">
        <v>302</v>
      </c>
      <c r="H191" s="132">
        <v>11</v>
      </c>
      <c r="I191" s="133"/>
      <c r="J191" s="134">
        <f>ROUND(I191*H191,2)</f>
        <v>0</v>
      </c>
      <c r="K191" s="130" t="s">
        <v>143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247</v>
      </c>
      <c r="AT191" s="139" t="s">
        <v>139</v>
      </c>
      <c r="AU191" s="139" t="s">
        <v>81</v>
      </c>
      <c r="AY191" s="18" t="s">
        <v>137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81</v>
      </c>
      <c r="BK191" s="140">
        <f>ROUND(I191*H191,2)</f>
        <v>0</v>
      </c>
      <c r="BL191" s="18" t="s">
        <v>247</v>
      </c>
      <c r="BM191" s="139" t="s">
        <v>1180</v>
      </c>
    </row>
    <row r="192" spans="2:65" s="1" customFormat="1" ht="11.25">
      <c r="B192" s="33"/>
      <c r="D192" s="141" t="s">
        <v>146</v>
      </c>
      <c r="F192" s="142" t="s">
        <v>1181</v>
      </c>
      <c r="I192" s="143"/>
      <c r="L192" s="33"/>
      <c r="M192" s="144"/>
      <c r="T192" s="54"/>
      <c r="AT192" s="18" t="s">
        <v>146</v>
      </c>
      <c r="AU192" s="18" t="s">
        <v>81</v>
      </c>
    </row>
    <row r="193" spans="2:65" s="13" customFormat="1" ht="11.25">
      <c r="B193" s="152"/>
      <c r="D193" s="146" t="s">
        <v>148</v>
      </c>
      <c r="E193" s="153" t="s">
        <v>19</v>
      </c>
      <c r="F193" s="154" t="s">
        <v>215</v>
      </c>
      <c r="H193" s="155">
        <v>11</v>
      </c>
      <c r="I193" s="156"/>
      <c r="L193" s="152"/>
      <c r="M193" s="157"/>
      <c r="T193" s="158"/>
      <c r="AT193" s="153" t="s">
        <v>148</v>
      </c>
      <c r="AU193" s="153" t="s">
        <v>81</v>
      </c>
      <c r="AV193" s="13" t="s">
        <v>81</v>
      </c>
      <c r="AW193" s="13" t="s">
        <v>32</v>
      </c>
      <c r="AX193" s="13" t="s">
        <v>79</v>
      </c>
      <c r="AY193" s="153" t="s">
        <v>137</v>
      </c>
    </row>
    <row r="194" spans="2:65" s="1" customFormat="1" ht="24.2" customHeight="1">
      <c r="B194" s="33"/>
      <c r="C194" s="128" t="s">
        <v>373</v>
      </c>
      <c r="D194" s="128" t="s">
        <v>139</v>
      </c>
      <c r="E194" s="129" t="s">
        <v>1182</v>
      </c>
      <c r="F194" s="130" t="s">
        <v>1183</v>
      </c>
      <c r="G194" s="131" t="s">
        <v>182</v>
      </c>
      <c r="H194" s="132">
        <v>1.7000000000000001E-2</v>
      </c>
      <c r="I194" s="133"/>
      <c r="J194" s="134">
        <f>ROUND(I194*H194,2)</f>
        <v>0</v>
      </c>
      <c r="K194" s="130" t="s">
        <v>143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247</v>
      </c>
      <c r="AT194" s="139" t="s">
        <v>139</v>
      </c>
      <c r="AU194" s="139" t="s">
        <v>81</v>
      </c>
      <c r="AY194" s="18" t="s">
        <v>137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81</v>
      </c>
      <c r="BK194" s="140">
        <f>ROUND(I194*H194,2)</f>
        <v>0</v>
      </c>
      <c r="BL194" s="18" t="s">
        <v>247</v>
      </c>
      <c r="BM194" s="139" t="s">
        <v>1184</v>
      </c>
    </row>
    <row r="195" spans="2:65" s="1" customFormat="1" ht="11.25">
      <c r="B195" s="33"/>
      <c r="D195" s="141" t="s">
        <v>146</v>
      </c>
      <c r="F195" s="142" t="s">
        <v>1185</v>
      </c>
      <c r="I195" s="143"/>
      <c r="L195" s="33"/>
      <c r="M195" s="144"/>
      <c r="T195" s="54"/>
      <c r="AT195" s="18" t="s">
        <v>146</v>
      </c>
      <c r="AU195" s="18" t="s">
        <v>81</v>
      </c>
    </row>
    <row r="196" spans="2:65" s="11" customFormat="1" ht="22.9" customHeight="1">
      <c r="B196" s="116"/>
      <c r="D196" s="117" t="s">
        <v>70</v>
      </c>
      <c r="E196" s="126" t="s">
        <v>1186</v>
      </c>
      <c r="F196" s="126" t="s">
        <v>1187</v>
      </c>
      <c r="I196" s="119"/>
      <c r="J196" s="127">
        <f>BK196</f>
        <v>0</v>
      </c>
      <c r="L196" s="116"/>
      <c r="M196" s="121"/>
      <c r="P196" s="122">
        <f>SUM(P197:P212)</f>
        <v>0</v>
      </c>
      <c r="R196" s="122">
        <f>SUM(R197:R212)</f>
        <v>1.4999999999999998E-2</v>
      </c>
      <c r="T196" s="123">
        <f>SUM(T197:T212)</f>
        <v>0</v>
      </c>
      <c r="AR196" s="117" t="s">
        <v>81</v>
      </c>
      <c r="AT196" s="124" t="s">
        <v>70</v>
      </c>
      <c r="AU196" s="124" t="s">
        <v>79</v>
      </c>
      <c r="AY196" s="117" t="s">
        <v>137</v>
      </c>
      <c r="BK196" s="125">
        <f>SUM(BK197:BK212)</f>
        <v>0</v>
      </c>
    </row>
    <row r="197" spans="2:65" s="1" customFormat="1" ht="21.75" customHeight="1">
      <c r="B197" s="33"/>
      <c r="C197" s="128" t="s">
        <v>379</v>
      </c>
      <c r="D197" s="128" t="s">
        <v>139</v>
      </c>
      <c r="E197" s="129" t="s">
        <v>1188</v>
      </c>
      <c r="F197" s="130" t="s">
        <v>1189</v>
      </c>
      <c r="G197" s="131" t="s">
        <v>302</v>
      </c>
      <c r="H197" s="132">
        <v>6</v>
      </c>
      <c r="I197" s="133"/>
      <c r="J197" s="134">
        <f>ROUND(I197*H197,2)</f>
        <v>0</v>
      </c>
      <c r="K197" s="130" t="s">
        <v>143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9.7999999999999997E-4</v>
      </c>
      <c r="R197" s="137">
        <f>Q197*H197</f>
        <v>5.8799999999999998E-3</v>
      </c>
      <c r="S197" s="137">
        <v>0</v>
      </c>
      <c r="T197" s="138">
        <f>S197*H197</f>
        <v>0</v>
      </c>
      <c r="AR197" s="139" t="s">
        <v>247</v>
      </c>
      <c r="AT197" s="139" t="s">
        <v>139</v>
      </c>
      <c r="AU197" s="139" t="s">
        <v>81</v>
      </c>
      <c r="AY197" s="18" t="s">
        <v>137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81</v>
      </c>
      <c r="BK197" s="140">
        <f>ROUND(I197*H197,2)</f>
        <v>0</v>
      </c>
      <c r="BL197" s="18" t="s">
        <v>247</v>
      </c>
      <c r="BM197" s="139" t="s">
        <v>1190</v>
      </c>
    </row>
    <row r="198" spans="2:65" s="1" customFormat="1" ht="11.25">
      <c r="B198" s="33"/>
      <c r="D198" s="141" t="s">
        <v>146</v>
      </c>
      <c r="F198" s="142" t="s">
        <v>1191</v>
      </c>
      <c r="I198" s="143"/>
      <c r="L198" s="33"/>
      <c r="M198" s="144"/>
      <c r="T198" s="54"/>
      <c r="AT198" s="18" t="s">
        <v>146</v>
      </c>
      <c r="AU198" s="18" t="s">
        <v>81</v>
      </c>
    </row>
    <row r="199" spans="2:65" s="1" customFormat="1" ht="21.75" customHeight="1">
      <c r="B199" s="33"/>
      <c r="C199" s="128" t="s">
        <v>390</v>
      </c>
      <c r="D199" s="128" t="s">
        <v>139</v>
      </c>
      <c r="E199" s="129" t="s">
        <v>1192</v>
      </c>
      <c r="F199" s="130" t="s">
        <v>1193</v>
      </c>
      <c r="G199" s="131" t="s">
        <v>302</v>
      </c>
      <c r="H199" s="132">
        <v>4</v>
      </c>
      <c r="I199" s="133"/>
      <c r="J199" s="134">
        <f>ROUND(I199*H199,2)</f>
        <v>0</v>
      </c>
      <c r="K199" s="130" t="s">
        <v>143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1.2600000000000001E-3</v>
      </c>
      <c r="R199" s="137">
        <f>Q199*H199</f>
        <v>5.0400000000000002E-3</v>
      </c>
      <c r="S199" s="137">
        <v>0</v>
      </c>
      <c r="T199" s="138">
        <f>S199*H199</f>
        <v>0</v>
      </c>
      <c r="AR199" s="139" t="s">
        <v>247</v>
      </c>
      <c r="AT199" s="139" t="s">
        <v>139</v>
      </c>
      <c r="AU199" s="139" t="s">
        <v>81</v>
      </c>
      <c r="AY199" s="18" t="s">
        <v>137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81</v>
      </c>
      <c r="BK199" s="140">
        <f>ROUND(I199*H199,2)</f>
        <v>0</v>
      </c>
      <c r="BL199" s="18" t="s">
        <v>247</v>
      </c>
      <c r="BM199" s="139" t="s">
        <v>1194</v>
      </c>
    </row>
    <row r="200" spans="2:65" s="1" customFormat="1" ht="11.25">
      <c r="B200" s="33"/>
      <c r="D200" s="141" t="s">
        <v>146</v>
      </c>
      <c r="F200" s="142" t="s">
        <v>1195</v>
      </c>
      <c r="I200" s="143"/>
      <c r="L200" s="33"/>
      <c r="M200" s="144"/>
      <c r="T200" s="54"/>
      <c r="AT200" s="18" t="s">
        <v>146</v>
      </c>
      <c r="AU200" s="18" t="s">
        <v>81</v>
      </c>
    </row>
    <row r="201" spans="2:65" s="1" customFormat="1" ht="33" customHeight="1">
      <c r="B201" s="33"/>
      <c r="C201" s="128" t="s">
        <v>395</v>
      </c>
      <c r="D201" s="128" t="s">
        <v>139</v>
      </c>
      <c r="E201" s="129" t="s">
        <v>1196</v>
      </c>
      <c r="F201" s="130" t="s">
        <v>1197</v>
      </c>
      <c r="G201" s="131" t="s">
        <v>302</v>
      </c>
      <c r="H201" s="132">
        <v>12</v>
      </c>
      <c r="I201" s="133"/>
      <c r="J201" s="134">
        <f>ROUND(I201*H201,2)</f>
        <v>0</v>
      </c>
      <c r="K201" s="130" t="s">
        <v>143</v>
      </c>
      <c r="L201" s="33"/>
      <c r="M201" s="135" t="s">
        <v>19</v>
      </c>
      <c r="N201" s="136" t="s">
        <v>43</v>
      </c>
      <c r="P201" s="137">
        <f>O201*H201</f>
        <v>0</v>
      </c>
      <c r="Q201" s="137">
        <v>2.0000000000000001E-4</v>
      </c>
      <c r="R201" s="137">
        <f>Q201*H201</f>
        <v>2.4000000000000002E-3</v>
      </c>
      <c r="S201" s="137">
        <v>0</v>
      </c>
      <c r="T201" s="138">
        <f>S201*H201</f>
        <v>0</v>
      </c>
      <c r="AR201" s="139" t="s">
        <v>247</v>
      </c>
      <c r="AT201" s="139" t="s">
        <v>139</v>
      </c>
      <c r="AU201" s="139" t="s">
        <v>81</v>
      </c>
      <c r="AY201" s="18" t="s">
        <v>137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81</v>
      </c>
      <c r="BK201" s="140">
        <f>ROUND(I201*H201,2)</f>
        <v>0</v>
      </c>
      <c r="BL201" s="18" t="s">
        <v>247</v>
      </c>
      <c r="BM201" s="139" t="s">
        <v>1198</v>
      </c>
    </row>
    <row r="202" spans="2:65" s="1" customFormat="1" ht="11.25">
      <c r="B202" s="33"/>
      <c r="D202" s="141" t="s">
        <v>146</v>
      </c>
      <c r="F202" s="142" t="s">
        <v>1199</v>
      </c>
      <c r="I202" s="143"/>
      <c r="L202" s="33"/>
      <c r="M202" s="144"/>
      <c r="T202" s="54"/>
      <c r="AT202" s="18" t="s">
        <v>146</v>
      </c>
      <c r="AU202" s="18" t="s">
        <v>81</v>
      </c>
    </row>
    <row r="203" spans="2:65" s="1" customFormat="1" ht="21.75" customHeight="1">
      <c r="B203" s="33"/>
      <c r="C203" s="128" t="s">
        <v>409</v>
      </c>
      <c r="D203" s="128" t="s">
        <v>139</v>
      </c>
      <c r="E203" s="129" t="s">
        <v>1200</v>
      </c>
      <c r="F203" s="130" t="s">
        <v>1201</v>
      </c>
      <c r="G203" s="131" t="s">
        <v>302</v>
      </c>
      <c r="H203" s="132">
        <v>10</v>
      </c>
      <c r="I203" s="133"/>
      <c r="J203" s="134">
        <f>ROUND(I203*H203,2)</f>
        <v>0</v>
      </c>
      <c r="K203" s="130" t="s">
        <v>143</v>
      </c>
      <c r="L203" s="33"/>
      <c r="M203" s="135" t="s">
        <v>19</v>
      </c>
      <c r="N203" s="136" t="s">
        <v>43</v>
      </c>
      <c r="P203" s="137">
        <f>O203*H203</f>
        <v>0</v>
      </c>
      <c r="Q203" s="137">
        <v>1.0000000000000001E-5</v>
      </c>
      <c r="R203" s="137">
        <f>Q203*H203</f>
        <v>1E-4</v>
      </c>
      <c r="S203" s="137">
        <v>0</v>
      </c>
      <c r="T203" s="138">
        <f>S203*H203</f>
        <v>0</v>
      </c>
      <c r="AR203" s="139" t="s">
        <v>247</v>
      </c>
      <c r="AT203" s="139" t="s">
        <v>139</v>
      </c>
      <c r="AU203" s="139" t="s">
        <v>81</v>
      </c>
      <c r="AY203" s="18" t="s">
        <v>137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81</v>
      </c>
      <c r="BK203" s="140">
        <f>ROUND(I203*H203,2)</f>
        <v>0</v>
      </c>
      <c r="BL203" s="18" t="s">
        <v>247</v>
      </c>
      <c r="BM203" s="139" t="s">
        <v>1202</v>
      </c>
    </row>
    <row r="204" spans="2:65" s="1" customFormat="1" ht="11.25">
      <c r="B204" s="33"/>
      <c r="D204" s="141" t="s">
        <v>146</v>
      </c>
      <c r="F204" s="142" t="s">
        <v>1203</v>
      </c>
      <c r="I204" s="143"/>
      <c r="L204" s="33"/>
      <c r="M204" s="144"/>
      <c r="T204" s="54"/>
      <c r="AT204" s="18" t="s">
        <v>146</v>
      </c>
      <c r="AU204" s="18" t="s">
        <v>81</v>
      </c>
    </row>
    <row r="205" spans="2:65" s="1" customFormat="1" ht="24.2" customHeight="1">
      <c r="B205" s="33"/>
      <c r="C205" s="128" t="s">
        <v>413</v>
      </c>
      <c r="D205" s="128" t="s">
        <v>139</v>
      </c>
      <c r="E205" s="129" t="s">
        <v>1204</v>
      </c>
      <c r="F205" s="130" t="s">
        <v>1205</v>
      </c>
      <c r="G205" s="131" t="s">
        <v>302</v>
      </c>
      <c r="H205" s="132">
        <v>10</v>
      </c>
      <c r="I205" s="133"/>
      <c r="J205" s="134">
        <f>ROUND(I205*H205,2)</f>
        <v>0</v>
      </c>
      <c r="K205" s="130" t="s">
        <v>143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2.0000000000000002E-5</v>
      </c>
      <c r="R205" s="137">
        <f>Q205*H205</f>
        <v>2.0000000000000001E-4</v>
      </c>
      <c r="S205" s="137">
        <v>0</v>
      </c>
      <c r="T205" s="138">
        <f>S205*H205</f>
        <v>0</v>
      </c>
      <c r="AR205" s="139" t="s">
        <v>247</v>
      </c>
      <c r="AT205" s="139" t="s">
        <v>139</v>
      </c>
      <c r="AU205" s="139" t="s">
        <v>81</v>
      </c>
      <c r="AY205" s="18" t="s">
        <v>137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81</v>
      </c>
      <c r="BK205" s="140">
        <f>ROUND(I205*H205,2)</f>
        <v>0</v>
      </c>
      <c r="BL205" s="18" t="s">
        <v>247</v>
      </c>
      <c r="BM205" s="139" t="s">
        <v>1206</v>
      </c>
    </row>
    <row r="206" spans="2:65" s="1" customFormat="1" ht="11.25">
      <c r="B206" s="33"/>
      <c r="D206" s="141" t="s">
        <v>146</v>
      </c>
      <c r="F206" s="142" t="s">
        <v>1207</v>
      </c>
      <c r="I206" s="143"/>
      <c r="L206" s="33"/>
      <c r="M206" s="144"/>
      <c r="T206" s="54"/>
      <c r="AT206" s="18" t="s">
        <v>146</v>
      </c>
      <c r="AU206" s="18" t="s">
        <v>81</v>
      </c>
    </row>
    <row r="207" spans="2:65" s="1" customFormat="1" ht="16.5" customHeight="1">
      <c r="B207" s="33"/>
      <c r="C207" s="128" t="s">
        <v>418</v>
      </c>
      <c r="D207" s="128" t="s">
        <v>139</v>
      </c>
      <c r="E207" s="129" t="s">
        <v>1208</v>
      </c>
      <c r="F207" s="130" t="s">
        <v>1209</v>
      </c>
      <c r="G207" s="131" t="s">
        <v>273</v>
      </c>
      <c r="H207" s="132">
        <v>1</v>
      </c>
      <c r="I207" s="133"/>
      <c r="J207" s="134">
        <f>ROUND(I207*H207,2)</f>
        <v>0</v>
      </c>
      <c r="K207" s="130" t="s">
        <v>19</v>
      </c>
      <c r="L207" s="33"/>
      <c r="M207" s="135" t="s">
        <v>19</v>
      </c>
      <c r="N207" s="136" t="s">
        <v>43</v>
      </c>
      <c r="P207" s="137">
        <f>O207*H207</f>
        <v>0</v>
      </c>
      <c r="Q207" s="137">
        <v>2.2000000000000001E-4</v>
      </c>
      <c r="R207" s="137">
        <f>Q207*H207</f>
        <v>2.2000000000000001E-4</v>
      </c>
      <c r="S207" s="137">
        <v>0</v>
      </c>
      <c r="T207" s="138">
        <f>S207*H207</f>
        <v>0</v>
      </c>
      <c r="AR207" s="139" t="s">
        <v>247</v>
      </c>
      <c r="AT207" s="139" t="s">
        <v>139</v>
      </c>
      <c r="AU207" s="139" t="s">
        <v>81</v>
      </c>
      <c r="AY207" s="18" t="s">
        <v>137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81</v>
      </c>
      <c r="BK207" s="140">
        <f>ROUND(I207*H207,2)</f>
        <v>0</v>
      </c>
      <c r="BL207" s="18" t="s">
        <v>247</v>
      </c>
      <c r="BM207" s="139" t="s">
        <v>1210</v>
      </c>
    </row>
    <row r="208" spans="2:65" s="1" customFormat="1" ht="16.5" customHeight="1">
      <c r="B208" s="33"/>
      <c r="C208" s="128" t="s">
        <v>423</v>
      </c>
      <c r="D208" s="128" t="s">
        <v>139</v>
      </c>
      <c r="E208" s="129" t="s">
        <v>1211</v>
      </c>
      <c r="F208" s="130" t="s">
        <v>1212</v>
      </c>
      <c r="G208" s="131" t="s">
        <v>273</v>
      </c>
      <c r="H208" s="132">
        <v>4</v>
      </c>
      <c r="I208" s="133"/>
      <c r="J208" s="134">
        <f>ROUND(I208*H208,2)</f>
        <v>0</v>
      </c>
      <c r="K208" s="130" t="s">
        <v>19</v>
      </c>
      <c r="L208" s="33"/>
      <c r="M208" s="135" t="s">
        <v>19</v>
      </c>
      <c r="N208" s="136" t="s">
        <v>43</v>
      </c>
      <c r="P208" s="137">
        <f>O208*H208</f>
        <v>0</v>
      </c>
      <c r="Q208" s="137">
        <v>2.9E-4</v>
      </c>
      <c r="R208" s="137">
        <f>Q208*H208</f>
        <v>1.16E-3</v>
      </c>
      <c r="S208" s="137">
        <v>0</v>
      </c>
      <c r="T208" s="138">
        <f>S208*H208</f>
        <v>0</v>
      </c>
      <c r="AR208" s="139" t="s">
        <v>247</v>
      </c>
      <c r="AT208" s="139" t="s">
        <v>139</v>
      </c>
      <c r="AU208" s="139" t="s">
        <v>81</v>
      </c>
      <c r="AY208" s="18" t="s">
        <v>137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81</v>
      </c>
      <c r="BK208" s="140">
        <f>ROUND(I208*H208,2)</f>
        <v>0</v>
      </c>
      <c r="BL208" s="18" t="s">
        <v>247</v>
      </c>
      <c r="BM208" s="139" t="s">
        <v>1213</v>
      </c>
    </row>
    <row r="209" spans="2:65" s="1" customFormat="1" ht="16.5" customHeight="1">
      <c r="B209" s="33"/>
      <c r="C209" s="128" t="s">
        <v>428</v>
      </c>
      <c r="D209" s="128" t="s">
        <v>139</v>
      </c>
      <c r="E209" s="129" t="s">
        <v>1214</v>
      </c>
      <c r="F209" s="130" t="s">
        <v>1215</v>
      </c>
      <c r="G209" s="131" t="s">
        <v>302</v>
      </c>
      <c r="H209" s="132">
        <v>5</v>
      </c>
      <c r="I209" s="133"/>
      <c r="J209" s="134">
        <f>ROUND(I209*H209,2)</f>
        <v>0</v>
      </c>
      <c r="K209" s="130" t="s">
        <v>19</v>
      </c>
      <c r="L209" s="33"/>
      <c r="M209" s="135" t="s">
        <v>19</v>
      </c>
      <c r="N209" s="136" t="s">
        <v>43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247</v>
      </c>
      <c r="AT209" s="139" t="s">
        <v>139</v>
      </c>
      <c r="AU209" s="139" t="s">
        <v>81</v>
      </c>
      <c r="AY209" s="18" t="s">
        <v>137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81</v>
      </c>
      <c r="BK209" s="140">
        <f>ROUND(I209*H209,2)</f>
        <v>0</v>
      </c>
      <c r="BL209" s="18" t="s">
        <v>247</v>
      </c>
      <c r="BM209" s="139" t="s">
        <v>1216</v>
      </c>
    </row>
    <row r="210" spans="2:65" s="1" customFormat="1" ht="16.5" customHeight="1">
      <c r="B210" s="33"/>
      <c r="C210" s="128" t="s">
        <v>433</v>
      </c>
      <c r="D210" s="128" t="s">
        <v>139</v>
      </c>
      <c r="E210" s="129" t="s">
        <v>1217</v>
      </c>
      <c r="F210" s="130" t="s">
        <v>1218</v>
      </c>
      <c r="G210" s="131" t="s">
        <v>1219</v>
      </c>
      <c r="H210" s="132">
        <v>1</v>
      </c>
      <c r="I210" s="133"/>
      <c r="J210" s="134">
        <f>ROUND(I210*H210,2)</f>
        <v>0</v>
      </c>
      <c r="K210" s="130" t="s">
        <v>19</v>
      </c>
      <c r="L210" s="33"/>
      <c r="M210" s="135" t="s">
        <v>19</v>
      </c>
      <c r="N210" s="136" t="s">
        <v>43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247</v>
      </c>
      <c r="AT210" s="139" t="s">
        <v>139</v>
      </c>
      <c r="AU210" s="139" t="s">
        <v>81</v>
      </c>
      <c r="AY210" s="18" t="s">
        <v>137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81</v>
      </c>
      <c r="BK210" s="140">
        <f>ROUND(I210*H210,2)</f>
        <v>0</v>
      </c>
      <c r="BL210" s="18" t="s">
        <v>247</v>
      </c>
      <c r="BM210" s="139" t="s">
        <v>1220</v>
      </c>
    </row>
    <row r="211" spans="2:65" s="1" customFormat="1" ht="24.2" customHeight="1">
      <c r="B211" s="33"/>
      <c r="C211" s="128" t="s">
        <v>439</v>
      </c>
      <c r="D211" s="128" t="s">
        <v>139</v>
      </c>
      <c r="E211" s="129" t="s">
        <v>1221</v>
      </c>
      <c r="F211" s="130" t="s">
        <v>1222</v>
      </c>
      <c r="G211" s="131" t="s">
        <v>182</v>
      </c>
      <c r="H211" s="132">
        <v>1.4999999999999999E-2</v>
      </c>
      <c r="I211" s="133"/>
      <c r="J211" s="134">
        <f>ROUND(I211*H211,2)</f>
        <v>0</v>
      </c>
      <c r="K211" s="130" t="s">
        <v>143</v>
      </c>
      <c r="L211" s="33"/>
      <c r="M211" s="135" t="s">
        <v>19</v>
      </c>
      <c r="N211" s="136" t="s">
        <v>43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247</v>
      </c>
      <c r="AT211" s="139" t="s">
        <v>139</v>
      </c>
      <c r="AU211" s="139" t="s">
        <v>81</v>
      </c>
      <c r="AY211" s="18" t="s">
        <v>137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81</v>
      </c>
      <c r="BK211" s="140">
        <f>ROUND(I211*H211,2)</f>
        <v>0</v>
      </c>
      <c r="BL211" s="18" t="s">
        <v>247</v>
      </c>
      <c r="BM211" s="139" t="s">
        <v>1223</v>
      </c>
    </row>
    <row r="212" spans="2:65" s="1" customFormat="1" ht="11.25">
      <c r="B212" s="33"/>
      <c r="D212" s="141" t="s">
        <v>146</v>
      </c>
      <c r="F212" s="142" t="s">
        <v>1224</v>
      </c>
      <c r="I212" s="143"/>
      <c r="L212" s="33"/>
      <c r="M212" s="144"/>
      <c r="T212" s="54"/>
      <c r="AT212" s="18" t="s">
        <v>146</v>
      </c>
      <c r="AU212" s="18" t="s">
        <v>81</v>
      </c>
    </row>
    <row r="213" spans="2:65" s="11" customFormat="1" ht="22.9" customHeight="1">
      <c r="B213" s="116"/>
      <c r="D213" s="117" t="s">
        <v>70</v>
      </c>
      <c r="E213" s="126" t="s">
        <v>1225</v>
      </c>
      <c r="F213" s="126" t="s">
        <v>1226</v>
      </c>
      <c r="I213" s="119"/>
      <c r="J213" s="127">
        <f>BK213</f>
        <v>0</v>
      </c>
      <c r="L213" s="116"/>
      <c r="M213" s="121"/>
      <c r="P213" s="122">
        <f>SUM(P214:P237)</f>
        <v>0</v>
      </c>
      <c r="R213" s="122">
        <f>SUM(R214:R237)</f>
        <v>8.9540000000000008E-2</v>
      </c>
      <c r="T213" s="123">
        <f>SUM(T214:T237)</f>
        <v>0</v>
      </c>
      <c r="AR213" s="117" t="s">
        <v>81</v>
      </c>
      <c r="AT213" s="124" t="s">
        <v>70</v>
      </c>
      <c r="AU213" s="124" t="s">
        <v>79</v>
      </c>
      <c r="AY213" s="117" t="s">
        <v>137</v>
      </c>
      <c r="BK213" s="125">
        <f>SUM(BK214:BK237)</f>
        <v>0</v>
      </c>
    </row>
    <row r="214" spans="2:65" s="1" customFormat="1" ht="21.75" customHeight="1">
      <c r="B214" s="33"/>
      <c r="C214" s="128" t="s">
        <v>447</v>
      </c>
      <c r="D214" s="128" t="s">
        <v>139</v>
      </c>
      <c r="E214" s="129" t="s">
        <v>1227</v>
      </c>
      <c r="F214" s="130" t="s">
        <v>1228</v>
      </c>
      <c r="G214" s="131" t="s">
        <v>1229</v>
      </c>
      <c r="H214" s="132">
        <v>1</v>
      </c>
      <c r="I214" s="133"/>
      <c r="J214" s="134">
        <f>ROUND(I214*H214,2)</f>
        <v>0</v>
      </c>
      <c r="K214" s="130" t="s">
        <v>143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1.6969999999999999E-2</v>
      </c>
      <c r="R214" s="137">
        <f>Q214*H214</f>
        <v>1.6969999999999999E-2</v>
      </c>
      <c r="S214" s="137">
        <v>0</v>
      </c>
      <c r="T214" s="138">
        <f>S214*H214</f>
        <v>0</v>
      </c>
      <c r="AR214" s="139" t="s">
        <v>247</v>
      </c>
      <c r="AT214" s="139" t="s">
        <v>139</v>
      </c>
      <c r="AU214" s="139" t="s">
        <v>81</v>
      </c>
      <c r="AY214" s="18" t="s">
        <v>137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81</v>
      </c>
      <c r="BK214" s="140">
        <f>ROUND(I214*H214,2)</f>
        <v>0</v>
      </c>
      <c r="BL214" s="18" t="s">
        <v>247</v>
      </c>
      <c r="BM214" s="139" t="s">
        <v>1230</v>
      </c>
    </row>
    <row r="215" spans="2:65" s="1" customFormat="1" ht="11.25">
      <c r="B215" s="33"/>
      <c r="D215" s="141" t="s">
        <v>146</v>
      </c>
      <c r="F215" s="142" t="s">
        <v>1231</v>
      </c>
      <c r="I215" s="143"/>
      <c r="L215" s="33"/>
      <c r="M215" s="144"/>
      <c r="T215" s="54"/>
      <c r="AT215" s="18" t="s">
        <v>146</v>
      </c>
      <c r="AU215" s="18" t="s">
        <v>81</v>
      </c>
    </row>
    <row r="216" spans="2:65" s="1" customFormat="1" ht="19.5">
      <c r="B216" s="33"/>
      <c r="D216" s="146" t="s">
        <v>1232</v>
      </c>
      <c r="F216" s="186" t="s">
        <v>1233</v>
      </c>
      <c r="I216" s="143"/>
      <c r="L216" s="33"/>
      <c r="M216" s="144"/>
      <c r="T216" s="54"/>
      <c r="AT216" s="18" t="s">
        <v>1232</v>
      </c>
      <c r="AU216" s="18" t="s">
        <v>81</v>
      </c>
    </row>
    <row r="217" spans="2:65" s="1" customFormat="1" ht="24.2" customHeight="1">
      <c r="B217" s="33"/>
      <c r="C217" s="128" t="s">
        <v>454</v>
      </c>
      <c r="D217" s="128" t="s">
        <v>139</v>
      </c>
      <c r="E217" s="129" t="s">
        <v>1234</v>
      </c>
      <c r="F217" s="130" t="s">
        <v>1235</v>
      </c>
      <c r="G217" s="131" t="s">
        <v>1229</v>
      </c>
      <c r="H217" s="132">
        <v>1</v>
      </c>
      <c r="I217" s="133"/>
      <c r="J217" s="134">
        <f>ROUND(I217*H217,2)</f>
        <v>0</v>
      </c>
      <c r="K217" s="130" t="s">
        <v>19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1.6969999999999999E-2</v>
      </c>
      <c r="R217" s="137">
        <f>Q217*H217</f>
        <v>1.6969999999999999E-2</v>
      </c>
      <c r="S217" s="137">
        <v>0</v>
      </c>
      <c r="T217" s="138">
        <f>S217*H217</f>
        <v>0</v>
      </c>
      <c r="AR217" s="139" t="s">
        <v>247</v>
      </c>
      <c r="AT217" s="139" t="s">
        <v>139</v>
      </c>
      <c r="AU217" s="139" t="s">
        <v>81</v>
      </c>
      <c r="AY217" s="18" t="s">
        <v>137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81</v>
      </c>
      <c r="BK217" s="140">
        <f>ROUND(I217*H217,2)</f>
        <v>0</v>
      </c>
      <c r="BL217" s="18" t="s">
        <v>247</v>
      </c>
      <c r="BM217" s="139" t="s">
        <v>1236</v>
      </c>
    </row>
    <row r="218" spans="2:65" s="1" customFormat="1" ht="19.5">
      <c r="B218" s="33"/>
      <c r="D218" s="146" t="s">
        <v>1232</v>
      </c>
      <c r="F218" s="186" t="s">
        <v>1233</v>
      </c>
      <c r="I218" s="143"/>
      <c r="L218" s="33"/>
      <c r="M218" s="144"/>
      <c r="T218" s="54"/>
      <c r="AT218" s="18" t="s">
        <v>1232</v>
      </c>
      <c r="AU218" s="18" t="s">
        <v>81</v>
      </c>
    </row>
    <row r="219" spans="2:65" s="1" customFormat="1" ht="16.5" customHeight="1">
      <c r="B219" s="33"/>
      <c r="C219" s="128" t="s">
        <v>460</v>
      </c>
      <c r="D219" s="128" t="s">
        <v>139</v>
      </c>
      <c r="E219" s="129" t="s">
        <v>1237</v>
      </c>
      <c r="F219" s="130" t="s">
        <v>1238</v>
      </c>
      <c r="G219" s="131" t="s">
        <v>273</v>
      </c>
      <c r="H219" s="132">
        <v>2</v>
      </c>
      <c r="I219" s="133"/>
      <c r="J219" s="134">
        <f>ROUND(I219*H219,2)</f>
        <v>0</v>
      </c>
      <c r="K219" s="130" t="s">
        <v>143</v>
      </c>
      <c r="L219" s="33"/>
      <c r="M219" s="135" t="s">
        <v>19</v>
      </c>
      <c r="N219" s="136" t="s">
        <v>43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247</v>
      </c>
      <c r="AT219" s="139" t="s">
        <v>139</v>
      </c>
      <c r="AU219" s="139" t="s">
        <v>81</v>
      </c>
      <c r="AY219" s="18" t="s">
        <v>137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81</v>
      </c>
      <c r="BK219" s="140">
        <f>ROUND(I219*H219,2)</f>
        <v>0</v>
      </c>
      <c r="BL219" s="18" t="s">
        <v>247</v>
      </c>
      <c r="BM219" s="139" t="s">
        <v>1239</v>
      </c>
    </row>
    <row r="220" spans="2:65" s="1" customFormat="1" ht="11.25">
      <c r="B220" s="33"/>
      <c r="D220" s="141" t="s">
        <v>146</v>
      </c>
      <c r="F220" s="142" t="s">
        <v>1240</v>
      </c>
      <c r="I220" s="143"/>
      <c r="L220" s="33"/>
      <c r="M220" s="144"/>
      <c r="T220" s="54"/>
      <c r="AT220" s="18" t="s">
        <v>146</v>
      </c>
      <c r="AU220" s="18" t="s">
        <v>81</v>
      </c>
    </row>
    <row r="221" spans="2:65" s="1" customFormat="1" ht="16.5" customHeight="1">
      <c r="B221" s="33"/>
      <c r="C221" s="173" t="s">
        <v>466</v>
      </c>
      <c r="D221" s="173" t="s">
        <v>204</v>
      </c>
      <c r="E221" s="174" t="s">
        <v>1241</v>
      </c>
      <c r="F221" s="175" t="s">
        <v>1242</v>
      </c>
      <c r="G221" s="176" t="s">
        <v>273</v>
      </c>
      <c r="H221" s="177">
        <v>2</v>
      </c>
      <c r="I221" s="178"/>
      <c r="J221" s="179">
        <f>ROUND(I221*H221,2)</f>
        <v>0</v>
      </c>
      <c r="K221" s="175" t="s">
        <v>143</v>
      </c>
      <c r="L221" s="180"/>
      <c r="M221" s="181" t="s">
        <v>19</v>
      </c>
      <c r="N221" s="182" t="s">
        <v>43</v>
      </c>
      <c r="P221" s="137">
        <f>O221*H221</f>
        <v>0</v>
      </c>
      <c r="Q221" s="137">
        <v>2.2000000000000001E-3</v>
      </c>
      <c r="R221" s="137">
        <f>Q221*H221</f>
        <v>4.4000000000000003E-3</v>
      </c>
      <c r="S221" s="137">
        <v>0</v>
      </c>
      <c r="T221" s="138">
        <f>S221*H221</f>
        <v>0</v>
      </c>
      <c r="AR221" s="139" t="s">
        <v>373</v>
      </c>
      <c r="AT221" s="139" t="s">
        <v>204</v>
      </c>
      <c r="AU221" s="139" t="s">
        <v>81</v>
      </c>
      <c r="AY221" s="18" t="s">
        <v>137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81</v>
      </c>
      <c r="BK221" s="140">
        <f>ROUND(I221*H221,2)</f>
        <v>0</v>
      </c>
      <c r="BL221" s="18" t="s">
        <v>247</v>
      </c>
      <c r="BM221" s="139" t="s">
        <v>1243</v>
      </c>
    </row>
    <row r="222" spans="2:65" s="1" customFormat="1" ht="19.5">
      <c r="B222" s="33"/>
      <c r="D222" s="146" t="s">
        <v>1232</v>
      </c>
      <c r="F222" s="186" t="s">
        <v>1233</v>
      </c>
      <c r="I222" s="143"/>
      <c r="L222" s="33"/>
      <c r="M222" s="144"/>
      <c r="T222" s="54"/>
      <c r="AT222" s="18" t="s">
        <v>1232</v>
      </c>
      <c r="AU222" s="18" t="s">
        <v>81</v>
      </c>
    </row>
    <row r="223" spans="2:65" s="1" customFormat="1" ht="16.5" customHeight="1">
      <c r="B223" s="33"/>
      <c r="C223" s="128" t="s">
        <v>471</v>
      </c>
      <c r="D223" s="128" t="s">
        <v>139</v>
      </c>
      <c r="E223" s="129" t="s">
        <v>1244</v>
      </c>
      <c r="F223" s="130" t="s">
        <v>1245</v>
      </c>
      <c r="G223" s="131" t="s">
        <v>1229</v>
      </c>
      <c r="H223" s="132">
        <v>1</v>
      </c>
      <c r="I223" s="133"/>
      <c r="J223" s="134">
        <f>ROUND(I223*H223,2)</f>
        <v>0</v>
      </c>
      <c r="K223" s="130" t="s">
        <v>143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1.58E-3</v>
      </c>
      <c r="R223" s="137">
        <f>Q223*H223</f>
        <v>1.58E-3</v>
      </c>
      <c r="S223" s="137">
        <v>0</v>
      </c>
      <c r="T223" s="138">
        <f>S223*H223</f>
        <v>0</v>
      </c>
      <c r="AR223" s="139" t="s">
        <v>247</v>
      </c>
      <c r="AT223" s="139" t="s">
        <v>139</v>
      </c>
      <c r="AU223" s="139" t="s">
        <v>81</v>
      </c>
      <c r="AY223" s="18" t="s">
        <v>137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81</v>
      </c>
      <c r="BK223" s="140">
        <f>ROUND(I223*H223,2)</f>
        <v>0</v>
      </c>
      <c r="BL223" s="18" t="s">
        <v>247</v>
      </c>
      <c r="BM223" s="139" t="s">
        <v>1246</v>
      </c>
    </row>
    <row r="224" spans="2:65" s="1" customFormat="1" ht="11.25">
      <c r="B224" s="33"/>
      <c r="D224" s="141" t="s">
        <v>146</v>
      </c>
      <c r="F224" s="142" t="s">
        <v>1247</v>
      </c>
      <c r="I224" s="143"/>
      <c r="L224" s="33"/>
      <c r="M224" s="144"/>
      <c r="T224" s="54"/>
      <c r="AT224" s="18" t="s">
        <v>146</v>
      </c>
      <c r="AU224" s="18" t="s">
        <v>81</v>
      </c>
    </row>
    <row r="225" spans="2:65" s="1" customFormat="1" ht="24.2" customHeight="1">
      <c r="B225" s="33"/>
      <c r="C225" s="128" t="s">
        <v>478</v>
      </c>
      <c r="D225" s="128" t="s">
        <v>139</v>
      </c>
      <c r="E225" s="129" t="s">
        <v>1248</v>
      </c>
      <c r="F225" s="130" t="s">
        <v>1249</v>
      </c>
      <c r="G225" s="131" t="s">
        <v>1229</v>
      </c>
      <c r="H225" s="132">
        <v>2</v>
      </c>
      <c r="I225" s="133"/>
      <c r="J225" s="134">
        <f>ROUND(I225*H225,2)</f>
        <v>0</v>
      </c>
      <c r="K225" s="130" t="s">
        <v>143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1.197E-2</v>
      </c>
      <c r="R225" s="137">
        <f>Q225*H225</f>
        <v>2.3939999999999999E-2</v>
      </c>
      <c r="S225" s="137">
        <v>0</v>
      </c>
      <c r="T225" s="138">
        <f>S225*H225</f>
        <v>0</v>
      </c>
      <c r="AR225" s="139" t="s">
        <v>247</v>
      </c>
      <c r="AT225" s="139" t="s">
        <v>139</v>
      </c>
      <c r="AU225" s="139" t="s">
        <v>81</v>
      </c>
      <c r="AY225" s="18" t="s">
        <v>137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81</v>
      </c>
      <c r="BK225" s="140">
        <f>ROUND(I225*H225,2)</f>
        <v>0</v>
      </c>
      <c r="BL225" s="18" t="s">
        <v>247</v>
      </c>
      <c r="BM225" s="139" t="s">
        <v>1250</v>
      </c>
    </row>
    <row r="226" spans="2:65" s="1" customFormat="1" ht="11.25">
      <c r="B226" s="33"/>
      <c r="D226" s="141" t="s">
        <v>146</v>
      </c>
      <c r="F226" s="142" t="s">
        <v>1251</v>
      </c>
      <c r="I226" s="143"/>
      <c r="L226" s="33"/>
      <c r="M226" s="144"/>
      <c r="T226" s="54"/>
      <c r="AT226" s="18" t="s">
        <v>146</v>
      </c>
      <c r="AU226" s="18" t="s">
        <v>81</v>
      </c>
    </row>
    <row r="227" spans="2:65" s="1" customFormat="1" ht="19.5">
      <c r="B227" s="33"/>
      <c r="D227" s="146" t="s">
        <v>1232</v>
      </c>
      <c r="F227" s="186" t="s">
        <v>1233</v>
      </c>
      <c r="I227" s="143"/>
      <c r="L227" s="33"/>
      <c r="M227" s="144"/>
      <c r="T227" s="54"/>
      <c r="AT227" s="18" t="s">
        <v>1232</v>
      </c>
      <c r="AU227" s="18" t="s">
        <v>81</v>
      </c>
    </row>
    <row r="228" spans="2:65" s="1" customFormat="1" ht="16.5" customHeight="1">
      <c r="B228" s="33"/>
      <c r="C228" s="128" t="s">
        <v>485</v>
      </c>
      <c r="D228" s="128" t="s">
        <v>139</v>
      </c>
      <c r="E228" s="129" t="s">
        <v>1252</v>
      </c>
      <c r="F228" s="130" t="s">
        <v>1253</v>
      </c>
      <c r="G228" s="131" t="s">
        <v>1229</v>
      </c>
      <c r="H228" s="132">
        <v>2</v>
      </c>
      <c r="I228" s="133"/>
      <c r="J228" s="134">
        <f>ROUND(I228*H228,2)</f>
        <v>0</v>
      </c>
      <c r="K228" s="130" t="s">
        <v>143</v>
      </c>
      <c r="L228" s="33"/>
      <c r="M228" s="135" t="s">
        <v>19</v>
      </c>
      <c r="N228" s="136" t="s">
        <v>43</v>
      </c>
      <c r="P228" s="137">
        <f>O228*H228</f>
        <v>0</v>
      </c>
      <c r="Q228" s="137">
        <v>1.0659999999999999E-2</v>
      </c>
      <c r="R228" s="137">
        <f>Q228*H228</f>
        <v>2.1319999999999999E-2</v>
      </c>
      <c r="S228" s="137">
        <v>0</v>
      </c>
      <c r="T228" s="138">
        <f>S228*H228</f>
        <v>0</v>
      </c>
      <c r="AR228" s="139" t="s">
        <v>247</v>
      </c>
      <c r="AT228" s="139" t="s">
        <v>139</v>
      </c>
      <c r="AU228" s="139" t="s">
        <v>81</v>
      </c>
      <c r="AY228" s="18" t="s">
        <v>137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81</v>
      </c>
      <c r="BK228" s="140">
        <f>ROUND(I228*H228,2)</f>
        <v>0</v>
      </c>
      <c r="BL228" s="18" t="s">
        <v>247</v>
      </c>
      <c r="BM228" s="139" t="s">
        <v>1254</v>
      </c>
    </row>
    <row r="229" spans="2:65" s="1" customFormat="1" ht="11.25">
      <c r="B229" s="33"/>
      <c r="D229" s="141" t="s">
        <v>146</v>
      </c>
      <c r="F229" s="142" t="s">
        <v>1255</v>
      </c>
      <c r="I229" s="143"/>
      <c r="L229" s="33"/>
      <c r="M229" s="144"/>
      <c r="T229" s="54"/>
      <c r="AT229" s="18" t="s">
        <v>146</v>
      </c>
      <c r="AU229" s="18" t="s">
        <v>81</v>
      </c>
    </row>
    <row r="230" spans="2:65" s="1" customFormat="1" ht="16.5" customHeight="1">
      <c r="B230" s="33"/>
      <c r="C230" s="128" t="s">
        <v>491</v>
      </c>
      <c r="D230" s="128" t="s">
        <v>139</v>
      </c>
      <c r="E230" s="129" t="s">
        <v>1256</v>
      </c>
      <c r="F230" s="130" t="s">
        <v>1257</v>
      </c>
      <c r="G230" s="131" t="s">
        <v>1229</v>
      </c>
      <c r="H230" s="132">
        <v>2</v>
      </c>
      <c r="I230" s="133"/>
      <c r="J230" s="134">
        <f>ROUND(I230*H230,2)</f>
        <v>0</v>
      </c>
      <c r="K230" s="130" t="s">
        <v>143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1.8400000000000001E-3</v>
      </c>
      <c r="R230" s="137">
        <f>Q230*H230</f>
        <v>3.6800000000000001E-3</v>
      </c>
      <c r="S230" s="137">
        <v>0</v>
      </c>
      <c r="T230" s="138">
        <f>S230*H230</f>
        <v>0</v>
      </c>
      <c r="AR230" s="139" t="s">
        <v>247</v>
      </c>
      <c r="AT230" s="139" t="s">
        <v>139</v>
      </c>
      <c r="AU230" s="139" t="s">
        <v>81</v>
      </c>
      <c r="AY230" s="18" t="s">
        <v>137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81</v>
      </c>
      <c r="BK230" s="140">
        <f>ROUND(I230*H230,2)</f>
        <v>0</v>
      </c>
      <c r="BL230" s="18" t="s">
        <v>247</v>
      </c>
      <c r="BM230" s="139" t="s">
        <v>1258</v>
      </c>
    </row>
    <row r="231" spans="2:65" s="1" customFormat="1" ht="11.25">
      <c r="B231" s="33"/>
      <c r="D231" s="141" t="s">
        <v>146</v>
      </c>
      <c r="F231" s="142" t="s">
        <v>1259</v>
      </c>
      <c r="I231" s="143"/>
      <c r="L231" s="33"/>
      <c r="M231" s="144"/>
      <c r="T231" s="54"/>
      <c r="AT231" s="18" t="s">
        <v>146</v>
      </c>
      <c r="AU231" s="18" t="s">
        <v>81</v>
      </c>
    </row>
    <row r="232" spans="2:65" s="1" customFormat="1" ht="19.5">
      <c r="B232" s="33"/>
      <c r="D232" s="146" t="s">
        <v>1232</v>
      </c>
      <c r="F232" s="186" t="s">
        <v>1233</v>
      </c>
      <c r="I232" s="143"/>
      <c r="L232" s="33"/>
      <c r="M232" s="144"/>
      <c r="T232" s="54"/>
      <c r="AT232" s="18" t="s">
        <v>1232</v>
      </c>
      <c r="AU232" s="18" t="s">
        <v>81</v>
      </c>
    </row>
    <row r="233" spans="2:65" s="1" customFormat="1" ht="16.5" customHeight="1">
      <c r="B233" s="33"/>
      <c r="C233" s="128" t="s">
        <v>496</v>
      </c>
      <c r="D233" s="128" t="s">
        <v>139</v>
      </c>
      <c r="E233" s="129" t="s">
        <v>1260</v>
      </c>
      <c r="F233" s="130" t="s">
        <v>1261</v>
      </c>
      <c r="G233" s="131" t="s">
        <v>273</v>
      </c>
      <c r="H233" s="132">
        <v>2</v>
      </c>
      <c r="I233" s="133"/>
      <c r="J233" s="134">
        <f>ROUND(I233*H233,2)</f>
        <v>0</v>
      </c>
      <c r="K233" s="130" t="s">
        <v>143</v>
      </c>
      <c r="L233" s="33"/>
      <c r="M233" s="135" t="s">
        <v>19</v>
      </c>
      <c r="N233" s="136" t="s">
        <v>43</v>
      </c>
      <c r="P233" s="137">
        <f>O233*H233</f>
        <v>0</v>
      </c>
      <c r="Q233" s="137">
        <v>1.4999999999999999E-4</v>
      </c>
      <c r="R233" s="137">
        <f>Q233*H233</f>
        <v>2.9999999999999997E-4</v>
      </c>
      <c r="S233" s="137">
        <v>0</v>
      </c>
      <c r="T233" s="138">
        <f>S233*H233</f>
        <v>0</v>
      </c>
      <c r="AR233" s="139" t="s">
        <v>247</v>
      </c>
      <c r="AT233" s="139" t="s">
        <v>139</v>
      </c>
      <c r="AU233" s="139" t="s">
        <v>81</v>
      </c>
      <c r="AY233" s="18" t="s">
        <v>137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81</v>
      </c>
      <c r="BK233" s="140">
        <f>ROUND(I233*H233,2)</f>
        <v>0</v>
      </c>
      <c r="BL233" s="18" t="s">
        <v>247</v>
      </c>
      <c r="BM233" s="139" t="s">
        <v>1262</v>
      </c>
    </row>
    <row r="234" spans="2:65" s="1" customFormat="1" ht="11.25">
      <c r="B234" s="33"/>
      <c r="D234" s="141" t="s">
        <v>146</v>
      </c>
      <c r="F234" s="142" t="s">
        <v>1263</v>
      </c>
      <c r="I234" s="143"/>
      <c r="L234" s="33"/>
      <c r="M234" s="144"/>
      <c r="T234" s="54"/>
      <c r="AT234" s="18" t="s">
        <v>146</v>
      </c>
      <c r="AU234" s="18" t="s">
        <v>81</v>
      </c>
    </row>
    <row r="235" spans="2:65" s="1" customFormat="1" ht="16.5" customHeight="1">
      <c r="B235" s="33"/>
      <c r="C235" s="173" t="s">
        <v>502</v>
      </c>
      <c r="D235" s="173" t="s">
        <v>204</v>
      </c>
      <c r="E235" s="174" t="s">
        <v>1264</v>
      </c>
      <c r="F235" s="175" t="s">
        <v>1265</v>
      </c>
      <c r="G235" s="176" t="s">
        <v>273</v>
      </c>
      <c r="H235" s="177">
        <v>2</v>
      </c>
      <c r="I235" s="178"/>
      <c r="J235" s="179">
        <f>ROUND(I235*H235,2)</f>
        <v>0</v>
      </c>
      <c r="K235" s="175" t="s">
        <v>19</v>
      </c>
      <c r="L235" s="180"/>
      <c r="M235" s="181" t="s">
        <v>19</v>
      </c>
      <c r="N235" s="182" t="s">
        <v>43</v>
      </c>
      <c r="P235" s="137">
        <f>O235*H235</f>
        <v>0</v>
      </c>
      <c r="Q235" s="137">
        <v>1.9000000000000001E-4</v>
      </c>
      <c r="R235" s="137">
        <f>Q235*H235</f>
        <v>3.8000000000000002E-4</v>
      </c>
      <c r="S235" s="137">
        <v>0</v>
      </c>
      <c r="T235" s="138">
        <f>S235*H235</f>
        <v>0</v>
      </c>
      <c r="AR235" s="139" t="s">
        <v>373</v>
      </c>
      <c r="AT235" s="139" t="s">
        <v>204</v>
      </c>
      <c r="AU235" s="139" t="s">
        <v>81</v>
      </c>
      <c r="AY235" s="18" t="s">
        <v>137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81</v>
      </c>
      <c r="BK235" s="140">
        <f>ROUND(I235*H235,2)</f>
        <v>0</v>
      </c>
      <c r="BL235" s="18" t="s">
        <v>247</v>
      </c>
      <c r="BM235" s="139" t="s">
        <v>1266</v>
      </c>
    </row>
    <row r="236" spans="2:65" s="1" customFormat="1" ht="24.2" customHeight="1">
      <c r="B236" s="33"/>
      <c r="C236" s="128" t="s">
        <v>509</v>
      </c>
      <c r="D236" s="128" t="s">
        <v>139</v>
      </c>
      <c r="E236" s="129" t="s">
        <v>1267</v>
      </c>
      <c r="F236" s="130" t="s">
        <v>1268</v>
      </c>
      <c r="G236" s="131" t="s">
        <v>182</v>
      </c>
      <c r="H236" s="132">
        <v>0.09</v>
      </c>
      <c r="I236" s="133"/>
      <c r="J236" s="134">
        <f>ROUND(I236*H236,2)</f>
        <v>0</v>
      </c>
      <c r="K236" s="130" t="s">
        <v>143</v>
      </c>
      <c r="L236" s="33"/>
      <c r="M236" s="135" t="s">
        <v>19</v>
      </c>
      <c r="N236" s="136" t="s">
        <v>43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247</v>
      </c>
      <c r="AT236" s="139" t="s">
        <v>139</v>
      </c>
      <c r="AU236" s="139" t="s">
        <v>81</v>
      </c>
      <c r="AY236" s="18" t="s">
        <v>137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81</v>
      </c>
      <c r="BK236" s="140">
        <f>ROUND(I236*H236,2)</f>
        <v>0</v>
      </c>
      <c r="BL236" s="18" t="s">
        <v>247</v>
      </c>
      <c r="BM236" s="139" t="s">
        <v>1269</v>
      </c>
    </row>
    <row r="237" spans="2:65" s="1" customFormat="1" ht="11.25">
      <c r="B237" s="33"/>
      <c r="D237" s="141" t="s">
        <v>146</v>
      </c>
      <c r="F237" s="142" t="s">
        <v>1270</v>
      </c>
      <c r="I237" s="143"/>
      <c r="L237" s="33"/>
      <c r="M237" s="144"/>
      <c r="T237" s="54"/>
      <c r="AT237" s="18" t="s">
        <v>146</v>
      </c>
      <c r="AU237" s="18" t="s">
        <v>81</v>
      </c>
    </row>
    <row r="238" spans="2:65" s="11" customFormat="1" ht="22.9" customHeight="1">
      <c r="B238" s="116"/>
      <c r="D238" s="117" t="s">
        <v>70</v>
      </c>
      <c r="E238" s="126" t="s">
        <v>1271</v>
      </c>
      <c r="F238" s="126" t="s">
        <v>1272</v>
      </c>
      <c r="I238" s="119"/>
      <c r="J238" s="127">
        <f>BK238</f>
        <v>0</v>
      </c>
      <c r="L238" s="116"/>
      <c r="M238" s="121"/>
      <c r="P238" s="122">
        <f>SUM(P239:P249)</f>
        <v>0</v>
      </c>
      <c r="R238" s="122">
        <f>SUM(R239:R249)</f>
        <v>2.1700000000000004E-2</v>
      </c>
      <c r="T238" s="123">
        <f>SUM(T239:T249)</f>
        <v>0</v>
      </c>
      <c r="AR238" s="117" t="s">
        <v>81</v>
      </c>
      <c r="AT238" s="124" t="s">
        <v>70</v>
      </c>
      <c r="AU238" s="124" t="s">
        <v>79</v>
      </c>
      <c r="AY238" s="117" t="s">
        <v>137</v>
      </c>
      <c r="BK238" s="125">
        <f>SUM(BK239:BK249)</f>
        <v>0</v>
      </c>
    </row>
    <row r="239" spans="2:65" s="1" customFormat="1" ht="24.2" customHeight="1">
      <c r="B239" s="33"/>
      <c r="C239" s="128" t="s">
        <v>514</v>
      </c>
      <c r="D239" s="128" t="s">
        <v>139</v>
      </c>
      <c r="E239" s="129" t="s">
        <v>1273</v>
      </c>
      <c r="F239" s="130" t="s">
        <v>1274</v>
      </c>
      <c r="G239" s="131" t="s">
        <v>1229</v>
      </c>
      <c r="H239" s="132">
        <v>2</v>
      </c>
      <c r="I239" s="133"/>
      <c r="J239" s="134">
        <f>ROUND(I239*H239,2)</f>
        <v>0</v>
      </c>
      <c r="K239" s="130" t="s">
        <v>143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9.1999999999999998E-3</v>
      </c>
      <c r="R239" s="137">
        <f>Q239*H239</f>
        <v>1.84E-2</v>
      </c>
      <c r="S239" s="137">
        <v>0</v>
      </c>
      <c r="T239" s="138">
        <f>S239*H239</f>
        <v>0</v>
      </c>
      <c r="AR239" s="139" t="s">
        <v>247</v>
      </c>
      <c r="AT239" s="139" t="s">
        <v>139</v>
      </c>
      <c r="AU239" s="139" t="s">
        <v>81</v>
      </c>
      <c r="AY239" s="18" t="s">
        <v>137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81</v>
      </c>
      <c r="BK239" s="140">
        <f>ROUND(I239*H239,2)</f>
        <v>0</v>
      </c>
      <c r="BL239" s="18" t="s">
        <v>247</v>
      </c>
      <c r="BM239" s="139" t="s">
        <v>1275</v>
      </c>
    </row>
    <row r="240" spans="2:65" s="1" customFormat="1" ht="11.25">
      <c r="B240" s="33"/>
      <c r="D240" s="141" t="s">
        <v>146</v>
      </c>
      <c r="F240" s="142" t="s">
        <v>1276</v>
      </c>
      <c r="I240" s="143"/>
      <c r="L240" s="33"/>
      <c r="M240" s="144"/>
      <c r="T240" s="54"/>
      <c r="AT240" s="18" t="s">
        <v>146</v>
      </c>
      <c r="AU240" s="18" t="s">
        <v>81</v>
      </c>
    </row>
    <row r="241" spans="2:65" s="1" customFormat="1" ht="16.5" customHeight="1">
      <c r="B241" s="33"/>
      <c r="C241" s="128" t="s">
        <v>520</v>
      </c>
      <c r="D241" s="128" t="s">
        <v>139</v>
      </c>
      <c r="E241" s="129" t="s">
        <v>1277</v>
      </c>
      <c r="F241" s="130" t="s">
        <v>1278</v>
      </c>
      <c r="G241" s="131" t="s">
        <v>1229</v>
      </c>
      <c r="H241" s="132">
        <v>2</v>
      </c>
      <c r="I241" s="133"/>
      <c r="J241" s="134">
        <f>ROUND(I241*H241,2)</f>
        <v>0</v>
      </c>
      <c r="K241" s="130" t="s">
        <v>143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1.4999999999999999E-4</v>
      </c>
      <c r="R241" s="137">
        <f>Q241*H241</f>
        <v>2.9999999999999997E-4</v>
      </c>
      <c r="S241" s="137">
        <v>0</v>
      </c>
      <c r="T241" s="138">
        <f>S241*H241</f>
        <v>0</v>
      </c>
      <c r="AR241" s="139" t="s">
        <v>247</v>
      </c>
      <c r="AT241" s="139" t="s">
        <v>139</v>
      </c>
      <c r="AU241" s="139" t="s">
        <v>81</v>
      </c>
      <c r="AY241" s="18" t="s">
        <v>137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81</v>
      </c>
      <c r="BK241" s="140">
        <f>ROUND(I241*H241,2)</f>
        <v>0</v>
      </c>
      <c r="BL241" s="18" t="s">
        <v>247</v>
      </c>
      <c r="BM241" s="139" t="s">
        <v>1279</v>
      </c>
    </row>
    <row r="242" spans="2:65" s="1" customFormat="1" ht="11.25">
      <c r="B242" s="33"/>
      <c r="D242" s="141" t="s">
        <v>146</v>
      </c>
      <c r="F242" s="142" t="s">
        <v>1280</v>
      </c>
      <c r="I242" s="143"/>
      <c r="L242" s="33"/>
      <c r="M242" s="144"/>
      <c r="T242" s="54"/>
      <c r="AT242" s="18" t="s">
        <v>146</v>
      </c>
      <c r="AU242" s="18" t="s">
        <v>81</v>
      </c>
    </row>
    <row r="243" spans="2:65" s="1" customFormat="1" ht="16.5" customHeight="1">
      <c r="B243" s="33"/>
      <c r="C243" s="128" t="s">
        <v>526</v>
      </c>
      <c r="D243" s="128" t="s">
        <v>139</v>
      </c>
      <c r="E243" s="129" t="s">
        <v>1281</v>
      </c>
      <c r="F243" s="130" t="s">
        <v>1282</v>
      </c>
      <c r="G243" s="131" t="s">
        <v>1229</v>
      </c>
      <c r="H243" s="132">
        <v>2</v>
      </c>
      <c r="I243" s="133"/>
      <c r="J243" s="134">
        <f>ROUND(I243*H243,2)</f>
        <v>0</v>
      </c>
      <c r="K243" s="130" t="s">
        <v>143</v>
      </c>
      <c r="L243" s="33"/>
      <c r="M243" s="135" t="s">
        <v>19</v>
      </c>
      <c r="N243" s="136" t="s">
        <v>43</v>
      </c>
      <c r="P243" s="137">
        <f>O243*H243</f>
        <v>0</v>
      </c>
      <c r="Q243" s="137">
        <v>5.0000000000000001E-4</v>
      </c>
      <c r="R243" s="137">
        <f>Q243*H243</f>
        <v>1E-3</v>
      </c>
      <c r="S243" s="137">
        <v>0</v>
      </c>
      <c r="T243" s="138">
        <f>S243*H243</f>
        <v>0</v>
      </c>
      <c r="AR243" s="139" t="s">
        <v>247</v>
      </c>
      <c r="AT243" s="139" t="s">
        <v>139</v>
      </c>
      <c r="AU243" s="139" t="s">
        <v>81</v>
      </c>
      <c r="AY243" s="18" t="s">
        <v>137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81</v>
      </c>
      <c r="BK243" s="140">
        <f>ROUND(I243*H243,2)</f>
        <v>0</v>
      </c>
      <c r="BL243" s="18" t="s">
        <v>247</v>
      </c>
      <c r="BM243" s="139" t="s">
        <v>1283</v>
      </c>
    </row>
    <row r="244" spans="2:65" s="1" customFormat="1" ht="11.25">
      <c r="B244" s="33"/>
      <c r="D244" s="141" t="s">
        <v>146</v>
      </c>
      <c r="F244" s="142" t="s">
        <v>1284</v>
      </c>
      <c r="I244" s="143"/>
      <c r="L244" s="33"/>
      <c r="M244" s="144"/>
      <c r="T244" s="54"/>
      <c r="AT244" s="18" t="s">
        <v>146</v>
      </c>
      <c r="AU244" s="18" t="s">
        <v>81</v>
      </c>
    </row>
    <row r="245" spans="2:65" s="1" customFormat="1" ht="16.5" customHeight="1">
      <c r="B245" s="33"/>
      <c r="C245" s="128" t="s">
        <v>532</v>
      </c>
      <c r="D245" s="128" t="s">
        <v>139</v>
      </c>
      <c r="E245" s="129" t="s">
        <v>1285</v>
      </c>
      <c r="F245" s="130" t="s">
        <v>1286</v>
      </c>
      <c r="G245" s="131" t="s">
        <v>1229</v>
      </c>
      <c r="H245" s="132">
        <v>2</v>
      </c>
      <c r="I245" s="133"/>
      <c r="J245" s="134">
        <f>ROUND(I245*H245,2)</f>
        <v>0</v>
      </c>
      <c r="K245" s="130" t="s">
        <v>143</v>
      </c>
      <c r="L245" s="33"/>
      <c r="M245" s="135" t="s">
        <v>19</v>
      </c>
      <c r="N245" s="136" t="s">
        <v>43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247</v>
      </c>
      <c r="AT245" s="139" t="s">
        <v>139</v>
      </c>
      <c r="AU245" s="139" t="s">
        <v>81</v>
      </c>
      <c r="AY245" s="18" t="s">
        <v>137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81</v>
      </c>
      <c r="BK245" s="140">
        <f>ROUND(I245*H245,2)</f>
        <v>0</v>
      </c>
      <c r="BL245" s="18" t="s">
        <v>247</v>
      </c>
      <c r="BM245" s="139" t="s">
        <v>1287</v>
      </c>
    </row>
    <row r="246" spans="2:65" s="1" customFormat="1" ht="11.25">
      <c r="B246" s="33"/>
      <c r="D246" s="141" t="s">
        <v>146</v>
      </c>
      <c r="F246" s="142" t="s">
        <v>1288</v>
      </c>
      <c r="I246" s="143"/>
      <c r="L246" s="33"/>
      <c r="M246" s="144"/>
      <c r="T246" s="54"/>
      <c r="AT246" s="18" t="s">
        <v>146</v>
      </c>
      <c r="AU246" s="18" t="s">
        <v>81</v>
      </c>
    </row>
    <row r="247" spans="2:65" s="1" customFormat="1" ht="16.5" customHeight="1">
      <c r="B247" s="33"/>
      <c r="C247" s="173" t="s">
        <v>537</v>
      </c>
      <c r="D247" s="173" t="s">
        <v>204</v>
      </c>
      <c r="E247" s="174" t="s">
        <v>1289</v>
      </c>
      <c r="F247" s="175" t="s">
        <v>1290</v>
      </c>
      <c r="G247" s="176" t="s">
        <v>273</v>
      </c>
      <c r="H247" s="177">
        <v>2</v>
      </c>
      <c r="I247" s="178"/>
      <c r="J247" s="179">
        <f>ROUND(I247*H247,2)</f>
        <v>0</v>
      </c>
      <c r="K247" s="175" t="s">
        <v>143</v>
      </c>
      <c r="L247" s="180"/>
      <c r="M247" s="181" t="s">
        <v>19</v>
      </c>
      <c r="N247" s="182" t="s">
        <v>43</v>
      </c>
      <c r="P247" s="137">
        <f>O247*H247</f>
        <v>0</v>
      </c>
      <c r="Q247" s="137">
        <v>1E-3</v>
      </c>
      <c r="R247" s="137">
        <f>Q247*H247</f>
        <v>2E-3</v>
      </c>
      <c r="S247" s="137">
        <v>0</v>
      </c>
      <c r="T247" s="138">
        <f>S247*H247</f>
        <v>0</v>
      </c>
      <c r="AR247" s="139" t="s">
        <v>373</v>
      </c>
      <c r="AT247" s="139" t="s">
        <v>204</v>
      </c>
      <c r="AU247" s="139" t="s">
        <v>81</v>
      </c>
      <c r="AY247" s="18" t="s">
        <v>137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81</v>
      </c>
      <c r="BK247" s="140">
        <f>ROUND(I247*H247,2)</f>
        <v>0</v>
      </c>
      <c r="BL247" s="18" t="s">
        <v>247</v>
      </c>
      <c r="BM247" s="139" t="s">
        <v>1291</v>
      </c>
    </row>
    <row r="248" spans="2:65" s="1" customFormat="1" ht="24.2" customHeight="1">
      <c r="B248" s="33"/>
      <c r="C248" s="128" t="s">
        <v>543</v>
      </c>
      <c r="D248" s="128" t="s">
        <v>139</v>
      </c>
      <c r="E248" s="129" t="s">
        <v>1292</v>
      </c>
      <c r="F248" s="130" t="s">
        <v>1293</v>
      </c>
      <c r="G248" s="131" t="s">
        <v>182</v>
      </c>
      <c r="H248" s="132">
        <v>2.1999999999999999E-2</v>
      </c>
      <c r="I248" s="133"/>
      <c r="J248" s="134">
        <f>ROUND(I248*H248,2)</f>
        <v>0</v>
      </c>
      <c r="K248" s="130" t="s">
        <v>143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247</v>
      </c>
      <c r="AT248" s="139" t="s">
        <v>139</v>
      </c>
      <c r="AU248" s="139" t="s">
        <v>81</v>
      </c>
      <c r="AY248" s="18" t="s">
        <v>137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81</v>
      </c>
      <c r="BK248" s="140">
        <f>ROUND(I248*H248,2)</f>
        <v>0</v>
      </c>
      <c r="BL248" s="18" t="s">
        <v>247</v>
      </c>
      <c r="BM248" s="139" t="s">
        <v>1294</v>
      </c>
    </row>
    <row r="249" spans="2:65" s="1" customFormat="1" ht="11.25">
      <c r="B249" s="33"/>
      <c r="D249" s="141" t="s">
        <v>146</v>
      </c>
      <c r="F249" s="142" t="s">
        <v>1295</v>
      </c>
      <c r="I249" s="143"/>
      <c r="L249" s="33"/>
      <c r="M249" s="187"/>
      <c r="N249" s="188"/>
      <c r="O249" s="188"/>
      <c r="P249" s="188"/>
      <c r="Q249" s="188"/>
      <c r="R249" s="188"/>
      <c r="S249" s="188"/>
      <c r="T249" s="189"/>
      <c r="AT249" s="18" t="s">
        <v>146</v>
      </c>
      <c r="AU249" s="18" t="s">
        <v>81</v>
      </c>
    </row>
    <row r="250" spans="2:65" s="1" customFormat="1" ht="6.95" customHeight="1">
      <c r="B250" s="42"/>
      <c r="C250" s="43"/>
      <c r="D250" s="43"/>
      <c r="E250" s="43"/>
      <c r="F250" s="43"/>
      <c r="G250" s="43"/>
      <c r="H250" s="43"/>
      <c r="I250" s="43"/>
      <c r="J250" s="43"/>
      <c r="K250" s="43"/>
      <c r="L250" s="33"/>
    </row>
  </sheetData>
  <sheetProtection algorithmName="SHA-512" hashValue="qNs5R+9wyCcU93htVSTkL8BPietpL2U7DRw3aDZhWEFblDMD0JO8UcOUpQzOq5ZGCQaoPlt8rzRN6LL9S3Na7Q==" saltValue="LA6Oyf+bJrdoOlICkyIZhfHq9bsN5p/33S3MN7wwfE+0qNU/k9DrnUrGIxZ2uQ/k1RlAsPfQVzJPfeSiuw56eg==" spinCount="100000" sheet="1" objects="1" scenarios="1" formatColumns="0" formatRows="0" autoFilter="0"/>
  <autoFilter ref="C89:K249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101" r:id="rId2" xr:uid="{00000000-0004-0000-0200-000001000000}"/>
    <hyperlink ref="F108" r:id="rId3" xr:uid="{00000000-0004-0000-0200-000002000000}"/>
    <hyperlink ref="F110" r:id="rId4" xr:uid="{00000000-0004-0000-0200-000003000000}"/>
    <hyperlink ref="F115" r:id="rId5" xr:uid="{00000000-0004-0000-0200-000004000000}"/>
    <hyperlink ref="F118" r:id="rId6" xr:uid="{00000000-0004-0000-0200-000005000000}"/>
    <hyperlink ref="F120" r:id="rId7" xr:uid="{00000000-0004-0000-0200-000006000000}"/>
    <hyperlink ref="F123" r:id="rId8" xr:uid="{00000000-0004-0000-0200-000007000000}"/>
    <hyperlink ref="F126" r:id="rId9" xr:uid="{00000000-0004-0000-0200-000008000000}"/>
    <hyperlink ref="F129" r:id="rId10" xr:uid="{00000000-0004-0000-0200-000009000000}"/>
    <hyperlink ref="F139" r:id="rId11" xr:uid="{00000000-0004-0000-0200-00000A000000}"/>
    <hyperlink ref="F142" r:id="rId12" xr:uid="{00000000-0004-0000-0200-00000B000000}"/>
    <hyperlink ref="F150" r:id="rId13" xr:uid="{00000000-0004-0000-0200-00000C000000}"/>
    <hyperlink ref="F154" r:id="rId14" xr:uid="{00000000-0004-0000-0200-00000D000000}"/>
    <hyperlink ref="F158" r:id="rId15" xr:uid="{00000000-0004-0000-0200-00000E000000}"/>
    <hyperlink ref="F166" r:id="rId16" xr:uid="{00000000-0004-0000-0200-00000F000000}"/>
    <hyperlink ref="F170" r:id="rId17" xr:uid="{00000000-0004-0000-0200-000010000000}"/>
    <hyperlink ref="F178" r:id="rId18" xr:uid="{00000000-0004-0000-0200-000011000000}"/>
    <hyperlink ref="F182" r:id="rId19" xr:uid="{00000000-0004-0000-0200-000012000000}"/>
    <hyperlink ref="F184" r:id="rId20" xr:uid="{00000000-0004-0000-0200-000013000000}"/>
    <hyperlink ref="F186" r:id="rId21" xr:uid="{00000000-0004-0000-0200-000014000000}"/>
    <hyperlink ref="F188" r:id="rId22" xr:uid="{00000000-0004-0000-0200-000015000000}"/>
    <hyperlink ref="F190" r:id="rId23" xr:uid="{00000000-0004-0000-0200-000016000000}"/>
    <hyperlink ref="F192" r:id="rId24" xr:uid="{00000000-0004-0000-0200-000017000000}"/>
    <hyperlink ref="F195" r:id="rId25" xr:uid="{00000000-0004-0000-0200-000018000000}"/>
    <hyperlink ref="F198" r:id="rId26" xr:uid="{00000000-0004-0000-0200-000019000000}"/>
    <hyperlink ref="F200" r:id="rId27" xr:uid="{00000000-0004-0000-0200-00001A000000}"/>
    <hyperlink ref="F202" r:id="rId28" xr:uid="{00000000-0004-0000-0200-00001B000000}"/>
    <hyperlink ref="F204" r:id="rId29" xr:uid="{00000000-0004-0000-0200-00001C000000}"/>
    <hyperlink ref="F206" r:id="rId30" xr:uid="{00000000-0004-0000-0200-00001D000000}"/>
    <hyperlink ref="F212" r:id="rId31" xr:uid="{00000000-0004-0000-0200-00001E000000}"/>
    <hyperlink ref="F215" r:id="rId32" xr:uid="{00000000-0004-0000-0200-00001F000000}"/>
    <hyperlink ref="F220" r:id="rId33" xr:uid="{00000000-0004-0000-0200-000020000000}"/>
    <hyperlink ref="F224" r:id="rId34" xr:uid="{00000000-0004-0000-0200-000021000000}"/>
    <hyperlink ref="F226" r:id="rId35" xr:uid="{00000000-0004-0000-0200-000022000000}"/>
    <hyperlink ref="F229" r:id="rId36" xr:uid="{00000000-0004-0000-0200-000023000000}"/>
    <hyperlink ref="F231" r:id="rId37" xr:uid="{00000000-0004-0000-0200-000024000000}"/>
    <hyperlink ref="F234" r:id="rId38" xr:uid="{00000000-0004-0000-0200-000025000000}"/>
    <hyperlink ref="F237" r:id="rId39" xr:uid="{00000000-0004-0000-0200-000026000000}"/>
    <hyperlink ref="F240" r:id="rId40" xr:uid="{00000000-0004-0000-0200-000027000000}"/>
    <hyperlink ref="F242" r:id="rId41" xr:uid="{00000000-0004-0000-0200-000028000000}"/>
    <hyperlink ref="F244" r:id="rId42" xr:uid="{00000000-0004-0000-0200-000029000000}"/>
    <hyperlink ref="F246" r:id="rId43" xr:uid="{00000000-0004-0000-0200-00002A000000}"/>
    <hyperlink ref="F249" r:id="rId44" xr:uid="{00000000-0004-0000-0200-00002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ZŠ Česká Třebová - přístavba toalet</v>
      </c>
      <c r="F7" s="318"/>
      <c r="G7" s="318"/>
      <c r="H7" s="318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79" t="s">
        <v>1296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22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0"/>
      <c r="G18" s="300"/>
      <c r="H18" s="300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ROUND((SUM(BE86:BE169)),  2)</f>
        <v>0</v>
      </c>
      <c r="I33" s="90">
        <v>0.21</v>
      </c>
      <c r="J33" s="89">
        <f>ROUND(((SUM(BE86:BE169))*I33),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ROUND((SUM(BF86:BF169)),  2)</f>
        <v>0</v>
      </c>
      <c r="I34" s="90">
        <v>0.12</v>
      </c>
      <c r="J34" s="89">
        <f>ROUND(((SUM(BF86:BF169))*I34),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ROUND((SUM(BG86:BG169)),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ROUND((SUM(BH86:BH169)),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ROUND((SUM(BI86:BI169)),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ZŠ Česká Třebová - přístavba toalet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79" t="str">
        <f>E9</f>
        <v>SO 03 - Elektroinstalace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21. 3. 2024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Česká Třebová</v>
      </c>
      <c r="I54" s="28" t="s">
        <v>30</v>
      </c>
      <c r="J54" s="31" t="str">
        <f>E21</f>
        <v>MOTION construction s.r.o.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Jaroslav Kudláček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J86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1297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8" customFormat="1" ht="24.95" customHeight="1">
      <c r="B61" s="100"/>
      <c r="D61" s="101" t="s">
        <v>1298</v>
      </c>
      <c r="E61" s="102"/>
      <c r="F61" s="102"/>
      <c r="G61" s="102"/>
      <c r="H61" s="102"/>
      <c r="I61" s="102"/>
      <c r="J61" s="103">
        <f>J89</f>
        <v>0</v>
      </c>
      <c r="L61" s="100"/>
    </row>
    <row r="62" spans="2:47" s="8" customFormat="1" ht="24.95" customHeight="1">
      <c r="B62" s="100"/>
      <c r="D62" s="101" t="s">
        <v>1299</v>
      </c>
      <c r="E62" s="102"/>
      <c r="F62" s="102"/>
      <c r="G62" s="102"/>
      <c r="H62" s="102"/>
      <c r="I62" s="102"/>
      <c r="J62" s="103">
        <f>J91</f>
        <v>0</v>
      </c>
      <c r="L62" s="100"/>
    </row>
    <row r="63" spans="2:47" s="8" customFormat="1" ht="24.95" customHeight="1">
      <c r="B63" s="100"/>
      <c r="D63" s="101" t="s">
        <v>1300</v>
      </c>
      <c r="E63" s="102"/>
      <c r="F63" s="102"/>
      <c r="G63" s="102"/>
      <c r="H63" s="102"/>
      <c r="I63" s="102"/>
      <c r="J63" s="103">
        <f>J96</f>
        <v>0</v>
      </c>
      <c r="L63" s="100"/>
    </row>
    <row r="64" spans="2:47" s="8" customFormat="1" ht="24.95" customHeight="1">
      <c r="B64" s="100"/>
      <c r="D64" s="101" t="s">
        <v>1301</v>
      </c>
      <c r="E64" s="102"/>
      <c r="F64" s="102"/>
      <c r="G64" s="102"/>
      <c r="H64" s="102"/>
      <c r="I64" s="102"/>
      <c r="J64" s="103">
        <f>J135</f>
        <v>0</v>
      </c>
      <c r="L64" s="100"/>
    </row>
    <row r="65" spans="2:12" s="8" customFormat="1" ht="24.95" customHeight="1">
      <c r="B65" s="100"/>
      <c r="D65" s="101" t="s">
        <v>1302</v>
      </c>
      <c r="E65" s="102"/>
      <c r="F65" s="102"/>
      <c r="G65" s="102"/>
      <c r="H65" s="102"/>
      <c r="I65" s="102"/>
      <c r="J65" s="103">
        <f>J157</f>
        <v>0</v>
      </c>
      <c r="L65" s="100"/>
    </row>
    <row r="66" spans="2:12" s="8" customFormat="1" ht="24.95" customHeight="1">
      <c r="B66" s="100"/>
      <c r="D66" s="101" t="s">
        <v>1303</v>
      </c>
      <c r="E66" s="102"/>
      <c r="F66" s="102"/>
      <c r="G66" s="102"/>
      <c r="H66" s="102"/>
      <c r="I66" s="102"/>
      <c r="J66" s="103">
        <f>J160</f>
        <v>0</v>
      </c>
      <c r="L66" s="100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122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17" t="str">
        <f>E7</f>
        <v>ZŠ Česká Třebová - přístavba toalet</v>
      </c>
      <c r="F76" s="318"/>
      <c r="G76" s="318"/>
      <c r="H76" s="318"/>
      <c r="L76" s="33"/>
    </row>
    <row r="77" spans="2:12" s="1" customFormat="1" ht="12" customHeight="1">
      <c r="B77" s="33"/>
      <c r="C77" s="28" t="s">
        <v>95</v>
      </c>
      <c r="L77" s="33"/>
    </row>
    <row r="78" spans="2:12" s="1" customFormat="1" ht="16.5" customHeight="1">
      <c r="B78" s="33"/>
      <c r="E78" s="279" t="str">
        <f>E9</f>
        <v>SO 03 - Elektroinstalace</v>
      </c>
      <c r="F78" s="319"/>
      <c r="G78" s="319"/>
      <c r="H78" s="319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Česká Třebová</v>
      </c>
      <c r="I80" s="28" t="s">
        <v>23</v>
      </c>
      <c r="J80" s="50" t="str">
        <f>IF(J12="","",J12)</f>
        <v>21. 3. 2024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E15</f>
        <v>Česká Třebová</v>
      </c>
      <c r="I82" s="28" t="s">
        <v>30</v>
      </c>
      <c r="J82" s="31" t="str">
        <f>E21</f>
        <v>MOTION construction s.r.o.</v>
      </c>
      <c r="L82" s="33"/>
    </row>
    <row r="83" spans="2:65" s="1" customFormat="1" ht="15.2" customHeight="1">
      <c r="B83" s="33"/>
      <c r="C83" s="28" t="s">
        <v>28</v>
      </c>
      <c r="F83" s="26" t="str">
        <f>IF(E18="","",E18)</f>
        <v>Vyplň údaj</v>
      </c>
      <c r="I83" s="28" t="s">
        <v>33</v>
      </c>
      <c r="J83" s="31" t="str">
        <f>E24</f>
        <v>Jaroslav Kudláček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08"/>
      <c r="C85" s="109" t="s">
        <v>123</v>
      </c>
      <c r="D85" s="110" t="s">
        <v>56</v>
      </c>
      <c r="E85" s="110" t="s">
        <v>52</v>
      </c>
      <c r="F85" s="110" t="s">
        <v>53</v>
      </c>
      <c r="G85" s="110" t="s">
        <v>124</v>
      </c>
      <c r="H85" s="110" t="s">
        <v>125</v>
      </c>
      <c r="I85" s="110" t="s">
        <v>126</v>
      </c>
      <c r="J85" s="110" t="s">
        <v>99</v>
      </c>
      <c r="K85" s="111" t="s">
        <v>127</v>
      </c>
      <c r="L85" s="108"/>
      <c r="M85" s="57" t="s">
        <v>19</v>
      </c>
      <c r="N85" s="58" t="s">
        <v>41</v>
      </c>
      <c r="O85" s="58" t="s">
        <v>128</v>
      </c>
      <c r="P85" s="58" t="s">
        <v>129</v>
      </c>
      <c r="Q85" s="58" t="s">
        <v>130</v>
      </c>
      <c r="R85" s="58" t="s">
        <v>131</v>
      </c>
      <c r="S85" s="58" t="s">
        <v>132</v>
      </c>
      <c r="T85" s="59" t="s">
        <v>133</v>
      </c>
    </row>
    <row r="86" spans="2:65" s="1" customFormat="1" ht="22.9" customHeight="1">
      <c r="B86" s="33"/>
      <c r="C86" s="62" t="s">
        <v>134</v>
      </c>
      <c r="J86" s="112">
        <f>BK86</f>
        <v>0</v>
      </c>
      <c r="L86" s="33"/>
      <c r="M86" s="60"/>
      <c r="N86" s="51"/>
      <c r="O86" s="51"/>
      <c r="P86" s="113">
        <f>P87+P89+P91+P96+P135+P157+P160</f>
        <v>0</v>
      </c>
      <c r="Q86" s="51"/>
      <c r="R86" s="113">
        <f>R87+R89+R91+R96+R135+R157+R160</f>
        <v>0.48252999999999996</v>
      </c>
      <c r="S86" s="51"/>
      <c r="T86" s="114">
        <f>T87+T89+T91+T96+T135+T157+T160</f>
        <v>0</v>
      </c>
      <c r="AT86" s="18" t="s">
        <v>70</v>
      </c>
      <c r="AU86" s="18" t="s">
        <v>100</v>
      </c>
      <c r="BK86" s="115">
        <f>BK87+BK89+BK91+BK96+BK135+BK157+BK160</f>
        <v>0</v>
      </c>
    </row>
    <row r="87" spans="2:65" s="11" customFormat="1" ht="25.9" customHeight="1">
      <c r="B87" s="116"/>
      <c r="D87" s="117" t="s">
        <v>70</v>
      </c>
      <c r="E87" s="118" t="s">
        <v>1225</v>
      </c>
      <c r="F87" s="118" t="s">
        <v>1304</v>
      </c>
      <c r="I87" s="119"/>
      <c r="J87" s="120">
        <f>BK87</f>
        <v>0</v>
      </c>
      <c r="L87" s="116"/>
      <c r="M87" s="121"/>
      <c r="P87" s="122">
        <f>P88</f>
        <v>0</v>
      </c>
      <c r="R87" s="122">
        <f>R88</f>
        <v>1E-4</v>
      </c>
      <c r="T87" s="123">
        <f>T88</f>
        <v>0</v>
      </c>
      <c r="AR87" s="117" t="s">
        <v>81</v>
      </c>
      <c r="AT87" s="124" t="s">
        <v>70</v>
      </c>
      <c r="AU87" s="124" t="s">
        <v>71</v>
      </c>
      <c r="AY87" s="117" t="s">
        <v>137</v>
      </c>
      <c r="BK87" s="125">
        <f>BK88</f>
        <v>0</v>
      </c>
    </row>
    <row r="88" spans="2:65" s="1" customFormat="1" ht="16.5" customHeight="1">
      <c r="B88" s="33"/>
      <c r="C88" s="128" t="s">
        <v>79</v>
      </c>
      <c r="D88" s="128" t="s">
        <v>139</v>
      </c>
      <c r="E88" s="129" t="s">
        <v>1305</v>
      </c>
      <c r="F88" s="130" t="s">
        <v>1306</v>
      </c>
      <c r="G88" s="131" t="s">
        <v>273</v>
      </c>
      <c r="H88" s="132">
        <v>2</v>
      </c>
      <c r="I88" s="133"/>
      <c r="J88" s="134">
        <f>ROUND(I88*H88,2)</f>
        <v>0</v>
      </c>
      <c r="K88" s="130" t="s">
        <v>1307</v>
      </c>
      <c r="L88" s="33"/>
      <c r="M88" s="135" t="s">
        <v>19</v>
      </c>
      <c r="N88" s="136" t="s">
        <v>42</v>
      </c>
      <c r="P88" s="137">
        <f>O88*H88</f>
        <v>0</v>
      </c>
      <c r="Q88" s="137">
        <v>5.0000000000000002E-5</v>
      </c>
      <c r="R88" s="137">
        <f>Q88*H88</f>
        <v>1E-4</v>
      </c>
      <c r="S88" s="137">
        <v>0</v>
      </c>
      <c r="T88" s="138">
        <f>S88*H88</f>
        <v>0</v>
      </c>
      <c r="AR88" s="139" t="s">
        <v>247</v>
      </c>
      <c r="AT88" s="139" t="s">
        <v>139</v>
      </c>
      <c r="AU88" s="139" t="s">
        <v>79</v>
      </c>
      <c r="AY88" s="18" t="s">
        <v>137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247</v>
      </c>
      <c r="BM88" s="139" t="s">
        <v>81</v>
      </c>
    </row>
    <row r="89" spans="2:65" s="11" customFormat="1" ht="25.9" customHeight="1">
      <c r="B89" s="116"/>
      <c r="D89" s="117" t="s">
        <v>70</v>
      </c>
      <c r="E89" s="118" t="s">
        <v>1308</v>
      </c>
      <c r="F89" s="118" t="s">
        <v>1309</v>
      </c>
      <c r="I89" s="119"/>
      <c r="J89" s="120">
        <f>BK89</f>
        <v>0</v>
      </c>
      <c r="L89" s="116"/>
      <c r="M89" s="121"/>
      <c r="P89" s="122">
        <f>P90</f>
        <v>0</v>
      </c>
      <c r="R89" s="122">
        <f>R90</f>
        <v>0</v>
      </c>
      <c r="T89" s="123">
        <f>T90</f>
        <v>0</v>
      </c>
      <c r="AR89" s="117" t="s">
        <v>79</v>
      </c>
      <c r="AT89" s="124" t="s">
        <v>70</v>
      </c>
      <c r="AU89" s="124" t="s">
        <v>71</v>
      </c>
      <c r="AY89" s="117" t="s">
        <v>137</v>
      </c>
      <c r="BK89" s="125">
        <f>BK90</f>
        <v>0</v>
      </c>
    </row>
    <row r="90" spans="2:65" s="1" customFormat="1" ht="16.5" customHeight="1">
      <c r="B90" s="33"/>
      <c r="C90" s="128" t="s">
        <v>81</v>
      </c>
      <c r="D90" s="128" t="s">
        <v>139</v>
      </c>
      <c r="E90" s="129" t="s">
        <v>1310</v>
      </c>
      <c r="F90" s="130" t="s">
        <v>1311</v>
      </c>
      <c r="G90" s="131" t="s">
        <v>273</v>
      </c>
      <c r="H90" s="132">
        <v>3</v>
      </c>
      <c r="I90" s="133"/>
      <c r="J90" s="134">
        <f>ROUND(I90*H90,2)</f>
        <v>0</v>
      </c>
      <c r="K90" s="130" t="s">
        <v>1307</v>
      </c>
      <c r="L90" s="33"/>
      <c r="M90" s="135" t="s">
        <v>19</v>
      </c>
      <c r="N90" s="136" t="s">
        <v>42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144</v>
      </c>
      <c r="AT90" s="139" t="s">
        <v>139</v>
      </c>
      <c r="AU90" s="139" t="s">
        <v>79</v>
      </c>
      <c r="AY90" s="18" t="s">
        <v>137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79</v>
      </c>
      <c r="BK90" s="140">
        <f>ROUND(I90*H90,2)</f>
        <v>0</v>
      </c>
      <c r="BL90" s="18" t="s">
        <v>144</v>
      </c>
      <c r="BM90" s="139" t="s">
        <v>144</v>
      </c>
    </row>
    <row r="91" spans="2:65" s="11" customFormat="1" ht="25.9" customHeight="1">
      <c r="B91" s="116"/>
      <c r="D91" s="117" t="s">
        <v>70</v>
      </c>
      <c r="E91" s="118" t="s">
        <v>759</v>
      </c>
      <c r="F91" s="118" t="s">
        <v>1312</v>
      </c>
      <c r="I91" s="119"/>
      <c r="J91" s="120">
        <f>BK91</f>
        <v>0</v>
      </c>
      <c r="L91" s="116"/>
      <c r="M91" s="121"/>
      <c r="P91" s="122">
        <f>SUM(P92:P95)</f>
        <v>0</v>
      </c>
      <c r="R91" s="122">
        <f>SUM(R92:R95)</f>
        <v>0.42475999999999997</v>
      </c>
      <c r="T91" s="123">
        <f>SUM(T92:T95)</f>
        <v>0</v>
      </c>
      <c r="AR91" s="117" t="s">
        <v>79</v>
      </c>
      <c r="AT91" s="124" t="s">
        <v>70</v>
      </c>
      <c r="AU91" s="124" t="s">
        <v>71</v>
      </c>
      <c r="AY91" s="117" t="s">
        <v>137</v>
      </c>
      <c r="BK91" s="125">
        <f>SUM(BK92:BK95)</f>
        <v>0</v>
      </c>
    </row>
    <row r="92" spans="2:65" s="1" customFormat="1" ht="16.5" customHeight="1">
      <c r="B92" s="33"/>
      <c r="C92" s="128" t="s">
        <v>161</v>
      </c>
      <c r="D92" s="128" t="s">
        <v>139</v>
      </c>
      <c r="E92" s="129" t="s">
        <v>1313</v>
      </c>
      <c r="F92" s="130" t="s">
        <v>1314</v>
      </c>
      <c r="G92" s="131" t="s">
        <v>302</v>
      </c>
      <c r="H92" s="132">
        <v>50</v>
      </c>
      <c r="I92" s="133"/>
      <c r="J92" s="134">
        <f>ROUND(I92*H92,2)</f>
        <v>0</v>
      </c>
      <c r="K92" s="130" t="s">
        <v>1307</v>
      </c>
      <c r="L92" s="33"/>
      <c r="M92" s="135" t="s">
        <v>19</v>
      </c>
      <c r="N92" s="136" t="s">
        <v>42</v>
      </c>
      <c r="P92" s="137">
        <f>O92*H92</f>
        <v>0</v>
      </c>
      <c r="Q92" s="137">
        <v>2.49E-3</v>
      </c>
      <c r="R92" s="137">
        <f>Q92*H92</f>
        <v>0.1245</v>
      </c>
      <c r="S92" s="137">
        <v>0</v>
      </c>
      <c r="T92" s="138">
        <f>S92*H92</f>
        <v>0</v>
      </c>
      <c r="AR92" s="139" t="s">
        <v>144</v>
      </c>
      <c r="AT92" s="139" t="s">
        <v>139</v>
      </c>
      <c r="AU92" s="139" t="s">
        <v>79</v>
      </c>
      <c r="AY92" s="18" t="s">
        <v>137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79</v>
      </c>
      <c r="BK92" s="140">
        <f>ROUND(I92*H92,2)</f>
        <v>0</v>
      </c>
      <c r="BL92" s="18" t="s">
        <v>144</v>
      </c>
      <c r="BM92" s="139" t="s">
        <v>179</v>
      </c>
    </row>
    <row r="93" spans="2:65" s="1" customFormat="1" ht="16.5" customHeight="1">
      <c r="B93" s="33"/>
      <c r="C93" s="128" t="s">
        <v>144</v>
      </c>
      <c r="D93" s="128" t="s">
        <v>139</v>
      </c>
      <c r="E93" s="129" t="s">
        <v>1315</v>
      </c>
      <c r="F93" s="130" t="s">
        <v>1316</v>
      </c>
      <c r="G93" s="131" t="s">
        <v>302</v>
      </c>
      <c r="H93" s="132">
        <v>40</v>
      </c>
      <c r="I93" s="133"/>
      <c r="J93" s="134">
        <f>ROUND(I93*H93,2)</f>
        <v>0</v>
      </c>
      <c r="K93" s="130" t="s">
        <v>1307</v>
      </c>
      <c r="L93" s="33"/>
      <c r="M93" s="135" t="s">
        <v>19</v>
      </c>
      <c r="N93" s="136" t="s">
        <v>42</v>
      </c>
      <c r="P93" s="137">
        <f>O93*H93</f>
        <v>0</v>
      </c>
      <c r="Q93" s="137">
        <v>6.4900000000000001E-3</v>
      </c>
      <c r="R93" s="137">
        <f>Q93*H93</f>
        <v>0.2596</v>
      </c>
      <c r="S93" s="137">
        <v>0</v>
      </c>
      <c r="T93" s="138">
        <f>S93*H93</f>
        <v>0</v>
      </c>
      <c r="AR93" s="139" t="s">
        <v>144</v>
      </c>
      <c r="AT93" s="139" t="s">
        <v>139</v>
      </c>
      <c r="AU93" s="139" t="s">
        <v>79</v>
      </c>
      <c r="AY93" s="18" t="s">
        <v>137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79</v>
      </c>
      <c r="BK93" s="140">
        <f>ROUND(I93*H93,2)</f>
        <v>0</v>
      </c>
      <c r="BL93" s="18" t="s">
        <v>144</v>
      </c>
      <c r="BM93" s="139" t="s">
        <v>191</v>
      </c>
    </row>
    <row r="94" spans="2:65" s="1" customFormat="1" ht="16.5" customHeight="1">
      <c r="B94" s="33"/>
      <c r="C94" s="128" t="s">
        <v>174</v>
      </c>
      <c r="D94" s="128" t="s">
        <v>139</v>
      </c>
      <c r="E94" s="129" t="s">
        <v>1317</v>
      </c>
      <c r="F94" s="130" t="s">
        <v>1318</v>
      </c>
      <c r="G94" s="131" t="s">
        <v>273</v>
      </c>
      <c r="H94" s="132">
        <v>8</v>
      </c>
      <c r="I94" s="133"/>
      <c r="J94" s="134">
        <f>ROUND(I94*H94,2)</f>
        <v>0</v>
      </c>
      <c r="K94" s="130" t="s">
        <v>1307</v>
      </c>
      <c r="L94" s="33"/>
      <c r="M94" s="135" t="s">
        <v>19</v>
      </c>
      <c r="N94" s="136" t="s">
        <v>42</v>
      </c>
      <c r="P94" s="137">
        <f>O94*H94</f>
        <v>0</v>
      </c>
      <c r="Q94" s="137">
        <v>3.6700000000000001E-3</v>
      </c>
      <c r="R94" s="137">
        <f>Q94*H94</f>
        <v>2.9360000000000001E-2</v>
      </c>
      <c r="S94" s="137">
        <v>0</v>
      </c>
      <c r="T94" s="138">
        <f>S94*H94</f>
        <v>0</v>
      </c>
      <c r="AR94" s="139" t="s">
        <v>144</v>
      </c>
      <c r="AT94" s="139" t="s">
        <v>139</v>
      </c>
      <c r="AU94" s="139" t="s">
        <v>79</v>
      </c>
      <c r="AY94" s="18" t="s">
        <v>137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144</v>
      </c>
      <c r="BM94" s="139" t="s">
        <v>209</v>
      </c>
    </row>
    <row r="95" spans="2:65" s="1" customFormat="1" ht="16.5" customHeight="1">
      <c r="B95" s="33"/>
      <c r="C95" s="128" t="s">
        <v>179</v>
      </c>
      <c r="D95" s="128" t="s">
        <v>139</v>
      </c>
      <c r="E95" s="129" t="s">
        <v>1319</v>
      </c>
      <c r="F95" s="130" t="s">
        <v>1320</v>
      </c>
      <c r="G95" s="131" t="s">
        <v>273</v>
      </c>
      <c r="H95" s="132">
        <v>2</v>
      </c>
      <c r="I95" s="133"/>
      <c r="J95" s="134">
        <f>ROUND(I95*H95,2)</f>
        <v>0</v>
      </c>
      <c r="K95" s="130" t="s">
        <v>1307</v>
      </c>
      <c r="L95" s="33"/>
      <c r="M95" s="135" t="s">
        <v>19</v>
      </c>
      <c r="N95" s="136" t="s">
        <v>42</v>
      </c>
      <c r="P95" s="137">
        <f>O95*H95</f>
        <v>0</v>
      </c>
      <c r="Q95" s="137">
        <v>5.6499999999999996E-3</v>
      </c>
      <c r="R95" s="137">
        <f>Q95*H95</f>
        <v>1.1299999999999999E-2</v>
      </c>
      <c r="S95" s="137">
        <v>0</v>
      </c>
      <c r="T95" s="138">
        <f>S95*H95</f>
        <v>0</v>
      </c>
      <c r="AR95" s="139" t="s">
        <v>144</v>
      </c>
      <c r="AT95" s="139" t="s">
        <v>139</v>
      </c>
      <c r="AU95" s="139" t="s">
        <v>79</v>
      </c>
      <c r="AY95" s="18" t="s">
        <v>137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144</v>
      </c>
      <c r="BM95" s="139" t="s">
        <v>8</v>
      </c>
    </row>
    <row r="96" spans="2:65" s="11" customFormat="1" ht="25.9" customHeight="1">
      <c r="B96" s="116"/>
      <c r="D96" s="117" t="s">
        <v>70</v>
      </c>
      <c r="E96" s="118" t="s">
        <v>1321</v>
      </c>
      <c r="F96" s="118" t="s">
        <v>1322</v>
      </c>
      <c r="I96" s="119"/>
      <c r="J96" s="120">
        <f>BK96</f>
        <v>0</v>
      </c>
      <c r="L96" s="116"/>
      <c r="M96" s="121"/>
      <c r="P96" s="122">
        <f>SUM(P97:P134)</f>
        <v>0</v>
      </c>
      <c r="R96" s="122">
        <f>SUM(R97:R134)</f>
        <v>5.5180000000000007E-2</v>
      </c>
      <c r="T96" s="123">
        <f>SUM(T97:T134)</f>
        <v>0</v>
      </c>
      <c r="AR96" s="117" t="s">
        <v>79</v>
      </c>
      <c r="AT96" s="124" t="s">
        <v>70</v>
      </c>
      <c r="AU96" s="124" t="s">
        <v>71</v>
      </c>
      <c r="AY96" s="117" t="s">
        <v>137</v>
      </c>
      <c r="BK96" s="125">
        <f>SUM(BK97:BK134)</f>
        <v>0</v>
      </c>
    </row>
    <row r="97" spans="2:65" s="1" customFormat="1" ht="16.5" customHeight="1">
      <c r="B97" s="33"/>
      <c r="C97" s="128" t="s">
        <v>186</v>
      </c>
      <c r="D97" s="128" t="s">
        <v>139</v>
      </c>
      <c r="E97" s="129" t="s">
        <v>1323</v>
      </c>
      <c r="F97" s="130" t="s">
        <v>1324</v>
      </c>
      <c r="G97" s="131" t="s">
        <v>302</v>
      </c>
      <c r="H97" s="132">
        <v>106</v>
      </c>
      <c r="I97" s="133"/>
      <c r="J97" s="134">
        <f t="shared" ref="J97:J134" si="0">ROUND(I97*H97,2)</f>
        <v>0</v>
      </c>
      <c r="K97" s="130" t="s">
        <v>1307</v>
      </c>
      <c r="L97" s="33"/>
      <c r="M97" s="135" t="s">
        <v>19</v>
      </c>
      <c r="N97" s="136" t="s">
        <v>42</v>
      </c>
      <c r="P97" s="137">
        <f t="shared" ref="P97:P134" si="1">O97*H97</f>
        <v>0</v>
      </c>
      <c r="Q97" s="137">
        <v>1.6000000000000001E-4</v>
      </c>
      <c r="R97" s="137">
        <f t="shared" ref="R97:R134" si="2">Q97*H97</f>
        <v>1.6960000000000003E-2</v>
      </c>
      <c r="S97" s="137">
        <v>0</v>
      </c>
      <c r="T97" s="138">
        <f t="shared" ref="T97:T134" si="3">S97*H97</f>
        <v>0</v>
      </c>
      <c r="AR97" s="139" t="s">
        <v>144</v>
      </c>
      <c r="AT97" s="139" t="s">
        <v>139</v>
      </c>
      <c r="AU97" s="139" t="s">
        <v>79</v>
      </c>
      <c r="AY97" s="18" t="s">
        <v>137</v>
      </c>
      <c r="BE97" s="140">
        <f t="shared" ref="BE97:BE134" si="4">IF(N97="základní",J97,0)</f>
        <v>0</v>
      </c>
      <c r="BF97" s="140">
        <f t="shared" ref="BF97:BF134" si="5">IF(N97="snížená",J97,0)</f>
        <v>0</v>
      </c>
      <c r="BG97" s="140">
        <f t="shared" ref="BG97:BG134" si="6">IF(N97="zákl. přenesená",J97,0)</f>
        <v>0</v>
      </c>
      <c r="BH97" s="140">
        <f t="shared" ref="BH97:BH134" si="7">IF(N97="sníž. přenesená",J97,0)</f>
        <v>0</v>
      </c>
      <c r="BI97" s="140">
        <f t="shared" ref="BI97:BI134" si="8">IF(N97="nulová",J97,0)</f>
        <v>0</v>
      </c>
      <c r="BJ97" s="18" t="s">
        <v>79</v>
      </c>
      <c r="BK97" s="140">
        <f t="shared" ref="BK97:BK134" si="9">ROUND(I97*H97,2)</f>
        <v>0</v>
      </c>
      <c r="BL97" s="18" t="s">
        <v>144</v>
      </c>
      <c r="BM97" s="139" t="s">
        <v>235</v>
      </c>
    </row>
    <row r="98" spans="2:65" s="1" customFormat="1" ht="16.5" customHeight="1">
      <c r="B98" s="33"/>
      <c r="C98" s="128" t="s">
        <v>191</v>
      </c>
      <c r="D98" s="128" t="s">
        <v>139</v>
      </c>
      <c r="E98" s="129" t="s">
        <v>1325</v>
      </c>
      <c r="F98" s="130" t="s">
        <v>1326</v>
      </c>
      <c r="G98" s="131" t="s">
        <v>302</v>
      </c>
      <c r="H98" s="132">
        <v>20</v>
      </c>
      <c r="I98" s="133"/>
      <c r="J98" s="134">
        <f t="shared" si="0"/>
        <v>0</v>
      </c>
      <c r="K98" s="130" t="s">
        <v>1307</v>
      </c>
      <c r="L98" s="33"/>
      <c r="M98" s="135" t="s">
        <v>19</v>
      </c>
      <c r="N98" s="136" t="s">
        <v>42</v>
      </c>
      <c r="P98" s="137">
        <f t="shared" si="1"/>
        <v>0</v>
      </c>
      <c r="Q98" s="137">
        <v>1.3999999999999999E-4</v>
      </c>
      <c r="R98" s="137">
        <f t="shared" si="2"/>
        <v>2.7999999999999995E-3</v>
      </c>
      <c r="S98" s="137">
        <v>0</v>
      </c>
      <c r="T98" s="138">
        <f t="shared" si="3"/>
        <v>0</v>
      </c>
      <c r="AR98" s="139" t="s">
        <v>144</v>
      </c>
      <c r="AT98" s="139" t="s">
        <v>139</v>
      </c>
      <c r="AU98" s="139" t="s">
        <v>79</v>
      </c>
      <c r="AY98" s="18" t="s">
        <v>137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79</v>
      </c>
      <c r="BK98" s="140">
        <f t="shared" si="9"/>
        <v>0</v>
      </c>
      <c r="BL98" s="18" t="s">
        <v>144</v>
      </c>
      <c r="BM98" s="139" t="s">
        <v>247</v>
      </c>
    </row>
    <row r="99" spans="2:65" s="1" customFormat="1" ht="16.5" customHeight="1">
      <c r="B99" s="33"/>
      <c r="C99" s="128" t="s">
        <v>203</v>
      </c>
      <c r="D99" s="128" t="s">
        <v>139</v>
      </c>
      <c r="E99" s="129" t="s">
        <v>1327</v>
      </c>
      <c r="F99" s="130" t="s">
        <v>1328</v>
      </c>
      <c r="G99" s="131" t="s">
        <v>302</v>
      </c>
      <c r="H99" s="132">
        <v>38</v>
      </c>
      <c r="I99" s="133"/>
      <c r="J99" s="134">
        <f t="shared" si="0"/>
        <v>0</v>
      </c>
      <c r="K99" s="130" t="s">
        <v>1307</v>
      </c>
      <c r="L99" s="33"/>
      <c r="M99" s="135" t="s">
        <v>19</v>
      </c>
      <c r="N99" s="136" t="s">
        <v>42</v>
      </c>
      <c r="P99" s="137">
        <f t="shared" si="1"/>
        <v>0</v>
      </c>
      <c r="Q99" s="137">
        <v>2.1000000000000001E-4</v>
      </c>
      <c r="R99" s="137">
        <f t="shared" si="2"/>
        <v>7.980000000000001E-3</v>
      </c>
      <c r="S99" s="137">
        <v>0</v>
      </c>
      <c r="T99" s="138">
        <f t="shared" si="3"/>
        <v>0</v>
      </c>
      <c r="AR99" s="139" t="s">
        <v>144</v>
      </c>
      <c r="AT99" s="139" t="s">
        <v>139</v>
      </c>
      <c r="AU99" s="139" t="s">
        <v>79</v>
      </c>
      <c r="AY99" s="18" t="s">
        <v>137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79</v>
      </c>
      <c r="BK99" s="140">
        <f t="shared" si="9"/>
        <v>0</v>
      </c>
      <c r="BL99" s="18" t="s">
        <v>144</v>
      </c>
      <c r="BM99" s="139" t="s">
        <v>262</v>
      </c>
    </row>
    <row r="100" spans="2:65" s="1" customFormat="1" ht="16.5" customHeight="1">
      <c r="B100" s="33"/>
      <c r="C100" s="128" t="s">
        <v>209</v>
      </c>
      <c r="D100" s="128" t="s">
        <v>139</v>
      </c>
      <c r="E100" s="129" t="s">
        <v>1329</v>
      </c>
      <c r="F100" s="130" t="s">
        <v>1330</v>
      </c>
      <c r="G100" s="131" t="s">
        <v>302</v>
      </c>
      <c r="H100" s="132">
        <v>25</v>
      </c>
      <c r="I100" s="133"/>
      <c r="J100" s="134">
        <f t="shared" si="0"/>
        <v>0</v>
      </c>
      <c r="K100" s="130" t="s">
        <v>1307</v>
      </c>
      <c r="L100" s="33"/>
      <c r="M100" s="135" t="s">
        <v>19</v>
      </c>
      <c r="N100" s="136" t="s">
        <v>42</v>
      </c>
      <c r="P100" s="137">
        <f t="shared" si="1"/>
        <v>0</v>
      </c>
      <c r="Q100" s="137">
        <v>5.5999999999999995E-4</v>
      </c>
      <c r="R100" s="137">
        <f t="shared" si="2"/>
        <v>1.3999999999999999E-2</v>
      </c>
      <c r="S100" s="137">
        <v>0</v>
      </c>
      <c r="T100" s="138">
        <f t="shared" si="3"/>
        <v>0</v>
      </c>
      <c r="AR100" s="139" t="s">
        <v>144</v>
      </c>
      <c r="AT100" s="139" t="s">
        <v>139</v>
      </c>
      <c r="AU100" s="139" t="s">
        <v>79</v>
      </c>
      <c r="AY100" s="18" t="s">
        <v>137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79</v>
      </c>
      <c r="BK100" s="140">
        <f t="shared" si="9"/>
        <v>0</v>
      </c>
      <c r="BL100" s="18" t="s">
        <v>144</v>
      </c>
      <c r="BM100" s="139" t="s">
        <v>276</v>
      </c>
    </row>
    <row r="101" spans="2:65" s="1" customFormat="1" ht="16.5" customHeight="1">
      <c r="B101" s="33"/>
      <c r="C101" s="128" t="s">
        <v>215</v>
      </c>
      <c r="D101" s="128" t="s">
        <v>139</v>
      </c>
      <c r="E101" s="129" t="s">
        <v>1331</v>
      </c>
      <c r="F101" s="130" t="s">
        <v>1332</v>
      </c>
      <c r="G101" s="131" t="s">
        <v>302</v>
      </c>
      <c r="H101" s="132">
        <v>23</v>
      </c>
      <c r="I101" s="133"/>
      <c r="J101" s="134">
        <f t="shared" si="0"/>
        <v>0</v>
      </c>
      <c r="K101" s="130" t="s">
        <v>1307</v>
      </c>
      <c r="L101" s="33"/>
      <c r="M101" s="135" t="s">
        <v>19</v>
      </c>
      <c r="N101" s="136" t="s">
        <v>42</v>
      </c>
      <c r="P101" s="137">
        <f t="shared" si="1"/>
        <v>0</v>
      </c>
      <c r="Q101" s="137">
        <v>1.6000000000000001E-4</v>
      </c>
      <c r="R101" s="137">
        <f t="shared" si="2"/>
        <v>3.6800000000000001E-3</v>
      </c>
      <c r="S101" s="137">
        <v>0</v>
      </c>
      <c r="T101" s="138">
        <f t="shared" si="3"/>
        <v>0</v>
      </c>
      <c r="AR101" s="139" t="s">
        <v>144</v>
      </c>
      <c r="AT101" s="139" t="s">
        <v>139</v>
      </c>
      <c r="AU101" s="139" t="s">
        <v>79</v>
      </c>
      <c r="AY101" s="18" t="s">
        <v>137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79</v>
      </c>
      <c r="BK101" s="140">
        <f t="shared" si="9"/>
        <v>0</v>
      </c>
      <c r="BL101" s="18" t="s">
        <v>144</v>
      </c>
      <c r="BM101" s="139" t="s">
        <v>289</v>
      </c>
    </row>
    <row r="102" spans="2:65" s="1" customFormat="1" ht="16.5" customHeight="1">
      <c r="B102" s="33"/>
      <c r="C102" s="128" t="s">
        <v>8</v>
      </c>
      <c r="D102" s="128" t="s">
        <v>139</v>
      </c>
      <c r="E102" s="129" t="s">
        <v>1333</v>
      </c>
      <c r="F102" s="130" t="s">
        <v>1334</v>
      </c>
      <c r="G102" s="131" t="s">
        <v>1229</v>
      </c>
      <c r="H102" s="132">
        <v>3</v>
      </c>
      <c r="I102" s="133"/>
      <c r="J102" s="134">
        <f t="shared" si="0"/>
        <v>0</v>
      </c>
      <c r="K102" s="130" t="s">
        <v>1307</v>
      </c>
      <c r="L102" s="33"/>
      <c r="M102" s="135" t="s">
        <v>19</v>
      </c>
      <c r="N102" s="136" t="s">
        <v>42</v>
      </c>
      <c r="P102" s="137">
        <f t="shared" si="1"/>
        <v>0</v>
      </c>
      <c r="Q102" s="137">
        <v>3.16E-3</v>
      </c>
      <c r="R102" s="137">
        <f t="shared" si="2"/>
        <v>9.4800000000000006E-3</v>
      </c>
      <c r="S102" s="137">
        <v>0</v>
      </c>
      <c r="T102" s="138">
        <f t="shared" si="3"/>
        <v>0</v>
      </c>
      <c r="AR102" s="139" t="s">
        <v>144</v>
      </c>
      <c r="AT102" s="139" t="s">
        <v>139</v>
      </c>
      <c r="AU102" s="139" t="s">
        <v>79</v>
      </c>
      <c r="AY102" s="18" t="s">
        <v>137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79</v>
      </c>
      <c r="BK102" s="140">
        <f t="shared" si="9"/>
        <v>0</v>
      </c>
      <c r="BL102" s="18" t="s">
        <v>144</v>
      </c>
      <c r="BM102" s="139" t="s">
        <v>306</v>
      </c>
    </row>
    <row r="103" spans="2:65" s="1" customFormat="1" ht="16.5" customHeight="1">
      <c r="B103" s="33"/>
      <c r="C103" s="128" t="s">
        <v>229</v>
      </c>
      <c r="D103" s="128" t="s">
        <v>139</v>
      </c>
      <c r="E103" s="129" t="s">
        <v>1335</v>
      </c>
      <c r="F103" s="130" t="s">
        <v>1336</v>
      </c>
      <c r="G103" s="131" t="s">
        <v>273</v>
      </c>
      <c r="H103" s="132">
        <v>1</v>
      </c>
      <c r="I103" s="133"/>
      <c r="J103" s="134">
        <f t="shared" si="0"/>
        <v>0</v>
      </c>
      <c r="K103" s="130" t="s">
        <v>19</v>
      </c>
      <c r="L103" s="33"/>
      <c r="M103" s="135" t="s">
        <v>19</v>
      </c>
      <c r="N103" s="136" t="s">
        <v>42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144</v>
      </c>
      <c r="AT103" s="139" t="s">
        <v>139</v>
      </c>
      <c r="AU103" s="139" t="s">
        <v>79</v>
      </c>
      <c r="AY103" s="18" t="s">
        <v>137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79</v>
      </c>
      <c r="BK103" s="140">
        <f t="shared" si="9"/>
        <v>0</v>
      </c>
      <c r="BL103" s="18" t="s">
        <v>144</v>
      </c>
      <c r="BM103" s="139" t="s">
        <v>327</v>
      </c>
    </row>
    <row r="104" spans="2:65" s="1" customFormat="1" ht="16.5" customHeight="1">
      <c r="B104" s="33"/>
      <c r="C104" s="128" t="s">
        <v>235</v>
      </c>
      <c r="D104" s="128" t="s">
        <v>139</v>
      </c>
      <c r="E104" s="129" t="s">
        <v>1337</v>
      </c>
      <c r="F104" s="130" t="s">
        <v>1338</v>
      </c>
      <c r="G104" s="131" t="s">
        <v>273</v>
      </c>
      <c r="H104" s="132">
        <v>1</v>
      </c>
      <c r="I104" s="133"/>
      <c r="J104" s="134">
        <f t="shared" si="0"/>
        <v>0</v>
      </c>
      <c r="K104" s="130" t="s">
        <v>19</v>
      </c>
      <c r="L104" s="33"/>
      <c r="M104" s="135" t="s">
        <v>19</v>
      </c>
      <c r="N104" s="136" t="s">
        <v>42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144</v>
      </c>
      <c r="AT104" s="139" t="s">
        <v>139</v>
      </c>
      <c r="AU104" s="139" t="s">
        <v>79</v>
      </c>
      <c r="AY104" s="18" t="s">
        <v>137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79</v>
      </c>
      <c r="BK104" s="140">
        <f t="shared" si="9"/>
        <v>0</v>
      </c>
      <c r="BL104" s="18" t="s">
        <v>144</v>
      </c>
      <c r="BM104" s="139" t="s">
        <v>343</v>
      </c>
    </row>
    <row r="105" spans="2:65" s="1" customFormat="1" ht="16.5" customHeight="1">
      <c r="B105" s="33"/>
      <c r="C105" s="128" t="s">
        <v>240</v>
      </c>
      <c r="D105" s="128" t="s">
        <v>139</v>
      </c>
      <c r="E105" s="129" t="s">
        <v>1339</v>
      </c>
      <c r="F105" s="130" t="s">
        <v>1340</v>
      </c>
      <c r="G105" s="131" t="s">
        <v>273</v>
      </c>
      <c r="H105" s="132">
        <v>1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42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144</v>
      </c>
      <c r="AT105" s="139" t="s">
        <v>139</v>
      </c>
      <c r="AU105" s="139" t="s">
        <v>79</v>
      </c>
      <c r="AY105" s="18" t="s">
        <v>137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79</v>
      </c>
      <c r="BK105" s="140">
        <f t="shared" si="9"/>
        <v>0</v>
      </c>
      <c r="BL105" s="18" t="s">
        <v>144</v>
      </c>
      <c r="BM105" s="139" t="s">
        <v>357</v>
      </c>
    </row>
    <row r="106" spans="2:65" s="1" customFormat="1" ht="16.5" customHeight="1">
      <c r="B106" s="33"/>
      <c r="C106" s="128" t="s">
        <v>247</v>
      </c>
      <c r="D106" s="128" t="s">
        <v>139</v>
      </c>
      <c r="E106" s="129" t="s">
        <v>1341</v>
      </c>
      <c r="F106" s="130" t="s">
        <v>1342</v>
      </c>
      <c r="G106" s="131" t="s">
        <v>273</v>
      </c>
      <c r="H106" s="132">
        <v>2</v>
      </c>
      <c r="I106" s="133"/>
      <c r="J106" s="134">
        <f t="shared" si="0"/>
        <v>0</v>
      </c>
      <c r="K106" s="130" t="s">
        <v>1307</v>
      </c>
      <c r="L106" s="33"/>
      <c r="M106" s="135" t="s">
        <v>19</v>
      </c>
      <c r="N106" s="136" t="s">
        <v>42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144</v>
      </c>
      <c r="AT106" s="139" t="s">
        <v>139</v>
      </c>
      <c r="AU106" s="139" t="s">
        <v>79</v>
      </c>
      <c r="AY106" s="18" t="s">
        <v>137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79</v>
      </c>
      <c r="BK106" s="140">
        <f t="shared" si="9"/>
        <v>0</v>
      </c>
      <c r="BL106" s="18" t="s">
        <v>144</v>
      </c>
      <c r="BM106" s="139" t="s">
        <v>373</v>
      </c>
    </row>
    <row r="107" spans="2:65" s="1" customFormat="1" ht="24.2" customHeight="1">
      <c r="B107" s="33"/>
      <c r="C107" s="128" t="s">
        <v>254</v>
      </c>
      <c r="D107" s="128" t="s">
        <v>139</v>
      </c>
      <c r="E107" s="129" t="s">
        <v>1343</v>
      </c>
      <c r="F107" s="130" t="s">
        <v>1344</v>
      </c>
      <c r="G107" s="131" t="s">
        <v>273</v>
      </c>
      <c r="H107" s="132">
        <v>2</v>
      </c>
      <c r="I107" s="133"/>
      <c r="J107" s="134">
        <f t="shared" si="0"/>
        <v>0</v>
      </c>
      <c r="K107" s="130" t="s">
        <v>19</v>
      </c>
      <c r="L107" s="33"/>
      <c r="M107" s="135" t="s">
        <v>19</v>
      </c>
      <c r="N107" s="136" t="s">
        <v>42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144</v>
      </c>
      <c r="AT107" s="139" t="s">
        <v>139</v>
      </c>
      <c r="AU107" s="139" t="s">
        <v>79</v>
      </c>
      <c r="AY107" s="18" t="s">
        <v>137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79</v>
      </c>
      <c r="BK107" s="140">
        <f t="shared" si="9"/>
        <v>0</v>
      </c>
      <c r="BL107" s="18" t="s">
        <v>144</v>
      </c>
      <c r="BM107" s="139" t="s">
        <v>390</v>
      </c>
    </row>
    <row r="108" spans="2:65" s="1" customFormat="1" ht="16.5" customHeight="1">
      <c r="B108" s="33"/>
      <c r="C108" s="128" t="s">
        <v>262</v>
      </c>
      <c r="D108" s="128" t="s">
        <v>139</v>
      </c>
      <c r="E108" s="129" t="s">
        <v>1345</v>
      </c>
      <c r="F108" s="130" t="s">
        <v>1346</v>
      </c>
      <c r="G108" s="131" t="s">
        <v>273</v>
      </c>
      <c r="H108" s="132">
        <v>2</v>
      </c>
      <c r="I108" s="133"/>
      <c r="J108" s="134">
        <f t="shared" si="0"/>
        <v>0</v>
      </c>
      <c r="K108" s="130" t="s">
        <v>1307</v>
      </c>
      <c r="L108" s="33"/>
      <c r="M108" s="135" t="s">
        <v>19</v>
      </c>
      <c r="N108" s="136" t="s">
        <v>42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144</v>
      </c>
      <c r="AT108" s="139" t="s">
        <v>139</v>
      </c>
      <c r="AU108" s="139" t="s">
        <v>79</v>
      </c>
      <c r="AY108" s="18" t="s">
        <v>137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79</v>
      </c>
      <c r="BK108" s="140">
        <f t="shared" si="9"/>
        <v>0</v>
      </c>
      <c r="BL108" s="18" t="s">
        <v>144</v>
      </c>
      <c r="BM108" s="139" t="s">
        <v>409</v>
      </c>
    </row>
    <row r="109" spans="2:65" s="1" customFormat="1" ht="24.2" customHeight="1">
      <c r="B109" s="33"/>
      <c r="C109" s="128" t="s">
        <v>270</v>
      </c>
      <c r="D109" s="128" t="s">
        <v>139</v>
      </c>
      <c r="E109" s="129" t="s">
        <v>1347</v>
      </c>
      <c r="F109" s="130" t="s">
        <v>1348</v>
      </c>
      <c r="G109" s="131" t="s">
        <v>273</v>
      </c>
      <c r="H109" s="132">
        <v>2</v>
      </c>
      <c r="I109" s="133"/>
      <c r="J109" s="134">
        <f t="shared" si="0"/>
        <v>0</v>
      </c>
      <c r="K109" s="130" t="s">
        <v>19</v>
      </c>
      <c r="L109" s="33"/>
      <c r="M109" s="135" t="s">
        <v>19</v>
      </c>
      <c r="N109" s="136" t="s">
        <v>42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144</v>
      </c>
      <c r="AT109" s="139" t="s">
        <v>139</v>
      </c>
      <c r="AU109" s="139" t="s">
        <v>79</v>
      </c>
      <c r="AY109" s="18" t="s">
        <v>137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79</v>
      </c>
      <c r="BK109" s="140">
        <f t="shared" si="9"/>
        <v>0</v>
      </c>
      <c r="BL109" s="18" t="s">
        <v>144</v>
      </c>
      <c r="BM109" s="139" t="s">
        <v>418</v>
      </c>
    </row>
    <row r="110" spans="2:65" s="1" customFormat="1" ht="16.5" customHeight="1">
      <c r="B110" s="33"/>
      <c r="C110" s="128" t="s">
        <v>276</v>
      </c>
      <c r="D110" s="128" t="s">
        <v>139</v>
      </c>
      <c r="E110" s="129" t="s">
        <v>1349</v>
      </c>
      <c r="F110" s="130" t="s">
        <v>1350</v>
      </c>
      <c r="G110" s="131" t="s">
        <v>273</v>
      </c>
      <c r="H110" s="132">
        <v>3</v>
      </c>
      <c r="I110" s="133"/>
      <c r="J110" s="134">
        <f t="shared" si="0"/>
        <v>0</v>
      </c>
      <c r="K110" s="130" t="s">
        <v>1307</v>
      </c>
      <c r="L110" s="33"/>
      <c r="M110" s="135" t="s">
        <v>19</v>
      </c>
      <c r="N110" s="136" t="s">
        <v>42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144</v>
      </c>
      <c r="AT110" s="139" t="s">
        <v>139</v>
      </c>
      <c r="AU110" s="139" t="s">
        <v>79</v>
      </c>
      <c r="AY110" s="18" t="s">
        <v>137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8" t="s">
        <v>79</v>
      </c>
      <c r="BK110" s="140">
        <f t="shared" si="9"/>
        <v>0</v>
      </c>
      <c r="BL110" s="18" t="s">
        <v>144</v>
      </c>
      <c r="BM110" s="139" t="s">
        <v>428</v>
      </c>
    </row>
    <row r="111" spans="2:65" s="1" customFormat="1" ht="24.2" customHeight="1">
      <c r="B111" s="33"/>
      <c r="C111" s="128" t="s">
        <v>7</v>
      </c>
      <c r="D111" s="128" t="s">
        <v>139</v>
      </c>
      <c r="E111" s="129" t="s">
        <v>1351</v>
      </c>
      <c r="F111" s="130" t="s">
        <v>1352</v>
      </c>
      <c r="G111" s="131" t="s">
        <v>273</v>
      </c>
      <c r="H111" s="132">
        <v>1</v>
      </c>
      <c r="I111" s="133"/>
      <c r="J111" s="134">
        <f t="shared" si="0"/>
        <v>0</v>
      </c>
      <c r="K111" s="130" t="s">
        <v>19</v>
      </c>
      <c r="L111" s="33"/>
      <c r="M111" s="135" t="s">
        <v>19</v>
      </c>
      <c r="N111" s="136" t="s">
        <v>42</v>
      </c>
      <c r="P111" s="137">
        <f t="shared" si="1"/>
        <v>0</v>
      </c>
      <c r="Q111" s="137">
        <v>0</v>
      </c>
      <c r="R111" s="137">
        <f t="shared" si="2"/>
        <v>0</v>
      </c>
      <c r="S111" s="137">
        <v>0</v>
      </c>
      <c r="T111" s="138">
        <f t="shared" si="3"/>
        <v>0</v>
      </c>
      <c r="AR111" s="139" t="s">
        <v>144</v>
      </c>
      <c r="AT111" s="139" t="s">
        <v>139</v>
      </c>
      <c r="AU111" s="139" t="s">
        <v>79</v>
      </c>
      <c r="AY111" s="18" t="s">
        <v>137</v>
      </c>
      <c r="BE111" s="140">
        <f t="shared" si="4"/>
        <v>0</v>
      </c>
      <c r="BF111" s="140">
        <f t="shared" si="5"/>
        <v>0</v>
      </c>
      <c r="BG111" s="140">
        <f t="shared" si="6"/>
        <v>0</v>
      </c>
      <c r="BH111" s="140">
        <f t="shared" si="7"/>
        <v>0</v>
      </c>
      <c r="BI111" s="140">
        <f t="shared" si="8"/>
        <v>0</v>
      </c>
      <c r="BJ111" s="18" t="s">
        <v>79</v>
      </c>
      <c r="BK111" s="140">
        <f t="shared" si="9"/>
        <v>0</v>
      </c>
      <c r="BL111" s="18" t="s">
        <v>144</v>
      </c>
      <c r="BM111" s="139" t="s">
        <v>439</v>
      </c>
    </row>
    <row r="112" spans="2:65" s="1" customFormat="1" ht="24.2" customHeight="1">
      <c r="B112" s="33"/>
      <c r="C112" s="128" t="s">
        <v>289</v>
      </c>
      <c r="D112" s="128" t="s">
        <v>139</v>
      </c>
      <c r="E112" s="129" t="s">
        <v>1353</v>
      </c>
      <c r="F112" s="130" t="s">
        <v>1354</v>
      </c>
      <c r="G112" s="131" t="s">
        <v>273</v>
      </c>
      <c r="H112" s="132">
        <v>1</v>
      </c>
      <c r="I112" s="133"/>
      <c r="J112" s="134">
        <f t="shared" si="0"/>
        <v>0</v>
      </c>
      <c r="K112" s="130" t="s">
        <v>19</v>
      </c>
      <c r="L112" s="33"/>
      <c r="M112" s="135" t="s">
        <v>19</v>
      </c>
      <c r="N112" s="136" t="s">
        <v>42</v>
      </c>
      <c r="P112" s="137">
        <f t="shared" si="1"/>
        <v>0</v>
      </c>
      <c r="Q112" s="137">
        <v>0</v>
      </c>
      <c r="R112" s="137">
        <f t="shared" si="2"/>
        <v>0</v>
      </c>
      <c r="S112" s="137">
        <v>0</v>
      </c>
      <c r="T112" s="138">
        <f t="shared" si="3"/>
        <v>0</v>
      </c>
      <c r="AR112" s="139" t="s">
        <v>144</v>
      </c>
      <c r="AT112" s="139" t="s">
        <v>139</v>
      </c>
      <c r="AU112" s="139" t="s">
        <v>79</v>
      </c>
      <c r="AY112" s="18" t="s">
        <v>137</v>
      </c>
      <c r="BE112" s="140">
        <f t="shared" si="4"/>
        <v>0</v>
      </c>
      <c r="BF112" s="140">
        <f t="shared" si="5"/>
        <v>0</v>
      </c>
      <c r="BG112" s="140">
        <f t="shared" si="6"/>
        <v>0</v>
      </c>
      <c r="BH112" s="140">
        <f t="shared" si="7"/>
        <v>0</v>
      </c>
      <c r="BI112" s="140">
        <f t="shared" si="8"/>
        <v>0</v>
      </c>
      <c r="BJ112" s="18" t="s">
        <v>79</v>
      </c>
      <c r="BK112" s="140">
        <f t="shared" si="9"/>
        <v>0</v>
      </c>
      <c r="BL112" s="18" t="s">
        <v>144</v>
      </c>
      <c r="BM112" s="139" t="s">
        <v>454</v>
      </c>
    </row>
    <row r="113" spans="2:65" s="1" customFormat="1" ht="24.2" customHeight="1">
      <c r="B113" s="33"/>
      <c r="C113" s="128" t="s">
        <v>299</v>
      </c>
      <c r="D113" s="128" t="s">
        <v>139</v>
      </c>
      <c r="E113" s="129" t="s">
        <v>1355</v>
      </c>
      <c r="F113" s="130" t="s">
        <v>1356</v>
      </c>
      <c r="G113" s="131" t="s">
        <v>273</v>
      </c>
      <c r="H113" s="132">
        <v>1</v>
      </c>
      <c r="I113" s="133"/>
      <c r="J113" s="134">
        <f t="shared" si="0"/>
        <v>0</v>
      </c>
      <c r="K113" s="130" t="s">
        <v>19</v>
      </c>
      <c r="L113" s="33"/>
      <c r="M113" s="135" t="s">
        <v>19</v>
      </c>
      <c r="N113" s="136" t="s">
        <v>42</v>
      </c>
      <c r="P113" s="137">
        <f t="shared" si="1"/>
        <v>0</v>
      </c>
      <c r="Q113" s="137">
        <v>0</v>
      </c>
      <c r="R113" s="137">
        <f t="shared" si="2"/>
        <v>0</v>
      </c>
      <c r="S113" s="137">
        <v>0</v>
      </c>
      <c r="T113" s="138">
        <f t="shared" si="3"/>
        <v>0</v>
      </c>
      <c r="AR113" s="139" t="s">
        <v>144</v>
      </c>
      <c r="AT113" s="139" t="s">
        <v>139</v>
      </c>
      <c r="AU113" s="139" t="s">
        <v>79</v>
      </c>
      <c r="AY113" s="18" t="s">
        <v>137</v>
      </c>
      <c r="BE113" s="140">
        <f t="shared" si="4"/>
        <v>0</v>
      </c>
      <c r="BF113" s="140">
        <f t="shared" si="5"/>
        <v>0</v>
      </c>
      <c r="BG113" s="140">
        <f t="shared" si="6"/>
        <v>0</v>
      </c>
      <c r="BH113" s="140">
        <f t="shared" si="7"/>
        <v>0</v>
      </c>
      <c r="BI113" s="140">
        <f t="shared" si="8"/>
        <v>0</v>
      </c>
      <c r="BJ113" s="18" t="s">
        <v>79</v>
      </c>
      <c r="BK113" s="140">
        <f t="shared" si="9"/>
        <v>0</v>
      </c>
      <c r="BL113" s="18" t="s">
        <v>144</v>
      </c>
      <c r="BM113" s="139" t="s">
        <v>466</v>
      </c>
    </row>
    <row r="114" spans="2:65" s="1" customFormat="1" ht="16.5" customHeight="1">
      <c r="B114" s="33"/>
      <c r="C114" s="128" t="s">
        <v>306</v>
      </c>
      <c r="D114" s="128" t="s">
        <v>139</v>
      </c>
      <c r="E114" s="129" t="s">
        <v>1357</v>
      </c>
      <c r="F114" s="130" t="s">
        <v>1358</v>
      </c>
      <c r="G114" s="131" t="s">
        <v>273</v>
      </c>
      <c r="H114" s="132">
        <v>3</v>
      </c>
      <c r="I114" s="133"/>
      <c r="J114" s="134">
        <f t="shared" si="0"/>
        <v>0</v>
      </c>
      <c r="K114" s="130" t="s">
        <v>1307</v>
      </c>
      <c r="L114" s="33"/>
      <c r="M114" s="135" t="s">
        <v>19</v>
      </c>
      <c r="N114" s="136" t="s">
        <v>42</v>
      </c>
      <c r="P114" s="137">
        <f t="shared" si="1"/>
        <v>0</v>
      </c>
      <c r="Q114" s="137">
        <v>0</v>
      </c>
      <c r="R114" s="137">
        <f t="shared" si="2"/>
        <v>0</v>
      </c>
      <c r="S114" s="137">
        <v>0</v>
      </c>
      <c r="T114" s="138">
        <f t="shared" si="3"/>
        <v>0</v>
      </c>
      <c r="AR114" s="139" t="s">
        <v>144</v>
      </c>
      <c r="AT114" s="139" t="s">
        <v>139</v>
      </c>
      <c r="AU114" s="139" t="s">
        <v>79</v>
      </c>
      <c r="AY114" s="18" t="s">
        <v>137</v>
      </c>
      <c r="BE114" s="140">
        <f t="shared" si="4"/>
        <v>0</v>
      </c>
      <c r="BF114" s="140">
        <f t="shared" si="5"/>
        <v>0</v>
      </c>
      <c r="BG114" s="140">
        <f t="shared" si="6"/>
        <v>0</v>
      </c>
      <c r="BH114" s="140">
        <f t="shared" si="7"/>
        <v>0</v>
      </c>
      <c r="BI114" s="140">
        <f t="shared" si="8"/>
        <v>0</v>
      </c>
      <c r="BJ114" s="18" t="s">
        <v>79</v>
      </c>
      <c r="BK114" s="140">
        <f t="shared" si="9"/>
        <v>0</v>
      </c>
      <c r="BL114" s="18" t="s">
        <v>144</v>
      </c>
      <c r="BM114" s="139" t="s">
        <v>478</v>
      </c>
    </row>
    <row r="115" spans="2:65" s="1" customFormat="1" ht="16.5" customHeight="1">
      <c r="B115" s="33"/>
      <c r="C115" s="128" t="s">
        <v>152</v>
      </c>
      <c r="D115" s="128" t="s">
        <v>139</v>
      </c>
      <c r="E115" s="129" t="s">
        <v>1359</v>
      </c>
      <c r="F115" s="130" t="s">
        <v>1360</v>
      </c>
      <c r="G115" s="131" t="s">
        <v>273</v>
      </c>
      <c r="H115" s="132">
        <v>3</v>
      </c>
      <c r="I115" s="133"/>
      <c r="J115" s="134">
        <f t="shared" si="0"/>
        <v>0</v>
      </c>
      <c r="K115" s="130" t="s">
        <v>19</v>
      </c>
      <c r="L115" s="33"/>
      <c r="M115" s="135" t="s">
        <v>19</v>
      </c>
      <c r="N115" s="136" t="s">
        <v>42</v>
      </c>
      <c r="P115" s="137">
        <f t="shared" si="1"/>
        <v>0</v>
      </c>
      <c r="Q115" s="137">
        <v>0</v>
      </c>
      <c r="R115" s="137">
        <f t="shared" si="2"/>
        <v>0</v>
      </c>
      <c r="S115" s="137">
        <v>0</v>
      </c>
      <c r="T115" s="138">
        <f t="shared" si="3"/>
        <v>0</v>
      </c>
      <c r="AR115" s="139" t="s">
        <v>144</v>
      </c>
      <c r="AT115" s="139" t="s">
        <v>139</v>
      </c>
      <c r="AU115" s="139" t="s">
        <v>79</v>
      </c>
      <c r="AY115" s="18" t="s">
        <v>137</v>
      </c>
      <c r="BE115" s="140">
        <f t="shared" si="4"/>
        <v>0</v>
      </c>
      <c r="BF115" s="140">
        <f t="shared" si="5"/>
        <v>0</v>
      </c>
      <c r="BG115" s="140">
        <f t="shared" si="6"/>
        <v>0</v>
      </c>
      <c r="BH115" s="140">
        <f t="shared" si="7"/>
        <v>0</v>
      </c>
      <c r="BI115" s="140">
        <f t="shared" si="8"/>
        <v>0</v>
      </c>
      <c r="BJ115" s="18" t="s">
        <v>79</v>
      </c>
      <c r="BK115" s="140">
        <f t="shared" si="9"/>
        <v>0</v>
      </c>
      <c r="BL115" s="18" t="s">
        <v>144</v>
      </c>
      <c r="BM115" s="139" t="s">
        <v>491</v>
      </c>
    </row>
    <row r="116" spans="2:65" s="1" customFormat="1" ht="16.5" customHeight="1">
      <c r="B116" s="33"/>
      <c r="C116" s="128" t="s">
        <v>327</v>
      </c>
      <c r="D116" s="128" t="s">
        <v>139</v>
      </c>
      <c r="E116" s="129" t="s">
        <v>1361</v>
      </c>
      <c r="F116" s="130" t="s">
        <v>1362</v>
      </c>
      <c r="G116" s="131" t="s">
        <v>273</v>
      </c>
      <c r="H116" s="132">
        <v>3</v>
      </c>
      <c r="I116" s="133"/>
      <c r="J116" s="134">
        <f t="shared" si="0"/>
        <v>0</v>
      </c>
      <c r="K116" s="130" t="s">
        <v>1307</v>
      </c>
      <c r="L116" s="33"/>
      <c r="M116" s="135" t="s">
        <v>19</v>
      </c>
      <c r="N116" s="136" t="s">
        <v>42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39" t="s">
        <v>144</v>
      </c>
      <c r="AT116" s="139" t="s">
        <v>139</v>
      </c>
      <c r="AU116" s="139" t="s">
        <v>79</v>
      </c>
      <c r="AY116" s="18" t="s">
        <v>137</v>
      </c>
      <c r="BE116" s="140">
        <f t="shared" si="4"/>
        <v>0</v>
      </c>
      <c r="BF116" s="140">
        <f t="shared" si="5"/>
        <v>0</v>
      </c>
      <c r="BG116" s="140">
        <f t="shared" si="6"/>
        <v>0</v>
      </c>
      <c r="BH116" s="140">
        <f t="shared" si="7"/>
        <v>0</v>
      </c>
      <c r="BI116" s="140">
        <f t="shared" si="8"/>
        <v>0</v>
      </c>
      <c r="BJ116" s="18" t="s">
        <v>79</v>
      </c>
      <c r="BK116" s="140">
        <f t="shared" si="9"/>
        <v>0</v>
      </c>
      <c r="BL116" s="18" t="s">
        <v>144</v>
      </c>
      <c r="BM116" s="139" t="s">
        <v>502</v>
      </c>
    </row>
    <row r="117" spans="2:65" s="1" customFormat="1" ht="16.5" customHeight="1">
      <c r="B117" s="33"/>
      <c r="C117" s="128" t="s">
        <v>338</v>
      </c>
      <c r="D117" s="128" t="s">
        <v>139</v>
      </c>
      <c r="E117" s="129" t="s">
        <v>1363</v>
      </c>
      <c r="F117" s="130" t="s">
        <v>1364</v>
      </c>
      <c r="G117" s="131" t="s">
        <v>273</v>
      </c>
      <c r="H117" s="132">
        <v>3</v>
      </c>
      <c r="I117" s="133"/>
      <c r="J117" s="134">
        <f t="shared" si="0"/>
        <v>0</v>
      </c>
      <c r="K117" s="130" t="s">
        <v>19</v>
      </c>
      <c r="L117" s="33"/>
      <c r="M117" s="135" t="s">
        <v>19</v>
      </c>
      <c r="N117" s="136" t="s">
        <v>42</v>
      </c>
      <c r="P117" s="137">
        <f t="shared" si="1"/>
        <v>0</v>
      </c>
      <c r="Q117" s="137">
        <v>0</v>
      </c>
      <c r="R117" s="137">
        <f t="shared" si="2"/>
        <v>0</v>
      </c>
      <c r="S117" s="137">
        <v>0</v>
      </c>
      <c r="T117" s="138">
        <f t="shared" si="3"/>
        <v>0</v>
      </c>
      <c r="AR117" s="139" t="s">
        <v>144</v>
      </c>
      <c r="AT117" s="139" t="s">
        <v>139</v>
      </c>
      <c r="AU117" s="139" t="s">
        <v>79</v>
      </c>
      <c r="AY117" s="18" t="s">
        <v>137</v>
      </c>
      <c r="BE117" s="140">
        <f t="shared" si="4"/>
        <v>0</v>
      </c>
      <c r="BF117" s="140">
        <f t="shared" si="5"/>
        <v>0</v>
      </c>
      <c r="BG117" s="140">
        <f t="shared" si="6"/>
        <v>0</v>
      </c>
      <c r="BH117" s="140">
        <f t="shared" si="7"/>
        <v>0</v>
      </c>
      <c r="BI117" s="140">
        <f t="shared" si="8"/>
        <v>0</v>
      </c>
      <c r="BJ117" s="18" t="s">
        <v>79</v>
      </c>
      <c r="BK117" s="140">
        <f t="shared" si="9"/>
        <v>0</v>
      </c>
      <c r="BL117" s="18" t="s">
        <v>144</v>
      </c>
      <c r="BM117" s="139" t="s">
        <v>514</v>
      </c>
    </row>
    <row r="118" spans="2:65" s="1" customFormat="1" ht="16.5" customHeight="1">
      <c r="B118" s="33"/>
      <c r="C118" s="128" t="s">
        <v>343</v>
      </c>
      <c r="D118" s="128" t="s">
        <v>139</v>
      </c>
      <c r="E118" s="129" t="s">
        <v>1365</v>
      </c>
      <c r="F118" s="130" t="s">
        <v>1366</v>
      </c>
      <c r="G118" s="131" t="s">
        <v>273</v>
      </c>
      <c r="H118" s="132">
        <v>1</v>
      </c>
      <c r="I118" s="133"/>
      <c r="J118" s="134">
        <f t="shared" si="0"/>
        <v>0</v>
      </c>
      <c r="K118" s="130" t="s">
        <v>1307</v>
      </c>
      <c r="L118" s="33"/>
      <c r="M118" s="135" t="s">
        <v>19</v>
      </c>
      <c r="N118" s="136" t="s">
        <v>42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144</v>
      </c>
      <c r="AT118" s="139" t="s">
        <v>139</v>
      </c>
      <c r="AU118" s="139" t="s">
        <v>79</v>
      </c>
      <c r="AY118" s="18" t="s">
        <v>137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8" t="s">
        <v>79</v>
      </c>
      <c r="BK118" s="140">
        <f t="shared" si="9"/>
        <v>0</v>
      </c>
      <c r="BL118" s="18" t="s">
        <v>144</v>
      </c>
      <c r="BM118" s="139" t="s">
        <v>526</v>
      </c>
    </row>
    <row r="119" spans="2:65" s="1" customFormat="1" ht="16.5" customHeight="1">
      <c r="B119" s="33"/>
      <c r="C119" s="128" t="s">
        <v>351</v>
      </c>
      <c r="D119" s="128" t="s">
        <v>139</v>
      </c>
      <c r="E119" s="129" t="s">
        <v>1367</v>
      </c>
      <c r="F119" s="130" t="s">
        <v>1368</v>
      </c>
      <c r="G119" s="131" t="s">
        <v>273</v>
      </c>
      <c r="H119" s="132">
        <v>1</v>
      </c>
      <c r="I119" s="133"/>
      <c r="J119" s="134">
        <f t="shared" si="0"/>
        <v>0</v>
      </c>
      <c r="K119" s="130" t="s">
        <v>19</v>
      </c>
      <c r="L119" s="33"/>
      <c r="M119" s="135" t="s">
        <v>19</v>
      </c>
      <c r="N119" s="136" t="s">
        <v>42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144</v>
      </c>
      <c r="AT119" s="139" t="s">
        <v>139</v>
      </c>
      <c r="AU119" s="139" t="s">
        <v>79</v>
      </c>
      <c r="AY119" s="18" t="s">
        <v>137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8" t="s">
        <v>79</v>
      </c>
      <c r="BK119" s="140">
        <f t="shared" si="9"/>
        <v>0</v>
      </c>
      <c r="BL119" s="18" t="s">
        <v>144</v>
      </c>
      <c r="BM119" s="139" t="s">
        <v>537</v>
      </c>
    </row>
    <row r="120" spans="2:65" s="1" customFormat="1" ht="16.5" customHeight="1">
      <c r="B120" s="33"/>
      <c r="C120" s="128" t="s">
        <v>357</v>
      </c>
      <c r="D120" s="128" t="s">
        <v>139</v>
      </c>
      <c r="E120" s="129" t="s">
        <v>1369</v>
      </c>
      <c r="F120" s="130" t="s">
        <v>1370</v>
      </c>
      <c r="G120" s="131" t="s">
        <v>273</v>
      </c>
      <c r="H120" s="132">
        <v>1</v>
      </c>
      <c r="I120" s="133"/>
      <c r="J120" s="134">
        <f t="shared" si="0"/>
        <v>0</v>
      </c>
      <c r="K120" s="130" t="s">
        <v>1307</v>
      </c>
      <c r="L120" s="33"/>
      <c r="M120" s="135" t="s">
        <v>19</v>
      </c>
      <c r="N120" s="136" t="s">
        <v>42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144</v>
      </c>
      <c r="AT120" s="139" t="s">
        <v>139</v>
      </c>
      <c r="AU120" s="139" t="s">
        <v>79</v>
      </c>
      <c r="AY120" s="18" t="s">
        <v>137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8" t="s">
        <v>79</v>
      </c>
      <c r="BK120" s="140">
        <f t="shared" si="9"/>
        <v>0</v>
      </c>
      <c r="BL120" s="18" t="s">
        <v>144</v>
      </c>
      <c r="BM120" s="139" t="s">
        <v>550</v>
      </c>
    </row>
    <row r="121" spans="2:65" s="1" customFormat="1" ht="16.5" customHeight="1">
      <c r="B121" s="33"/>
      <c r="C121" s="128" t="s">
        <v>366</v>
      </c>
      <c r="D121" s="128" t="s">
        <v>139</v>
      </c>
      <c r="E121" s="129" t="s">
        <v>1371</v>
      </c>
      <c r="F121" s="130" t="s">
        <v>1372</v>
      </c>
      <c r="G121" s="131" t="s">
        <v>273</v>
      </c>
      <c r="H121" s="132">
        <v>1</v>
      </c>
      <c r="I121" s="133"/>
      <c r="J121" s="134">
        <f t="shared" si="0"/>
        <v>0</v>
      </c>
      <c r="K121" s="130" t="s">
        <v>19</v>
      </c>
      <c r="L121" s="33"/>
      <c r="M121" s="135" t="s">
        <v>19</v>
      </c>
      <c r="N121" s="136" t="s">
        <v>42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144</v>
      </c>
      <c r="AT121" s="139" t="s">
        <v>139</v>
      </c>
      <c r="AU121" s="139" t="s">
        <v>79</v>
      </c>
      <c r="AY121" s="18" t="s">
        <v>137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8" t="s">
        <v>79</v>
      </c>
      <c r="BK121" s="140">
        <f t="shared" si="9"/>
        <v>0</v>
      </c>
      <c r="BL121" s="18" t="s">
        <v>144</v>
      </c>
      <c r="BM121" s="139" t="s">
        <v>566</v>
      </c>
    </row>
    <row r="122" spans="2:65" s="1" customFormat="1" ht="16.5" customHeight="1">
      <c r="B122" s="33"/>
      <c r="C122" s="128" t="s">
        <v>373</v>
      </c>
      <c r="D122" s="128" t="s">
        <v>139</v>
      </c>
      <c r="E122" s="129" t="s">
        <v>1373</v>
      </c>
      <c r="F122" s="130" t="s">
        <v>1374</v>
      </c>
      <c r="G122" s="131" t="s">
        <v>273</v>
      </c>
      <c r="H122" s="132">
        <v>7</v>
      </c>
      <c r="I122" s="133"/>
      <c r="J122" s="134">
        <f t="shared" si="0"/>
        <v>0</v>
      </c>
      <c r="K122" s="130" t="s">
        <v>1307</v>
      </c>
      <c r="L122" s="33"/>
      <c r="M122" s="135" t="s">
        <v>19</v>
      </c>
      <c r="N122" s="136" t="s">
        <v>42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144</v>
      </c>
      <c r="AT122" s="139" t="s">
        <v>139</v>
      </c>
      <c r="AU122" s="139" t="s">
        <v>79</v>
      </c>
      <c r="AY122" s="18" t="s">
        <v>137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8" t="s">
        <v>79</v>
      </c>
      <c r="BK122" s="140">
        <f t="shared" si="9"/>
        <v>0</v>
      </c>
      <c r="BL122" s="18" t="s">
        <v>144</v>
      </c>
      <c r="BM122" s="139" t="s">
        <v>579</v>
      </c>
    </row>
    <row r="123" spans="2:65" s="1" customFormat="1" ht="16.5" customHeight="1">
      <c r="B123" s="33"/>
      <c r="C123" s="128" t="s">
        <v>379</v>
      </c>
      <c r="D123" s="128" t="s">
        <v>139</v>
      </c>
      <c r="E123" s="129" t="s">
        <v>1375</v>
      </c>
      <c r="F123" s="130" t="s">
        <v>1376</v>
      </c>
      <c r="G123" s="131" t="s">
        <v>273</v>
      </c>
      <c r="H123" s="132">
        <v>3</v>
      </c>
      <c r="I123" s="133"/>
      <c r="J123" s="134">
        <f t="shared" si="0"/>
        <v>0</v>
      </c>
      <c r="K123" s="130" t="s">
        <v>19</v>
      </c>
      <c r="L123" s="33"/>
      <c r="M123" s="135" t="s">
        <v>19</v>
      </c>
      <c r="N123" s="136" t="s">
        <v>42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144</v>
      </c>
      <c r="AT123" s="139" t="s">
        <v>139</v>
      </c>
      <c r="AU123" s="139" t="s">
        <v>79</v>
      </c>
      <c r="AY123" s="18" t="s">
        <v>137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8" t="s">
        <v>79</v>
      </c>
      <c r="BK123" s="140">
        <f t="shared" si="9"/>
        <v>0</v>
      </c>
      <c r="BL123" s="18" t="s">
        <v>144</v>
      </c>
      <c r="BM123" s="139" t="s">
        <v>588</v>
      </c>
    </row>
    <row r="124" spans="2:65" s="1" customFormat="1" ht="16.5" customHeight="1">
      <c r="B124" s="33"/>
      <c r="C124" s="128" t="s">
        <v>390</v>
      </c>
      <c r="D124" s="128" t="s">
        <v>139</v>
      </c>
      <c r="E124" s="129" t="s">
        <v>1377</v>
      </c>
      <c r="F124" s="130" t="s">
        <v>1378</v>
      </c>
      <c r="G124" s="131" t="s">
        <v>273</v>
      </c>
      <c r="H124" s="132">
        <v>4</v>
      </c>
      <c r="I124" s="133"/>
      <c r="J124" s="134">
        <f t="shared" si="0"/>
        <v>0</v>
      </c>
      <c r="K124" s="130" t="s">
        <v>19</v>
      </c>
      <c r="L124" s="33"/>
      <c r="M124" s="135" t="s">
        <v>19</v>
      </c>
      <c r="N124" s="136" t="s">
        <v>42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144</v>
      </c>
      <c r="AT124" s="139" t="s">
        <v>139</v>
      </c>
      <c r="AU124" s="139" t="s">
        <v>79</v>
      </c>
      <c r="AY124" s="18" t="s">
        <v>137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8" t="s">
        <v>79</v>
      </c>
      <c r="BK124" s="140">
        <f t="shared" si="9"/>
        <v>0</v>
      </c>
      <c r="BL124" s="18" t="s">
        <v>144</v>
      </c>
      <c r="BM124" s="139" t="s">
        <v>597</v>
      </c>
    </row>
    <row r="125" spans="2:65" s="1" customFormat="1" ht="16.5" customHeight="1">
      <c r="B125" s="33"/>
      <c r="C125" s="128" t="s">
        <v>395</v>
      </c>
      <c r="D125" s="128" t="s">
        <v>139</v>
      </c>
      <c r="E125" s="129" t="s">
        <v>1379</v>
      </c>
      <c r="F125" s="130" t="s">
        <v>1380</v>
      </c>
      <c r="G125" s="131" t="s">
        <v>273</v>
      </c>
      <c r="H125" s="132">
        <v>3</v>
      </c>
      <c r="I125" s="133"/>
      <c r="J125" s="134">
        <f t="shared" si="0"/>
        <v>0</v>
      </c>
      <c r="K125" s="130" t="s">
        <v>1307</v>
      </c>
      <c r="L125" s="33"/>
      <c r="M125" s="135" t="s">
        <v>19</v>
      </c>
      <c r="N125" s="136" t="s">
        <v>42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144</v>
      </c>
      <c r="AT125" s="139" t="s">
        <v>139</v>
      </c>
      <c r="AU125" s="139" t="s">
        <v>79</v>
      </c>
      <c r="AY125" s="18" t="s">
        <v>137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8" t="s">
        <v>79</v>
      </c>
      <c r="BK125" s="140">
        <f t="shared" si="9"/>
        <v>0</v>
      </c>
      <c r="BL125" s="18" t="s">
        <v>144</v>
      </c>
      <c r="BM125" s="139" t="s">
        <v>607</v>
      </c>
    </row>
    <row r="126" spans="2:65" s="1" customFormat="1" ht="16.5" customHeight="1">
      <c r="B126" s="33"/>
      <c r="C126" s="128" t="s">
        <v>409</v>
      </c>
      <c r="D126" s="128" t="s">
        <v>139</v>
      </c>
      <c r="E126" s="129" t="s">
        <v>1381</v>
      </c>
      <c r="F126" s="130" t="s">
        <v>1382</v>
      </c>
      <c r="G126" s="131" t="s">
        <v>273</v>
      </c>
      <c r="H126" s="132">
        <v>2</v>
      </c>
      <c r="I126" s="133"/>
      <c r="J126" s="134">
        <f t="shared" si="0"/>
        <v>0</v>
      </c>
      <c r="K126" s="130" t="s">
        <v>19</v>
      </c>
      <c r="L126" s="33"/>
      <c r="M126" s="135" t="s">
        <v>19</v>
      </c>
      <c r="N126" s="136" t="s">
        <v>42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144</v>
      </c>
      <c r="AT126" s="139" t="s">
        <v>139</v>
      </c>
      <c r="AU126" s="139" t="s">
        <v>79</v>
      </c>
      <c r="AY126" s="18" t="s">
        <v>137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8" t="s">
        <v>79</v>
      </c>
      <c r="BK126" s="140">
        <f t="shared" si="9"/>
        <v>0</v>
      </c>
      <c r="BL126" s="18" t="s">
        <v>144</v>
      </c>
      <c r="BM126" s="139" t="s">
        <v>614</v>
      </c>
    </row>
    <row r="127" spans="2:65" s="1" customFormat="1" ht="24.2" customHeight="1">
      <c r="B127" s="33"/>
      <c r="C127" s="128" t="s">
        <v>413</v>
      </c>
      <c r="D127" s="128" t="s">
        <v>139</v>
      </c>
      <c r="E127" s="129" t="s">
        <v>1383</v>
      </c>
      <c r="F127" s="130" t="s">
        <v>1384</v>
      </c>
      <c r="G127" s="131" t="s">
        <v>273</v>
      </c>
      <c r="H127" s="132">
        <v>1</v>
      </c>
      <c r="I127" s="133"/>
      <c r="J127" s="134">
        <f t="shared" si="0"/>
        <v>0</v>
      </c>
      <c r="K127" s="130" t="s">
        <v>19</v>
      </c>
      <c r="L127" s="33"/>
      <c r="M127" s="135" t="s">
        <v>19</v>
      </c>
      <c r="N127" s="136" t="s">
        <v>42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144</v>
      </c>
      <c r="AT127" s="139" t="s">
        <v>139</v>
      </c>
      <c r="AU127" s="139" t="s">
        <v>79</v>
      </c>
      <c r="AY127" s="18" t="s">
        <v>137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8" t="s">
        <v>79</v>
      </c>
      <c r="BK127" s="140">
        <f t="shared" si="9"/>
        <v>0</v>
      </c>
      <c r="BL127" s="18" t="s">
        <v>144</v>
      </c>
      <c r="BM127" s="139" t="s">
        <v>623</v>
      </c>
    </row>
    <row r="128" spans="2:65" s="1" customFormat="1" ht="16.5" customHeight="1">
      <c r="B128" s="33"/>
      <c r="C128" s="128" t="s">
        <v>418</v>
      </c>
      <c r="D128" s="128" t="s">
        <v>139</v>
      </c>
      <c r="E128" s="129" t="s">
        <v>1385</v>
      </c>
      <c r="F128" s="130" t="s">
        <v>1386</v>
      </c>
      <c r="G128" s="131" t="s">
        <v>273</v>
      </c>
      <c r="H128" s="132">
        <v>1</v>
      </c>
      <c r="I128" s="133"/>
      <c r="J128" s="134">
        <f t="shared" si="0"/>
        <v>0</v>
      </c>
      <c r="K128" s="130" t="s">
        <v>1307</v>
      </c>
      <c r="L128" s="33"/>
      <c r="M128" s="135" t="s">
        <v>19</v>
      </c>
      <c r="N128" s="136" t="s">
        <v>42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144</v>
      </c>
      <c r="AT128" s="139" t="s">
        <v>139</v>
      </c>
      <c r="AU128" s="139" t="s">
        <v>79</v>
      </c>
      <c r="AY128" s="18" t="s">
        <v>137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8" t="s">
        <v>79</v>
      </c>
      <c r="BK128" s="140">
        <f t="shared" si="9"/>
        <v>0</v>
      </c>
      <c r="BL128" s="18" t="s">
        <v>144</v>
      </c>
      <c r="BM128" s="139" t="s">
        <v>635</v>
      </c>
    </row>
    <row r="129" spans="2:65" s="1" customFormat="1" ht="24.2" customHeight="1">
      <c r="B129" s="33"/>
      <c r="C129" s="128" t="s">
        <v>423</v>
      </c>
      <c r="D129" s="128" t="s">
        <v>139</v>
      </c>
      <c r="E129" s="129" t="s">
        <v>1387</v>
      </c>
      <c r="F129" s="130" t="s">
        <v>1388</v>
      </c>
      <c r="G129" s="131" t="s">
        <v>273</v>
      </c>
      <c r="H129" s="132">
        <v>1</v>
      </c>
      <c r="I129" s="133"/>
      <c r="J129" s="134">
        <f t="shared" si="0"/>
        <v>0</v>
      </c>
      <c r="K129" s="130" t="s">
        <v>19</v>
      </c>
      <c r="L129" s="33"/>
      <c r="M129" s="135" t="s">
        <v>19</v>
      </c>
      <c r="N129" s="136" t="s">
        <v>42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144</v>
      </c>
      <c r="AT129" s="139" t="s">
        <v>139</v>
      </c>
      <c r="AU129" s="139" t="s">
        <v>79</v>
      </c>
      <c r="AY129" s="18" t="s">
        <v>137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8" t="s">
        <v>79</v>
      </c>
      <c r="BK129" s="140">
        <f t="shared" si="9"/>
        <v>0</v>
      </c>
      <c r="BL129" s="18" t="s">
        <v>144</v>
      </c>
      <c r="BM129" s="139" t="s">
        <v>645</v>
      </c>
    </row>
    <row r="130" spans="2:65" s="1" customFormat="1" ht="16.5" customHeight="1">
      <c r="B130" s="33"/>
      <c r="C130" s="128" t="s">
        <v>428</v>
      </c>
      <c r="D130" s="128" t="s">
        <v>139</v>
      </c>
      <c r="E130" s="129" t="s">
        <v>1389</v>
      </c>
      <c r="F130" s="130" t="s">
        <v>1390</v>
      </c>
      <c r="G130" s="131" t="s">
        <v>273</v>
      </c>
      <c r="H130" s="132">
        <v>1</v>
      </c>
      <c r="I130" s="133"/>
      <c r="J130" s="134">
        <f t="shared" si="0"/>
        <v>0</v>
      </c>
      <c r="K130" s="130" t="s">
        <v>19</v>
      </c>
      <c r="L130" s="33"/>
      <c r="M130" s="135" t="s">
        <v>19</v>
      </c>
      <c r="N130" s="136" t="s">
        <v>42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144</v>
      </c>
      <c r="AT130" s="139" t="s">
        <v>139</v>
      </c>
      <c r="AU130" s="139" t="s">
        <v>79</v>
      </c>
      <c r="AY130" s="18" t="s">
        <v>137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8" t="s">
        <v>79</v>
      </c>
      <c r="BK130" s="140">
        <f t="shared" si="9"/>
        <v>0</v>
      </c>
      <c r="BL130" s="18" t="s">
        <v>144</v>
      </c>
      <c r="BM130" s="139" t="s">
        <v>655</v>
      </c>
    </row>
    <row r="131" spans="2:65" s="1" customFormat="1" ht="16.5" customHeight="1">
      <c r="B131" s="33"/>
      <c r="C131" s="128" t="s">
        <v>433</v>
      </c>
      <c r="D131" s="128" t="s">
        <v>139</v>
      </c>
      <c r="E131" s="129" t="s">
        <v>1391</v>
      </c>
      <c r="F131" s="130" t="s">
        <v>1392</v>
      </c>
      <c r="G131" s="131" t="s">
        <v>273</v>
      </c>
      <c r="H131" s="132">
        <v>1</v>
      </c>
      <c r="I131" s="133"/>
      <c r="J131" s="134">
        <f t="shared" si="0"/>
        <v>0</v>
      </c>
      <c r="K131" s="130" t="s">
        <v>19</v>
      </c>
      <c r="L131" s="33"/>
      <c r="M131" s="135" t="s">
        <v>19</v>
      </c>
      <c r="N131" s="136" t="s">
        <v>42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144</v>
      </c>
      <c r="AT131" s="139" t="s">
        <v>139</v>
      </c>
      <c r="AU131" s="139" t="s">
        <v>79</v>
      </c>
      <c r="AY131" s="18" t="s">
        <v>137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8" t="s">
        <v>79</v>
      </c>
      <c r="BK131" s="140">
        <f t="shared" si="9"/>
        <v>0</v>
      </c>
      <c r="BL131" s="18" t="s">
        <v>144</v>
      </c>
      <c r="BM131" s="139" t="s">
        <v>667</v>
      </c>
    </row>
    <row r="132" spans="2:65" s="1" customFormat="1" ht="16.5" customHeight="1">
      <c r="B132" s="33"/>
      <c r="C132" s="128" t="s">
        <v>439</v>
      </c>
      <c r="D132" s="128" t="s">
        <v>139</v>
      </c>
      <c r="E132" s="129" t="s">
        <v>1393</v>
      </c>
      <c r="F132" s="130" t="s">
        <v>1394</v>
      </c>
      <c r="G132" s="131" t="s">
        <v>273</v>
      </c>
      <c r="H132" s="132">
        <v>1</v>
      </c>
      <c r="I132" s="133"/>
      <c r="J132" s="134">
        <f t="shared" si="0"/>
        <v>0</v>
      </c>
      <c r="K132" s="130" t="s">
        <v>1307</v>
      </c>
      <c r="L132" s="33"/>
      <c r="M132" s="135" t="s">
        <v>19</v>
      </c>
      <c r="N132" s="136" t="s">
        <v>42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144</v>
      </c>
      <c r="AT132" s="139" t="s">
        <v>139</v>
      </c>
      <c r="AU132" s="139" t="s">
        <v>79</v>
      </c>
      <c r="AY132" s="18" t="s">
        <v>137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8" t="s">
        <v>79</v>
      </c>
      <c r="BK132" s="140">
        <f t="shared" si="9"/>
        <v>0</v>
      </c>
      <c r="BL132" s="18" t="s">
        <v>144</v>
      </c>
      <c r="BM132" s="139" t="s">
        <v>680</v>
      </c>
    </row>
    <row r="133" spans="2:65" s="1" customFormat="1" ht="16.5" customHeight="1">
      <c r="B133" s="33"/>
      <c r="C133" s="128" t="s">
        <v>447</v>
      </c>
      <c r="D133" s="128" t="s">
        <v>139</v>
      </c>
      <c r="E133" s="129" t="s">
        <v>1395</v>
      </c>
      <c r="F133" s="130" t="s">
        <v>1396</v>
      </c>
      <c r="G133" s="131" t="s">
        <v>273</v>
      </c>
      <c r="H133" s="132">
        <v>1</v>
      </c>
      <c r="I133" s="133"/>
      <c r="J133" s="134">
        <f t="shared" si="0"/>
        <v>0</v>
      </c>
      <c r="K133" s="130" t="s">
        <v>19</v>
      </c>
      <c r="L133" s="33"/>
      <c r="M133" s="135" t="s">
        <v>19</v>
      </c>
      <c r="N133" s="136" t="s">
        <v>42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144</v>
      </c>
      <c r="AT133" s="139" t="s">
        <v>139</v>
      </c>
      <c r="AU133" s="139" t="s">
        <v>79</v>
      </c>
      <c r="AY133" s="18" t="s">
        <v>137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8" t="s">
        <v>79</v>
      </c>
      <c r="BK133" s="140">
        <f t="shared" si="9"/>
        <v>0</v>
      </c>
      <c r="BL133" s="18" t="s">
        <v>144</v>
      </c>
      <c r="BM133" s="139" t="s">
        <v>692</v>
      </c>
    </row>
    <row r="134" spans="2:65" s="1" customFormat="1" ht="16.5" customHeight="1">
      <c r="B134" s="33"/>
      <c r="C134" s="128" t="s">
        <v>454</v>
      </c>
      <c r="D134" s="128" t="s">
        <v>139</v>
      </c>
      <c r="E134" s="129" t="s">
        <v>1397</v>
      </c>
      <c r="F134" s="130" t="s">
        <v>1398</v>
      </c>
      <c r="G134" s="131" t="s">
        <v>302</v>
      </c>
      <c r="H134" s="132">
        <v>2</v>
      </c>
      <c r="I134" s="133"/>
      <c r="J134" s="134">
        <f t="shared" si="0"/>
        <v>0</v>
      </c>
      <c r="K134" s="130" t="s">
        <v>1307</v>
      </c>
      <c r="L134" s="33"/>
      <c r="M134" s="135" t="s">
        <v>19</v>
      </c>
      <c r="N134" s="136" t="s">
        <v>42</v>
      </c>
      <c r="P134" s="137">
        <f t="shared" si="1"/>
        <v>0</v>
      </c>
      <c r="Q134" s="137">
        <v>1.3999999999999999E-4</v>
      </c>
      <c r="R134" s="137">
        <f t="shared" si="2"/>
        <v>2.7999999999999998E-4</v>
      </c>
      <c r="S134" s="137">
        <v>0</v>
      </c>
      <c r="T134" s="138">
        <f t="shared" si="3"/>
        <v>0</v>
      </c>
      <c r="AR134" s="139" t="s">
        <v>144</v>
      </c>
      <c r="AT134" s="139" t="s">
        <v>139</v>
      </c>
      <c r="AU134" s="139" t="s">
        <v>79</v>
      </c>
      <c r="AY134" s="18" t="s">
        <v>137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8" t="s">
        <v>79</v>
      </c>
      <c r="BK134" s="140">
        <f t="shared" si="9"/>
        <v>0</v>
      </c>
      <c r="BL134" s="18" t="s">
        <v>144</v>
      </c>
      <c r="BM134" s="139" t="s">
        <v>704</v>
      </c>
    </row>
    <row r="135" spans="2:65" s="11" customFormat="1" ht="25.9" customHeight="1">
      <c r="B135" s="116"/>
      <c r="D135" s="117" t="s">
        <v>70</v>
      </c>
      <c r="E135" s="118" t="s">
        <v>1399</v>
      </c>
      <c r="F135" s="118" t="s">
        <v>86</v>
      </c>
      <c r="I135" s="119"/>
      <c r="J135" s="120">
        <f>BK135</f>
        <v>0</v>
      </c>
      <c r="L135" s="116"/>
      <c r="M135" s="121"/>
      <c r="P135" s="122">
        <f>SUM(P136:P156)</f>
        <v>0</v>
      </c>
      <c r="R135" s="122">
        <f>SUM(R136:R156)</f>
        <v>2.49E-3</v>
      </c>
      <c r="T135" s="123">
        <f>SUM(T136:T156)</f>
        <v>0</v>
      </c>
      <c r="AR135" s="117" t="s">
        <v>79</v>
      </c>
      <c r="AT135" s="124" t="s">
        <v>70</v>
      </c>
      <c r="AU135" s="124" t="s">
        <v>71</v>
      </c>
      <c r="AY135" s="117" t="s">
        <v>137</v>
      </c>
      <c r="BK135" s="125">
        <f>SUM(BK136:BK156)</f>
        <v>0</v>
      </c>
    </row>
    <row r="136" spans="2:65" s="1" customFormat="1" ht="16.5" customHeight="1">
      <c r="B136" s="33"/>
      <c r="C136" s="128" t="s">
        <v>460</v>
      </c>
      <c r="D136" s="128" t="s">
        <v>139</v>
      </c>
      <c r="E136" s="129" t="s">
        <v>1400</v>
      </c>
      <c r="F136" s="130" t="s">
        <v>1401</v>
      </c>
      <c r="G136" s="131" t="s">
        <v>273</v>
      </c>
      <c r="H136" s="132">
        <v>32</v>
      </c>
      <c r="I136" s="133"/>
      <c r="J136" s="134">
        <f t="shared" ref="J136:J156" si="10">ROUND(I136*H136,2)</f>
        <v>0</v>
      </c>
      <c r="K136" s="130" t="s">
        <v>1307</v>
      </c>
      <c r="L136" s="33"/>
      <c r="M136" s="135" t="s">
        <v>19</v>
      </c>
      <c r="N136" s="136" t="s">
        <v>42</v>
      </c>
      <c r="P136" s="137">
        <f t="shared" ref="P136:P156" si="11">O136*H136</f>
        <v>0</v>
      </c>
      <c r="Q136" s="137">
        <v>0</v>
      </c>
      <c r="R136" s="137">
        <f t="shared" ref="R136:R156" si="12">Q136*H136</f>
        <v>0</v>
      </c>
      <c r="S136" s="137">
        <v>0</v>
      </c>
      <c r="T136" s="138">
        <f t="shared" ref="T136:T156" si="13">S136*H136</f>
        <v>0</v>
      </c>
      <c r="AR136" s="139" t="s">
        <v>144</v>
      </c>
      <c r="AT136" s="139" t="s">
        <v>139</v>
      </c>
      <c r="AU136" s="139" t="s">
        <v>79</v>
      </c>
      <c r="AY136" s="18" t="s">
        <v>137</v>
      </c>
      <c r="BE136" s="140">
        <f t="shared" ref="BE136:BE156" si="14">IF(N136="základní",J136,0)</f>
        <v>0</v>
      </c>
      <c r="BF136" s="140">
        <f t="shared" ref="BF136:BF156" si="15">IF(N136="snížená",J136,0)</f>
        <v>0</v>
      </c>
      <c r="BG136" s="140">
        <f t="shared" ref="BG136:BG156" si="16">IF(N136="zákl. přenesená",J136,0)</f>
        <v>0</v>
      </c>
      <c r="BH136" s="140">
        <f t="shared" ref="BH136:BH156" si="17">IF(N136="sníž. přenesená",J136,0)</f>
        <v>0</v>
      </c>
      <c r="BI136" s="140">
        <f t="shared" ref="BI136:BI156" si="18">IF(N136="nulová",J136,0)</f>
        <v>0</v>
      </c>
      <c r="BJ136" s="18" t="s">
        <v>79</v>
      </c>
      <c r="BK136" s="140">
        <f t="shared" ref="BK136:BK156" si="19">ROUND(I136*H136,2)</f>
        <v>0</v>
      </c>
      <c r="BL136" s="18" t="s">
        <v>144</v>
      </c>
      <c r="BM136" s="139" t="s">
        <v>716</v>
      </c>
    </row>
    <row r="137" spans="2:65" s="1" customFormat="1" ht="16.5" customHeight="1">
      <c r="B137" s="33"/>
      <c r="C137" s="128" t="s">
        <v>466</v>
      </c>
      <c r="D137" s="128" t="s">
        <v>139</v>
      </c>
      <c r="E137" s="129" t="s">
        <v>1402</v>
      </c>
      <c r="F137" s="130" t="s">
        <v>1403</v>
      </c>
      <c r="G137" s="131" t="s">
        <v>273</v>
      </c>
      <c r="H137" s="132">
        <v>12</v>
      </c>
      <c r="I137" s="133"/>
      <c r="J137" s="134">
        <f t="shared" si="10"/>
        <v>0</v>
      </c>
      <c r="K137" s="130" t="s">
        <v>1307</v>
      </c>
      <c r="L137" s="33"/>
      <c r="M137" s="135" t="s">
        <v>19</v>
      </c>
      <c r="N137" s="136" t="s">
        <v>42</v>
      </c>
      <c r="P137" s="137">
        <f t="shared" si="11"/>
        <v>0</v>
      </c>
      <c r="Q137" s="137">
        <v>0</v>
      </c>
      <c r="R137" s="137">
        <f t="shared" si="12"/>
        <v>0</v>
      </c>
      <c r="S137" s="137">
        <v>0</v>
      </c>
      <c r="T137" s="138">
        <f t="shared" si="13"/>
        <v>0</v>
      </c>
      <c r="AR137" s="139" t="s">
        <v>144</v>
      </c>
      <c r="AT137" s="139" t="s">
        <v>139</v>
      </c>
      <c r="AU137" s="139" t="s">
        <v>79</v>
      </c>
      <c r="AY137" s="18" t="s">
        <v>137</v>
      </c>
      <c r="BE137" s="140">
        <f t="shared" si="14"/>
        <v>0</v>
      </c>
      <c r="BF137" s="140">
        <f t="shared" si="15"/>
        <v>0</v>
      </c>
      <c r="BG137" s="140">
        <f t="shared" si="16"/>
        <v>0</v>
      </c>
      <c r="BH137" s="140">
        <f t="shared" si="17"/>
        <v>0</v>
      </c>
      <c r="BI137" s="140">
        <f t="shared" si="18"/>
        <v>0</v>
      </c>
      <c r="BJ137" s="18" t="s">
        <v>79</v>
      </c>
      <c r="BK137" s="140">
        <f t="shared" si="19"/>
        <v>0</v>
      </c>
      <c r="BL137" s="18" t="s">
        <v>144</v>
      </c>
      <c r="BM137" s="139" t="s">
        <v>728</v>
      </c>
    </row>
    <row r="138" spans="2:65" s="1" customFormat="1" ht="16.5" customHeight="1">
      <c r="B138" s="33"/>
      <c r="C138" s="128" t="s">
        <v>471</v>
      </c>
      <c r="D138" s="128" t="s">
        <v>139</v>
      </c>
      <c r="E138" s="129" t="s">
        <v>1404</v>
      </c>
      <c r="F138" s="130" t="s">
        <v>1405</v>
      </c>
      <c r="G138" s="131" t="s">
        <v>302</v>
      </c>
      <c r="H138" s="132">
        <v>25</v>
      </c>
      <c r="I138" s="133"/>
      <c r="J138" s="134">
        <f t="shared" si="10"/>
        <v>0</v>
      </c>
      <c r="K138" s="130" t="s">
        <v>1307</v>
      </c>
      <c r="L138" s="33"/>
      <c r="M138" s="135" t="s">
        <v>19</v>
      </c>
      <c r="N138" s="136" t="s">
        <v>42</v>
      </c>
      <c r="P138" s="137">
        <f t="shared" si="11"/>
        <v>0</v>
      </c>
      <c r="Q138" s="137">
        <v>0</v>
      </c>
      <c r="R138" s="137">
        <f t="shared" si="12"/>
        <v>0</v>
      </c>
      <c r="S138" s="137">
        <v>0</v>
      </c>
      <c r="T138" s="138">
        <f t="shared" si="13"/>
        <v>0</v>
      </c>
      <c r="AR138" s="139" t="s">
        <v>144</v>
      </c>
      <c r="AT138" s="139" t="s">
        <v>139</v>
      </c>
      <c r="AU138" s="139" t="s">
        <v>79</v>
      </c>
      <c r="AY138" s="18" t="s">
        <v>137</v>
      </c>
      <c r="BE138" s="140">
        <f t="shared" si="14"/>
        <v>0</v>
      </c>
      <c r="BF138" s="140">
        <f t="shared" si="15"/>
        <v>0</v>
      </c>
      <c r="BG138" s="140">
        <f t="shared" si="16"/>
        <v>0</v>
      </c>
      <c r="BH138" s="140">
        <f t="shared" si="17"/>
        <v>0</v>
      </c>
      <c r="BI138" s="140">
        <f t="shared" si="18"/>
        <v>0</v>
      </c>
      <c r="BJ138" s="18" t="s">
        <v>79</v>
      </c>
      <c r="BK138" s="140">
        <f t="shared" si="19"/>
        <v>0</v>
      </c>
      <c r="BL138" s="18" t="s">
        <v>144</v>
      </c>
      <c r="BM138" s="139" t="s">
        <v>739</v>
      </c>
    </row>
    <row r="139" spans="2:65" s="1" customFormat="1" ht="16.5" customHeight="1">
      <c r="B139" s="33"/>
      <c r="C139" s="128" t="s">
        <v>478</v>
      </c>
      <c r="D139" s="128" t="s">
        <v>139</v>
      </c>
      <c r="E139" s="129" t="s">
        <v>1406</v>
      </c>
      <c r="F139" s="130" t="s">
        <v>1407</v>
      </c>
      <c r="G139" s="131" t="s">
        <v>302</v>
      </c>
      <c r="H139" s="132">
        <v>25</v>
      </c>
      <c r="I139" s="133"/>
      <c r="J139" s="134">
        <f t="shared" si="10"/>
        <v>0</v>
      </c>
      <c r="K139" s="130" t="s">
        <v>1307</v>
      </c>
      <c r="L139" s="33"/>
      <c r="M139" s="135" t="s">
        <v>19</v>
      </c>
      <c r="N139" s="136" t="s">
        <v>42</v>
      </c>
      <c r="P139" s="137">
        <f t="shared" si="11"/>
        <v>0</v>
      </c>
      <c r="Q139" s="137">
        <v>6.0000000000000002E-5</v>
      </c>
      <c r="R139" s="137">
        <f t="shared" si="12"/>
        <v>1.5E-3</v>
      </c>
      <c r="S139" s="137">
        <v>0</v>
      </c>
      <c r="T139" s="138">
        <f t="shared" si="13"/>
        <v>0</v>
      </c>
      <c r="AR139" s="139" t="s">
        <v>144</v>
      </c>
      <c r="AT139" s="139" t="s">
        <v>139</v>
      </c>
      <c r="AU139" s="139" t="s">
        <v>79</v>
      </c>
      <c r="AY139" s="18" t="s">
        <v>137</v>
      </c>
      <c r="BE139" s="140">
        <f t="shared" si="14"/>
        <v>0</v>
      </c>
      <c r="BF139" s="140">
        <f t="shared" si="15"/>
        <v>0</v>
      </c>
      <c r="BG139" s="140">
        <f t="shared" si="16"/>
        <v>0</v>
      </c>
      <c r="BH139" s="140">
        <f t="shared" si="17"/>
        <v>0</v>
      </c>
      <c r="BI139" s="140">
        <f t="shared" si="18"/>
        <v>0</v>
      </c>
      <c r="BJ139" s="18" t="s">
        <v>79</v>
      </c>
      <c r="BK139" s="140">
        <f t="shared" si="19"/>
        <v>0</v>
      </c>
      <c r="BL139" s="18" t="s">
        <v>144</v>
      </c>
      <c r="BM139" s="139" t="s">
        <v>753</v>
      </c>
    </row>
    <row r="140" spans="2:65" s="1" customFormat="1" ht="16.5" customHeight="1">
      <c r="B140" s="33"/>
      <c r="C140" s="128" t="s">
        <v>485</v>
      </c>
      <c r="D140" s="128" t="s">
        <v>139</v>
      </c>
      <c r="E140" s="129" t="s">
        <v>1408</v>
      </c>
      <c r="F140" s="130" t="s">
        <v>1409</v>
      </c>
      <c r="G140" s="131" t="s">
        <v>273</v>
      </c>
      <c r="H140" s="132">
        <v>9</v>
      </c>
      <c r="I140" s="133"/>
      <c r="J140" s="134">
        <f t="shared" si="10"/>
        <v>0</v>
      </c>
      <c r="K140" s="130" t="s">
        <v>1307</v>
      </c>
      <c r="L140" s="33"/>
      <c r="M140" s="135" t="s">
        <v>19</v>
      </c>
      <c r="N140" s="136" t="s">
        <v>42</v>
      </c>
      <c r="P140" s="137">
        <f t="shared" si="11"/>
        <v>0</v>
      </c>
      <c r="Q140" s="137">
        <v>3.0000000000000001E-5</v>
      </c>
      <c r="R140" s="137">
        <f t="shared" si="12"/>
        <v>2.7E-4</v>
      </c>
      <c r="S140" s="137">
        <v>0</v>
      </c>
      <c r="T140" s="138">
        <f t="shared" si="13"/>
        <v>0</v>
      </c>
      <c r="AR140" s="139" t="s">
        <v>144</v>
      </c>
      <c r="AT140" s="139" t="s">
        <v>139</v>
      </c>
      <c r="AU140" s="139" t="s">
        <v>79</v>
      </c>
      <c r="AY140" s="18" t="s">
        <v>137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8" t="s">
        <v>79</v>
      </c>
      <c r="BK140" s="140">
        <f t="shared" si="19"/>
        <v>0</v>
      </c>
      <c r="BL140" s="18" t="s">
        <v>144</v>
      </c>
      <c r="BM140" s="139" t="s">
        <v>764</v>
      </c>
    </row>
    <row r="141" spans="2:65" s="1" customFormat="1" ht="16.5" customHeight="1">
      <c r="B141" s="33"/>
      <c r="C141" s="128" t="s">
        <v>491</v>
      </c>
      <c r="D141" s="128" t="s">
        <v>139</v>
      </c>
      <c r="E141" s="129" t="s">
        <v>1410</v>
      </c>
      <c r="F141" s="130" t="s">
        <v>1411</v>
      </c>
      <c r="G141" s="131" t="s">
        <v>273</v>
      </c>
      <c r="H141" s="132">
        <v>3</v>
      </c>
      <c r="I141" s="133"/>
      <c r="J141" s="134">
        <f t="shared" si="10"/>
        <v>0</v>
      </c>
      <c r="K141" s="130" t="s">
        <v>1307</v>
      </c>
      <c r="L141" s="33"/>
      <c r="M141" s="135" t="s">
        <v>19</v>
      </c>
      <c r="N141" s="136" t="s">
        <v>42</v>
      </c>
      <c r="P141" s="137">
        <f t="shared" si="11"/>
        <v>0</v>
      </c>
      <c r="Q141" s="137">
        <v>4.0000000000000003E-5</v>
      </c>
      <c r="R141" s="137">
        <f t="shared" si="12"/>
        <v>1.2000000000000002E-4</v>
      </c>
      <c r="S141" s="137">
        <v>0</v>
      </c>
      <c r="T141" s="138">
        <f t="shared" si="13"/>
        <v>0</v>
      </c>
      <c r="AR141" s="139" t="s">
        <v>144</v>
      </c>
      <c r="AT141" s="139" t="s">
        <v>139</v>
      </c>
      <c r="AU141" s="139" t="s">
        <v>79</v>
      </c>
      <c r="AY141" s="18" t="s">
        <v>137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8" t="s">
        <v>79</v>
      </c>
      <c r="BK141" s="140">
        <f t="shared" si="19"/>
        <v>0</v>
      </c>
      <c r="BL141" s="18" t="s">
        <v>144</v>
      </c>
      <c r="BM141" s="139" t="s">
        <v>774</v>
      </c>
    </row>
    <row r="142" spans="2:65" s="1" customFormat="1" ht="16.5" customHeight="1">
      <c r="B142" s="33"/>
      <c r="C142" s="128" t="s">
        <v>496</v>
      </c>
      <c r="D142" s="128" t="s">
        <v>139</v>
      </c>
      <c r="E142" s="129" t="s">
        <v>1412</v>
      </c>
      <c r="F142" s="130" t="s">
        <v>1413</v>
      </c>
      <c r="G142" s="131" t="s">
        <v>273</v>
      </c>
      <c r="H142" s="132">
        <v>3</v>
      </c>
      <c r="I142" s="133"/>
      <c r="J142" s="134">
        <f t="shared" si="10"/>
        <v>0</v>
      </c>
      <c r="K142" s="130" t="s">
        <v>1307</v>
      </c>
      <c r="L142" s="33"/>
      <c r="M142" s="135" t="s">
        <v>19</v>
      </c>
      <c r="N142" s="136" t="s">
        <v>42</v>
      </c>
      <c r="P142" s="137">
        <f t="shared" si="11"/>
        <v>0</v>
      </c>
      <c r="Q142" s="137">
        <v>4.0000000000000003E-5</v>
      </c>
      <c r="R142" s="137">
        <f t="shared" si="12"/>
        <v>1.2000000000000002E-4</v>
      </c>
      <c r="S142" s="137">
        <v>0</v>
      </c>
      <c r="T142" s="138">
        <f t="shared" si="13"/>
        <v>0</v>
      </c>
      <c r="AR142" s="139" t="s">
        <v>144</v>
      </c>
      <c r="AT142" s="139" t="s">
        <v>139</v>
      </c>
      <c r="AU142" s="139" t="s">
        <v>79</v>
      </c>
      <c r="AY142" s="18" t="s">
        <v>137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8" t="s">
        <v>79</v>
      </c>
      <c r="BK142" s="140">
        <f t="shared" si="19"/>
        <v>0</v>
      </c>
      <c r="BL142" s="18" t="s">
        <v>144</v>
      </c>
      <c r="BM142" s="139" t="s">
        <v>787</v>
      </c>
    </row>
    <row r="143" spans="2:65" s="1" customFormat="1" ht="16.5" customHeight="1">
      <c r="B143" s="33"/>
      <c r="C143" s="128" t="s">
        <v>502</v>
      </c>
      <c r="D143" s="128" t="s">
        <v>139</v>
      </c>
      <c r="E143" s="129" t="s">
        <v>1414</v>
      </c>
      <c r="F143" s="130" t="s">
        <v>1415</v>
      </c>
      <c r="G143" s="131" t="s">
        <v>273</v>
      </c>
      <c r="H143" s="132">
        <v>1</v>
      </c>
      <c r="I143" s="133"/>
      <c r="J143" s="134">
        <f t="shared" si="10"/>
        <v>0</v>
      </c>
      <c r="K143" s="130" t="s">
        <v>1307</v>
      </c>
      <c r="L143" s="33"/>
      <c r="M143" s="135" t="s">
        <v>19</v>
      </c>
      <c r="N143" s="136" t="s">
        <v>42</v>
      </c>
      <c r="P143" s="137">
        <f t="shared" si="11"/>
        <v>0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144</v>
      </c>
      <c r="AT143" s="139" t="s">
        <v>139</v>
      </c>
      <c r="AU143" s="139" t="s">
        <v>79</v>
      </c>
      <c r="AY143" s="18" t="s">
        <v>137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8" t="s">
        <v>79</v>
      </c>
      <c r="BK143" s="140">
        <f t="shared" si="19"/>
        <v>0</v>
      </c>
      <c r="BL143" s="18" t="s">
        <v>144</v>
      </c>
      <c r="BM143" s="139" t="s">
        <v>797</v>
      </c>
    </row>
    <row r="144" spans="2:65" s="1" customFormat="1" ht="24.2" customHeight="1">
      <c r="B144" s="33"/>
      <c r="C144" s="128" t="s">
        <v>509</v>
      </c>
      <c r="D144" s="128" t="s">
        <v>139</v>
      </c>
      <c r="E144" s="129" t="s">
        <v>1416</v>
      </c>
      <c r="F144" s="130" t="s">
        <v>1417</v>
      </c>
      <c r="G144" s="131" t="s">
        <v>273</v>
      </c>
      <c r="H144" s="132">
        <v>1</v>
      </c>
      <c r="I144" s="133"/>
      <c r="J144" s="134">
        <f t="shared" si="10"/>
        <v>0</v>
      </c>
      <c r="K144" s="130" t="s">
        <v>19</v>
      </c>
      <c r="L144" s="33"/>
      <c r="M144" s="135" t="s">
        <v>19</v>
      </c>
      <c r="N144" s="136" t="s">
        <v>42</v>
      </c>
      <c r="P144" s="137">
        <f t="shared" si="11"/>
        <v>0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144</v>
      </c>
      <c r="AT144" s="139" t="s">
        <v>139</v>
      </c>
      <c r="AU144" s="139" t="s">
        <v>79</v>
      </c>
      <c r="AY144" s="18" t="s">
        <v>137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8" t="s">
        <v>79</v>
      </c>
      <c r="BK144" s="140">
        <f t="shared" si="19"/>
        <v>0</v>
      </c>
      <c r="BL144" s="18" t="s">
        <v>144</v>
      </c>
      <c r="BM144" s="139" t="s">
        <v>810</v>
      </c>
    </row>
    <row r="145" spans="2:65" s="1" customFormat="1" ht="16.5" customHeight="1">
      <c r="B145" s="33"/>
      <c r="C145" s="128" t="s">
        <v>514</v>
      </c>
      <c r="D145" s="128" t="s">
        <v>139</v>
      </c>
      <c r="E145" s="129" t="s">
        <v>1418</v>
      </c>
      <c r="F145" s="130" t="s">
        <v>1419</v>
      </c>
      <c r="G145" s="131" t="s">
        <v>273</v>
      </c>
      <c r="H145" s="132">
        <v>3</v>
      </c>
      <c r="I145" s="133"/>
      <c r="J145" s="134">
        <f t="shared" si="10"/>
        <v>0</v>
      </c>
      <c r="K145" s="130" t="s">
        <v>1307</v>
      </c>
      <c r="L145" s="33"/>
      <c r="M145" s="135" t="s">
        <v>19</v>
      </c>
      <c r="N145" s="136" t="s">
        <v>42</v>
      </c>
      <c r="P145" s="137">
        <f t="shared" si="11"/>
        <v>0</v>
      </c>
      <c r="Q145" s="137">
        <v>0</v>
      </c>
      <c r="R145" s="137">
        <f t="shared" si="12"/>
        <v>0</v>
      </c>
      <c r="S145" s="137">
        <v>0</v>
      </c>
      <c r="T145" s="138">
        <f t="shared" si="13"/>
        <v>0</v>
      </c>
      <c r="AR145" s="139" t="s">
        <v>144</v>
      </c>
      <c r="AT145" s="139" t="s">
        <v>139</v>
      </c>
      <c r="AU145" s="139" t="s">
        <v>79</v>
      </c>
      <c r="AY145" s="18" t="s">
        <v>137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8" t="s">
        <v>79</v>
      </c>
      <c r="BK145" s="140">
        <f t="shared" si="19"/>
        <v>0</v>
      </c>
      <c r="BL145" s="18" t="s">
        <v>144</v>
      </c>
      <c r="BM145" s="139" t="s">
        <v>823</v>
      </c>
    </row>
    <row r="146" spans="2:65" s="1" customFormat="1" ht="16.5" customHeight="1">
      <c r="B146" s="33"/>
      <c r="C146" s="128" t="s">
        <v>520</v>
      </c>
      <c r="D146" s="128" t="s">
        <v>139</v>
      </c>
      <c r="E146" s="129" t="s">
        <v>1420</v>
      </c>
      <c r="F146" s="130" t="s">
        <v>1421</v>
      </c>
      <c r="G146" s="131" t="s">
        <v>273</v>
      </c>
      <c r="H146" s="132">
        <v>3</v>
      </c>
      <c r="I146" s="133"/>
      <c r="J146" s="134">
        <f t="shared" si="10"/>
        <v>0</v>
      </c>
      <c r="K146" s="130" t="s">
        <v>19</v>
      </c>
      <c r="L146" s="33"/>
      <c r="M146" s="135" t="s">
        <v>19</v>
      </c>
      <c r="N146" s="136" t="s">
        <v>42</v>
      </c>
      <c r="P146" s="137">
        <f t="shared" si="11"/>
        <v>0</v>
      </c>
      <c r="Q146" s="137">
        <v>0</v>
      </c>
      <c r="R146" s="137">
        <f t="shared" si="12"/>
        <v>0</v>
      </c>
      <c r="S146" s="137">
        <v>0</v>
      </c>
      <c r="T146" s="138">
        <f t="shared" si="13"/>
        <v>0</v>
      </c>
      <c r="AR146" s="139" t="s">
        <v>144</v>
      </c>
      <c r="AT146" s="139" t="s">
        <v>139</v>
      </c>
      <c r="AU146" s="139" t="s">
        <v>79</v>
      </c>
      <c r="AY146" s="18" t="s">
        <v>137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8" t="s">
        <v>79</v>
      </c>
      <c r="BK146" s="140">
        <f t="shared" si="19"/>
        <v>0</v>
      </c>
      <c r="BL146" s="18" t="s">
        <v>144</v>
      </c>
      <c r="BM146" s="139" t="s">
        <v>836</v>
      </c>
    </row>
    <row r="147" spans="2:65" s="1" customFormat="1" ht="16.5" customHeight="1">
      <c r="B147" s="33"/>
      <c r="C147" s="128" t="s">
        <v>526</v>
      </c>
      <c r="D147" s="128" t="s">
        <v>139</v>
      </c>
      <c r="E147" s="129" t="s">
        <v>1422</v>
      </c>
      <c r="F147" s="130" t="s">
        <v>1423</v>
      </c>
      <c r="G147" s="131" t="s">
        <v>273</v>
      </c>
      <c r="H147" s="132">
        <v>2</v>
      </c>
      <c r="I147" s="133"/>
      <c r="J147" s="134">
        <f t="shared" si="10"/>
        <v>0</v>
      </c>
      <c r="K147" s="130" t="s">
        <v>1307</v>
      </c>
      <c r="L147" s="33"/>
      <c r="M147" s="135" t="s">
        <v>19</v>
      </c>
      <c r="N147" s="136" t="s">
        <v>42</v>
      </c>
      <c r="P147" s="137">
        <f t="shared" si="11"/>
        <v>0</v>
      </c>
      <c r="Q147" s="137">
        <v>2.4000000000000001E-4</v>
      </c>
      <c r="R147" s="137">
        <f t="shared" si="12"/>
        <v>4.8000000000000001E-4</v>
      </c>
      <c r="S147" s="137">
        <v>0</v>
      </c>
      <c r="T147" s="138">
        <f t="shared" si="13"/>
        <v>0</v>
      </c>
      <c r="AR147" s="139" t="s">
        <v>144</v>
      </c>
      <c r="AT147" s="139" t="s">
        <v>139</v>
      </c>
      <c r="AU147" s="139" t="s">
        <v>79</v>
      </c>
      <c r="AY147" s="18" t="s">
        <v>137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8" t="s">
        <v>79</v>
      </c>
      <c r="BK147" s="140">
        <f t="shared" si="19"/>
        <v>0</v>
      </c>
      <c r="BL147" s="18" t="s">
        <v>144</v>
      </c>
      <c r="BM147" s="139" t="s">
        <v>848</v>
      </c>
    </row>
    <row r="148" spans="2:65" s="1" customFormat="1" ht="16.5" customHeight="1">
      <c r="B148" s="33"/>
      <c r="C148" s="128" t="s">
        <v>532</v>
      </c>
      <c r="D148" s="128" t="s">
        <v>139</v>
      </c>
      <c r="E148" s="129" t="s">
        <v>1424</v>
      </c>
      <c r="F148" s="130" t="s">
        <v>1425</v>
      </c>
      <c r="G148" s="131" t="s">
        <v>273</v>
      </c>
      <c r="H148" s="132">
        <v>2</v>
      </c>
      <c r="I148" s="133"/>
      <c r="J148" s="134">
        <f t="shared" si="10"/>
        <v>0</v>
      </c>
      <c r="K148" s="130" t="s">
        <v>19</v>
      </c>
      <c r="L148" s="33"/>
      <c r="M148" s="135" t="s">
        <v>19</v>
      </c>
      <c r="N148" s="136" t="s">
        <v>42</v>
      </c>
      <c r="P148" s="137">
        <f t="shared" si="11"/>
        <v>0</v>
      </c>
      <c r="Q148" s="137">
        <v>0</v>
      </c>
      <c r="R148" s="137">
        <f t="shared" si="12"/>
        <v>0</v>
      </c>
      <c r="S148" s="137">
        <v>0</v>
      </c>
      <c r="T148" s="138">
        <f t="shared" si="13"/>
        <v>0</v>
      </c>
      <c r="AR148" s="139" t="s">
        <v>144</v>
      </c>
      <c r="AT148" s="139" t="s">
        <v>139</v>
      </c>
      <c r="AU148" s="139" t="s">
        <v>79</v>
      </c>
      <c r="AY148" s="18" t="s">
        <v>137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8" t="s">
        <v>79</v>
      </c>
      <c r="BK148" s="140">
        <f t="shared" si="19"/>
        <v>0</v>
      </c>
      <c r="BL148" s="18" t="s">
        <v>144</v>
      </c>
      <c r="BM148" s="139" t="s">
        <v>859</v>
      </c>
    </row>
    <row r="149" spans="2:65" s="1" customFormat="1" ht="16.5" customHeight="1">
      <c r="B149" s="33"/>
      <c r="C149" s="128" t="s">
        <v>537</v>
      </c>
      <c r="D149" s="128" t="s">
        <v>139</v>
      </c>
      <c r="E149" s="129" t="s">
        <v>1426</v>
      </c>
      <c r="F149" s="130" t="s">
        <v>1427</v>
      </c>
      <c r="G149" s="131" t="s">
        <v>273</v>
      </c>
      <c r="H149" s="132">
        <v>2</v>
      </c>
      <c r="I149" s="133"/>
      <c r="J149" s="134">
        <f t="shared" si="10"/>
        <v>0</v>
      </c>
      <c r="K149" s="130" t="s">
        <v>1307</v>
      </c>
      <c r="L149" s="33"/>
      <c r="M149" s="135" t="s">
        <v>19</v>
      </c>
      <c r="N149" s="136" t="s">
        <v>42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144</v>
      </c>
      <c r="AT149" s="139" t="s">
        <v>139</v>
      </c>
      <c r="AU149" s="139" t="s">
        <v>79</v>
      </c>
      <c r="AY149" s="18" t="s">
        <v>137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8" t="s">
        <v>79</v>
      </c>
      <c r="BK149" s="140">
        <f t="shared" si="19"/>
        <v>0</v>
      </c>
      <c r="BL149" s="18" t="s">
        <v>144</v>
      </c>
      <c r="BM149" s="139" t="s">
        <v>869</v>
      </c>
    </row>
    <row r="150" spans="2:65" s="1" customFormat="1" ht="16.5" customHeight="1">
      <c r="B150" s="33"/>
      <c r="C150" s="128" t="s">
        <v>543</v>
      </c>
      <c r="D150" s="128" t="s">
        <v>139</v>
      </c>
      <c r="E150" s="129" t="s">
        <v>1428</v>
      </c>
      <c r="F150" s="130" t="s">
        <v>1429</v>
      </c>
      <c r="G150" s="131" t="s">
        <v>273</v>
      </c>
      <c r="H150" s="132">
        <v>2</v>
      </c>
      <c r="I150" s="133"/>
      <c r="J150" s="134">
        <f t="shared" si="10"/>
        <v>0</v>
      </c>
      <c r="K150" s="130" t="s">
        <v>19</v>
      </c>
      <c r="L150" s="33"/>
      <c r="M150" s="135" t="s">
        <v>19</v>
      </c>
      <c r="N150" s="136" t="s">
        <v>42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144</v>
      </c>
      <c r="AT150" s="139" t="s">
        <v>139</v>
      </c>
      <c r="AU150" s="139" t="s">
        <v>79</v>
      </c>
      <c r="AY150" s="18" t="s">
        <v>137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8" t="s">
        <v>79</v>
      </c>
      <c r="BK150" s="140">
        <f t="shared" si="19"/>
        <v>0</v>
      </c>
      <c r="BL150" s="18" t="s">
        <v>144</v>
      </c>
      <c r="BM150" s="139" t="s">
        <v>881</v>
      </c>
    </row>
    <row r="151" spans="2:65" s="1" customFormat="1" ht="16.5" customHeight="1">
      <c r="B151" s="33"/>
      <c r="C151" s="128" t="s">
        <v>550</v>
      </c>
      <c r="D151" s="128" t="s">
        <v>139</v>
      </c>
      <c r="E151" s="129" t="s">
        <v>1430</v>
      </c>
      <c r="F151" s="130" t="s">
        <v>1431</v>
      </c>
      <c r="G151" s="131" t="s">
        <v>273</v>
      </c>
      <c r="H151" s="132">
        <v>1</v>
      </c>
      <c r="I151" s="133"/>
      <c r="J151" s="134">
        <f t="shared" si="10"/>
        <v>0</v>
      </c>
      <c r="K151" s="130" t="s">
        <v>1307</v>
      </c>
      <c r="L151" s="33"/>
      <c r="M151" s="135" t="s">
        <v>19</v>
      </c>
      <c r="N151" s="136" t="s">
        <v>42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144</v>
      </c>
      <c r="AT151" s="139" t="s">
        <v>139</v>
      </c>
      <c r="AU151" s="139" t="s">
        <v>79</v>
      </c>
      <c r="AY151" s="18" t="s">
        <v>137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8" t="s">
        <v>79</v>
      </c>
      <c r="BK151" s="140">
        <f t="shared" si="19"/>
        <v>0</v>
      </c>
      <c r="BL151" s="18" t="s">
        <v>144</v>
      </c>
      <c r="BM151" s="139" t="s">
        <v>890</v>
      </c>
    </row>
    <row r="152" spans="2:65" s="1" customFormat="1" ht="16.5" customHeight="1">
      <c r="B152" s="33"/>
      <c r="C152" s="128" t="s">
        <v>559</v>
      </c>
      <c r="D152" s="128" t="s">
        <v>139</v>
      </c>
      <c r="E152" s="129" t="s">
        <v>1432</v>
      </c>
      <c r="F152" s="130" t="s">
        <v>1433</v>
      </c>
      <c r="G152" s="131" t="s">
        <v>273</v>
      </c>
      <c r="H152" s="132">
        <v>1</v>
      </c>
      <c r="I152" s="133"/>
      <c r="J152" s="134">
        <f t="shared" si="10"/>
        <v>0</v>
      </c>
      <c r="K152" s="130" t="s">
        <v>19</v>
      </c>
      <c r="L152" s="33"/>
      <c r="M152" s="135" t="s">
        <v>19</v>
      </c>
      <c r="N152" s="136" t="s">
        <v>42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144</v>
      </c>
      <c r="AT152" s="139" t="s">
        <v>139</v>
      </c>
      <c r="AU152" s="139" t="s">
        <v>79</v>
      </c>
      <c r="AY152" s="18" t="s">
        <v>137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8" t="s">
        <v>79</v>
      </c>
      <c r="BK152" s="140">
        <f t="shared" si="19"/>
        <v>0</v>
      </c>
      <c r="BL152" s="18" t="s">
        <v>144</v>
      </c>
      <c r="BM152" s="139" t="s">
        <v>898</v>
      </c>
    </row>
    <row r="153" spans="2:65" s="1" customFormat="1" ht="16.5" customHeight="1">
      <c r="B153" s="33"/>
      <c r="C153" s="128" t="s">
        <v>566</v>
      </c>
      <c r="D153" s="128" t="s">
        <v>139</v>
      </c>
      <c r="E153" s="129" t="s">
        <v>1434</v>
      </c>
      <c r="F153" s="130" t="s">
        <v>1435</v>
      </c>
      <c r="G153" s="131" t="s">
        <v>273</v>
      </c>
      <c r="H153" s="132">
        <v>2</v>
      </c>
      <c r="I153" s="133"/>
      <c r="J153" s="134">
        <f t="shared" si="10"/>
        <v>0</v>
      </c>
      <c r="K153" s="130" t="s">
        <v>1307</v>
      </c>
      <c r="L153" s="33"/>
      <c r="M153" s="135" t="s">
        <v>19</v>
      </c>
      <c r="N153" s="136" t="s">
        <v>42</v>
      </c>
      <c r="P153" s="137">
        <f t="shared" si="11"/>
        <v>0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144</v>
      </c>
      <c r="AT153" s="139" t="s">
        <v>139</v>
      </c>
      <c r="AU153" s="139" t="s">
        <v>79</v>
      </c>
      <c r="AY153" s="18" t="s">
        <v>137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8" t="s">
        <v>79</v>
      </c>
      <c r="BK153" s="140">
        <f t="shared" si="19"/>
        <v>0</v>
      </c>
      <c r="BL153" s="18" t="s">
        <v>144</v>
      </c>
      <c r="BM153" s="139" t="s">
        <v>909</v>
      </c>
    </row>
    <row r="154" spans="2:65" s="1" customFormat="1" ht="24.2" customHeight="1">
      <c r="B154" s="33"/>
      <c r="C154" s="128" t="s">
        <v>571</v>
      </c>
      <c r="D154" s="128" t="s">
        <v>139</v>
      </c>
      <c r="E154" s="129" t="s">
        <v>1436</v>
      </c>
      <c r="F154" s="130" t="s">
        <v>1437</v>
      </c>
      <c r="G154" s="131" t="s">
        <v>273</v>
      </c>
      <c r="H154" s="132">
        <v>2</v>
      </c>
      <c r="I154" s="133"/>
      <c r="J154" s="134">
        <f t="shared" si="10"/>
        <v>0</v>
      </c>
      <c r="K154" s="130" t="s">
        <v>19</v>
      </c>
      <c r="L154" s="33"/>
      <c r="M154" s="135" t="s">
        <v>19</v>
      </c>
      <c r="N154" s="136" t="s">
        <v>42</v>
      </c>
      <c r="P154" s="137">
        <f t="shared" si="11"/>
        <v>0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144</v>
      </c>
      <c r="AT154" s="139" t="s">
        <v>139</v>
      </c>
      <c r="AU154" s="139" t="s">
        <v>79</v>
      </c>
      <c r="AY154" s="18" t="s">
        <v>137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8" t="s">
        <v>79</v>
      </c>
      <c r="BK154" s="140">
        <f t="shared" si="19"/>
        <v>0</v>
      </c>
      <c r="BL154" s="18" t="s">
        <v>144</v>
      </c>
      <c r="BM154" s="139" t="s">
        <v>919</v>
      </c>
    </row>
    <row r="155" spans="2:65" s="1" customFormat="1" ht="16.5" customHeight="1">
      <c r="B155" s="33"/>
      <c r="C155" s="128" t="s">
        <v>579</v>
      </c>
      <c r="D155" s="128" t="s">
        <v>139</v>
      </c>
      <c r="E155" s="129" t="s">
        <v>1438</v>
      </c>
      <c r="F155" s="130" t="s">
        <v>1439</v>
      </c>
      <c r="G155" s="131" t="s">
        <v>273</v>
      </c>
      <c r="H155" s="132">
        <v>4</v>
      </c>
      <c r="I155" s="133"/>
      <c r="J155" s="134">
        <f t="shared" si="10"/>
        <v>0</v>
      </c>
      <c r="K155" s="130" t="s">
        <v>1307</v>
      </c>
      <c r="L155" s="33"/>
      <c r="M155" s="135" t="s">
        <v>19</v>
      </c>
      <c r="N155" s="136" t="s">
        <v>42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144</v>
      </c>
      <c r="AT155" s="139" t="s">
        <v>139</v>
      </c>
      <c r="AU155" s="139" t="s">
        <v>79</v>
      </c>
      <c r="AY155" s="18" t="s">
        <v>137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8" t="s">
        <v>79</v>
      </c>
      <c r="BK155" s="140">
        <f t="shared" si="19"/>
        <v>0</v>
      </c>
      <c r="BL155" s="18" t="s">
        <v>144</v>
      </c>
      <c r="BM155" s="139" t="s">
        <v>929</v>
      </c>
    </row>
    <row r="156" spans="2:65" s="1" customFormat="1" ht="16.5" customHeight="1">
      <c r="B156" s="33"/>
      <c r="C156" s="128" t="s">
        <v>582</v>
      </c>
      <c r="D156" s="128" t="s">
        <v>139</v>
      </c>
      <c r="E156" s="129" t="s">
        <v>1440</v>
      </c>
      <c r="F156" s="130" t="s">
        <v>1441</v>
      </c>
      <c r="G156" s="131" t="s">
        <v>273</v>
      </c>
      <c r="H156" s="132">
        <v>4</v>
      </c>
      <c r="I156" s="133"/>
      <c r="J156" s="134">
        <f t="shared" si="10"/>
        <v>0</v>
      </c>
      <c r="K156" s="130" t="s">
        <v>1307</v>
      </c>
      <c r="L156" s="33"/>
      <c r="M156" s="135" t="s">
        <v>19</v>
      </c>
      <c r="N156" s="136" t="s">
        <v>42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144</v>
      </c>
      <c r="AT156" s="139" t="s">
        <v>139</v>
      </c>
      <c r="AU156" s="139" t="s">
        <v>79</v>
      </c>
      <c r="AY156" s="18" t="s">
        <v>137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8" t="s">
        <v>79</v>
      </c>
      <c r="BK156" s="140">
        <f t="shared" si="19"/>
        <v>0</v>
      </c>
      <c r="BL156" s="18" t="s">
        <v>144</v>
      </c>
      <c r="BM156" s="139" t="s">
        <v>939</v>
      </c>
    </row>
    <row r="157" spans="2:65" s="11" customFormat="1" ht="25.9" customHeight="1">
      <c r="B157" s="116"/>
      <c r="D157" s="117" t="s">
        <v>70</v>
      </c>
      <c r="E157" s="118" t="s">
        <v>1442</v>
      </c>
      <c r="F157" s="118" t="s">
        <v>1443</v>
      </c>
      <c r="I157" s="119"/>
      <c r="J157" s="120">
        <f>BK157</f>
        <v>0</v>
      </c>
      <c r="L157" s="116"/>
      <c r="M157" s="121"/>
      <c r="P157" s="122">
        <f>SUM(P158:P159)</f>
        <v>0</v>
      </c>
      <c r="R157" s="122">
        <f>SUM(R158:R159)</f>
        <v>0</v>
      </c>
      <c r="T157" s="123">
        <f>SUM(T158:T159)</f>
        <v>0</v>
      </c>
      <c r="AR157" s="117" t="s">
        <v>79</v>
      </c>
      <c r="AT157" s="124" t="s">
        <v>70</v>
      </c>
      <c r="AU157" s="124" t="s">
        <v>71</v>
      </c>
      <c r="AY157" s="117" t="s">
        <v>137</v>
      </c>
      <c r="BK157" s="125">
        <f>SUM(BK158:BK159)</f>
        <v>0</v>
      </c>
    </row>
    <row r="158" spans="2:65" s="1" customFormat="1" ht="16.5" customHeight="1">
      <c r="B158" s="33"/>
      <c r="C158" s="128" t="s">
        <v>588</v>
      </c>
      <c r="D158" s="128" t="s">
        <v>139</v>
      </c>
      <c r="E158" s="129" t="s">
        <v>1444</v>
      </c>
      <c r="F158" s="130" t="s">
        <v>1445</v>
      </c>
      <c r="G158" s="131" t="s">
        <v>273</v>
      </c>
      <c r="H158" s="132">
        <v>1</v>
      </c>
      <c r="I158" s="133"/>
      <c r="J158" s="134">
        <f>ROUND(I158*H158,2)</f>
        <v>0</v>
      </c>
      <c r="K158" s="130" t="s">
        <v>19</v>
      </c>
      <c r="L158" s="33"/>
      <c r="M158" s="135" t="s">
        <v>19</v>
      </c>
      <c r="N158" s="136" t="s">
        <v>42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144</v>
      </c>
      <c r="AT158" s="139" t="s">
        <v>139</v>
      </c>
      <c r="AU158" s="139" t="s">
        <v>79</v>
      </c>
      <c r="AY158" s="18" t="s">
        <v>137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79</v>
      </c>
      <c r="BK158" s="140">
        <f>ROUND(I158*H158,2)</f>
        <v>0</v>
      </c>
      <c r="BL158" s="18" t="s">
        <v>144</v>
      </c>
      <c r="BM158" s="139" t="s">
        <v>950</v>
      </c>
    </row>
    <row r="159" spans="2:65" s="1" customFormat="1" ht="16.5" customHeight="1">
      <c r="B159" s="33"/>
      <c r="C159" s="128" t="s">
        <v>593</v>
      </c>
      <c r="D159" s="128" t="s">
        <v>139</v>
      </c>
      <c r="E159" s="129" t="s">
        <v>1446</v>
      </c>
      <c r="F159" s="130" t="s">
        <v>1447</v>
      </c>
      <c r="G159" s="131" t="s">
        <v>273</v>
      </c>
      <c r="H159" s="132">
        <v>1</v>
      </c>
      <c r="I159" s="133"/>
      <c r="J159" s="134">
        <f>ROUND(I159*H159,2)</f>
        <v>0</v>
      </c>
      <c r="K159" s="130" t="s">
        <v>19</v>
      </c>
      <c r="L159" s="33"/>
      <c r="M159" s="135" t="s">
        <v>19</v>
      </c>
      <c r="N159" s="136" t="s">
        <v>42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144</v>
      </c>
      <c r="AT159" s="139" t="s">
        <v>139</v>
      </c>
      <c r="AU159" s="139" t="s">
        <v>79</v>
      </c>
      <c r="AY159" s="18" t="s">
        <v>137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79</v>
      </c>
      <c r="BK159" s="140">
        <f>ROUND(I159*H159,2)</f>
        <v>0</v>
      </c>
      <c r="BL159" s="18" t="s">
        <v>144</v>
      </c>
      <c r="BM159" s="139" t="s">
        <v>960</v>
      </c>
    </row>
    <row r="160" spans="2:65" s="11" customFormat="1" ht="25.9" customHeight="1">
      <c r="B160" s="116"/>
      <c r="D160" s="117" t="s">
        <v>70</v>
      </c>
      <c r="E160" s="118" t="s">
        <v>899</v>
      </c>
      <c r="F160" s="118" t="s">
        <v>1448</v>
      </c>
      <c r="I160" s="119"/>
      <c r="J160" s="120">
        <f>BK160</f>
        <v>0</v>
      </c>
      <c r="L160" s="116"/>
      <c r="M160" s="121"/>
      <c r="P160" s="122">
        <f>SUM(P161:P169)</f>
        <v>0</v>
      </c>
      <c r="R160" s="122">
        <f>SUM(R161:R169)</f>
        <v>0</v>
      </c>
      <c r="T160" s="123">
        <f>SUM(T161:T169)</f>
        <v>0</v>
      </c>
      <c r="AR160" s="117" t="s">
        <v>79</v>
      </c>
      <c r="AT160" s="124" t="s">
        <v>70</v>
      </c>
      <c r="AU160" s="124" t="s">
        <v>71</v>
      </c>
      <c r="AY160" s="117" t="s">
        <v>137</v>
      </c>
      <c r="BK160" s="125">
        <f>SUM(BK161:BK169)</f>
        <v>0</v>
      </c>
    </row>
    <row r="161" spans="2:65" s="1" customFormat="1" ht="16.5" customHeight="1">
      <c r="B161" s="33"/>
      <c r="C161" s="128" t="s">
        <v>597</v>
      </c>
      <c r="D161" s="128" t="s">
        <v>139</v>
      </c>
      <c r="E161" s="129" t="s">
        <v>1449</v>
      </c>
      <c r="F161" s="130" t="s">
        <v>1450</v>
      </c>
      <c r="G161" s="131" t="s">
        <v>1451</v>
      </c>
      <c r="H161" s="132">
        <v>30</v>
      </c>
      <c r="I161" s="133"/>
      <c r="J161" s="134">
        <f t="shared" ref="J161:J169" si="20">ROUND(I161*H161,2)</f>
        <v>0</v>
      </c>
      <c r="K161" s="130" t="s">
        <v>19</v>
      </c>
      <c r="L161" s="33"/>
      <c r="M161" s="135" t="s">
        <v>19</v>
      </c>
      <c r="N161" s="136" t="s">
        <v>42</v>
      </c>
      <c r="P161" s="137">
        <f t="shared" ref="P161:P169" si="21">O161*H161</f>
        <v>0</v>
      </c>
      <c r="Q161" s="137">
        <v>0</v>
      </c>
      <c r="R161" s="137">
        <f t="shared" ref="R161:R169" si="22">Q161*H161</f>
        <v>0</v>
      </c>
      <c r="S161" s="137">
        <v>0</v>
      </c>
      <c r="T161" s="138">
        <f t="shared" ref="T161:T169" si="23">S161*H161</f>
        <v>0</v>
      </c>
      <c r="AR161" s="139" t="s">
        <v>144</v>
      </c>
      <c r="AT161" s="139" t="s">
        <v>139</v>
      </c>
      <c r="AU161" s="139" t="s">
        <v>79</v>
      </c>
      <c r="AY161" s="18" t="s">
        <v>137</v>
      </c>
      <c r="BE161" s="140">
        <f t="shared" ref="BE161:BE169" si="24">IF(N161="základní",J161,0)</f>
        <v>0</v>
      </c>
      <c r="BF161" s="140">
        <f t="shared" ref="BF161:BF169" si="25">IF(N161="snížená",J161,0)</f>
        <v>0</v>
      </c>
      <c r="BG161" s="140">
        <f t="shared" ref="BG161:BG169" si="26">IF(N161="zákl. přenesená",J161,0)</f>
        <v>0</v>
      </c>
      <c r="BH161" s="140">
        <f t="shared" ref="BH161:BH169" si="27">IF(N161="sníž. přenesená",J161,0)</f>
        <v>0</v>
      </c>
      <c r="BI161" s="140">
        <f t="shared" ref="BI161:BI169" si="28">IF(N161="nulová",J161,0)</f>
        <v>0</v>
      </c>
      <c r="BJ161" s="18" t="s">
        <v>79</v>
      </c>
      <c r="BK161" s="140">
        <f t="shared" ref="BK161:BK169" si="29">ROUND(I161*H161,2)</f>
        <v>0</v>
      </c>
      <c r="BL161" s="18" t="s">
        <v>144</v>
      </c>
      <c r="BM161" s="139" t="s">
        <v>973</v>
      </c>
    </row>
    <row r="162" spans="2:65" s="1" customFormat="1" ht="16.5" customHeight="1">
      <c r="B162" s="33"/>
      <c r="C162" s="128" t="s">
        <v>604</v>
      </c>
      <c r="D162" s="128" t="s">
        <v>139</v>
      </c>
      <c r="E162" s="129" t="s">
        <v>1452</v>
      </c>
      <c r="F162" s="130" t="s">
        <v>1453</v>
      </c>
      <c r="G162" s="131" t="s">
        <v>1454</v>
      </c>
      <c r="H162" s="132">
        <v>1</v>
      </c>
      <c r="I162" s="133"/>
      <c r="J162" s="134">
        <f t="shared" si="20"/>
        <v>0</v>
      </c>
      <c r="K162" s="130" t="s">
        <v>19</v>
      </c>
      <c r="L162" s="33"/>
      <c r="M162" s="135" t="s">
        <v>19</v>
      </c>
      <c r="N162" s="136" t="s">
        <v>42</v>
      </c>
      <c r="P162" s="137">
        <f t="shared" si="21"/>
        <v>0</v>
      </c>
      <c r="Q162" s="137">
        <v>0</v>
      </c>
      <c r="R162" s="137">
        <f t="shared" si="22"/>
        <v>0</v>
      </c>
      <c r="S162" s="137">
        <v>0</v>
      </c>
      <c r="T162" s="138">
        <f t="shared" si="23"/>
        <v>0</v>
      </c>
      <c r="AR162" s="139" t="s">
        <v>144</v>
      </c>
      <c r="AT162" s="139" t="s">
        <v>139</v>
      </c>
      <c r="AU162" s="139" t="s">
        <v>79</v>
      </c>
      <c r="AY162" s="18" t="s">
        <v>137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8" t="s">
        <v>79</v>
      </c>
      <c r="BK162" s="140">
        <f t="shared" si="29"/>
        <v>0</v>
      </c>
      <c r="BL162" s="18" t="s">
        <v>144</v>
      </c>
      <c r="BM162" s="139" t="s">
        <v>987</v>
      </c>
    </row>
    <row r="163" spans="2:65" s="1" customFormat="1" ht="16.5" customHeight="1">
      <c r="B163" s="33"/>
      <c r="C163" s="128" t="s">
        <v>607</v>
      </c>
      <c r="D163" s="128" t="s">
        <v>139</v>
      </c>
      <c r="E163" s="129" t="s">
        <v>1455</v>
      </c>
      <c r="F163" s="130" t="s">
        <v>1456</v>
      </c>
      <c r="G163" s="131" t="s">
        <v>273</v>
      </c>
      <c r="H163" s="132">
        <v>1</v>
      </c>
      <c r="I163" s="133"/>
      <c r="J163" s="134">
        <f t="shared" si="20"/>
        <v>0</v>
      </c>
      <c r="K163" s="130" t="s">
        <v>19</v>
      </c>
      <c r="L163" s="33"/>
      <c r="M163" s="135" t="s">
        <v>19</v>
      </c>
      <c r="N163" s="136" t="s">
        <v>42</v>
      </c>
      <c r="P163" s="137">
        <f t="shared" si="21"/>
        <v>0</v>
      </c>
      <c r="Q163" s="137">
        <v>0</v>
      </c>
      <c r="R163" s="137">
        <f t="shared" si="22"/>
        <v>0</v>
      </c>
      <c r="S163" s="137">
        <v>0</v>
      </c>
      <c r="T163" s="138">
        <f t="shared" si="23"/>
        <v>0</v>
      </c>
      <c r="AR163" s="139" t="s">
        <v>144</v>
      </c>
      <c r="AT163" s="139" t="s">
        <v>139</v>
      </c>
      <c r="AU163" s="139" t="s">
        <v>79</v>
      </c>
      <c r="AY163" s="18" t="s">
        <v>137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8" t="s">
        <v>79</v>
      </c>
      <c r="BK163" s="140">
        <f t="shared" si="29"/>
        <v>0</v>
      </c>
      <c r="BL163" s="18" t="s">
        <v>144</v>
      </c>
      <c r="BM163" s="139" t="s">
        <v>997</v>
      </c>
    </row>
    <row r="164" spans="2:65" s="1" customFormat="1" ht="16.5" customHeight="1">
      <c r="B164" s="33"/>
      <c r="C164" s="128" t="s">
        <v>609</v>
      </c>
      <c r="D164" s="128" t="s">
        <v>139</v>
      </c>
      <c r="E164" s="129" t="s">
        <v>1457</v>
      </c>
      <c r="F164" s="130" t="s">
        <v>1458</v>
      </c>
      <c r="G164" s="131" t="s">
        <v>273</v>
      </c>
      <c r="H164" s="132">
        <v>20</v>
      </c>
      <c r="I164" s="133"/>
      <c r="J164" s="134">
        <f t="shared" si="20"/>
        <v>0</v>
      </c>
      <c r="K164" s="130" t="s">
        <v>1307</v>
      </c>
      <c r="L164" s="33"/>
      <c r="M164" s="135" t="s">
        <v>19</v>
      </c>
      <c r="N164" s="136" t="s">
        <v>42</v>
      </c>
      <c r="P164" s="137">
        <f t="shared" si="21"/>
        <v>0</v>
      </c>
      <c r="Q164" s="137">
        <v>0</v>
      </c>
      <c r="R164" s="137">
        <f t="shared" si="22"/>
        <v>0</v>
      </c>
      <c r="S164" s="137">
        <v>0</v>
      </c>
      <c r="T164" s="138">
        <f t="shared" si="23"/>
        <v>0</v>
      </c>
      <c r="AR164" s="139" t="s">
        <v>144</v>
      </c>
      <c r="AT164" s="139" t="s">
        <v>139</v>
      </c>
      <c r="AU164" s="139" t="s">
        <v>79</v>
      </c>
      <c r="AY164" s="18" t="s">
        <v>137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8" t="s">
        <v>79</v>
      </c>
      <c r="BK164" s="140">
        <f t="shared" si="29"/>
        <v>0</v>
      </c>
      <c r="BL164" s="18" t="s">
        <v>144</v>
      </c>
      <c r="BM164" s="139" t="s">
        <v>1008</v>
      </c>
    </row>
    <row r="165" spans="2:65" s="1" customFormat="1" ht="16.5" customHeight="1">
      <c r="B165" s="33"/>
      <c r="C165" s="128" t="s">
        <v>614</v>
      </c>
      <c r="D165" s="128" t="s">
        <v>139</v>
      </c>
      <c r="E165" s="129" t="s">
        <v>1459</v>
      </c>
      <c r="F165" s="130" t="s">
        <v>1460</v>
      </c>
      <c r="G165" s="131" t="s">
        <v>273</v>
      </c>
      <c r="H165" s="132">
        <v>2</v>
      </c>
      <c r="I165" s="133"/>
      <c r="J165" s="134">
        <f t="shared" si="20"/>
        <v>0</v>
      </c>
      <c r="K165" s="130" t="s">
        <v>1461</v>
      </c>
      <c r="L165" s="33"/>
      <c r="M165" s="135" t="s">
        <v>19</v>
      </c>
      <c r="N165" s="136" t="s">
        <v>42</v>
      </c>
      <c r="P165" s="137">
        <f t="shared" si="21"/>
        <v>0</v>
      </c>
      <c r="Q165" s="137">
        <v>0</v>
      </c>
      <c r="R165" s="137">
        <f t="shared" si="22"/>
        <v>0</v>
      </c>
      <c r="S165" s="137">
        <v>0</v>
      </c>
      <c r="T165" s="138">
        <f t="shared" si="23"/>
        <v>0</v>
      </c>
      <c r="AR165" s="139" t="s">
        <v>144</v>
      </c>
      <c r="AT165" s="139" t="s">
        <v>139</v>
      </c>
      <c r="AU165" s="139" t="s">
        <v>79</v>
      </c>
      <c r="AY165" s="18" t="s">
        <v>137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8" t="s">
        <v>79</v>
      </c>
      <c r="BK165" s="140">
        <f t="shared" si="29"/>
        <v>0</v>
      </c>
      <c r="BL165" s="18" t="s">
        <v>144</v>
      </c>
      <c r="BM165" s="139" t="s">
        <v>1021</v>
      </c>
    </row>
    <row r="166" spans="2:65" s="1" customFormat="1" ht="16.5" customHeight="1">
      <c r="B166" s="33"/>
      <c r="C166" s="128" t="s">
        <v>618</v>
      </c>
      <c r="D166" s="128" t="s">
        <v>139</v>
      </c>
      <c r="E166" s="129" t="s">
        <v>1462</v>
      </c>
      <c r="F166" s="130" t="s">
        <v>1463</v>
      </c>
      <c r="G166" s="131" t="s">
        <v>273</v>
      </c>
      <c r="H166" s="132">
        <v>1</v>
      </c>
      <c r="I166" s="133"/>
      <c r="J166" s="134">
        <f t="shared" si="20"/>
        <v>0</v>
      </c>
      <c r="K166" s="130" t="s">
        <v>1461</v>
      </c>
      <c r="L166" s="33"/>
      <c r="M166" s="135" t="s">
        <v>19</v>
      </c>
      <c r="N166" s="136" t="s">
        <v>42</v>
      </c>
      <c r="P166" s="137">
        <f t="shared" si="21"/>
        <v>0</v>
      </c>
      <c r="Q166" s="137">
        <v>0</v>
      </c>
      <c r="R166" s="137">
        <f t="shared" si="22"/>
        <v>0</v>
      </c>
      <c r="S166" s="137">
        <v>0</v>
      </c>
      <c r="T166" s="138">
        <f t="shared" si="23"/>
        <v>0</v>
      </c>
      <c r="AR166" s="139" t="s">
        <v>144</v>
      </c>
      <c r="AT166" s="139" t="s">
        <v>139</v>
      </c>
      <c r="AU166" s="139" t="s">
        <v>79</v>
      </c>
      <c r="AY166" s="18" t="s">
        <v>137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8" t="s">
        <v>79</v>
      </c>
      <c r="BK166" s="140">
        <f t="shared" si="29"/>
        <v>0</v>
      </c>
      <c r="BL166" s="18" t="s">
        <v>144</v>
      </c>
      <c r="BM166" s="139" t="s">
        <v>1031</v>
      </c>
    </row>
    <row r="167" spans="2:65" s="1" customFormat="1" ht="16.5" customHeight="1">
      <c r="B167" s="33"/>
      <c r="C167" s="128" t="s">
        <v>623</v>
      </c>
      <c r="D167" s="128" t="s">
        <v>139</v>
      </c>
      <c r="E167" s="129" t="s">
        <v>1464</v>
      </c>
      <c r="F167" s="130" t="s">
        <v>1465</v>
      </c>
      <c r="G167" s="131" t="s">
        <v>273</v>
      </c>
      <c r="H167" s="132">
        <v>1</v>
      </c>
      <c r="I167" s="133"/>
      <c r="J167" s="134">
        <f t="shared" si="20"/>
        <v>0</v>
      </c>
      <c r="K167" s="130" t="s">
        <v>1461</v>
      </c>
      <c r="L167" s="33"/>
      <c r="M167" s="135" t="s">
        <v>19</v>
      </c>
      <c r="N167" s="136" t="s">
        <v>42</v>
      </c>
      <c r="P167" s="137">
        <f t="shared" si="21"/>
        <v>0</v>
      </c>
      <c r="Q167" s="137">
        <v>0</v>
      </c>
      <c r="R167" s="137">
        <f t="shared" si="22"/>
        <v>0</v>
      </c>
      <c r="S167" s="137">
        <v>0</v>
      </c>
      <c r="T167" s="138">
        <f t="shared" si="23"/>
        <v>0</v>
      </c>
      <c r="AR167" s="139" t="s">
        <v>144</v>
      </c>
      <c r="AT167" s="139" t="s">
        <v>139</v>
      </c>
      <c r="AU167" s="139" t="s">
        <v>79</v>
      </c>
      <c r="AY167" s="18" t="s">
        <v>137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8" t="s">
        <v>79</v>
      </c>
      <c r="BK167" s="140">
        <f t="shared" si="29"/>
        <v>0</v>
      </c>
      <c r="BL167" s="18" t="s">
        <v>144</v>
      </c>
      <c r="BM167" s="139" t="s">
        <v>1045</v>
      </c>
    </row>
    <row r="168" spans="2:65" s="1" customFormat="1" ht="16.5" customHeight="1">
      <c r="B168" s="33"/>
      <c r="C168" s="128" t="s">
        <v>628</v>
      </c>
      <c r="D168" s="128" t="s">
        <v>139</v>
      </c>
      <c r="E168" s="129" t="s">
        <v>1466</v>
      </c>
      <c r="F168" s="130" t="s">
        <v>1467</v>
      </c>
      <c r="G168" s="131" t="s">
        <v>273</v>
      </c>
      <c r="H168" s="132">
        <v>1</v>
      </c>
      <c r="I168" s="133"/>
      <c r="J168" s="134">
        <f t="shared" si="20"/>
        <v>0</v>
      </c>
      <c r="K168" s="130" t="s">
        <v>19</v>
      </c>
      <c r="L168" s="33"/>
      <c r="M168" s="135" t="s">
        <v>19</v>
      </c>
      <c r="N168" s="136" t="s">
        <v>42</v>
      </c>
      <c r="P168" s="137">
        <f t="shared" si="21"/>
        <v>0</v>
      </c>
      <c r="Q168" s="137">
        <v>0</v>
      </c>
      <c r="R168" s="137">
        <f t="shared" si="22"/>
        <v>0</v>
      </c>
      <c r="S168" s="137">
        <v>0</v>
      </c>
      <c r="T168" s="138">
        <f t="shared" si="23"/>
        <v>0</v>
      </c>
      <c r="AR168" s="139" t="s">
        <v>144</v>
      </c>
      <c r="AT168" s="139" t="s">
        <v>139</v>
      </c>
      <c r="AU168" s="139" t="s">
        <v>79</v>
      </c>
      <c r="AY168" s="18" t="s">
        <v>137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8" t="s">
        <v>79</v>
      </c>
      <c r="BK168" s="140">
        <f t="shared" si="29"/>
        <v>0</v>
      </c>
      <c r="BL168" s="18" t="s">
        <v>144</v>
      </c>
      <c r="BM168" s="139" t="s">
        <v>1468</v>
      </c>
    </row>
    <row r="169" spans="2:65" s="1" customFormat="1" ht="24.2" customHeight="1">
      <c r="B169" s="33"/>
      <c r="C169" s="128" t="s">
        <v>635</v>
      </c>
      <c r="D169" s="128" t="s">
        <v>139</v>
      </c>
      <c r="E169" s="129" t="s">
        <v>1469</v>
      </c>
      <c r="F169" s="130" t="s">
        <v>1470</v>
      </c>
      <c r="G169" s="131" t="s">
        <v>273</v>
      </c>
      <c r="H169" s="132">
        <v>1</v>
      </c>
      <c r="I169" s="133"/>
      <c r="J169" s="134">
        <f t="shared" si="20"/>
        <v>0</v>
      </c>
      <c r="K169" s="130" t="s">
        <v>19</v>
      </c>
      <c r="L169" s="33"/>
      <c r="M169" s="190" t="s">
        <v>19</v>
      </c>
      <c r="N169" s="191" t="s">
        <v>42</v>
      </c>
      <c r="O169" s="188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AR169" s="139" t="s">
        <v>144</v>
      </c>
      <c r="AT169" s="139" t="s">
        <v>139</v>
      </c>
      <c r="AU169" s="139" t="s">
        <v>79</v>
      </c>
      <c r="AY169" s="18" t="s">
        <v>137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8" t="s">
        <v>79</v>
      </c>
      <c r="BK169" s="140">
        <f t="shared" si="29"/>
        <v>0</v>
      </c>
      <c r="BL169" s="18" t="s">
        <v>144</v>
      </c>
      <c r="BM169" s="139" t="s">
        <v>1471</v>
      </c>
    </row>
    <row r="170" spans="2:65" s="1" customFormat="1" ht="6.95" customHeight="1"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33"/>
    </row>
  </sheetData>
  <sheetProtection algorithmName="SHA-512" hashValue="QB0PFsSN9fsxOqbxpkWDo8pJgprq5dYs3zUUyG0y7g+vBQJ9evmd8qG8upuPCeBv2QT9uOzDWHiRKVCKwmwnSw==" saltValue="OmrNvjRpouyVIEN15Zf2fhCStMKBdZMEXVQLXKynMu94jm9h3ZDoZ6iK0+a6dMZNCKSvP6h9Npdt0T+3baNVTA==" spinCount="100000" sheet="1" objects="1" scenarios="1" formatColumns="0" formatRows="0" autoFilter="0"/>
  <autoFilter ref="C85:K169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ZŠ Česká Třebová - přístavba toalet</v>
      </c>
      <c r="F7" s="318"/>
      <c r="G7" s="318"/>
      <c r="H7" s="318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79" t="s">
        <v>1472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22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0"/>
      <c r="G18" s="300"/>
      <c r="H18" s="300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ZŠ Česká Třebová - přístavba toalet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79" t="str">
        <f>E9</f>
        <v>SO 04 - VZT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21. 3. 2024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Česká Třebová</v>
      </c>
      <c r="I54" s="28" t="s">
        <v>30</v>
      </c>
      <c r="J54" s="31" t="str">
        <f>E21</f>
        <v>MOTION construction s.r.o.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Jaroslav Kudláček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J82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110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1473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8" customFormat="1" ht="24.95" customHeight="1">
      <c r="B62" s="100"/>
      <c r="D62" s="101" t="s">
        <v>1474</v>
      </c>
      <c r="E62" s="102"/>
      <c r="F62" s="102"/>
      <c r="G62" s="102"/>
      <c r="H62" s="102"/>
      <c r="I62" s="102"/>
      <c r="J62" s="103">
        <f>J89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122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16.5" customHeight="1">
      <c r="B72" s="33"/>
      <c r="E72" s="317" t="str">
        <f>E7</f>
        <v>ZŠ Česká Třebová - přístavba toalet</v>
      </c>
      <c r="F72" s="318"/>
      <c r="G72" s="318"/>
      <c r="H72" s="318"/>
      <c r="L72" s="33"/>
    </row>
    <row r="73" spans="2:12" s="1" customFormat="1" ht="12" customHeight="1">
      <c r="B73" s="33"/>
      <c r="C73" s="28" t="s">
        <v>95</v>
      </c>
      <c r="L73" s="33"/>
    </row>
    <row r="74" spans="2:12" s="1" customFormat="1" ht="16.5" customHeight="1">
      <c r="B74" s="33"/>
      <c r="E74" s="279" t="str">
        <f>E9</f>
        <v>SO 04 - VZT</v>
      </c>
      <c r="F74" s="319"/>
      <c r="G74" s="319"/>
      <c r="H74" s="319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>Česká Třebová</v>
      </c>
      <c r="I76" s="28" t="s">
        <v>23</v>
      </c>
      <c r="J76" s="50" t="str">
        <f>IF(J12="","",J12)</f>
        <v>21. 3. 2024</v>
      </c>
      <c r="L76" s="33"/>
    </row>
    <row r="77" spans="2:12" s="1" customFormat="1" ht="6.95" customHeight="1">
      <c r="B77" s="33"/>
      <c r="L77" s="33"/>
    </row>
    <row r="78" spans="2:12" s="1" customFormat="1" ht="25.7" customHeight="1">
      <c r="B78" s="33"/>
      <c r="C78" s="28" t="s">
        <v>25</v>
      </c>
      <c r="F78" s="26" t="str">
        <f>E15</f>
        <v>Česká Třebová</v>
      </c>
      <c r="I78" s="28" t="s">
        <v>30</v>
      </c>
      <c r="J78" s="31" t="str">
        <f>E21</f>
        <v>MOTION construction s.r.o.</v>
      </c>
      <c r="L78" s="33"/>
    </row>
    <row r="79" spans="2:12" s="1" customFormat="1" ht="15.2" customHeight="1">
      <c r="B79" s="33"/>
      <c r="C79" s="28" t="s">
        <v>28</v>
      </c>
      <c r="F79" s="26" t="str">
        <f>IF(E18="","",E18)</f>
        <v>Vyplň údaj</v>
      </c>
      <c r="I79" s="28" t="s">
        <v>33</v>
      </c>
      <c r="J79" s="31" t="str">
        <f>E24</f>
        <v>Jaroslav Kudláček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123</v>
      </c>
      <c r="D81" s="110" t="s">
        <v>56</v>
      </c>
      <c r="E81" s="110" t="s">
        <v>52</v>
      </c>
      <c r="F81" s="110" t="s">
        <v>53</v>
      </c>
      <c r="G81" s="110" t="s">
        <v>124</v>
      </c>
      <c r="H81" s="110" t="s">
        <v>125</v>
      </c>
      <c r="I81" s="110" t="s">
        <v>126</v>
      </c>
      <c r="J81" s="110" t="s">
        <v>99</v>
      </c>
      <c r="K81" s="111" t="s">
        <v>127</v>
      </c>
      <c r="L81" s="108"/>
      <c r="M81" s="57" t="s">
        <v>19</v>
      </c>
      <c r="N81" s="58" t="s">
        <v>41</v>
      </c>
      <c r="O81" s="58" t="s">
        <v>128</v>
      </c>
      <c r="P81" s="58" t="s">
        <v>129</v>
      </c>
      <c r="Q81" s="58" t="s">
        <v>130</v>
      </c>
      <c r="R81" s="58" t="s">
        <v>131</v>
      </c>
      <c r="S81" s="58" t="s">
        <v>132</v>
      </c>
      <c r="T81" s="59" t="s">
        <v>133</v>
      </c>
    </row>
    <row r="82" spans="2:65" s="1" customFormat="1" ht="22.9" customHeight="1">
      <c r="B82" s="33"/>
      <c r="C82" s="62" t="s">
        <v>134</v>
      </c>
      <c r="J82" s="112">
        <f>BK82</f>
        <v>0</v>
      </c>
      <c r="L82" s="33"/>
      <c r="M82" s="60"/>
      <c r="N82" s="51"/>
      <c r="O82" s="51"/>
      <c r="P82" s="113">
        <f>P83+P89</f>
        <v>0</v>
      </c>
      <c r="Q82" s="51"/>
      <c r="R82" s="113">
        <f>R83+R89</f>
        <v>0</v>
      </c>
      <c r="S82" s="51"/>
      <c r="T82" s="114">
        <f>T83+T89</f>
        <v>0</v>
      </c>
      <c r="AT82" s="18" t="s">
        <v>70</v>
      </c>
      <c r="AU82" s="18" t="s">
        <v>100</v>
      </c>
      <c r="BK82" s="115">
        <f>BK83+BK89</f>
        <v>0</v>
      </c>
    </row>
    <row r="83" spans="2:65" s="11" customFormat="1" ht="25.9" customHeight="1">
      <c r="B83" s="116"/>
      <c r="D83" s="117" t="s">
        <v>70</v>
      </c>
      <c r="E83" s="118" t="s">
        <v>555</v>
      </c>
      <c r="F83" s="118" t="s">
        <v>556</v>
      </c>
      <c r="I83" s="119"/>
      <c r="J83" s="120">
        <f>BK83</f>
        <v>0</v>
      </c>
      <c r="L83" s="116"/>
      <c r="M83" s="121"/>
      <c r="P83" s="122">
        <f>P84</f>
        <v>0</v>
      </c>
      <c r="R83" s="122">
        <f>R84</f>
        <v>0</v>
      </c>
      <c r="T83" s="123">
        <f>T84</f>
        <v>0</v>
      </c>
      <c r="AR83" s="117" t="s">
        <v>81</v>
      </c>
      <c r="AT83" s="124" t="s">
        <v>70</v>
      </c>
      <c r="AU83" s="124" t="s">
        <v>71</v>
      </c>
      <c r="AY83" s="117" t="s">
        <v>137</v>
      </c>
      <c r="BK83" s="125">
        <f>BK84</f>
        <v>0</v>
      </c>
    </row>
    <row r="84" spans="2:65" s="11" customFormat="1" ht="22.9" customHeight="1">
      <c r="B84" s="116"/>
      <c r="D84" s="117" t="s">
        <v>70</v>
      </c>
      <c r="E84" s="126" t="s">
        <v>1475</v>
      </c>
      <c r="F84" s="126" t="s">
        <v>1309</v>
      </c>
      <c r="I84" s="119"/>
      <c r="J84" s="127">
        <f>BK84</f>
        <v>0</v>
      </c>
      <c r="L84" s="116"/>
      <c r="M84" s="121"/>
      <c r="P84" s="122">
        <f>SUM(P85:P88)</f>
        <v>0</v>
      </c>
      <c r="R84" s="122">
        <f>SUM(R85:R88)</f>
        <v>0</v>
      </c>
      <c r="T84" s="123">
        <f>SUM(T85:T88)</f>
        <v>0</v>
      </c>
      <c r="AR84" s="117" t="s">
        <v>81</v>
      </c>
      <c r="AT84" s="124" t="s">
        <v>70</v>
      </c>
      <c r="AU84" s="124" t="s">
        <v>79</v>
      </c>
      <c r="AY84" s="117" t="s">
        <v>137</v>
      </c>
      <c r="BK84" s="125">
        <f>SUM(BK85:BK88)</f>
        <v>0</v>
      </c>
    </row>
    <row r="85" spans="2:65" s="1" customFormat="1" ht="16.5" customHeight="1">
      <c r="B85" s="33"/>
      <c r="C85" s="173" t="s">
        <v>79</v>
      </c>
      <c r="D85" s="173" t="s">
        <v>204</v>
      </c>
      <c r="E85" s="174" t="s">
        <v>1476</v>
      </c>
      <c r="F85" s="175" t="s">
        <v>1477</v>
      </c>
      <c r="G85" s="176" t="s">
        <v>273</v>
      </c>
      <c r="H85" s="177">
        <v>3</v>
      </c>
      <c r="I85" s="178"/>
      <c r="J85" s="179">
        <f>ROUND(I85*H85,2)</f>
        <v>0</v>
      </c>
      <c r="K85" s="175" t="s">
        <v>19</v>
      </c>
      <c r="L85" s="180"/>
      <c r="M85" s="181" t="s">
        <v>19</v>
      </c>
      <c r="N85" s="182" t="s">
        <v>42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373</v>
      </c>
      <c r="AT85" s="139" t="s">
        <v>204</v>
      </c>
      <c r="AU85" s="139" t="s">
        <v>81</v>
      </c>
      <c r="AY85" s="18" t="s">
        <v>137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79</v>
      </c>
      <c r="BK85" s="140">
        <f>ROUND(I85*H85,2)</f>
        <v>0</v>
      </c>
      <c r="BL85" s="18" t="s">
        <v>247</v>
      </c>
      <c r="BM85" s="139" t="s">
        <v>1478</v>
      </c>
    </row>
    <row r="86" spans="2:65" s="1" customFormat="1" ht="16.5" customHeight="1">
      <c r="B86" s="33"/>
      <c r="C86" s="173" t="s">
        <v>81</v>
      </c>
      <c r="D86" s="173" t="s">
        <v>204</v>
      </c>
      <c r="E86" s="174" t="s">
        <v>1479</v>
      </c>
      <c r="F86" s="175" t="s">
        <v>1480</v>
      </c>
      <c r="G86" s="176" t="s">
        <v>302</v>
      </c>
      <c r="H86" s="177">
        <v>2.1</v>
      </c>
      <c r="I86" s="178"/>
      <c r="J86" s="179">
        <f>ROUND(I86*H86,2)</f>
        <v>0</v>
      </c>
      <c r="K86" s="175" t="s">
        <v>19</v>
      </c>
      <c r="L86" s="180"/>
      <c r="M86" s="181" t="s">
        <v>19</v>
      </c>
      <c r="N86" s="182" t="s">
        <v>42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373</v>
      </c>
      <c r="AT86" s="139" t="s">
        <v>204</v>
      </c>
      <c r="AU86" s="139" t="s">
        <v>81</v>
      </c>
      <c r="AY86" s="18" t="s">
        <v>137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79</v>
      </c>
      <c r="BK86" s="140">
        <f>ROUND(I86*H86,2)</f>
        <v>0</v>
      </c>
      <c r="BL86" s="18" t="s">
        <v>247</v>
      </c>
      <c r="BM86" s="139" t="s">
        <v>1481</v>
      </c>
    </row>
    <row r="87" spans="2:65" s="1" customFormat="1" ht="16.5" customHeight="1">
      <c r="B87" s="33"/>
      <c r="C87" s="173" t="s">
        <v>161</v>
      </c>
      <c r="D87" s="173" t="s">
        <v>204</v>
      </c>
      <c r="E87" s="174" t="s">
        <v>1482</v>
      </c>
      <c r="F87" s="175" t="s">
        <v>1483</v>
      </c>
      <c r="G87" s="176" t="s">
        <v>273</v>
      </c>
      <c r="H87" s="177">
        <v>3</v>
      </c>
      <c r="I87" s="178"/>
      <c r="J87" s="179">
        <f>ROUND(I87*H87,2)</f>
        <v>0</v>
      </c>
      <c r="K87" s="175" t="s">
        <v>19</v>
      </c>
      <c r="L87" s="180"/>
      <c r="M87" s="181" t="s">
        <v>19</v>
      </c>
      <c r="N87" s="182" t="s">
        <v>42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373</v>
      </c>
      <c r="AT87" s="139" t="s">
        <v>204</v>
      </c>
      <c r="AU87" s="139" t="s">
        <v>81</v>
      </c>
      <c r="AY87" s="18" t="s">
        <v>137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79</v>
      </c>
      <c r="BK87" s="140">
        <f>ROUND(I87*H87,2)</f>
        <v>0</v>
      </c>
      <c r="BL87" s="18" t="s">
        <v>247</v>
      </c>
      <c r="BM87" s="139" t="s">
        <v>1484</v>
      </c>
    </row>
    <row r="88" spans="2:65" s="1" customFormat="1" ht="16.5" customHeight="1">
      <c r="B88" s="33"/>
      <c r="C88" s="128" t="s">
        <v>144</v>
      </c>
      <c r="D88" s="128" t="s">
        <v>139</v>
      </c>
      <c r="E88" s="129" t="s">
        <v>1485</v>
      </c>
      <c r="F88" s="130" t="s">
        <v>1486</v>
      </c>
      <c r="G88" s="131" t="s">
        <v>1219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42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247</v>
      </c>
      <c r="AT88" s="139" t="s">
        <v>139</v>
      </c>
      <c r="AU88" s="139" t="s">
        <v>81</v>
      </c>
      <c r="AY88" s="18" t="s">
        <v>137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247</v>
      </c>
      <c r="BM88" s="139" t="s">
        <v>1487</v>
      </c>
    </row>
    <row r="89" spans="2:65" s="11" customFormat="1" ht="25.9" customHeight="1">
      <c r="B89" s="116"/>
      <c r="D89" s="117" t="s">
        <v>70</v>
      </c>
      <c r="E89" s="118" t="s">
        <v>1488</v>
      </c>
      <c r="F89" s="118" t="s">
        <v>1489</v>
      </c>
      <c r="I89" s="119"/>
      <c r="J89" s="120">
        <f>BK89</f>
        <v>0</v>
      </c>
      <c r="L89" s="116"/>
      <c r="M89" s="121"/>
      <c r="P89" s="122">
        <f>SUM(P90:P99)</f>
        <v>0</v>
      </c>
      <c r="R89" s="122">
        <f>SUM(R90:R99)</f>
        <v>0</v>
      </c>
      <c r="T89" s="123">
        <f>SUM(T90:T99)</f>
        <v>0</v>
      </c>
      <c r="AR89" s="117" t="s">
        <v>144</v>
      </c>
      <c r="AT89" s="124" t="s">
        <v>70</v>
      </c>
      <c r="AU89" s="124" t="s">
        <v>71</v>
      </c>
      <c r="AY89" s="117" t="s">
        <v>137</v>
      </c>
      <c r="BK89" s="125">
        <f>SUM(BK90:BK99)</f>
        <v>0</v>
      </c>
    </row>
    <row r="90" spans="2:65" s="1" customFormat="1" ht="16.5" customHeight="1">
      <c r="B90" s="33"/>
      <c r="C90" s="128" t="s">
        <v>174</v>
      </c>
      <c r="D90" s="128" t="s">
        <v>139</v>
      </c>
      <c r="E90" s="129" t="s">
        <v>215</v>
      </c>
      <c r="F90" s="130" t="s">
        <v>1490</v>
      </c>
      <c r="G90" s="131" t="s">
        <v>1491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42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144</v>
      </c>
      <c r="AT90" s="139" t="s">
        <v>139</v>
      </c>
      <c r="AU90" s="139" t="s">
        <v>79</v>
      </c>
      <c r="AY90" s="18" t="s">
        <v>137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79</v>
      </c>
      <c r="BK90" s="140">
        <f>ROUND(I90*H90,2)</f>
        <v>0</v>
      </c>
      <c r="BL90" s="18" t="s">
        <v>144</v>
      </c>
      <c r="BM90" s="139" t="s">
        <v>1492</v>
      </c>
    </row>
    <row r="91" spans="2:65" s="1" customFormat="1" ht="19.5">
      <c r="B91" s="33"/>
      <c r="D91" s="146" t="s">
        <v>1232</v>
      </c>
      <c r="F91" s="186" t="s">
        <v>1493</v>
      </c>
      <c r="I91" s="143"/>
      <c r="L91" s="33"/>
      <c r="M91" s="144"/>
      <c r="T91" s="54"/>
      <c r="AT91" s="18" t="s">
        <v>1232</v>
      </c>
      <c r="AU91" s="18" t="s">
        <v>79</v>
      </c>
    </row>
    <row r="92" spans="2:65" s="1" customFormat="1" ht="16.5" customHeight="1">
      <c r="B92" s="33"/>
      <c r="C92" s="128" t="s">
        <v>179</v>
      </c>
      <c r="D92" s="128" t="s">
        <v>139</v>
      </c>
      <c r="E92" s="129" t="s">
        <v>1494</v>
      </c>
      <c r="F92" s="130" t="s">
        <v>1495</v>
      </c>
      <c r="G92" s="131" t="s">
        <v>1491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144</v>
      </c>
      <c r="AT92" s="139" t="s">
        <v>139</v>
      </c>
      <c r="AU92" s="139" t="s">
        <v>79</v>
      </c>
      <c r="AY92" s="18" t="s">
        <v>137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79</v>
      </c>
      <c r="BK92" s="140">
        <f>ROUND(I92*H92,2)</f>
        <v>0</v>
      </c>
      <c r="BL92" s="18" t="s">
        <v>144</v>
      </c>
      <c r="BM92" s="139" t="s">
        <v>1496</v>
      </c>
    </row>
    <row r="93" spans="2:65" s="1" customFormat="1" ht="19.5">
      <c r="B93" s="33"/>
      <c r="D93" s="146" t="s">
        <v>1232</v>
      </c>
      <c r="F93" s="186" t="s">
        <v>1493</v>
      </c>
      <c r="I93" s="143"/>
      <c r="L93" s="33"/>
      <c r="M93" s="144"/>
      <c r="T93" s="54"/>
      <c r="AT93" s="18" t="s">
        <v>1232</v>
      </c>
      <c r="AU93" s="18" t="s">
        <v>79</v>
      </c>
    </row>
    <row r="94" spans="2:65" s="1" customFormat="1" ht="16.5" customHeight="1">
      <c r="B94" s="33"/>
      <c r="C94" s="128" t="s">
        <v>186</v>
      </c>
      <c r="D94" s="128" t="s">
        <v>139</v>
      </c>
      <c r="E94" s="129" t="s">
        <v>229</v>
      </c>
      <c r="F94" s="130" t="s">
        <v>1497</v>
      </c>
      <c r="G94" s="131" t="s">
        <v>1491</v>
      </c>
      <c r="H94" s="132">
        <v>1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42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144</v>
      </c>
      <c r="AT94" s="139" t="s">
        <v>139</v>
      </c>
      <c r="AU94" s="139" t="s">
        <v>79</v>
      </c>
      <c r="AY94" s="18" t="s">
        <v>137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144</v>
      </c>
      <c r="BM94" s="139" t="s">
        <v>1498</v>
      </c>
    </row>
    <row r="95" spans="2:65" s="1" customFormat="1" ht="19.5">
      <c r="B95" s="33"/>
      <c r="D95" s="146" t="s">
        <v>1232</v>
      </c>
      <c r="F95" s="186" t="s">
        <v>1493</v>
      </c>
      <c r="I95" s="143"/>
      <c r="L95" s="33"/>
      <c r="M95" s="144"/>
      <c r="T95" s="54"/>
      <c r="AT95" s="18" t="s">
        <v>1232</v>
      </c>
      <c r="AU95" s="18" t="s">
        <v>79</v>
      </c>
    </row>
    <row r="96" spans="2:65" s="1" customFormat="1" ht="16.5" customHeight="1">
      <c r="B96" s="33"/>
      <c r="C96" s="128" t="s">
        <v>191</v>
      </c>
      <c r="D96" s="128" t="s">
        <v>139</v>
      </c>
      <c r="E96" s="129" t="s">
        <v>1499</v>
      </c>
      <c r="F96" s="130" t="s">
        <v>1500</v>
      </c>
      <c r="G96" s="131" t="s">
        <v>1491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144</v>
      </c>
      <c r="AT96" s="139" t="s">
        <v>139</v>
      </c>
      <c r="AU96" s="139" t="s">
        <v>79</v>
      </c>
      <c r="AY96" s="18" t="s">
        <v>137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144</v>
      </c>
      <c r="BM96" s="139" t="s">
        <v>1501</v>
      </c>
    </row>
    <row r="97" spans="2:65" s="1" customFormat="1" ht="19.5">
      <c r="B97" s="33"/>
      <c r="D97" s="146" t="s">
        <v>1232</v>
      </c>
      <c r="F97" s="186" t="s">
        <v>1493</v>
      </c>
      <c r="I97" s="143"/>
      <c r="L97" s="33"/>
      <c r="M97" s="144"/>
      <c r="T97" s="54"/>
      <c r="AT97" s="18" t="s">
        <v>1232</v>
      </c>
      <c r="AU97" s="18" t="s">
        <v>79</v>
      </c>
    </row>
    <row r="98" spans="2:65" s="1" customFormat="1" ht="16.5" customHeight="1">
      <c r="B98" s="33"/>
      <c r="C98" s="128" t="s">
        <v>203</v>
      </c>
      <c r="D98" s="128" t="s">
        <v>139</v>
      </c>
      <c r="E98" s="129" t="s">
        <v>1502</v>
      </c>
      <c r="F98" s="130" t="s">
        <v>1503</v>
      </c>
      <c r="G98" s="131" t="s">
        <v>1491</v>
      </c>
      <c r="H98" s="132">
        <v>1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144</v>
      </c>
      <c r="AT98" s="139" t="s">
        <v>139</v>
      </c>
      <c r="AU98" s="139" t="s">
        <v>79</v>
      </c>
      <c r="AY98" s="18" t="s">
        <v>137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79</v>
      </c>
      <c r="BK98" s="140">
        <f>ROUND(I98*H98,2)</f>
        <v>0</v>
      </c>
      <c r="BL98" s="18" t="s">
        <v>144</v>
      </c>
      <c r="BM98" s="139" t="s">
        <v>1504</v>
      </c>
    </row>
    <row r="99" spans="2:65" s="1" customFormat="1" ht="19.5">
      <c r="B99" s="33"/>
      <c r="D99" s="146" t="s">
        <v>1232</v>
      </c>
      <c r="F99" s="186" t="s">
        <v>1493</v>
      </c>
      <c r="I99" s="143"/>
      <c r="L99" s="33"/>
      <c r="M99" s="187"/>
      <c r="N99" s="188"/>
      <c r="O99" s="188"/>
      <c r="P99" s="188"/>
      <c r="Q99" s="188"/>
      <c r="R99" s="188"/>
      <c r="S99" s="188"/>
      <c r="T99" s="189"/>
      <c r="AT99" s="18" t="s">
        <v>1232</v>
      </c>
      <c r="AU99" s="18" t="s">
        <v>79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LMprEQ4Za1NxhmAB3vE/YLF4+FwY2EM0I/vr3vaxad0zaBFohrDS69mAAuI+vILDxnAxh/1Va8avb9lT1pOTVw==" saltValue="H4yjAmOEyvWFa4mpmweZu5iRWd6YBvXR8BJqpVPb7gf+wpBsfBUr9wKlYSBLg7cWIw6iR2TBVZUqGuW5Bd9A7Q==" spinCount="100000" sheet="1" objects="1" scenarios="1" formatColumns="0" formatRows="0" autoFilter="0"/>
  <autoFilter ref="C81:K99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94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ZŠ Česká Třebová - přístavba toalet</v>
      </c>
      <c r="F7" s="318"/>
      <c r="G7" s="318"/>
      <c r="H7" s="318"/>
      <c r="L7" s="21"/>
    </row>
    <row r="8" spans="2:46" s="1" customFormat="1" ht="12" customHeight="1">
      <c r="B8" s="33"/>
      <c r="D8" s="28" t="s">
        <v>95</v>
      </c>
      <c r="L8" s="33"/>
    </row>
    <row r="9" spans="2:46" s="1" customFormat="1" ht="16.5" customHeight="1">
      <c r="B9" s="33"/>
      <c r="E9" s="279" t="s">
        <v>1505</v>
      </c>
      <c r="F9" s="319"/>
      <c r="G9" s="319"/>
      <c r="H9" s="319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21. 3. 2024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22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0" t="str">
        <f>'Rekapitulace stavby'!E14</f>
        <v>Vyplň údaj</v>
      </c>
      <c r="F18" s="300"/>
      <c r="G18" s="300"/>
      <c r="H18" s="300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7"/>
      <c r="E27" s="306" t="s">
        <v>19</v>
      </c>
      <c r="F27" s="306"/>
      <c r="G27" s="306"/>
      <c r="H27" s="30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ROUND((SUM(BE84:BE96)),  2)</f>
        <v>0</v>
      </c>
      <c r="I33" s="90">
        <v>0.21</v>
      </c>
      <c r="J33" s="89">
        <f>ROUND(((SUM(BE84:BE96))*I33),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ROUND((SUM(BF84:BF96)),  2)</f>
        <v>0</v>
      </c>
      <c r="I34" s="90">
        <v>0.12</v>
      </c>
      <c r="J34" s="89">
        <f>ROUND(((SUM(BF84:BF96))*I34),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ROUND((SUM(BG84:BG96)),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ROUND((SUM(BH84:BH96)),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ROUND((SUM(BI84:BI96)),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7" t="str">
        <f>E7</f>
        <v>ZŠ Česká Třebová - přístavba toalet</v>
      </c>
      <c r="F48" s="318"/>
      <c r="G48" s="318"/>
      <c r="H48" s="318"/>
      <c r="L48" s="33"/>
    </row>
    <row r="49" spans="2:47" s="1" customFormat="1" ht="12" customHeight="1">
      <c r="B49" s="33"/>
      <c r="C49" s="28" t="s">
        <v>95</v>
      </c>
      <c r="L49" s="33"/>
    </row>
    <row r="50" spans="2:47" s="1" customFormat="1" ht="16.5" customHeight="1">
      <c r="B50" s="33"/>
      <c r="E50" s="279" t="str">
        <f>E9</f>
        <v>VRN - Vedlejší rozpočtové náklady</v>
      </c>
      <c r="F50" s="319"/>
      <c r="G50" s="319"/>
      <c r="H50" s="31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21. 3. 2024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Česká Třebová</v>
      </c>
      <c r="I54" s="28" t="s">
        <v>30</v>
      </c>
      <c r="J54" s="31" t="str">
        <f>E21</f>
        <v>MOTION construction s.r.o.</v>
      </c>
      <c r="L54" s="33"/>
    </row>
    <row r="55" spans="2:47" s="1" customFormat="1" ht="15.2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Jaroslav Kudláček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J84</f>
        <v>0</v>
      </c>
      <c r="L59" s="33"/>
      <c r="AU59" s="18" t="s">
        <v>100</v>
      </c>
    </row>
    <row r="60" spans="2:47" s="8" customFormat="1" ht="24.95" customHeight="1">
      <c r="B60" s="100"/>
      <c r="D60" s="101" t="s">
        <v>1505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1506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1507</v>
      </c>
      <c r="E62" s="106"/>
      <c r="F62" s="106"/>
      <c r="G62" s="106"/>
      <c r="H62" s="106"/>
      <c r="I62" s="106"/>
      <c r="J62" s="107">
        <f>J90</f>
        <v>0</v>
      </c>
      <c r="L62" s="104"/>
    </row>
    <row r="63" spans="2:47" s="9" customFormat="1" ht="19.899999999999999" customHeight="1">
      <c r="B63" s="104"/>
      <c r="D63" s="105" t="s">
        <v>1508</v>
      </c>
      <c r="E63" s="106"/>
      <c r="F63" s="106"/>
      <c r="G63" s="106"/>
      <c r="H63" s="106"/>
      <c r="I63" s="106"/>
      <c r="J63" s="107">
        <f>J92</f>
        <v>0</v>
      </c>
      <c r="L63" s="104"/>
    </row>
    <row r="64" spans="2:47" s="9" customFormat="1" ht="19.899999999999999" customHeight="1">
      <c r="B64" s="104"/>
      <c r="D64" s="105" t="s">
        <v>1509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122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17" t="str">
        <f>E7</f>
        <v>ZŠ Česká Třebová - přístavba toalet</v>
      </c>
      <c r="F74" s="318"/>
      <c r="G74" s="318"/>
      <c r="H74" s="318"/>
      <c r="L74" s="33"/>
    </row>
    <row r="75" spans="2:12" s="1" customFormat="1" ht="12" customHeight="1">
      <c r="B75" s="33"/>
      <c r="C75" s="28" t="s">
        <v>95</v>
      </c>
      <c r="L75" s="33"/>
    </row>
    <row r="76" spans="2:12" s="1" customFormat="1" ht="16.5" customHeight="1">
      <c r="B76" s="33"/>
      <c r="E76" s="279" t="str">
        <f>E9</f>
        <v>VRN - Vedlejší rozpočtové náklady</v>
      </c>
      <c r="F76" s="319"/>
      <c r="G76" s="319"/>
      <c r="H76" s="319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Česká Třebová</v>
      </c>
      <c r="I78" s="28" t="s">
        <v>23</v>
      </c>
      <c r="J78" s="50" t="str">
        <f>IF(J12="","",J12)</f>
        <v>21. 3. 2024</v>
      </c>
      <c r="L78" s="33"/>
    </row>
    <row r="79" spans="2:12" s="1" customFormat="1" ht="6.95" customHeight="1">
      <c r="B79" s="33"/>
      <c r="L79" s="33"/>
    </row>
    <row r="80" spans="2:12" s="1" customFormat="1" ht="25.7" customHeight="1">
      <c r="B80" s="33"/>
      <c r="C80" s="28" t="s">
        <v>25</v>
      </c>
      <c r="F80" s="26" t="str">
        <f>E15</f>
        <v>Česká Třebová</v>
      </c>
      <c r="I80" s="28" t="s">
        <v>30</v>
      </c>
      <c r="J80" s="31" t="str">
        <f>E21</f>
        <v>MOTION construction s.r.o.</v>
      </c>
      <c r="L80" s="33"/>
    </row>
    <row r="81" spans="2:65" s="1" customFormat="1" ht="15.2" customHeight="1">
      <c r="B81" s="33"/>
      <c r="C81" s="28" t="s">
        <v>28</v>
      </c>
      <c r="F81" s="26" t="str">
        <f>IF(E18="","",E18)</f>
        <v>Vyplň údaj</v>
      </c>
      <c r="I81" s="28" t="s">
        <v>33</v>
      </c>
      <c r="J81" s="31" t="str">
        <f>E24</f>
        <v>Jaroslav Kudláček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123</v>
      </c>
      <c r="D83" s="110" t="s">
        <v>56</v>
      </c>
      <c r="E83" s="110" t="s">
        <v>52</v>
      </c>
      <c r="F83" s="110" t="s">
        <v>53</v>
      </c>
      <c r="G83" s="110" t="s">
        <v>124</v>
      </c>
      <c r="H83" s="110" t="s">
        <v>125</v>
      </c>
      <c r="I83" s="110" t="s">
        <v>126</v>
      </c>
      <c r="J83" s="110" t="s">
        <v>99</v>
      </c>
      <c r="K83" s="111" t="s">
        <v>127</v>
      </c>
      <c r="L83" s="108"/>
      <c r="M83" s="57" t="s">
        <v>19</v>
      </c>
      <c r="N83" s="58" t="s">
        <v>41</v>
      </c>
      <c r="O83" s="58" t="s">
        <v>128</v>
      </c>
      <c r="P83" s="58" t="s">
        <v>129</v>
      </c>
      <c r="Q83" s="58" t="s">
        <v>130</v>
      </c>
      <c r="R83" s="58" t="s">
        <v>131</v>
      </c>
      <c r="S83" s="58" t="s">
        <v>132</v>
      </c>
      <c r="T83" s="59" t="s">
        <v>133</v>
      </c>
    </row>
    <row r="84" spans="2:65" s="1" customFormat="1" ht="22.9" customHeight="1">
      <c r="B84" s="33"/>
      <c r="C84" s="62" t="s">
        <v>134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70</v>
      </c>
      <c r="AU84" s="18" t="s">
        <v>100</v>
      </c>
      <c r="BK84" s="115">
        <f>BK85</f>
        <v>0</v>
      </c>
    </row>
    <row r="85" spans="2:65" s="11" customFormat="1" ht="25.9" customHeight="1">
      <c r="B85" s="116"/>
      <c r="D85" s="117" t="s">
        <v>70</v>
      </c>
      <c r="E85" s="118" t="s">
        <v>91</v>
      </c>
      <c r="F85" s="118" t="s">
        <v>92</v>
      </c>
      <c r="I85" s="119"/>
      <c r="J85" s="120">
        <f>BK85</f>
        <v>0</v>
      </c>
      <c r="L85" s="116"/>
      <c r="M85" s="121"/>
      <c r="P85" s="122">
        <f>P86+P90+P92+P95</f>
        <v>0</v>
      </c>
      <c r="R85" s="122">
        <f>R86+R90+R92+R95</f>
        <v>0</v>
      </c>
      <c r="T85" s="123">
        <f>T86+T90+T92+T95</f>
        <v>0</v>
      </c>
      <c r="AR85" s="117" t="s">
        <v>174</v>
      </c>
      <c r="AT85" s="124" t="s">
        <v>70</v>
      </c>
      <c r="AU85" s="124" t="s">
        <v>71</v>
      </c>
      <c r="AY85" s="117" t="s">
        <v>137</v>
      </c>
      <c r="BK85" s="125">
        <f>BK86+BK90+BK92+BK95</f>
        <v>0</v>
      </c>
    </row>
    <row r="86" spans="2:65" s="11" customFormat="1" ht="22.9" customHeight="1">
      <c r="B86" s="116"/>
      <c r="D86" s="117" t="s">
        <v>70</v>
      </c>
      <c r="E86" s="126" t="s">
        <v>1510</v>
      </c>
      <c r="F86" s="126" t="s">
        <v>1511</v>
      </c>
      <c r="I86" s="119"/>
      <c r="J86" s="127">
        <f>BK86</f>
        <v>0</v>
      </c>
      <c r="L86" s="116"/>
      <c r="M86" s="121"/>
      <c r="P86" s="122">
        <f>SUM(P87:P89)</f>
        <v>0</v>
      </c>
      <c r="R86" s="122">
        <f>SUM(R87:R89)</f>
        <v>0</v>
      </c>
      <c r="T86" s="123">
        <f>SUM(T87:T89)</f>
        <v>0</v>
      </c>
      <c r="AR86" s="117" t="s">
        <v>174</v>
      </c>
      <c r="AT86" s="124" t="s">
        <v>70</v>
      </c>
      <c r="AU86" s="124" t="s">
        <v>79</v>
      </c>
      <c r="AY86" s="117" t="s">
        <v>137</v>
      </c>
      <c r="BK86" s="125">
        <f>SUM(BK87:BK89)</f>
        <v>0</v>
      </c>
    </row>
    <row r="87" spans="2:65" s="1" customFormat="1" ht="16.5" customHeight="1">
      <c r="B87" s="33"/>
      <c r="C87" s="128" t="s">
        <v>79</v>
      </c>
      <c r="D87" s="128" t="s">
        <v>139</v>
      </c>
      <c r="E87" s="129" t="s">
        <v>1512</v>
      </c>
      <c r="F87" s="130" t="s">
        <v>1513</v>
      </c>
      <c r="G87" s="131" t="s">
        <v>1219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1514</v>
      </c>
      <c r="AT87" s="139" t="s">
        <v>139</v>
      </c>
      <c r="AU87" s="139" t="s">
        <v>81</v>
      </c>
      <c r="AY87" s="18" t="s">
        <v>137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81</v>
      </c>
      <c r="BK87" s="140">
        <f>ROUND(I87*H87,2)</f>
        <v>0</v>
      </c>
      <c r="BL87" s="18" t="s">
        <v>1514</v>
      </c>
      <c r="BM87" s="139" t="s">
        <v>1515</v>
      </c>
    </row>
    <row r="88" spans="2:65" s="1" customFormat="1" ht="24.2" customHeight="1">
      <c r="B88" s="33"/>
      <c r="C88" s="128" t="s">
        <v>81</v>
      </c>
      <c r="D88" s="128" t="s">
        <v>139</v>
      </c>
      <c r="E88" s="129" t="s">
        <v>1516</v>
      </c>
      <c r="F88" s="130" t="s">
        <v>1517</v>
      </c>
      <c r="G88" s="131" t="s">
        <v>1219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1514</v>
      </c>
      <c r="AT88" s="139" t="s">
        <v>139</v>
      </c>
      <c r="AU88" s="139" t="s">
        <v>81</v>
      </c>
      <c r="AY88" s="18" t="s">
        <v>137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81</v>
      </c>
      <c r="BK88" s="140">
        <f>ROUND(I88*H88,2)</f>
        <v>0</v>
      </c>
      <c r="BL88" s="18" t="s">
        <v>1514</v>
      </c>
      <c r="BM88" s="139" t="s">
        <v>1518</v>
      </c>
    </row>
    <row r="89" spans="2:65" s="1" customFormat="1" ht="16.5" customHeight="1">
      <c r="B89" s="33"/>
      <c r="C89" s="128" t="s">
        <v>161</v>
      </c>
      <c r="D89" s="128" t="s">
        <v>139</v>
      </c>
      <c r="E89" s="129" t="s">
        <v>1519</v>
      </c>
      <c r="F89" s="130" t="s">
        <v>1520</v>
      </c>
      <c r="G89" s="131" t="s">
        <v>1219</v>
      </c>
      <c r="H89" s="132">
        <v>1</v>
      </c>
      <c r="I89" s="133"/>
      <c r="J89" s="134">
        <f>ROUND(I89*H89,2)</f>
        <v>0</v>
      </c>
      <c r="K89" s="130" t="s">
        <v>19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144</v>
      </c>
      <c r="AT89" s="139" t="s">
        <v>139</v>
      </c>
      <c r="AU89" s="139" t="s">
        <v>81</v>
      </c>
      <c r="AY89" s="18" t="s">
        <v>137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81</v>
      </c>
      <c r="BK89" s="140">
        <f>ROUND(I89*H89,2)</f>
        <v>0</v>
      </c>
      <c r="BL89" s="18" t="s">
        <v>144</v>
      </c>
      <c r="BM89" s="139" t="s">
        <v>1521</v>
      </c>
    </row>
    <row r="90" spans="2:65" s="11" customFormat="1" ht="22.9" customHeight="1">
      <c r="B90" s="116"/>
      <c r="D90" s="117" t="s">
        <v>70</v>
      </c>
      <c r="E90" s="126" t="s">
        <v>1522</v>
      </c>
      <c r="F90" s="126" t="s">
        <v>1523</v>
      </c>
      <c r="I90" s="119"/>
      <c r="J90" s="127">
        <f>BK90</f>
        <v>0</v>
      </c>
      <c r="L90" s="116"/>
      <c r="M90" s="121"/>
      <c r="P90" s="122">
        <f>P91</f>
        <v>0</v>
      </c>
      <c r="R90" s="122">
        <f>R91</f>
        <v>0</v>
      </c>
      <c r="T90" s="123">
        <f>T91</f>
        <v>0</v>
      </c>
      <c r="AR90" s="117" t="s">
        <v>174</v>
      </c>
      <c r="AT90" s="124" t="s">
        <v>70</v>
      </c>
      <c r="AU90" s="124" t="s">
        <v>79</v>
      </c>
      <c r="AY90" s="117" t="s">
        <v>137</v>
      </c>
      <c r="BK90" s="125">
        <f>BK91</f>
        <v>0</v>
      </c>
    </row>
    <row r="91" spans="2:65" s="1" customFormat="1" ht="24.2" customHeight="1">
      <c r="B91" s="33"/>
      <c r="C91" s="128" t="s">
        <v>144</v>
      </c>
      <c r="D91" s="128" t="s">
        <v>139</v>
      </c>
      <c r="E91" s="129" t="s">
        <v>1524</v>
      </c>
      <c r="F91" s="130" t="s">
        <v>1525</v>
      </c>
      <c r="G91" s="131" t="s">
        <v>1219</v>
      </c>
      <c r="H91" s="132">
        <v>1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1514</v>
      </c>
      <c r="AT91" s="139" t="s">
        <v>139</v>
      </c>
      <c r="AU91" s="139" t="s">
        <v>81</v>
      </c>
      <c r="AY91" s="18" t="s">
        <v>137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81</v>
      </c>
      <c r="BK91" s="140">
        <f>ROUND(I91*H91,2)</f>
        <v>0</v>
      </c>
      <c r="BL91" s="18" t="s">
        <v>1514</v>
      </c>
      <c r="BM91" s="139" t="s">
        <v>1526</v>
      </c>
    </row>
    <row r="92" spans="2:65" s="11" customFormat="1" ht="22.9" customHeight="1">
      <c r="B92" s="116"/>
      <c r="D92" s="117" t="s">
        <v>70</v>
      </c>
      <c r="E92" s="126" t="s">
        <v>1527</v>
      </c>
      <c r="F92" s="126" t="s">
        <v>1528</v>
      </c>
      <c r="I92" s="119"/>
      <c r="J92" s="127">
        <f>BK92</f>
        <v>0</v>
      </c>
      <c r="L92" s="116"/>
      <c r="M92" s="121"/>
      <c r="P92" s="122">
        <f>SUM(P93:P94)</f>
        <v>0</v>
      </c>
      <c r="R92" s="122">
        <f>SUM(R93:R94)</f>
        <v>0</v>
      </c>
      <c r="T92" s="123">
        <f>SUM(T93:T94)</f>
        <v>0</v>
      </c>
      <c r="AR92" s="117" t="s">
        <v>174</v>
      </c>
      <c r="AT92" s="124" t="s">
        <v>70</v>
      </c>
      <c r="AU92" s="124" t="s">
        <v>79</v>
      </c>
      <c r="AY92" s="117" t="s">
        <v>137</v>
      </c>
      <c r="BK92" s="125">
        <f>SUM(BK93:BK94)</f>
        <v>0</v>
      </c>
    </row>
    <row r="93" spans="2:65" s="1" customFormat="1" ht="16.5" customHeight="1">
      <c r="B93" s="33"/>
      <c r="C93" s="128" t="s">
        <v>174</v>
      </c>
      <c r="D93" s="128" t="s">
        <v>139</v>
      </c>
      <c r="E93" s="129" t="s">
        <v>1529</v>
      </c>
      <c r="F93" s="130" t="s">
        <v>1530</v>
      </c>
      <c r="G93" s="131" t="s">
        <v>1219</v>
      </c>
      <c r="H93" s="132">
        <v>1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1514</v>
      </c>
      <c r="AT93" s="139" t="s">
        <v>139</v>
      </c>
      <c r="AU93" s="139" t="s">
        <v>81</v>
      </c>
      <c r="AY93" s="18" t="s">
        <v>137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81</v>
      </c>
      <c r="BK93" s="140">
        <f>ROUND(I93*H93,2)</f>
        <v>0</v>
      </c>
      <c r="BL93" s="18" t="s">
        <v>1514</v>
      </c>
      <c r="BM93" s="139" t="s">
        <v>1531</v>
      </c>
    </row>
    <row r="94" spans="2:65" s="1" customFormat="1" ht="16.5" customHeight="1">
      <c r="B94" s="33"/>
      <c r="C94" s="128" t="s">
        <v>179</v>
      </c>
      <c r="D94" s="128" t="s">
        <v>139</v>
      </c>
      <c r="E94" s="129" t="s">
        <v>1532</v>
      </c>
      <c r="F94" s="130" t="s">
        <v>1533</v>
      </c>
      <c r="G94" s="131" t="s">
        <v>1219</v>
      </c>
      <c r="H94" s="132">
        <v>1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1514</v>
      </c>
      <c r="AT94" s="139" t="s">
        <v>139</v>
      </c>
      <c r="AU94" s="139" t="s">
        <v>81</v>
      </c>
      <c r="AY94" s="18" t="s">
        <v>137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81</v>
      </c>
      <c r="BK94" s="140">
        <f>ROUND(I94*H94,2)</f>
        <v>0</v>
      </c>
      <c r="BL94" s="18" t="s">
        <v>1514</v>
      </c>
      <c r="BM94" s="139" t="s">
        <v>1534</v>
      </c>
    </row>
    <row r="95" spans="2:65" s="11" customFormat="1" ht="22.9" customHeight="1">
      <c r="B95" s="116"/>
      <c r="D95" s="117" t="s">
        <v>70</v>
      </c>
      <c r="E95" s="126" t="s">
        <v>1535</v>
      </c>
      <c r="F95" s="126" t="s">
        <v>1536</v>
      </c>
      <c r="I95" s="119"/>
      <c r="J95" s="127">
        <f>BK95</f>
        <v>0</v>
      </c>
      <c r="L95" s="116"/>
      <c r="M95" s="121"/>
      <c r="P95" s="122">
        <f>P96</f>
        <v>0</v>
      </c>
      <c r="R95" s="122">
        <f>R96</f>
        <v>0</v>
      </c>
      <c r="T95" s="123">
        <f>T96</f>
        <v>0</v>
      </c>
      <c r="AR95" s="117" t="s">
        <v>174</v>
      </c>
      <c r="AT95" s="124" t="s">
        <v>70</v>
      </c>
      <c r="AU95" s="124" t="s">
        <v>79</v>
      </c>
      <c r="AY95" s="117" t="s">
        <v>137</v>
      </c>
      <c r="BK95" s="125">
        <f>BK96</f>
        <v>0</v>
      </c>
    </row>
    <row r="96" spans="2:65" s="1" customFormat="1" ht="16.5" customHeight="1">
      <c r="B96" s="33"/>
      <c r="C96" s="128" t="s">
        <v>186</v>
      </c>
      <c r="D96" s="128" t="s">
        <v>139</v>
      </c>
      <c r="E96" s="129" t="s">
        <v>1537</v>
      </c>
      <c r="F96" s="130" t="s">
        <v>1538</v>
      </c>
      <c r="G96" s="131" t="s">
        <v>1219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90" t="s">
        <v>19</v>
      </c>
      <c r="N96" s="191" t="s">
        <v>43</v>
      </c>
      <c r="O96" s="188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139" t="s">
        <v>1514</v>
      </c>
      <c r="AT96" s="139" t="s">
        <v>139</v>
      </c>
      <c r="AU96" s="139" t="s">
        <v>81</v>
      </c>
      <c r="AY96" s="18" t="s">
        <v>137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81</v>
      </c>
      <c r="BK96" s="140">
        <f>ROUND(I96*H96,2)</f>
        <v>0</v>
      </c>
      <c r="BL96" s="18" t="s">
        <v>1514</v>
      </c>
      <c r="BM96" s="139" t="s">
        <v>1539</v>
      </c>
    </row>
    <row r="97" spans="2:12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33"/>
    </row>
  </sheetData>
  <sheetProtection algorithmName="SHA-512" hashValue="hvaTZVnqS5u6O3JOqT66OlxD3zLsU/gsL57b9pkfKWGgpE6Z8krYfCYSTw/DD0/B7cxtJsbM8tcCRWmfQrAZYQ==" saltValue="IiEkWbt/tFbbS+8e5GcfqL02a2gVcKVVbkI9E33qqpVbKnzKG3SVUfB6eT8FvMMdYRsK/UQYRFz3RgzCm3YP8Q==" spinCount="100000" sheet="1" objects="1" scenarios="1" formatColumns="0" formatRows="0" autoFilter="0"/>
  <autoFilter ref="C83:K96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>
      <c r="B3" s="198"/>
      <c r="C3" s="323" t="s">
        <v>1540</v>
      </c>
      <c r="D3" s="323"/>
      <c r="E3" s="323"/>
      <c r="F3" s="323"/>
      <c r="G3" s="323"/>
      <c r="H3" s="323"/>
      <c r="I3" s="323"/>
      <c r="J3" s="323"/>
      <c r="K3" s="199"/>
    </row>
    <row r="4" spans="2:11" customFormat="1" ht="25.5" customHeight="1">
      <c r="B4" s="200"/>
      <c r="C4" s="322" t="s">
        <v>1541</v>
      </c>
      <c r="D4" s="322"/>
      <c r="E4" s="322"/>
      <c r="F4" s="322"/>
      <c r="G4" s="322"/>
      <c r="H4" s="322"/>
      <c r="I4" s="322"/>
      <c r="J4" s="322"/>
      <c r="K4" s="201"/>
    </row>
    <row r="5" spans="2:1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customFormat="1" ht="15" customHeight="1">
      <c r="B6" s="200"/>
      <c r="C6" s="321" t="s">
        <v>1542</v>
      </c>
      <c r="D6" s="321"/>
      <c r="E6" s="321"/>
      <c r="F6" s="321"/>
      <c r="G6" s="321"/>
      <c r="H6" s="321"/>
      <c r="I6" s="321"/>
      <c r="J6" s="321"/>
      <c r="K6" s="201"/>
    </row>
    <row r="7" spans="2:11" customFormat="1" ht="15" customHeight="1">
      <c r="B7" s="204"/>
      <c r="C7" s="321" t="s">
        <v>1543</v>
      </c>
      <c r="D7" s="321"/>
      <c r="E7" s="321"/>
      <c r="F7" s="321"/>
      <c r="G7" s="321"/>
      <c r="H7" s="321"/>
      <c r="I7" s="321"/>
      <c r="J7" s="321"/>
      <c r="K7" s="201"/>
    </row>
    <row r="8" spans="2:1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customFormat="1" ht="15" customHeight="1">
      <c r="B9" s="204"/>
      <c r="C9" s="321" t="s">
        <v>1544</v>
      </c>
      <c r="D9" s="321"/>
      <c r="E9" s="321"/>
      <c r="F9" s="321"/>
      <c r="G9" s="321"/>
      <c r="H9" s="321"/>
      <c r="I9" s="321"/>
      <c r="J9" s="321"/>
      <c r="K9" s="201"/>
    </row>
    <row r="10" spans="2:11" customFormat="1" ht="15" customHeight="1">
      <c r="B10" s="204"/>
      <c r="C10" s="203"/>
      <c r="D10" s="321" t="s">
        <v>1545</v>
      </c>
      <c r="E10" s="321"/>
      <c r="F10" s="321"/>
      <c r="G10" s="321"/>
      <c r="H10" s="321"/>
      <c r="I10" s="321"/>
      <c r="J10" s="321"/>
      <c r="K10" s="201"/>
    </row>
    <row r="11" spans="2:11" customFormat="1" ht="15" customHeight="1">
      <c r="B11" s="204"/>
      <c r="C11" s="205"/>
      <c r="D11" s="321" t="s">
        <v>1546</v>
      </c>
      <c r="E11" s="321"/>
      <c r="F11" s="321"/>
      <c r="G11" s="321"/>
      <c r="H11" s="321"/>
      <c r="I11" s="321"/>
      <c r="J11" s="321"/>
      <c r="K11" s="201"/>
    </row>
    <row r="12" spans="2:1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customFormat="1" ht="15" customHeight="1">
      <c r="B13" s="204"/>
      <c r="C13" s="205"/>
      <c r="D13" s="206" t="s">
        <v>1547</v>
      </c>
      <c r="E13" s="203"/>
      <c r="F13" s="203"/>
      <c r="G13" s="203"/>
      <c r="H13" s="203"/>
      <c r="I13" s="203"/>
      <c r="J13" s="203"/>
      <c r="K13" s="201"/>
    </row>
    <row r="14" spans="2:1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customFormat="1" ht="15" customHeight="1">
      <c r="B15" s="204"/>
      <c r="C15" s="205"/>
      <c r="D15" s="321" t="s">
        <v>1548</v>
      </c>
      <c r="E15" s="321"/>
      <c r="F15" s="321"/>
      <c r="G15" s="321"/>
      <c r="H15" s="321"/>
      <c r="I15" s="321"/>
      <c r="J15" s="321"/>
      <c r="K15" s="201"/>
    </row>
    <row r="16" spans="2:11" customFormat="1" ht="15" customHeight="1">
      <c r="B16" s="204"/>
      <c r="C16" s="205"/>
      <c r="D16" s="321" t="s">
        <v>1549</v>
      </c>
      <c r="E16" s="321"/>
      <c r="F16" s="321"/>
      <c r="G16" s="321"/>
      <c r="H16" s="321"/>
      <c r="I16" s="321"/>
      <c r="J16" s="321"/>
      <c r="K16" s="201"/>
    </row>
    <row r="17" spans="2:11" customFormat="1" ht="15" customHeight="1">
      <c r="B17" s="204"/>
      <c r="C17" s="205"/>
      <c r="D17" s="321" t="s">
        <v>1550</v>
      </c>
      <c r="E17" s="321"/>
      <c r="F17" s="321"/>
      <c r="G17" s="321"/>
      <c r="H17" s="321"/>
      <c r="I17" s="321"/>
      <c r="J17" s="321"/>
      <c r="K17" s="201"/>
    </row>
    <row r="18" spans="2:11" customFormat="1" ht="15" customHeight="1">
      <c r="B18" s="204"/>
      <c r="C18" s="205"/>
      <c r="D18" s="205"/>
      <c r="E18" s="207" t="s">
        <v>78</v>
      </c>
      <c r="F18" s="321" t="s">
        <v>1551</v>
      </c>
      <c r="G18" s="321"/>
      <c r="H18" s="321"/>
      <c r="I18" s="321"/>
      <c r="J18" s="321"/>
      <c r="K18" s="201"/>
    </row>
    <row r="19" spans="2:11" customFormat="1" ht="15" customHeight="1">
      <c r="B19" s="204"/>
      <c r="C19" s="205"/>
      <c r="D19" s="205"/>
      <c r="E19" s="207" t="s">
        <v>1552</v>
      </c>
      <c r="F19" s="321" t="s">
        <v>1553</v>
      </c>
      <c r="G19" s="321"/>
      <c r="H19" s="321"/>
      <c r="I19" s="321"/>
      <c r="J19" s="321"/>
      <c r="K19" s="201"/>
    </row>
    <row r="20" spans="2:11" customFormat="1" ht="15" customHeight="1">
      <c r="B20" s="204"/>
      <c r="C20" s="205"/>
      <c r="D20" s="205"/>
      <c r="E20" s="207" t="s">
        <v>1554</v>
      </c>
      <c r="F20" s="321" t="s">
        <v>1555</v>
      </c>
      <c r="G20" s="321"/>
      <c r="H20" s="321"/>
      <c r="I20" s="321"/>
      <c r="J20" s="321"/>
      <c r="K20" s="201"/>
    </row>
    <row r="21" spans="2:11" customFormat="1" ht="15" customHeight="1">
      <c r="B21" s="204"/>
      <c r="C21" s="205"/>
      <c r="D21" s="205"/>
      <c r="E21" s="207" t="s">
        <v>1556</v>
      </c>
      <c r="F21" s="321" t="s">
        <v>1557</v>
      </c>
      <c r="G21" s="321"/>
      <c r="H21" s="321"/>
      <c r="I21" s="321"/>
      <c r="J21" s="321"/>
      <c r="K21" s="201"/>
    </row>
    <row r="22" spans="2:11" customFormat="1" ht="15" customHeight="1">
      <c r="B22" s="204"/>
      <c r="C22" s="205"/>
      <c r="D22" s="205"/>
      <c r="E22" s="207" t="s">
        <v>1488</v>
      </c>
      <c r="F22" s="321" t="s">
        <v>1489</v>
      </c>
      <c r="G22" s="321"/>
      <c r="H22" s="321"/>
      <c r="I22" s="321"/>
      <c r="J22" s="321"/>
      <c r="K22" s="201"/>
    </row>
    <row r="23" spans="2:11" customFormat="1" ht="15" customHeight="1">
      <c r="B23" s="204"/>
      <c r="C23" s="205"/>
      <c r="D23" s="205"/>
      <c r="E23" s="207" t="s">
        <v>1558</v>
      </c>
      <c r="F23" s="321" t="s">
        <v>1559</v>
      </c>
      <c r="G23" s="321"/>
      <c r="H23" s="321"/>
      <c r="I23" s="321"/>
      <c r="J23" s="321"/>
      <c r="K23" s="201"/>
    </row>
    <row r="24" spans="2:1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customFormat="1" ht="15" customHeight="1">
      <c r="B25" s="204"/>
      <c r="C25" s="321" t="s">
        <v>1560</v>
      </c>
      <c r="D25" s="321"/>
      <c r="E25" s="321"/>
      <c r="F25" s="321"/>
      <c r="G25" s="321"/>
      <c r="H25" s="321"/>
      <c r="I25" s="321"/>
      <c r="J25" s="321"/>
      <c r="K25" s="201"/>
    </row>
    <row r="26" spans="2:11" customFormat="1" ht="15" customHeight="1">
      <c r="B26" s="204"/>
      <c r="C26" s="321" t="s">
        <v>1561</v>
      </c>
      <c r="D26" s="321"/>
      <c r="E26" s="321"/>
      <c r="F26" s="321"/>
      <c r="G26" s="321"/>
      <c r="H26" s="321"/>
      <c r="I26" s="321"/>
      <c r="J26" s="321"/>
      <c r="K26" s="201"/>
    </row>
    <row r="27" spans="2:11" customFormat="1" ht="15" customHeight="1">
      <c r="B27" s="204"/>
      <c r="C27" s="203"/>
      <c r="D27" s="321" t="s">
        <v>1562</v>
      </c>
      <c r="E27" s="321"/>
      <c r="F27" s="321"/>
      <c r="G27" s="321"/>
      <c r="H27" s="321"/>
      <c r="I27" s="321"/>
      <c r="J27" s="321"/>
      <c r="K27" s="201"/>
    </row>
    <row r="28" spans="2:11" customFormat="1" ht="15" customHeight="1">
      <c r="B28" s="204"/>
      <c r="C28" s="205"/>
      <c r="D28" s="321" t="s">
        <v>1563</v>
      </c>
      <c r="E28" s="321"/>
      <c r="F28" s="321"/>
      <c r="G28" s="321"/>
      <c r="H28" s="321"/>
      <c r="I28" s="321"/>
      <c r="J28" s="321"/>
      <c r="K28" s="201"/>
    </row>
    <row r="29" spans="2:1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customFormat="1" ht="15" customHeight="1">
      <c r="B30" s="204"/>
      <c r="C30" s="205"/>
      <c r="D30" s="321" t="s">
        <v>1564</v>
      </c>
      <c r="E30" s="321"/>
      <c r="F30" s="321"/>
      <c r="G30" s="321"/>
      <c r="H30" s="321"/>
      <c r="I30" s="321"/>
      <c r="J30" s="321"/>
      <c r="K30" s="201"/>
    </row>
    <row r="31" spans="2:11" customFormat="1" ht="15" customHeight="1">
      <c r="B31" s="204"/>
      <c r="C31" s="205"/>
      <c r="D31" s="321" t="s">
        <v>1565</v>
      </c>
      <c r="E31" s="321"/>
      <c r="F31" s="321"/>
      <c r="G31" s="321"/>
      <c r="H31" s="321"/>
      <c r="I31" s="321"/>
      <c r="J31" s="321"/>
      <c r="K31" s="201"/>
    </row>
    <row r="32" spans="2:1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customFormat="1" ht="15" customHeight="1">
      <c r="B33" s="204"/>
      <c r="C33" s="205"/>
      <c r="D33" s="321" t="s">
        <v>1566</v>
      </c>
      <c r="E33" s="321"/>
      <c r="F33" s="321"/>
      <c r="G33" s="321"/>
      <c r="H33" s="321"/>
      <c r="I33" s="321"/>
      <c r="J33" s="321"/>
      <c r="K33" s="201"/>
    </row>
    <row r="34" spans="2:11" customFormat="1" ht="15" customHeight="1">
      <c r="B34" s="204"/>
      <c r="C34" s="205"/>
      <c r="D34" s="321" t="s">
        <v>1567</v>
      </c>
      <c r="E34" s="321"/>
      <c r="F34" s="321"/>
      <c r="G34" s="321"/>
      <c r="H34" s="321"/>
      <c r="I34" s="321"/>
      <c r="J34" s="321"/>
      <c r="K34" s="201"/>
    </row>
    <row r="35" spans="2:11" customFormat="1" ht="15" customHeight="1">
      <c r="B35" s="204"/>
      <c r="C35" s="205"/>
      <c r="D35" s="321" t="s">
        <v>1568</v>
      </c>
      <c r="E35" s="321"/>
      <c r="F35" s="321"/>
      <c r="G35" s="321"/>
      <c r="H35" s="321"/>
      <c r="I35" s="321"/>
      <c r="J35" s="321"/>
      <c r="K35" s="201"/>
    </row>
    <row r="36" spans="2:11" customFormat="1" ht="15" customHeight="1">
      <c r="B36" s="204"/>
      <c r="C36" s="205"/>
      <c r="D36" s="203"/>
      <c r="E36" s="206" t="s">
        <v>123</v>
      </c>
      <c r="F36" s="203"/>
      <c r="G36" s="321" t="s">
        <v>1569</v>
      </c>
      <c r="H36" s="321"/>
      <c r="I36" s="321"/>
      <c r="J36" s="321"/>
      <c r="K36" s="201"/>
    </row>
    <row r="37" spans="2:11" customFormat="1" ht="30.75" customHeight="1">
      <c r="B37" s="204"/>
      <c r="C37" s="205"/>
      <c r="D37" s="203"/>
      <c r="E37" s="206" t="s">
        <v>1570</v>
      </c>
      <c r="F37" s="203"/>
      <c r="G37" s="321" t="s">
        <v>1571</v>
      </c>
      <c r="H37" s="321"/>
      <c r="I37" s="321"/>
      <c r="J37" s="321"/>
      <c r="K37" s="201"/>
    </row>
    <row r="38" spans="2:11" customFormat="1" ht="15" customHeight="1">
      <c r="B38" s="204"/>
      <c r="C38" s="205"/>
      <c r="D38" s="203"/>
      <c r="E38" s="206" t="s">
        <v>52</v>
      </c>
      <c r="F38" s="203"/>
      <c r="G38" s="321" t="s">
        <v>1572</v>
      </c>
      <c r="H38" s="321"/>
      <c r="I38" s="321"/>
      <c r="J38" s="321"/>
      <c r="K38" s="201"/>
    </row>
    <row r="39" spans="2:11" customFormat="1" ht="15" customHeight="1">
      <c r="B39" s="204"/>
      <c r="C39" s="205"/>
      <c r="D39" s="203"/>
      <c r="E39" s="206" t="s">
        <v>53</v>
      </c>
      <c r="F39" s="203"/>
      <c r="G39" s="321" t="s">
        <v>1573</v>
      </c>
      <c r="H39" s="321"/>
      <c r="I39" s="321"/>
      <c r="J39" s="321"/>
      <c r="K39" s="201"/>
    </row>
    <row r="40" spans="2:11" customFormat="1" ht="15" customHeight="1">
      <c r="B40" s="204"/>
      <c r="C40" s="205"/>
      <c r="D40" s="203"/>
      <c r="E40" s="206" t="s">
        <v>124</v>
      </c>
      <c r="F40" s="203"/>
      <c r="G40" s="321" t="s">
        <v>1574</v>
      </c>
      <c r="H40" s="321"/>
      <c r="I40" s="321"/>
      <c r="J40" s="321"/>
      <c r="K40" s="201"/>
    </row>
    <row r="41" spans="2:11" customFormat="1" ht="15" customHeight="1">
      <c r="B41" s="204"/>
      <c r="C41" s="205"/>
      <c r="D41" s="203"/>
      <c r="E41" s="206" t="s">
        <v>125</v>
      </c>
      <c r="F41" s="203"/>
      <c r="G41" s="321" t="s">
        <v>1575</v>
      </c>
      <c r="H41" s="321"/>
      <c r="I41" s="321"/>
      <c r="J41" s="321"/>
      <c r="K41" s="201"/>
    </row>
    <row r="42" spans="2:11" customFormat="1" ht="15" customHeight="1">
      <c r="B42" s="204"/>
      <c r="C42" s="205"/>
      <c r="D42" s="203"/>
      <c r="E42" s="206" t="s">
        <v>1576</v>
      </c>
      <c r="F42" s="203"/>
      <c r="G42" s="321" t="s">
        <v>1577</v>
      </c>
      <c r="H42" s="321"/>
      <c r="I42" s="321"/>
      <c r="J42" s="321"/>
      <c r="K42" s="201"/>
    </row>
    <row r="43" spans="2:11" customFormat="1" ht="15" customHeight="1">
      <c r="B43" s="204"/>
      <c r="C43" s="205"/>
      <c r="D43" s="203"/>
      <c r="E43" s="206"/>
      <c r="F43" s="203"/>
      <c r="G43" s="321" t="s">
        <v>1578</v>
      </c>
      <c r="H43" s="321"/>
      <c r="I43" s="321"/>
      <c r="J43" s="321"/>
      <c r="K43" s="201"/>
    </row>
    <row r="44" spans="2:11" customFormat="1" ht="15" customHeight="1">
      <c r="B44" s="204"/>
      <c r="C44" s="205"/>
      <c r="D44" s="203"/>
      <c r="E44" s="206" t="s">
        <v>1579</v>
      </c>
      <c r="F44" s="203"/>
      <c r="G44" s="321" t="s">
        <v>1580</v>
      </c>
      <c r="H44" s="321"/>
      <c r="I44" s="321"/>
      <c r="J44" s="321"/>
      <c r="K44" s="201"/>
    </row>
    <row r="45" spans="2:11" customFormat="1" ht="15" customHeight="1">
      <c r="B45" s="204"/>
      <c r="C45" s="205"/>
      <c r="D45" s="203"/>
      <c r="E45" s="206" t="s">
        <v>127</v>
      </c>
      <c r="F45" s="203"/>
      <c r="G45" s="321" t="s">
        <v>1581</v>
      </c>
      <c r="H45" s="321"/>
      <c r="I45" s="321"/>
      <c r="J45" s="321"/>
      <c r="K45" s="201"/>
    </row>
    <row r="46" spans="2:1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customFormat="1" ht="15" customHeight="1">
      <c r="B47" s="204"/>
      <c r="C47" s="205"/>
      <c r="D47" s="321" t="s">
        <v>1582</v>
      </c>
      <c r="E47" s="321"/>
      <c r="F47" s="321"/>
      <c r="G47" s="321"/>
      <c r="H47" s="321"/>
      <c r="I47" s="321"/>
      <c r="J47" s="321"/>
      <c r="K47" s="201"/>
    </row>
    <row r="48" spans="2:11" customFormat="1" ht="15" customHeight="1">
      <c r="B48" s="204"/>
      <c r="C48" s="205"/>
      <c r="D48" s="205"/>
      <c r="E48" s="321" t="s">
        <v>1583</v>
      </c>
      <c r="F48" s="321"/>
      <c r="G48" s="321"/>
      <c r="H48" s="321"/>
      <c r="I48" s="321"/>
      <c r="J48" s="321"/>
      <c r="K48" s="201"/>
    </row>
    <row r="49" spans="2:11" customFormat="1" ht="15" customHeight="1">
      <c r="B49" s="204"/>
      <c r="C49" s="205"/>
      <c r="D49" s="205"/>
      <c r="E49" s="321" t="s">
        <v>1584</v>
      </c>
      <c r="F49" s="321"/>
      <c r="G49" s="321"/>
      <c r="H49" s="321"/>
      <c r="I49" s="321"/>
      <c r="J49" s="321"/>
      <c r="K49" s="201"/>
    </row>
    <row r="50" spans="2:11" customFormat="1" ht="15" customHeight="1">
      <c r="B50" s="204"/>
      <c r="C50" s="205"/>
      <c r="D50" s="205"/>
      <c r="E50" s="321" t="s">
        <v>1585</v>
      </c>
      <c r="F50" s="321"/>
      <c r="G50" s="321"/>
      <c r="H50" s="321"/>
      <c r="I50" s="321"/>
      <c r="J50" s="321"/>
      <c r="K50" s="201"/>
    </row>
    <row r="51" spans="2:11" customFormat="1" ht="15" customHeight="1">
      <c r="B51" s="204"/>
      <c r="C51" s="205"/>
      <c r="D51" s="321" t="s">
        <v>1586</v>
      </c>
      <c r="E51" s="321"/>
      <c r="F51" s="321"/>
      <c r="G51" s="321"/>
      <c r="H51" s="321"/>
      <c r="I51" s="321"/>
      <c r="J51" s="321"/>
      <c r="K51" s="201"/>
    </row>
    <row r="52" spans="2:11" customFormat="1" ht="25.5" customHeight="1">
      <c r="B52" s="200"/>
      <c r="C52" s="322" t="s">
        <v>1587</v>
      </c>
      <c r="D52" s="322"/>
      <c r="E52" s="322"/>
      <c r="F52" s="322"/>
      <c r="G52" s="322"/>
      <c r="H52" s="322"/>
      <c r="I52" s="322"/>
      <c r="J52" s="322"/>
      <c r="K52" s="201"/>
    </row>
    <row r="53" spans="2:1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customFormat="1" ht="15" customHeight="1">
      <c r="B54" s="200"/>
      <c r="C54" s="321" t="s">
        <v>1588</v>
      </c>
      <c r="D54" s="321"/>
      <c r="E54" s="321"/>
      <c r="F54" s="321"/>
      <c r="G54" s="321"/>
      <c r="H54" s="321"/>
      <c r="I54" s="321"/>
      <c r="J54" s="321"/>
      <c r="K54" s="201"/>
    </row>
    <row r="55" spans="2:11" customFormat="1" ht="15" customHeight="1">
      <c r="B55" s="200"/>
      <c r="C55" s="321" t="s">
        <v>1589</v>
      </c>
      <c r="D55" s="321"/>
      <c r="E55" s="321"/>
      <c r="F55" s="321"/>
      <c r="G55" s="321"/>
      <c r="H55" s="321"/>
      <c r="I55" s="321"/>
      <c r="J55" s="321"/>
      <c r="K55" s="201"/>
    </row>
    <row r="56" spans="2:1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customFormat="1" ht="15" customHeight="1">
      <c r="B57" s="200"/>
      <c r="C57" s="321" t="s">
        <v>1590</v>
      </c>
      <c r="D57" s="321"/>
      <c r="E57" s="321"/>
      <c r="F57" s="321"/>
      <c r="G57" s="321"/>
      <c r="H57" s="321"/>
      <c r="I57" s="321"/>
      <c r="J57" s="321"/>
      <c r="K57" s="201"/>
    </row>
    <row r="58" spans="2:11" customFormat="1" ht="15" customHeight="1">
      <c r="B58" s="200"/>
      <c r="C58" s="205"/>
      <c r="D58" s="321" t="s">
        <v>1591</v>
      </c>
      <c r="E58" s="321"/>
      <c r="F58" s="321"/>
      <c r="G58" s="321"/>
      <c r="H58" s="321"/>
      <c r="I58" s="321"/>
      <c r="J58" s="321"/>
      <c r="K58" s="201"/>
    </row>
    <row r="59" spans="2:11" customFormat="1" ht="15" customHeight="1">
      <c r="B59" s="200"/>
      <c r="C59" s="205"/>
      <c r="D59" s="321" t="s">
        <v>1592</v>
      </c>
      <c r="E59" s="321"/>
      <c r="F59" s="321"/>
      <c r="G59" s="321"/>
      <c r="H59" s="321"/>
      <c r="I59" s="321"/>
      <c r="J59" s="321"/>
      <c r="K59" s="201"/>
    </row>
    <row r="60" spans="2:11" customFormat="1" ht="15" customHeight="1">
      <c r="B60" s="200"/>
      <c r="C60" s="205"/>
      <c r="D60" s="321" t="s">
        <v>1593</v>
      </c>
      <c r="E60" s="321"/>
      <c r="F60" s="321"/>
      <c r="G60" s="321"/>
      <c r="H60" s="321"/>
      <c r="I60" s="321"/>
      <c r="J60" s="321"/>
      <c r="K60" s="201"/>
    </row>
    <row r="61" spans="2:11" customFormat="1" ht="15" customHeight="1">
      <c r="B61" s="200"/>
      <c r="C61" s="205"/>
      <c r="D61" s="321" t="s">
        <v>1594</v>
      </c>
      <c r="E61" s="321"/>
      <c r="F61" s="321"/>
      <c r="G61" s="321"/>
      <c r="H61" s="321"/>
      <c r="I61" s="321"/>
      <c r="J61" s="321"/>
      <c r="K61" s="201"/>
    </row>
    <row r="62" spans="2:11" customFormat="1" ht="15" customHeight="1">
      <c r="B62" s="200"/>
      <c r="C62" s="205"/>
      <c r="D62" s="324" t="s">
        <v>1595</v>
      </c>
      <c r="E62" s="324"/>
      <c r="F62" s="324"/>
      <c r="G62" s="324"/>
      <c r="H62" s="324"/>
      <c r="I62" s="324"/>
      <c r="J62" s="324"/>
      <c r="K62" s="201"/>
    </row>
    <row r="63" spans="2:11" customFormat="1" ht="15" customHeight="1">
      <c r="B63" s="200"/>
      <c r="C63" s="205"/>
      <c r="D63" s="321" t="s">
        <v>1596</v>
      </c>
      <c r="E63" s="321"/>
      <c r="F63" s="321"/>
      <c r="G63" s="321"/>
      <c r="H63" s="321"/>
      <c r="I63" s="321"/>
      <c r="J63" s="321"/>
      <c r="K63" s="201"/>
    </row>
    <row r="64" spans="2:1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customFormat="1" ht="15" customHeight="1">
      <c r="B65" s="200"/>
      <c r="C65" s="205"/>
      <c r="D65" s="321" t="s">
        <v>1597</v>
      </c>
      <c r="E65" s="321"/>
      <c r="F65" s="321"/>
      <c r="G65" s="321"/>
      <c r="H65" s="321"/>
      <c r="I65" s="321"/>
      <c r="J65" s="321"/>
      <c r="K65" s="201"/>
    </row>
    <row r="66" spans="2:11" customFormat="1" ht="15" customHeight="1">
      <c r="B66" s="200"/>
      <c r="C66" s="205"/>
      <c r="D66" s="324" t="s">
        <v>1598</v>
      </c>
      <c r="E66" s="324"/>
      <c r="F66" s="324"/>
      <c r="G66" s="324"/>
      <c r="H66" s="324"/>
      <c r="I66" s="324"/>
      <c r="J66" s="324"/>
      <c r="K66" s="201"/>
    </row>
    <row r="67" spans="2:11" customFormat="1" ht="15" customHeight="1">
      <c r="B67" s="200"/>
      <c r="C67" s="205"/>
      <c r="D67" s="321" t="s">
        <v>1599</v>
      </c>
      <c r="E67" s="321"/>
      <c r="F67" s="321"/>
      <c r="G67" s="321"/>
      <c r="H67" s="321"/>
      <c r="I67" s="321"/>
      <c r="J67" s="321"/>
      <c r="K67" s="201"/>
    </row>
    <row r="68" spans="2:11" customFormat="1" ht="15" customHeight="1">
      <c r="B68" s="200"/>
      <c r="C68" s="205"/>
      <c r="D68" s="321" t="s">
        <v>1600</v>
      </c>
      <c r="E68" s="321"/>
      <c r="F68" s="321"/>
      <c r="G68" s="321"/>
      <c r="H68" s="321"/>
      <c r="I68" s="321"/>
      <c r="J68" s="321"/>
      <c r="K68" s="201"/>
    </row>
    <row r="69" spans="2:11" customFormat="1" ht="15" customHeight="1">
      <c r="B69" s="200"/>
      <c r="C69" s="205"/>
      <c r="D69" s="321" t="s">
        <v>1601</v>
      </c>
      <c r="E69" s="321"/>
      <c r="F69" s="321"/>
      <c r="G69" s="321"/>
      <c r="H69" s="321"/>
      <c r="I69" s="321"/>
      <c r="J69" s="321"/>
      <c r="K69" s="201"/>
    </row>
    <row r="70" spans="2:11" customFormat="1" ht="15" customHeight="1">
      <c r="B70" s="200"/>
      <c r="C70" s="205"/>
      <c r="D70" s="321" t="s">
        <v>1602</v>
      </c>
      <c r="E70" s="321"/>
      <c r="F70" s="321"/>
      <c r="G70" s="321"/>
      <c r="H70" s="321"/>
      <c r="I70" s="321"/>
      <c r="J70" s="321"/>
      <c r="K70" s="201"/>
    </row>
    <row r="71" spans="2:1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325" t="s">
        <v>1603</v>
      </c>
      <c r="D75" s="325"/>
      <c r="E75" s="325"/>
      <c r="F75" s="325"/>
      <c r="G75" s="325"/>
      <c r="H75" s="325"/>
      <c r="I75" s="325"/>
      <c r="J75" s="325"/>
      <c r="K75" s="218"/>
    </row>
    <row r="76" spans="2:11" customFormat="1" ht="17.25" customHeight="1">
      <c r="B76" s="217"/>
      <c r="C76" s="219" t="s">
        <v>1604</v>
      </c>
      <c r="D76" s="219"/>
      <c r="E76" s="219"/>
      <c r="F76" s="219" t="s">
        <v>1605</v>
      </c>
      <c r="G76" s="220"/>
      <c r="H76" s="219" t="s">
        <v>53</v>
      </c>
      <c r="I76" s="219" t="s">
        <v>56</v>
      </c>
      <c r="J76" s="219" t="s">
        <v>1606</v>
      </c>
      <c r="K76" s="218"/>
    </row>
    <row r="77" spans="2:11" customFormat="1" ht="17.25" customHeight="1">
      <c r="B77" s="217"/>
      <c r="C77" s="221" t="s">
        <v>1607</v>
      </c>
      <c r="D77" s="221"/>
      <c r="E77" s="221"/>
      <c r="F77" s="222" t="s">
        <v>1608</v>
      </c>
      <c r="G77" s="223"/>
      <c r="H77" s="221"/>
      <c r="I77" s="221"/>
      <c r="J77" s="221" t="s">
        <v>1609</v>
      </c>
      <c r="K77" s="218"/>
    </row>
    <row r="78" spans="2:1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customFormat="1" ht="15" customHeight="1">
      <c r="B79" s="217"/>
      <c r="C79" s="206" t="s">
        <v>52</v>
      </c>
      <c r="D79" s="226"/>
      <c r="E79" s="226"/>
      <c r="F79" s="227" t="s">
        <v>1610</v>
      </c>
      <c r="G79" s="228"/>
      <c r="H79" s="206" t="s">
        <v>1611</v>
      </c>
      <c r="I79" s="206" t="s">
        <v>1612</v>
      </c>
      <c r="J79" s="206">
        <v>20</v>
      </c>
      <c r="K79" s="218"/>
    </row>
    <row r="80" spans="2:11" customFormat="1" ht="15" customHeight="1">
      <c r="B80" s="217"/>
      <c r="C80" s="206" t="s">
        <v>1613</v>
      </c>
      <c r="D80" s="206"/>
      <c r="E80" s="206"/>
      <c r="F80" s="227" t="s">
        <v>1610</v>
      </c>
      <c r="G80" s="228"/>
      <c r="H80" s="206" t="s">
        <v>1614</v>
      </c>
      <c r="I80" s="206" t="s">
        <v>1612</v>
      </c>
      <c r="J80" s="206">
        <v>120</v>
      </c>
      <c r="K80" s="218"/>
    </row>
    <row r="81" spans="2:11" customFormat="1" ht="15" customHeight="1">
      <c r="B81" s="229"/>
      <c r="C81" s="206" t="s">
        <v>1615</v>
      </c>
      <c r="D81" s="206"/>
      <c r="E81" s="206"/>
      <c r="F81" s="227" t="s">
        <v>1616</v>
      </c>
      <c r="G81" s="228"/>
      <c r="H81" s="206" t="s">
        <v>1617</v>
      </c>
      <c r="I81" s="206" t="s">
        <v>1612</v>
      </c>
      <c r="J81" s="206">
        <v>50</v>
      </c>
      <c r="K81" s="218"/>
    </row>
    <row r="82" spans="2:11" customFormat="1" ht="15" customHeight="1">
      <c r="B82" s="229"/>
      <c r="C82" s="206" t="s">
        <v>1618</v>
      </c>
      <c r="D82" s="206"/>
      <c r="E82" s="206"/>
      <c r="F82" s="227" t="s">
        <v>1610</v>
      </c>
      <c r="G82" s="228"/>
      <c r="H82" s="206" t="s">
        <v>1619</v>
      </c>
      <c r="I82" s="206" t="s">
        <v>1620</v>
      </c>
      <c r="J82" s="206"/>
      <c r="K82" s="218"/>
    </row>
    <row r="83" spans="2:11" customFormat="1" ht="15" customHeight="1">
      <c r="B83" s="229"/>
      <c r="C83" s="206" t="s">
        <v>1621</v>
      </c>
      <c r="D83" s="206"/>
      <c r="E83" s="206"/>
      <c r="F83" s="227" t="s">
        <v>1616</v>
      </c>
      <c r="G83" s="206"/>
      <c r="H83" s="206" t="s">
        <v>1622</v>
      </c>
      <c r="I83" s="206" t="s">
        <v>1612</v>
      </c>
      <c r="J83" s="206">
        <v>15</v>
      </c>
      <c r="K83" s="218"/>
    </row>
    <row r="84" spans="2:11" customFormat="1" ht="15" customHeight="1">
      <c r="B84" s="229"/>
      <c r="C84" s="206" t="s">
        <v>1623</v>
      </c>
      <c r="D84" s="206"/>
      <c r="E84" s="206"/>
      <c r="F84" s="227" t="s">
        <v>1616</v>
      </c>
      <c r="G84" s="206"/>
      <c r="H84" s="206" t="s">
        <v>1624</v>
      </c>
      <c r="I84" s="206" t="s">
        <v>1612</v>
      </c>
      <c r="J84" s="206">
        <v>15</v>
      </c>
      <c r="K84" s="218"/>
    </row>
    <row r="85" spans="2:11" customFormat="1" ht="15" customHeight="1">
      <c r="B85" s="229"/>
      <c r="C85" s="206" t="s">
        <v>1625</v>
      </c>
      <c r="D85" s="206"/>
      <c r="E85" s="206"/>
      <c r="F85" s="227" t="s">
        <v>1616</v>
      </c>
      <c r="G85" s="206"/>
      <c r="H85" s="206" t="s">
        <v>1626</v>
      </c>
      <c r="I85" s="206" t="s">
        <v>1612</v>
      </c>
      <c r="J85" s="206">
        <v>20</v>
      </c>
      <c r="K85" s="218"/>
    </row>
    <row r="86" spans="2:11" customFormat="1" ht="15" customHeight="1">
      <c r="B86" s="229"/>
      <c r="C86" s="206" t="s">
        <v>1627</v>
      </c>
      <c r="D86" s="206"/>
      <c r="E86" s="206"/>
      <c r="F86" s="227" t="s">
        <v>1616</v>
      </c>
      <c r="G86" s="206"/>
      <c r="H86" s="206" t="s">
        <v>1628</v>
      </c>
      <c r="I86" s="206" t="s">
        <v>1612</v>
      </c>
      <c r="J86" s="206">
        <v>20</v>
      </c>
      <c r="K86" s="218"/>
    </row>
    <row r="87" spans="2:11" customFormat="1" ht="15" customHeight="1">
      <c r="B87" s="229"/>
      <c r="C87" s="206" t="s">
        <v>1629</v>
      </c>
      <c r="D87" s="206"/>
      <c r="E87" s="206"/>
      <c r="F87" s="227" t="s">
        <v>1616</v>
      </c>
      <c r="G87" s="228"/>
      <c r="H87" s="206" t="s">
        <v>1630</v>
      </c>
      <c r="I87" s="206" t="s">
        <v>1612</v>
      </c>
      <c r="J87" s="206">
        <v>50</v>
      </c>
      <c r="K87" s="218"/>
    </row>
    <row r="88" spans="2:11" customFormat="1" ht="15" customHeight="1">
      <c r="B88" s="229"/>
      <c r="C88" s="206" t="s">
        <v>1631</v>
      </c>
      <c r="D88" s="206"/>
      <c r="E88" s="206"/>
      <c r="F88" s="227" t="s">
        <v>1616</v>
      </c>
      <c r="G88" s="228"/>
      <c r="H88" s="206" t="s">
        <v>1632</v>
      </c>
      <c r="I88" s="206" t="s">
        <v>1612</v>
      </c>
      <c r="J88" s="206">
        <v>20</v>
      </c>
      <c r="K88" s="218"/>
    </row>
    <row r="89" spans="2:11" customFormat="1" ht="15" customHeight="1">
      <c r="B89" s="229"/>
      <c r="C89" s="206" t="s">
        <v>1633</v>
      </c>
      <c r="D89" s="206"/>
      <c r="E89" s="206"/>
      <c r="F89" s="227" t="s">
        <v>1616</v>
      </c>
      <c r="G89" s="228"/>
      <c r="H89" s="206" t="s">
        <v>1634</v>
      </c>
      <c r="I89" s="206" t="s">
        <v>1612</v>
      </c>
      <c r="J89" s="206">
        <v>20</v>
      </c>
      <c r="K89" s="218"/>
    </row>
    <row r="90" spans="2:11" customFormat="1" ht="15" customHeight="1">
      <c r="B90" s="229"/>
      <c r="C90" s="206" t="s">
        <v>1635</v>
      </c>
      <c r="D90" s="206"/>
      <c r="E90" s="206"/>
      <c r="F90" s="227" t="s">
        <v>1616</v>
      </c>
      <c r="G90" s="228"/>
      <c r="H90" s="206" t="s">
        <v>1636</v>
      </c>
      <c r="I90" s="206" t="s">
        <v>1612</v>
      </c>
      <c r="J90" s="206">
        <v>50</v>
      </c>
      <c r="K90" s="218"/>
    </row>
    <row r="91" spans="2:11" customFormat="1" ht="15" customHeight="1">
      <c r="B91" s="229"/>
      <c r="C91" s="206" t="s">
        <v>1637</v>
      </c>
      <c r="D91" s="206"/>
      <c r="E91" s="206"/>
      <c r="F91" s="227" t="s">
        <v>1616</v>
      </c>
      <c r="G91" s="228"/>
      <c r="H91" s="206" t="s">
        <v>1637</v>
      </c>
      <c r="I91" s="206" t="s">
        <v>1612</v>
      </c>
      <c r="J91" s="206">
        <v>50</v>
      </c>
      <c r="K91" s="218"/>
    </row>
    <row r="92" spans="2:11" customFormat="1" ht="15" customHeight="1">
      <c r="B92" s="229"/>
      <c r="C92" s="206" t="s">
        <v>1638</v>
      </c>
      <c r="D92" s="206"/>
      <c r="E92" s="206"/>
      <c r="F92" s="227" t="s">
        <v>1616</v>
      </c>
      <c r="G92" s="228"/>
      <c r="H92" s="206" t="s">
        <v>1639</v>
      </c>
      <c r="I92" s="206" t="s">
        <v>1612</v>
      </c>
      <c r="J92" s="206">
        <v>255</v>
      </c>
      <c r="K92" s="218"/>
    </row>
    <row r="93" spans="2:11" customFormat="1" ht="15" customHeight="1">
      <c r="B93" s="229"/>
      <c r="C93" s="206" t="s">
        <v>1640</v>
      </c>
      <c r="D93" s="206"/>
      <c r="E93" s="206"/>
      <c r="F93" s="227" t="s">
        <v>1610</v>
      </c>
      <c r="G93" s="228"/>
      <c r="H93" s="206" t="s">
        <v>1641</v>
      </c>
      <c r="I93" s="206" t="s">
        <v>1642</v>
      </c>
      <c r="J93" s="206"/>
      <c r="K93" s="218"/>
    </row>
    <row r="94" spans="2:11" customFormat="1" ht="15" customHeight="1">
      <c r="B94" s="229"/>
      <c r="C94" s="206" t="s">
        <v>1643</v>
      </c>
      <c r="D94" s="206"/>
      <c r="E94" s="206"/>
      <c r="F94" s="227" t="s">
        <v>1610</v>
      </c>
      <c r="G94" s="228"/>
      <c r="H94" s="206" t="s">
        <v>1644</v>
      </c>
      <c r="I94" s="206" t="s">
        <v>1645</v>
      </c>
      <c r="J94" s="206"/>
      <c r="K94" s="218"/>
    </row>
    <row r="95" spans="2:11" customFormat="1" ht="15" customHeight="1">
      <c r="B95" s="229"/>
      <c r="C95" s="206" t="s">
        <v>1646</v>
      </c>
      <c r="D95" s="206"/>
      <c r="E95" s="206"/>
      <c r="F95" s="227" t="s">
        <v>1610</v>
      </c>
      <c r="G95" s="228"/>
      <c r="H95" s="206" t="s">
        <v>1646</v>
      </c>
      <c r="I95" s="206" t="s">
        <v>1645</v>
      </c>
      <c r="J95" s="206"/>
      <c r="K95" s="218"/>
    </row>
    <row r="96" spans="2:11" customFormat="1" ht="15" customHeight="1">
      <c r="B96" s="229"/>
      <c r="C96" s="206" t="s">
        <v>37</v>
      </c>
      <c r="D96" s="206"/>
      <c r="E96" s="206"/>
      <c r="F96" s="227" t="s">
        <v>1610</v>
      </c>
      <c r="G96" s="228"/>
      <c r="H96" s="206" t="s">
        <v>1647</v>
      </c>
      <c r="I96" s="206" t="s">
        <v>1645</v>
      </c>
      <c r="J96" s="206"/>
      <c r="K96" s="218"/>
    </row>
    <row r="97" spans="2:11" customFormat="1" ht="15" customHeight="1">
      <c r="B97" s="229"/>
      <c r="C97" s="206" t="s">
        <v>47</v>
      </c>
      <c r="D97" s="206"/>
      <c r="E97" s="206"/>
      <c r="F97" s="227" t="s">
        <v>1610</v>
      </c>
      <c r="G97" s="228"/>
      <c r="H97" s="206" t="s">
        <v>1648</v>
      </c>
      <c r="I97" s="206" t="s">
        <v>1645</v>
      </c>
      <c r="J97" s="206"/>
      <c r="K97" s="218"/>
    </row>
    <row r="98" spans="2:1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325" t="s">
        <v>1649</v>
      </c>
      <c r="D102" s="325"/>
      <c r="E102" s="325"/>
      <c r="F102" s="325"/>
      <c r="G102" s="325"/>
      <c r="H102" s="325"/>
      <c r="I102" s="325"/>
      <c r="J102" s="325"/>
      <c r="K102" s="218"/>
    </row>
    <row r="103" spans="2:11" customFormat="1" ht="17.25" customHeight="1">
      <c r="B103" s="217"/>
      <c r="C103" s="219" t="s">
        <v>1604</v>
      </c>
      <c r="D103" s="219"/>
      <c r="E103" s="219"/>
      <c r="F103" s="219" t="s">
        <v>1605</v>
      </c>
      <c r="G103" s="220"/>
      <c r="H103" s="219" t="s">
        <v>53</v>
      </c>
      <c r="I103" s="219" t="s">
        <v>56</v>
      </c>
      <c r="J103" s="219" t="s">
        <v>1606</v>
      </c>
      <c r="K103" s="218"/>
    </row>
    <row r="104" spans="2:11" customFormat="1" ht="17.25" customHeight="1">
      <c r="B104" s="217"/>
      <c r="C104" s="221" t="s">
        <v>1607</v>
      </c>
      <c r="D104" s="221"/>
      <c r="E104" s="221"/>
      <c r="F104" s="222" t="s">
        <v>1608</v>
      </c>
      <c r="G104" s="223"/>
      <c r="H104" s="221"/>
      <c r="I104" s="221"/>
      <c r="J104" s="221" t="s">
        <v>1609</v>
      </c>
      <c r="K104" s="218"/>
    </row>
    <row r="105" spans="2:11" customFormat="1" ht="5.25" customHeight="1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customFormat="1" ht="15" customHeight="1">
      <c r="B106" s="217"/>
      <c r="C106" s="206" t="s">
        <v>52</v>
      </c>
      <c r="D106" s="226"/>
      <c r="E106" s="226"/>
      <c r="F106" s="227" t="s">
        <v>1610</v>
      </c>
      <c r="G106" s="206"/>
      <c r="H106" s="206" t="s">
        <v>1650</v>
      </c>
      <c r="I106" s="206" t="s">
        <v>1612</v>
      </c>
      <c r="J106" s="206">
        <v>20</v>
      </c>
      <c r="K106" s="218"/>
    </row>
    <row r="107" spans="2:11" customFormat="1" ht="15" customHeight="1">
      <c r="B107" s="217"/>
      <c r="C107" s="206" t="s">
        <v>1613</v>
      </c>
      <c r="D107" s="206"/>
      <c r="E107" s="206"/>
      <c r="F107" s="227" t="s">
        <v>1610</v>
      </c>
      <c r="G107" s="206"/>
      <c r="H107" s="206" t="s">
        <v>1650</v>
      </c>
      <c r="I107" s="206" t="s">
        <v>1612</v>
      </c>
      <c r="J107" s="206">
        <v>120</v>
      </c>
      <c r="K107" s="218"/>
    </row>
    <row r="108" spans="2:11" customFormat="1" ht="15" customHeight="1">
      <c r="B108" s="229"/>
      <c r="C108" s="206" t="s">
        <v>1615</v>
      </c>
      <c r="D108" s="206"/>
      <c r="E108" s="206"/>
      <c r="F108" s="227" t="s">
        <v>1616</v>
      </c>
      <c r="G108" s="206"/>
      <c r="H108" s="206" t="s">
        <v>1650</v>
      </c>
      <c r="I108" s="206" t="s">
        <v>1612</v>
      </c>
      <c r="J108" s="206">
        <v>50</v>
      </c>
      <c r="K108" s="218"/>
    </row>
    <row r="109" spans="2:11" customFormat="1" ht="15" customHeight="1">
      <c r="B109" s="229"/>
      <c r="C109" s="206" t="s">
        <v>1618</v>
      </c>
      <c r="D109" s="206"/>
      <c r="E109" s="206"/>
      <c r="F109" s="227" t="s">
        <v>1610</v>
      </c>
      <c r="G109" s="206"/>
      <c r="H109" s="206" t="s">
        <v>1650</v>
      </c>
      <c r="I109" s="206" t="s">
        <v>1620</v>
      </c>
      <c r="J109" s="206"/>
      <c r="K109" s="218"/>
    </row>
    <row r="110" spans="2:11" customFormat="1" ht="15" customHeight="1">
      <c r="B110" s="229"/>
      <c r="C110" s="206" t="s">
        <v>1629</v>
      </c>
      <c r="D110" s="206"/>
      <c r="E110" s="206"/>
      <c r="F110" s="227" t="s">
        <v>1616</v>
      </c>
      <c r="G110" s="206"/>
      <c r="H110" s="206" t="s">
        <v>1650</v>
      </c>
      <c r="I110" s="206" t="s">
        <v>1612</v>
      </c>
      <c r="J110" s="206">
        <v>50</v>
      </c>
      <c r="K110" s="218"/>
    </row>
    <row r="111" spans="2:11" customFormat="1" ht="15" customHeight="1">
      <c r="B111" s="229"/>
      <c r="C111" s="206" t="s">
        <v>1637</v>
      </c>
      <c r="D111" s="206"/>
      <c r="E111" s="206"/>
      <c r="F111" s="227" t="s">
        <v>1616</v>
      </c>
      <c r="G111" s="206"/>
      <c r="H111" s="206" t="s">
        <v>1650</v>
      </c>
      <c r="I111" s="206" t="s">
        <v>1612</v>
      </c>
      <c r="J111" s="206">
        <v>50</v>
      </c>
      <c r="K111" s="218"/>
    </row>
    <row r="112" spans="2:11" customFormat="1" ht="15" customHeight="1">
      <c r="B112" s="229"/>
      <c r="C112" s="206" t="s">
        <v>1635</v>
      </c>
      <c r="D112" s="206"/>
      <c r="E112" s="206"/>
      <c r="F112" s="227" t="s">
        <v>1616</v>
      </c>
      <c r="G112" s="206"/>
      <c r="H112" s="206" t="s">
        <v>1650</v>
      </c>
      <c r="I112" s="206" t="s">
        <v>1612</v>
      </c>
      <c r="J112" s="206">
        <v>50</v>
      </c>
      <c r="K112" s="218"/>
    </row>
    <row r="113" spans="2:11" customFormat="1" ht="15" customHeight="1">
      <c r="B113" s="229"/>
      <c r="C113" s="206" t="s">
        <v>52</v>
      </c>
      <c r="D113" s="206"/>
      <c r="E113" s="206"/>
      <c r="F113" s="227" t="s">
        <v>1610</v>
      </c>
      <c r="G113" s="206"/>
      <c r="H113" s="206" t="s">
        <v>1651</v>
      </c>
      <c r="I113" s="206" t="s">
        <v>1612</v>
      </c>
      <c r="J113" s="206">
        <v>20</v>
      </c>
      <c r="K113" s="218"/>
    </row>
    <row r="114" spans="2:11" customFormat="1" ht="15" customHeight="1">
      <c r="B114" s="229"/>
      <c r="C114" s="206" t="s">
        <v>1652</v>
      </c>
      <c r="D114" s="206"/>
      <c r="E114" s="206"/>
      <c r="F114" s="227" t="s">
        <v>1610</v>
      </c>
      <c r="G114" s="206"/>
      <c r="H114" s="206" t="s">
        <v>1653</v>
      </c>
      <c r="I114" s="206" t="s">
        <v>1612</v>
      </c>
      <c r="J114" s="206">
        <v>120</v>
      </c>
      <c r="K114" s="218"/>
    </row>
    <row r="115" spans="2:11" customFormat="1" ht="15" customHeight="1">
      <c r="B115" s="229"/>
      <c r="C115" s="206" t="s">
        <v>37</v>
      </c>
      <c r="D115" s="206"/>
      <c r="E115" s="206"/>
      <c r="F115" s="227" t="s">
        <v>1610</v>
      </c>
      <c r="G115" s="206"/>
      <c r="H115" s="206" t="s">
        <v>1654</v>
      </c>
      <c r="I115" s="206" t="s">
        <v>1645</v>
      </c>
      <c r="J115" s="206"/>
      <c r="K115" s="218"/>
    </row>
    <row r="116" spans="2:11" customFormat="1" ht="15" customHeight="1">
      <c r="B116" s="229"/>
      <c r="C116" s="206" t="s">
        <v>47</v>
      </c>
      <c r="D116" s="206"/>
      <c r="E116" s="206"/>
      <c r="F116" s="227" t="s">
        <v>1610</v>
      </c>
      <c r="G116" s="206"/>
      <c r="H116" s="206" t="s">
        <v>1655</v>
      </c>
      <c r="I116" s="206" t="s">
        <v>1645</v>
      </c>
      <c r="J116" s="206"/>
      <c r="K116" s="218"/>
    </row>
    <row r="117" spans="2:11" customFormat="1" ht="15" customHeight="1">
      <c r="B117" s="229"/>
      <c r="C117" s="206" t="s">
        <v>56</v>
      </c>
      <c r="D117" s="206"/>
      <c r="E117" s="206"/>
      <c r="F117" s="227" t="s">
        <v>1610</v>
      </c>
      <c r="G117" s="206"/>
      <c r="H117" s="206" t="s">
        <v>1656</v>
      </c>
      <c r="I117" s="206" t="s">
        <v>1657</v>
      </c>
      <c r="J117" s="206"/>
      <c r="K117" s="218"/>
    </row>
    <row r="118" spans="2:1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customFormat="1" ht="45" customHeight="1">
      <c r="B122" s="243"/>
      <c r="C122" s="323" t="s">
        <v>1658</v>
      </c>
      <c r="D122" s="323"/>
      <c r="E122" s="323"/>
      <c r="F122" s="323"/>
      <c r="G122" s="323"/>
      <c r="H122" s="323"/>
      <c r="I122" s="323"/>
      <c r="J122" s="323"/>
      <c r="K122" s="244"/>
    </row>
    <row r="123" spans="2:11" customFormat="1" ht="17.25" customHeight="1">
      <c r="B123" s="245"/>
      <c r="C123" s="219" t="s">
        <v>1604</v>
      </c>
      <c r="D123" s="219"/>
      <c r="E123" s="219"/>
      <c r="F123" s="219" t="s">
        <v>1605</v>
      </c>
      <c r="G123" s="220"/>
      <c r="H123" s="219" t="s">
        <v>53</v>
      </c>
      <c r="I123" s="219" t="s">
        <v>56</v>
      </c>
      <c r="J123" s="219" t="s">
        <v>1606</v>
      </c>
      <c r="K123" s="246"/>
    </row>
    <row r="124" spans="2:11" customFormat="1" ht="17.25" customHeight="1">
      <c r="B124" s="245"/>
      <c r="C124" s="221" t="s">
        <v>1607</v>
      </c>
      <c r="D124" s="221"/>
      <c r="E124" s="221"/>
      <c r="F124" s="222" t="s">
        <v>1608</v>
      </c>
      <c r="G124" s="223"/>
      <c r="H124" s="221"/>
      <c r="I124" s="221"/>
      <c r="J124" s="221" t="s">
        <v>1609</v>
      </c>
      <c r="K124" s="246"/>
    </row>
    <row r="125" spans="2:11" customFormat="1" ht="5.25" customHeight="1">
      <c r="B125" s="247"/>
      <c r="C125" s="224"/>
      <c r="D125" s="224"/>
      <c r="E125" s="224"/>
      <c r="F125" s="224"/>
      <c r="G125" s="248"/>
      <c r="H125" s="224"/>
      <c r="I125" s="224"/>
      <c r="J125" s="224"/>
      <c r="K125" s="249"/>
    </row>
    <row r="126" spans="2:11" customFormat="1" ht="15" customHeight="1">
      <c r="B126" s="247"/>
      <c r="C126" s="206" t="s">
        <v>1613</v>
      </c>
      <c r="D126" s="226"/>
      <c r="E126" s="226"/>
      <c r="F126" s="227" t="s">
        <v>1610</v>
      </c>
      <c r="G126" s="206"/>
      <c r="H126" s="206" t="s">
        <v>1650</v>
      </c>
      <c r="I126" s="206" t="s">
        <v>1612</v>
      </c>
      <c r="J126" s="206">
        <v>120</v>
      </c>
      <c r="K126" s="250"/>
    </row>
    <row r="127" spans="2:11" customFormat="1" ht="15" customHeight="1">
      <c r="B127" s="247"/>
      <c r="C127" s="206" t="s">
        <v>1659</v>
      </c>
      <c r="D127" s="206"/>
      <c r="E127" s="206"/>
      <c r="F127" s="227" t="s">
        <v>1610</v>
      </c>
      <c r="G127" s="206"/>
      <c r="H127" s="206" t="s">
        <v>1660</v>
      </c>
      <c r="I127" s="206" t="s">
        <v>1612</v>
      </c>
      <c r="J127" s="206" t="s">
        <v>1661</v>
      </c>
      <c r="K127" s="250"/>
    </row>
    <row r="128" spans="2:11" customFormat="1" ht="15" customHeight="1">
      <c r="B128" s="247"/>
      <c r="C128" s="206" t="s">
        <v>1558</v>
      </c>
      <c r="D128" s="206"/>
      <c r="E128" s="206"/>
      <c r="F128" s="227" t="s">
        <v>1610</v>
      </c>
      <c r="G128" s="206"/>
      <c r="H128" s="206" t="s">
        <v>1662</v>
      </c>
      <c r="I128" s="206" t="s">
        <v>1612</v>
      </c>
      <c r="J128" s="206" t="s">
        <v>1661</v>
      </c>
      <c r="K128" s="250"/>
    </row>
    <row r="129" spans="2:11" customFormat="1" ht="15" customHeight="1">
      <c r="B129" s="247"/>
      <c r="C129" s="206" t="s">
        <v>1621</v>
      </c>
      <c r="D129" s="206"/>
      <c r="E129" s="206"/>
      <c r="F129" s="227" t="s">
        <v>1616</v>
      </c>
      <c r="G129" s="206"/>
      <c r="H129" s="206" t="s">
        <v>1622</v>
      </c>
      <c r="I129" s="206" t="s">
        <v>1612</v>
      </c>
      <c r="J129" s="206">
        <v>15</v>
      </c>
      <c r="K129" s="250"/>
    </row>
    <row r="130" spans="2:11" customFormat="1" ht="15" customHeight="1">
      <c r="B130" s="247"/>
      <c r="C130" s="206" t="s">
        <v>1623</v>
      </c>
      <c r="D130" s="206"/>
      <c r="E130" s="206"/>
      <c r="F130" s="227" t="s">
        <v>1616</v>
      </c>
      <c r="G130" s="206"/>
      <c r="H130" s="206" t="s">
        <v>1624</v>
      </c>
      <c r="I130" s="206" t="s">
        <v>1612</v>
      </c>
      <c r="J130" s="206">
        <v>15</v>
      </c>
      <c r="K130" s="250"/>
    </row>
    <row r="131" spans="2:11" customFormat="1" ht="15" customHeight="1">
      <c r="B131" s="247"/>
      <c r="C131" s="206" t="s">
        <v>1625</v>
      </c>
      <c r="D131" s="206"/>
      <c r="E131" s="206"/>
      <c r="F131" s="227" t="s">
        <v>1616</v>
      </c>
      <c r="G131" s="206"/>
      <c r="H131" s="206" t="s">
        <v>1626</v>
      </c>
      <c r="I131" s="206" t="s">
        <v>1612</v>
      </c>
      <c r="J131" s="206">
        <v>20</v>
      </c>
      <c r="K131" s="250"/>
    </row>
    <row r="132" spans="2:11" customFormat="1" ht="15" customHeight="1">
      <c r="B132" s="247"/>
      <c r="C132" s="206" t="s">
        <v>1627</v>
      </c>
      <c r="D132" s="206"/>
      <c r="E132" s="206"/>
      <c r="F132" s="227" t="s">
        <v>1616</v>
      </c>
      <c r="G132" s="206"/>
      <c r="H132" s="206" t="s">
        <v>1628</v>
      </c>
      <c r="I132" s="206" t="s">
        <v>1612</v>
      </c>
      <c r="J132" s="206">
        <v>20</v>
      </c>
      <c r="K132" s="250"/>
    </row>
    <row r="133" spans="2:11" customFormat="1" ht="15" customHeight="1">
      <c r="B133" s="247"/>
      <c r="C133" s="206" t="s">
        <v>1615</v>
      </c>
      <c r="D133" s="206"/>
      <c r="E133" s="206"/>
      <c r="F133" s="227" t="s">
        <v>1616</v>
      </c>
      <c r="G133" s="206"/>
      <c r="H133" s="206" t="s">
        <v>1650</v>
      </c>
      <c r="I133" s="206" t="s">
        <v>1612</v>
      </c>
      <c r="J133" s="206">
        <v>50</v>
      </c>
      <c r="K133" s="250"/>
    </row>
    <row r="134" spans="2:11" customFormat="1" ht="15" customHeight="1">
      <c r="B134" s="247"/>
      <c r="C134" s="206" t="s">
        <v>1629</v>
      </c>
      <c r="D134" s="206"/>
      <c r="E134" s="206"/>
      <c r="F134" s="227" t="s">
        <v>1616</v>
      </c>
      <c r="G134" s="206"/>
      <c r="H134" s="206" t="s">
        <v>1650</v>
      </c>
      <c r="I134" s="206" t="s">
        <v>1612</v>
      </c>
      <c r="J134" s="206">
        <v>50</v>
      </c>
      <c r="K134" s="250"/>
    </row>
    <row r="135" spans="2:11" customFormat="1" ht="15" customHeight="1">
      <c r="B135" s="247"/>
      <c r="C135" s="206" t="s">
        <v>1635</v>
      </c>
      <c r="D135" s="206"/>
      <c r="E135" s="206"/>
      <c r="F135" s="227" t="s">
        <v>1616</v>
      </c>
      <c r="G135" s="206"/>
      <c r="H135" s="206" t="s">
        <v>1650</v>
      </c>
      <c r="I135" s="206" t="s">
        <v>1612</v>
      </c>
      <c r="J135" s="206">
        <v>50</v>
      </c>
      <c r="K135" s="250"/>
    </row>
    <row r="136" spans="2:11" customFormat="1" ht="15" customHeight="1">
      <c r="B136" s="247"/>
      <c r="C136" s="206" t="s">
        <v>1637</v>
      </c>
      <c r="D136" s="206"/>
      <c r="E136" s="206"/>
      <c r="F136" s="227" t="s">
        <v>1616</v>
      </c>
      <c r="G136" s="206"/>
      <c r="H136" s="206" t="s">
        <v>1650</v>
      </c>
      <c r="I136" s="206" t="s">
        <v>1612</v>
      </c>
      <c r="J136" s="206">
        <v>50</v>
      </c>
      <c r="K136" s="250"/>
    </row>
    <row r="137" spans="2:11" customFormat="1" ht="15" customHeight="1">
      <c r="B137" s="247"/>
      <c r="C137" s="206" t="s">
        <v>1638</v>
      </c>
      <c r="D137" s="206"/>
      <c r="E137" s="206"/>
      <c r="F137" s="227" t="s">
        <v>1616</v>
      </c>
      <c r="G137" s="206"/>
      <c r="H137" s="206" t="s">
        <v>1663</v>
      </c>
      <c r="I137" s="206" t="s">
        <v>1612</v>
      </c>
      <c r="J137" s="206">
        <v>255</v>
      </c>
      <c r="K137" s="250"/>
    </row>
    <row r="138" spans="2:11" customFormat="1" ht="15" customHeight="1">
      <c r="B138" s="247"/>
      <c r="C138" s="206" t="s">
        <v>1640</v>
      </c>
      <c r="D138" s="206"/>
      <c r="E138" s="206"/>
      <c r="F138" s="227" t="s">
        <v>1610</v>
      </c>
      <c r="G138" s="206"/>
      <c r="H138" s="206" t="s">
        <v>1664</v>
      </c>
      <c r="I138" s="206" t="s">
        <v>1642</v>
      </c>
      <c r="J138" s="206"/>
      <c r="K138" s="250"/>
    </row>
    <row r="139" spans="2:11" customFormat="1" ht="15" customHeight="1">
      <c r="B139" s="247"/>
      <c r="C139" s="206" t="s">
        <v>1643</v>
      </c>
      <c r="D139" s="206"/>
      <c r="E139" s="206"/>
      <c r="F139" s="227" t="s">
        <v>1610</v>
      </c>
      <c r="G139" s="206"/>
      <c r="H139" s="206" t="s">
        <v>1665</v>
      </c>
      <c r="I139" s="206" t="s">
        <v>1645</v>
      </c>
      <c r="J139" s="206"/>
      <c r="K139" s="250"/>
    </row>
    <row r="140" spans="2:11" customFormat="1" ht="15" customHeight="1">
      <c r="B140" s="247"/>
      <c r="C140" s="206" t="s">
        <v>1646</v>
      </c>
      <c r="D140" s="206"/>
      <c r="E140" s="206"/>
      <c r="F140" s="227" t="s">
        <v>1610</v>
      </c>
      <c r="G140" s="206"/>
      <c r="H140" s="206" t="s">
        <v>1646</v>
      </c>
      <c r="I140" s="206" t="s">
        <v>1645</v>
      </c>
      <c r="J140" s="206"/>
      <c r="K140" s="250"/>
    </row>
    <row r="141" spans="2:11" customFormat="1" ht="15" customHeight="1">
      <c r="B141" s="247"/>
      <c r="C141" s="206" t="s">
        <v>37</v>
      </c>
      <c r="D141" s="206"/>
      <c r="E141" s="206"/>
      <c r="F141" s="227" t="s">
        <v>1610</v>
      </c>
      <c r="G141" s="206"/>
      <c r="H141" s="206" t="s">
        <v>1666</v>
      </c>
      <c r="I141" s="206" t="s">
        <v>1645</v>
      </c>
      <c r="J141" s="206"/>
      <c r="K141" s="250"/>
    </row>
    <row r="142" spans="2:11" customFormat="1" ht="15" customHeight="1">
      <c r="B142" s="247"/>
      <c r="C142" s="206" t="s">
        <v>1667</v>
      </c>
      <c r="D142" s="206"/>
      <c r="E142" s="206"/>
      <c r="F142" s="227" t="s">
        <v>1610</v>
      </c>
      <c r="G142" s="206"/>
      <c r="H142" s="206" t="s">
        <v>1668</v>
      </c>
      <c r="I142" s="206" t="s">
        <v>1645</v>
      </c>
      <c r="J142" s="206"/>
      <c r="K142" s="250"/>
    </row>
    <row r="143" spans="2:1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325" t="s">
        <v>1669</v>
      </c>
      <c r="D147" s="325"/>
      <c r="E147" s="325"/>
      <c r="F147" s="325"/>
      <c r="G147" s="325"/>
      <c r="H147" s="325"/>
      <c r="I147" s="325"/>
      <c r="J147" s="325"/>
      <c r="K147" s="218"/>
    </row>
    <row r="148" spans="2:11" customFormat="1" ht="17.25" customHeight="1">
      <c r="B148" s="217"/>
      <c r="C148" s="219" t="s">
        <v>1604</v>
      </c>
      <c r="D148" s="219"/>
      <c r="E148" s="219"/>
      <c r="F148" s="219" t="s">
        <v>1605</v>
      </c>
      <c r="G148" s="220"/>
      <c r="H148" s="219" t="s">
        <v>53</v>
      </c>
      <c r="I148" s="219" t="s">
        <v>56</v>
      </c>
      <c r="J148" s="219" t="s">
        <v>1606</v>
      </c>
      <c r="K148" s="218"/>
    </row>
    <row r="149" spans="2:11" customFormat="1" ht="17.25" customHeight="1">
      <c r="B149" s="217"/>
      <c r="C149" s="221" t="s">
        <v>1607</v>
      </c>
      <c r="D149" s="221"/>
      <c r="E149" s="221"/>
      <c r="F149" s="222" t="s">
        <v>1608</v>
      </c>
      <c r="G149" s="223"/>
      <c r="H149" s="221"/>
      <c r="I149" s="221"/>
      <c r="J149" s="221" t="s">
        <v>1609</v>
      </c>
      <c r="K149" s="218"/>
    </row>
    <row r="150" spans="2:1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0"/>
    </row>
    <row r="151" spans="2:11" customFormat="1" ht="15" customHeight="1">
      <c r="B151" s="229"/>
      <c r="C151" s="254" t="s">
        <v>1613</v>
      </c>
      <c r="D151" s="206"/>
      <c r="E151" s="206"/>
      <c r="F151" s="255" t="s">
        <v>1610</v>
      </c>
      <c r="G151" s="206"/>
      <c r="H151" s="254" t="s">
        <v>1650</v>
      </c>
      <c r="I151" s="254" t="s">
        <v>1612</v>
      </c>
      <c r="J151" s="254">
        <v>120</v>
      </c>
      <c r="K151" s="250"/>
    </row>
    <row r="152" spans="2:11" customFormat="1" ht="15" customHeight="1">
      <c r="B152" s="229"/>
      <c r="C152" s="254" t="s">
        <v>1659</v>
      </c>
      <c r="D152" s="206"/>
      <c r="E152" s="206"/>
      <c r="F152" s="255" t="s">
        <v>1610</v>
      </c>
      <c r="G152" s="206"/>
      <c r="H152" s="254" t="s">
        <v>1670</v>
      </c>
      <c r="I152" s="254" t="s">
        <v>1612</v>
      </c>
      <c r="J152" s="254" t="s">
        <v>1661</v>
      </c>
      <c r="K152" s="250"/>
    </row>
    <row r="153" spans="2:11" customFormat="1" ht="15" customHeight="1">
      <c r="B153" s="229"/>
      <c r="C153" s="254" t="s">
        <v>1558</v>
      </c>
      <c r="D153" s="206"/>
      <c r="E153" s="206"/>
      <c r="F153" s="255" t="s">
        <v>1610</v>
      </c>
      <c r="G153" s="206"/>
      <c r="H153" s="254" t="s">
        <v>1671</v>
      </c>
      <c r="I153" s="254" t="s">
        <v>1612</v>
      </c>
      <c r="J153" s="254" t="s">
        <v>1661</v>
      </c>
      <c r="K153" s="250"/>
    </row>
    <row r="154" spans="2:11" customFormat="1" ht="15" customHeight="1">
      <c r="B154" s="229"/>
      <c r="C154" s="254" t="s">
        <v>1615</v>
      </c>
      <c r="D154" s="206"/>
      <c r="E154" s="206"/>
      <c r="F154" s="255" t="s">
        <v>1616</v>
      </c>
      <c r="G154" s="206"/>
      <c r="H154" s="254" t="s">
        <v>1650</v>
      </c>
      <c r="I154" s="254" t="s">
        <v>1612</v>
      </c>
      <c r="J154" s="254">
        <v>50</v>
      </c>
      <c r="K154" s="250"/>
    </row>
    <row r="155" spans="2:11" customFormat="1" ht="15" customHeight="1">
      <c r="B155" s="229"/>
      <c r="C155" s="254" t="s">
        <v>1618</v>
      </c>
      <c r="D155" s="206"/>
      <c r="E155" s="206"/>
      <c r="F155" s="255" t="s">
        <v>1610</v>
      </c>
      <c r="G155" s="206"/>
      <c r="H155" s="254" t="s">
        <v>1650</v>
      </c>
      <c r="I155" s="254" t="s">
        <v>1620</v>
      </c>
      <c r="J155" s="254"/>
      <c r="K155" s="250"/>
    </row>
    <row r="156" spans="2:11" customFormat="1" ht="15" customHeight="1">
      <c r="B156" s="229"/>
      <c r="C156" s="254" t="s">
        <v>1629</v>
      </c>
      <c r="D156" s="206"/>
      <c r="E156" s="206"/>
      <c r="F156" s="255" t="s">
        <v>1616</v>
      </c>
      <c r="G156" s="206"/>
      <c r="H156" s="254" t="s">
        <v>1650</v>
      </c>
      <c r="I156" s="254" t="s">
        <v>1612</v>
      </c>
      <c r="J156" s="254">
        <v>50</v>
      </c>
      <c r="K156" s="250"/>
    </row>
    <row r="157" spans="2:11" customFormat="1" ht="15" customHeight="1">
      <c r="B157" s="229"/>
      <c r="C157" s="254" t="s">
        <v>1637</v>
      </c>
      <c r="D157" s="206"/>
      <c r="E157" s="206"/>
      <c r="F157" s="255" t="s">
        <v>1616</v>
      </c>
      <c r="G157" s="206"/>
      <c r="H157" s="254" t="s">
        <v>1650</v>
      </c>
      <c r="I157" s="254" t="s">
        <v>1612</v>
      </c>
      <c r="J157" s="254">
        <v>50</v>
      </c>
      <c r="K157" s="250"/>
    </row>
    <row r="158" spans="2:11" customFormat="1" ht="15" customHeight="1">
      <c r="B158" s="229"/>
      <c r="C158" s="254" t="s">
        <v>1635</v>
      </c>
      <c r="D158" s="206"/>
      <c r="E158" s="206"/>
      <c r="F158" s="255" t="s">
        <v>1616</v>
      </c>
      <c r="G158" s="206"/>
      <c r="H158" s="254" t="s">
        <v>1650</v>
      </c>
      <c r="I158" s="254" t="s">
        <v>1612</v>
      </c>
      <c r="J158" s="254">
        <v>50</v>
      </c>
      <c r="K158" s="250"/>
    </row>
    <row r="159" spans="2:11" customFormat="1" ht="15" customHeight="1">
      <c r="B159" s="229"/>
      <c r="C159" s="254" t="s">
        <v>98</v>
      </c>
      <c r="D159" s="206"/>
      <c r="E159" s="206"/>
      <c r="F159" s="255" t="s">
        <v>1610</v>
      </c>
      <c r="G159" s="206"/>
      <c r="H159" s="254" t="s">
        <v>1672</v>
      </c>
      <c r="I159" s="254" t="s">
        <v>1612</v>
      </c>
      <c r="J159" s="254" t="s">
        <v>1673</v>
      </c>
      <c r="K159" s="250"/>
    </row>
    <row r="160" spans="2:11" customFormat="1" ht="15" customHeight="1">
      <c r="B160" s="229"/>
      <c r="C160" s="254" t="s">
        <v>1674</v>
      </c>
      <c r="D160" s="206"/>
      <c r="E160" s="206"/>
      <c r="F160" s="255" t="s">
        <v>1610</v>
      </c>
      <c r="G160" s="206"/>
      <c r="H160" s="254" t="s">
        <v>1675</v>
      </c>
      <c r="I160" s="254" t="s">
        <v>1645</v>
      </c>
      <c r="J160" s="254"/>
      <c r="K160" s="250"/>
    </row>
    <row r="161" spans="2:1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customFormat="1" ht="45" customHeight="1">
      <c r="B165" s="198"/>
      <c r="C165" s="323" t="s">
        <v>1676</v>
      </c>
      <c r="D165" s="323"/>
      <c r="E165" s="323"/>
      <c r="F165" s="323"/>
      <c r="G165" s="323"/>
      <c r="H165" s="323"/>
      <c r="I165" s="323"/>
      <c r="J165" s="323"/>
      <c r="K165" s="199"/>
    </row>
    <row r="166" spans="2:11" customFormat="1" ht="17.25" customHeight="1">
      <c r="B166" s="198"/>
      <c r="C166" s="219" t="s">
        <v>1604</v>
      </c>
      <c r="D166" s="219"/>
      <c r="E166" s="219"/>
      <c r="F166" s="219" t="s">
        <v>1605</v>
      </c>
      <c r="G166" s="259"/>
      <c r="H166" s="260" t="s">
        <v>53</v>
      </c>
      <c r="I166" s="260" t="s">
        <v>56</v>
      </c>
      <c r="J166" s="219" t="s">
        <v>1606</v>
      </c>
      <c r="K166" s="199"/>
    </row>
    <row r="167" spans="2:11" customFormat="1" ht="17.25" customHeight="1">
      <c r="B167" s="200"/>
      <c r="C167" s="221" t="s">
        <v>1607</v>
      </c>
      <c r="D167" s="221"/>
      <c r="E167" s="221"/>
      <c r="F167" s="222" t="s">
        <v>1608</v>
      </c>
      <c r="G167" s="261"/>
      <c r="H167" s="262"/>
      <c r="I167" s="262"/>
      <c r="J167" s="221" t="s">
        <v>1609</v>
      </c>
      <c r="K167" s="201"/>
    </row>
    <row r="168" spans="2:1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0"/>
    </row>
    <row r="169" spans="2:11" customFormat="1" ht="15" customHeight="1">
      <c r="B169" s="229"/>
      <c r="C169" s="206" t="s">
        <v>1613</v>
      </c>
      <c r="D169" s="206"/>
      <c r="E169" s="206"/>
      <c r="F169" s="227" t="s">
        <v>1610</v>
      </c>
      <c r="G169" s="206"/>
      <c r="H169" s="206" t="s">
        <v>1650</v>
      </c>
      <c r="I169" s="206" t="s">
        <v>1612</v>
      </c>
      <c r="J169" s="206">
        <v>120</v>
      </c>
      <c r="K169" s="250"/>
    </row>
    <row r="170" spans="2:11" customFormat="1" ht="15" customHeight="1">
      <c r="B170" s="229"/>
      <c r="C170" s="206" t="s">
        <v>1659</v>
      </c>
      <c r="D170" s="206"/>
      <c r="E170" s="206"/>
      <c r="F170" s="227" t="s">
        <v>1610</v>
      </c>
      <c r="G170" s="206"/>
      <c r="H170" s="206" t="s">
        <v>1660</v>
      </c>
      <c r="I170" s="206" t="s">
        <v>1612</v>
      </c>
      <c r="J170" s="206" t="s">
        <v>1661</v>
      </c>
      <c r="K170" s="250"/>
    </row>
    <row r="171" spans="2:11" customFormat="1" ht="15" customHeight="1">
      <c r="B171" s="229"/>
      <c r="C171" s="206" t="s">
        <v>1558</v>
      </c>
      <c r="D171" s="206"/>
      <c r="E171" s="206"/>
      <c r="F171" s="227" t="s">
        <v>1610</v>
      </c>
      <c r="G171" s="206"/>
      <c r="H171" s="206" t="s">
        <v>1677</v>
      </c>
      <c r="I171" s="206" t="s">
        <v>1612</v>
      </c>
      <c r="J171" s="206" t="s">
        <v>1661</v>
      </c>
      <c r="K171" s="250"/>
    </row>
    <row r="172" spans="2:11" customFormat="1" ht="15" customHeight="1">
      <c r="B172" s="229"/>
      <c r="C172" s="206" t="s">
        <v>1615</v>
      </c>
      <c r="D172" s="206"/>
      <c r="E172" s="206"/>
      <c r="F172" s="227" t="s">
        <v>1616</v>
      </c>
      <c r="G172" s="206"/>
      <c r="H172" s="206" t="s">
        <v>1677</v>
      </c>
      <c r="I172" s="206" t="s">
        <v>1612</v>
      </c>
      <c r="J172" s="206">
        <v>50</v>
      </c>
      <c r="K172" s="250"/>
    </row>
    <row r="173" spans="2:11" customFormat="1" ht="15" customHeight="1">
      <c r="B173" s="229"/>
      <c r="C173" s="206" t="s">
        <v>1618</v>
      </c>
      <c r="D173" s="206"/>
      <c r="E173" s="206"/>
      <c r="F173" s="227" t="s">
        <v>1610</v>
      </c>
      <c r="G173" s="206"/>
      <c r="H173" s="206" t="s">
        <v>1677</v>
      </c>
      <c r="I173" s="206" t="s">
        <v>1620</v>
      </c>
      <c r="J173" s="206"/>
      <c r="K173" s="250"/>
    </row>
    <row r="174" spans="2:11" customFormat="1" ht="15" customHeight="1">
      <c r="B174" s="229"/>
      <c r="C174" s="206" t="s">
        <v>1629</v>
      </c>
      <c r="D174" s="206"/>
      <c r="E174" s="206"/>
      <c r="F174" s="227" t="s">
        <v>1616</v>
      </c>
      <c r="G174" s="206"/>
      <c r="H174" s="206" t="s">
        <v>1677</v>
      </c>
      <c r="I174" s="206" t="s">
        <v>1612</v>
      </c>
      <c r="J174" s="206">
        <v>50</v>
      </c>
      <c r="K174" s="250"/>
    </row>
    <row r="175" spans="2:11" customFormat="1" ht="15" customHeight="1">
      <c r="B175" s="229"/>
      <c r="C175" s="206" t="s">
        <v>1637</v>
      </c>
      <c r="D175" s="206"/>
      <c r="E175" s="206"/>
      <c r="F175" s="227" t="s">
        <v>1616</v>
      </c>
      <c r="G175" s="206"/>
      <c r="H175" s="206" t="s">
        <v>1677</v>
      </c>
      <c r="I175" s="206" t="s">
        <v>1612</v>
      </c>
      <c r="J175" s="206">
        <v>50</v>
      </c>
      <c r="K175" s="250"/>
    </row>
    <row r="176" spans="2:11" customFormat="1" ht="15" customHeight="1">
      <c r="B176" s="229"/>
      <c r="C176" s="206" t="s">
        <v>1635</v>
      </c>
      <c r="D176" s="206"/>
      <c r="E176" s="206"/>
      <c r="F176" s="227" t="s">
        <v>1616</v>
      </c>
      <c r="G176" s="206"/>
      <c r="H176" s="206" t="s">
        <v>1677</v>
      </c>
      <c r="I176" s="206" t="s">
        <v>1612</v>
      </c>
      <c r="J176" s="206">
        <v>50</v>
      </c>
      <c r="K176" s="250"/>
    </row>
    <row r="177" spans="2:11" customFormat="1" ht="15" customHeight="1">
      <c r="B177" s="229"/>
      <c r="C177" s="206" t="s">
        <v>123</v>
      </c>
      <c r="D177" s="206"/>
      <c r="E177" s="206"/>
      <c r="F177" s="227" t="s">
        <v>1610</v>
      </c>
      <c r="G177" s="206"/>
      <c r="H177" s="206" t="s">
        <v>1678</v>
      </c>
      <c r="I177" s="206" t="s">
        <v>1679</v>
      </c>
      <c r="J177" s="206"/>
      <c r="K177" s="250"/>
    </row>
    <row r="178" spans="2:11" customFormat="1" ht="15" customHeight="1">
      <c r="B178" s="229"/>
      <c r="C178" s="206" t="s">
        <v>56</v>
      </c>
      <c r="D178" s="206"/>
      <c r="E178" s="206"/>
      <c r="F178" s="227" t="s">
        <v>1610</v>
      </c>
      <c r="G178" s="206"/>
      <c r="H178" s="206" t="s">
        <v>1680</v>
      </c>
      <c r="I178" s="206" t="s">
        <v>1681</v>
      </c>
      <c r="J178" s="206">
        <v>1</v>
      </c>
      <c r="K178" s="250"/>
    </row>
    <row r="179" spans="2:11" customFormat="1" ht="15" customHeight="1">
      <c r="B179" s="229"/>
      <c r="C179" s="206" t="s">
        <v>52</v>
      </c>
      <c r="D179" s="206"/>
      <c r="E179" s="206"/>
      <c r="F179" s="227" t="s">
        <v>1610</v>
      </c>
      <c r="G179" s="206"/>
      <c r="H179" s="206" t="s">
        <v>1682</v>
      </c>
      <c r="I179" s="206" t="s">
        <v>1612</v>
      </c>
      <c r="J179" s="206">
        <v>20</v>
      </c>
      <c r="K179" s="250"/>
    </row>
    <row r="180" spans="2:11" customFormat="1" ht="15" customHeight="1">
      <c r="B180" s="229"/>
      <c r="C180" s="206" t="s">
        <v>53</v>
      </c>
      <c r="D180" s="206"/>
      <c r="E180" s="206"/>
      <c r="F180" s="227" t="s">
        <v>1610</v>
      </c>
      <c r="G180" s="206"/>
      <c r="H180" s="206" t="s">
        <v>1683</v>
      </c>
      <c r="I180" s="206" t="s">
        <v>1612</v>
      </c>
      <c r="J180" s="206">
        <v>255</v>
      </c>
      <c r="K180" s="250"/>
    </row>
    <row r="181" spans="2:11" customFormat="1" ht="15" customHeight="1">
      <c r="B181" s="229"/>
      <c r="C181" s="206" t="s">
        <v>124</v>
      </c>
      <c r="D181" s="206"/>
      <c r="E181" s="206"/>
      <c r="F181" s="227" t="s">
        <v>1610</v>
      </c>
      <c r="G181" s="206"/>
      <c r="H181" s="206" t="s">
        <v>1574</v>
      </c>
      <c r="I181" s="206" t="s">
        <v>1612</v>
      </c>
      <c r="J181" s="206">
        <v>10</v>
      </c>
      <c r="K181" s="250"/>
    </row>
    <row r="182" spans="2:11" customFormat="1" ht="15" customHeight="1">
      <c r="B182" s="229"/>
      <c r="C182" s="206" t="s">
        <v>125</v>
      </c>
      <c r="D182" s="206"/>
      <c r="E182" s="206"/>
      <c r="F182" s="227" t="s">
        <v>1610</v>
      </c>
      <c r="G182" s="206"/>
      <c r="H182" s="206" t="s">
        <v>1684</v>
      </c>
      <c r="I182" s="206" t="s">
        <v>1645</v>
      </c>
      <c r="J182" s="206"/>
      <c r="K182" s="250"/>
    </row>
    <row r="183" spans="2:11" customFormat="1" ht="15" customHeight="1">
      <c r="B183" s="229"/>
      <c r="C183" s="206" t="s">
        <v>1685</v>
      </c>
      <c r="D183" s="206"/>
      <c r="E183" s="206"/>
      <c r="F183" s="227" t="s">
        <v>1610</v>
      </c>
      <c r="G183" s="206"/>
      <c r="H183" s="206" t="s">
        <v>1686</v>
      </c>
      <c r="I183" s="206" t="s">
        <v>1645</v>
      </c>
      <c r="J183" s="206"/>
      <c r="K183" s="250"/>
    </row>
    <row r="184" spans="2:11" customFormat="1" ht="15" customHeight="1">
      <c r="B184" s="229"/>
      <c r="C184" s="206" t="s">
        <v>1674</v>
      </c>
      <c r="D184" s="206"/>
      <c r="E184" s="206"/>
      <c r="F184" s="227" t="s">
        <v>1610</v>
      </c>
      <c r="G184" s="206"/>
      <c r="H184" s="206" t="s">
        <v>1687</v>
      </c>
      <c r="I184" s="206" t="s">
        <v>1645</v>
      </c>
      <c r="J184" s="206"/>
      <c r="K184" s="250"/>
    </row>
    <row r="185" spans="2:11" customFormat="1" ht="15" customHeight="1">
      <c r="B185" s="229"/>
      <c r="C185" s="206" t="s">
        <v>127</v>
      </c>
      <c r="D185" s="206"/>
      <c r="E185" s="206"/>
      <c r="F185" s="227" t="s">
        <v>1616</v>
      </c>
      <c r="G185" s="206"/>
      <c r="H185" s="206" t="s">
        <v>1688</v>
      </c>
      <c r="I185" s="206" t="s">
        <v>1612</v>
      </c>
      <c r="J185" s="206">
        <v>50</v>
      </c>
      <c r="K185" s="250"/>
    </row>
    <row r="186" spans="2:11" customFormat="1" ht="15" customHeight="1">
      <c r="B186" s="229"/>
      <c r="C186" s="206" t="s">
        <v>1689</v>
      </c>
      <c r="D186" s="206"/>
      <c r="E186" s="206"/>
      <c r="F186" s="227" t="s">
        <v>1616</v>
      </c>
      <c r="G186" s="206"/>
      <c r="H186" s="206" t="s">
        <v>1690</v>
      </c>
      <c r="I186" s="206" t="s">
        <v>1691</v>
      </c>
      <c r="J186" s="206"/>
      <c r="K186" s="250"/>
    </row>
    <row r="187" spans="2:11" customFormat="1" ht="15" customHeight="1">
      <c r="B187" s="229"/>
      <c r="C187" s="206" t="s">
        <v>1692</v>
      </c>
      <c r="D187" s="206"/>
      <c r="E187" s="206"/>
      <c r="F187" s="227" t="s">
        <v>1616</v>
      </c>
      <c r="G187" s="206"/>
      <c r="H187" s="206" t="s">
        <v>1693</v>
      </c>
      <c r="I187" s="206" t="s">
        <v>1691</v>
      </c>
      <c r="J187" s="206"/>
      <c r="K187" s="250"/>
    </row>
    <row r="188" spans="2:11" customFormat="1" ht="15" customHeight="1">
      <c r="B188" s="229"/>
      <c r="C188" s="206" t="s">
        <v>1694</v>
      </c>
      <c r="D188" s="206"/>
      <c r="E188" s="206"/>
      <c r="F188" s="227" t="s">
        <v>1616</v>
      </c>
      <c r="G188" s="206"/>
      <c r="H188" s="206" t="s">
        <v>1695</v>
      </c>
      <c r="I188" s="206" t="s">
        <v>1691</v>
      </c>
      <c r="J188" s="206"/>
      <c r="K188" s="250"/>
    </row>
    <row r="189" spans="2:11" customFormat="1" ht="15" customHeight="1">
      <c r="B189" s="229"/>
      <c r="C189" s="263" t="s">
        <v>1696</v>
      </c>
      <c r="D189" s="206"/>
      <c r="E189" s="206"/>
      <c r="F189" s="227" t="s">
        <v>1616</v>
      </c>
      <c r="G189" s="206"/>
      <c r="H189" s="206" t="s">
        <v>1697</v>
      </c>
      <c r="I189" s="206" t="s">
        <v>1698</v>
      </c>
      <c r="J189" s="264" t="s">
        <v>1699</v>
      </c>
      <c r="K189" s="250"/>
    </row>
    <row r="190" spans="2:11" customFormat="1" ht="15" customHeight="1">
      <c r="B190" s="265"/>
      <c r="C190" s="266" t="s">
        <v>1700</v>
      </c>
      <c r="D190" s="267"/>
      <c r="E190" s="267"/>
      <c r="F190" s="268" t="s">
        <v>1616</v>
      </c>
      <c r="G190" s="267"/>
      <c r="H190" s="267" t="s">
        <v>1701</v>
      </c>
      <c r="I190" s="267" t="s">
        <v>1698</v>
      </c>
      <c r="J190" s="269" t="s">
        <v>1699</v>
      </c>
      <c r="K190" s="270"/>
    </row>
    <row r="191" spans="2:11" customFormat="1" ht="15" customHeight="1">
      <c r="B191" s="229"/>
      <c r="C191" s="263" t="s">
        <v>41</v>
      </c>
      <c r="D191" s="206"/>
      <c r="E191" s="206"/>
      <c r="F191" s="227" t="s">
        <v>1610</v>
      </c>
      <c r="G191" s="206"/>
      <c r="H191" s="203" t="s">
        <v>1702</v>
      </c>
      <c r="I191" s="206" t="s">
        <v>1703</v>
      </c>
      <c r="J191" s="206"/>
      <c r="K191" s="250"/>
    </row>
    <row r="192" spans="2:11" customFormat="1" ht="15" customHeight="1">
      <c r="B192" s="229"/>
      <c r="C192" s="263" t="s">
        <v>1704</v>
      </c>
      <c r="D192" s="206"/>
      <c r="E192" s="206"/>
      <c r="F192" s="227" t="s">
        <v>1610</v>
      </c>
      <c r="G192" s="206"/>
      <c r="H192" s="206" t="s">
        <v>1705</v>
      </c>
      <c r="I192" s="206" t="s">
        <v>1645</v>
      </c>
      <c r="J192" s="206"/>
      <c r="K192" s="250"/>
    </row>
    <row r="193" spans="2:11" customFormat="1" ht="15" customHeight="1">
      <c r="B193" s="229"/>
      <c r="C193" s="263" t="s">
        <v>1706</v>
      </c>
      <c r="D193" s="206"/>
      <c r="E193" s="206"/>
      <c r="F193" s="227" t="s">
        <v>1610</v>
      </c>
      <c r="G193" s="206"/>
      <c r="H193" s="206" t="s">
        <v>1707</v>
      </c>
      <c r="I193" s="206" t="s">
        <v>1645</v>
      </c>
      <c r="J193" s="206"/>
      <c r="K193" s="250"/>
    </row>
    <row r="194" spans="2:11" customFormat="1" ht="15" customHeight="1">
      <c r="B194" s="229"/>
      <c r="C194" s="263" t="s">
        <v>1708</v>
      </c>
      <c r="D194" s="206"/>
      <c r="E194" s="206"/>
      <c r="F194" s="227" t="s">
        <v>1616</v>
      </c>
      <c r="G194" s="206"/>
      <c r="H194" s="206" t="s">
        <v>1709</v>
      </c>
      <c r="I194" s="206" t="s">
        <v>1645</v>
      </c>
      <c r="J194" s="206"/>
      <c r="K194" s="250"/>
    </row>
    <row r="195" spans="2:11" customFormat="1" ht="15" customHeight="1">
      <c r="B195" s="256"/>
      <c r="C195" s="271"/>
      <c r="D195" s="236"/>
      <c r="E195" s="236"/>
      <c r="F195" s="236"/>
      <c r="G195" s="236"/>
      <c r="H195" s="236"/>
      <c r="I195" s="236"/>
      <c r="J195" s="236"/>
      <c r="K195" s="257"/>
    </row>
    <row r="196" spans="2:1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customFormat="1" ht="18.75" customHeight="1">
      <c r="B197" s="238"/>
      <c r="C197" s="248"/>
      <c r="D197" s="248"/>
      <c r="E197" s="248"/>
      <c r="F197" s="258"/>
      <c r="G197" s="248"/>
      <c r="H197" s="248"/>
      <c r="I197" s="248"/>
      <c r="J197" s="248"/>
      <c r="K197" s="238"/>
    </row>
    <row r="198" spans="2:11" customFormat="1" ht="18.7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</row>
    <row r="199" spans="2:11" customFormat="1" ht="13.5">
      <c r="B199" s="195"/>
      <c r="C199" s="196"/>
      <c r="D199" s="196"/>
      <c r="E199" s="196"/>
      <c r="F199" s="196"/>
      <c r="G199" s="196"/>
      <c r="H199" s="196"/>
      <c r="I199" s="196"/>
      <c r="J199" s="196"/>
      <c r="K199" s="197"/>
    </row>
    <row r="200" spans="2:11" customFormat="1" ht="21">
      <c r="B200" s="198"/>
      <c r="C200" s="323" t="s">
        <v>1710</v>
      </c>
      <c r="D200" s="323"/>
      <c r="E200" s="323"/>
      <c r="F200" s="323"/>
      <c r="G200" s="323"/>
      <c r="H200" s="323"/>
      <c r="I200" s="323"/>
      <c r="J200" s="323"/>
      <c r="K200" s="199"/>
    </row>
    <row r="201" spans="2:11" customFormat="1" ht="25.5" customHeight="1">
      <c r="B201" s="198"/>
      <c r="C201" s="272" t="s">
        <v>1711</v>
      </c>
      <c r="D201" s="272"/>
      <c r="E201" s="272"/>
      <c r="F201" s="272" t="s">
        <v>1712</v>
      </c>
      <c r="G201" s="273"/>
      <c r="H201" s="326" t="s">
        <v>1713</v>
      </c>
      <c r="I201" s="326"/>
      <c r="J201" s="326"/>
      <c r="K201" s="199"/>
    </row>
    <row r="202" spans="2:11" customFormat="1" ht="5.25" customHeight="1">
      <c r="B202" s="229"/>
      <c r="C202" s="224"/>
      <c r="D202" s="224"/>
      <c r="E202" s="224"/>
      <c r="F202" s="224"/>
      <c r="G202" s="248"/>
      <c r="H202" s="224"/>
      <c r="I202" s="224"/>
      <c r="J202" s="224"/>
      <c r="K202" s="250"/>
    </row>
    <row r="203" spans="2:11" customFormat="1" ht="15" customHeight="1">
      <c r="B203" s="229"/>
      <c r="C203" s="206" t="s">
        <v>1703</v>
      </c>
      <c r="D203" s="206"/>
      <c r="E203" s="206"/>
      <c r="F203" s="227" t="s">
        <v>42</v>
      </c>
      <c r="G203" s="206"/>
      <c r="H203" s="327" t="s">
        <v>1714</v>
      </c>
      <c r="I203" s="327"/>
      <c r="J203" s="327"/>
      <c r="K203" s="250"/>
    </row>
    <row r="204" spans="2:11" customFormat="1" ht="15" customHeight="1">
      <c r="B204" s="229"/>
      <c r="C204" s="206"/>
      <c r="D204" s="206"/>
      <c r="E204" s="206"/>
      <c r="F204" s="227" t="s">
        <v>43</v>
      </c>
      <c r="G204" s="206"/>
      <c r="H204" s="327" t="s">
        <v>1715</v>
      </c>
      <c r="I204" s="327"/>
      <c r="J204" s="327"/>
      <c r="K204" s="250"/>
    </row>
    <row r="205" spans="2:11" customFormat="1" ht="15" customHeight="1">
      <c r="B205" s="229"/>
      <c r="C205" s="206"/>
      <c r="D205" s="206"/>
      <c r="E205" s="206"/>
      <c r="F205" s="227" t="s">
        <v>46</v>
      </c>
      <c r="G205" s="206"/>
      <c r="H205" s="327" t="s">
        <v>1716</v>
      </c>
      <c r="I205" s="327"/>
      <c r="J205" s="327"/>
      <c r="K205" s="250"/>
    </row>
    <row r="206" spans="2:11" customFormat="1" ht="15" customHeight="1">
      <c r="B206" s="229"/>
      <c r="C206" s="206"/>
      <c r="D206" s="206"/>
      <c r="E206" s="206"/>
      <c r="F206" s="227" t="s">
        <v>44</v>
      </c>
      <c r="G206" s="206"/>
      <c r="H206" s="327" t="s">
        <v>1717</v>
      </c>
      <c r="I206" s="327"/>
      <c r="J206" s="327"/>
      <c r="K206" s="250"/>
    </row>
    <row r="207" spans="2:11" customFormat="1" ht="15" customHeight="1">
      <c r="B207" s="229"/>
      <c r="C207" s="206"/>
      <c r="D207" s="206"/>
      <c r="E207" s="206"/>
      <c r="F207" s="227" t="s">
        <v>45</v>
      </c>
      <c r="G207" s="206"/>
      <c r="H207" s="327" t="s">
        <v>1718</v>
      </c>
      <c r="I207" s="327"/>
      <c r="J207" s="327"/>
      <c r="K207" s="250"/>
    </row>
    <row r="208" spans="2:11" customFormat="1" ht="15" customHeight="1">
      <c r="B208" s="229"/>
      <c r="C208" s="206"/>
      <c r="D208" s="206"/>
      <c r="E208" s="206"/>
      <c r="F208" s="227"/>
      <c r="G208" s="206"/>
      <c r="H208" s="206"/>
      <c r="I208" s="206"/>
      <c r="J208" s="206"/>
      <c r="K208" s="250"/>
    </row>
    <row r="209" spans="2:11" customFormat="1" ht="15" customHeight="1">
      <c r="B209" s="229"/>
      <c r="C209" s="206" t="s">
        <v>1657</v>
      </c>
      <c r="D209" s="206"/>
      <c r="E209" s="206"/>
      <c r="F209" s="227" t="s">
        <v>78</v>
      </c>
      <c r="G209" s="206"/>
      <c r="H209" s="327" t="s">
        <v>1719</v>
      </c>
      <c r="I209" s="327"/>
      <c r="J209" s="327"/>
      <c r="K209" s="250"/>
    </row>
    <row r="210" spans="2:11" customFormat="1" ht="15" customHeight="1">
      <c r="B210" s="229"/>
      <c r="C210" s="206"/>
      <c r="D210" s="206"/>
      <c r="E210" s="206"/>
      <c r="F210" s="227" t="s">
        <v>1554</v>
      </c>
      <c r="G210" s="206"/>
      <c r="H210" s="327" t="s">
        <v>1555</v>
      </c>
      <c r="I210" s="327"/>
      <c r="J210" s="327"/>
      <c r="K210" s="250"/>
    </row>
    <row r="211" spans="2:11" customFormat="1" ht="15" customHeight="1">
      <c r="B211" s="229"/>
      <c r="C211" s="206"/>
      <c r="D211" s="206"/>
      <c r="E211" s="206"/>
      <c r="F211" s="227" t="s">
        <v>1552</v>
      </c>
      <c r="G211" s="206"/>
      <c r="H211" s="327" t="s">
        <v>1720</v>
      </c>
      <c r="I211" s="327"/>
      <c r="J211" s="327"/>
      <c r="K211" s="250"/>
    </row>
    <row r="212" spans="2:11" customFormat="1" ht="15" customHeight="1">
      <c r="B212" s="274"/>
      <c r="C212" s="206"/>
      <c r="D212" s="206"/>
      <c r="E212" s="206"/>
      <c r="F212" s="227" t="s">
        <v>1556</v>
      </c>
      <c r="G212" s="263"/>
      <c r="H212" s="328" t="s">
        <v>1557</v>
      </c>
      <c r="I212" s="328"/>
      <c r="J212" s="328"/>
      <c r="K212" s="275"/>
    </row>
    <row r="213" spans="2:11" customFormat="1" ht="15" customHeight="1">
      <c r="B213" s="274"/>
      <c r="C213" s="206"/>
      <c r="D213" s="206"/>
      <c r="E213" s="206"/>
      <c r="F213" s="227" t="s">
        <v>1488</v>
      </c>
      <c r="G213" s="263"/>
      <c r="H213" s="328" t="s">
        <v>1536</v>
      </c>
      <c r="I213" s="328"/>
      <c r="J213" s="328"/>
      <c r="K213" s="275"/>
    </row>
    <row r="214" spans="2:11" customFormat="1" ht="15" customHeight="1">
      <c r="B214" s="274"/>
      <c r="C214" s="206"/>
      <c r="D214" s="206"/>
      <c r="E214" s="206"/>
      <c r="F214" s="227"/>
      <c r="G214" s="263"/>
      <c r="H214" s="254"/>
      <c r="I214" s="254"/>
      <c r="J214" s="254"/>
      <c r="K214" s="275"/>
    </row>
    <row r="215" spans="2:11" customFormat="1" ht="15" customHeight="1">
      <c r="B215" s="274"/>
      <c r="C215" s="206" t="s">
        <v>1681</v>
      </c>
      <c r="D215" s="206"/>
      <c r="E215" s="206"/>
      <c r="F215" s="227">
        <v>1</v>
      </c>
      <c r="G215" s="263"/>
      <c r="H215" s="328" t="s">
        <v>1721</v>
      </c>
      <c r="I215" s="328"/>
      <c r="J215" s="328"/>
      <c r="K215" s="275"/>
    </row>
    <row r="216" spans="2:11" customFormat="1" ht="15" customHeight="1">
      <c r="B216" s="274"/>
      <c r="C216" s="206"/>
      <c r="D216" s="206"/>
      <c r="E216" s="206"/>
      <c r="F216" s="227">
        <v>2</v>
      </c>
      <c r="G216" s="263"/>
      <c r="H216" s="328" t="s">
        <v>1722</v>
      </c>
      <c r="I216" s="328"/>
      <c r="J216" s="328"/>
      <c r="K216" s="275"/>
    </row>
    <row r="217" spans="2:11" customFormat="1" ht="15" customHeight="1">
      <c r="B217" s="274"/>
      <c r="C217" s="206"/>
      <c r="D217" s="206"/>
      <c r="E217" s="206"/>
      <c r="F217" s="227">
        <v>3</v>
      </c>
      <c r="G217" s="263"/>
      <c r="H217" s="328" t="s">
        <v>1723</v>
      </c>
      <c r="I217" s="328"/>
      <c r="J217" s="328"/>
      <c r="K217" s="275"/>
    </row>
    <row r="218" spans="2:11" customFormat="1" ht="15" customHeight="1">
      <c r="B218" s="274"/>
      <c r="C218" s="206"/>
      <c r="D218" s="206"/>
      <c r="E218" s="206"/>
      <c r="F218" s="227">
        <v>4</v>
      </c>
      <c r="G218" s="263"/>
      <c r="H218" s="328" t="s">
        <v>1724</v>
      </c>
      <c r="I218" s="328"/>
      <c r="J218" s="328"/>
      <c r="K218" s="275"/>
    </row>
    <row r="219" spans="2:11" customFormat="1" ht="12.75" customHeight="1">
      <c r="B219" s="276"/>
      <c r="C219" s="277"/>
      <c r="D219" s="277"/>
      <c r="E219" s="277"/>
      <c r="F219" s="277"/>
      <c r="G219" s="277"/>
      <c r="H219" s="277"/>
      <c r="I219" s="277"/>
      <c r="J219" s="277"/>
      <c r="K219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01 - Stavební část</vt:lpstr>
      <vt:lpstr>SO 02 - ZTI</vt:lpstr>
      <vt:lpstr>SO 03 - Elektroinstalace</vt:lpstr>
      <vt:lpstr>SO 04 - VZT</vt:lpstr>
      <vt:lpstr>VRN - Vedlejší rozpočtové...</vt:lpstr>
      <vt:lpstr>Pokyny pro vyplnění</vt:lpstr>
      <vt:lpstr>'Rekapitulace stavby'!Názvy_tisku</vt:lpstr>
      <vt:lpstr>'SO 01 - Stavební část'!Názvy_tisku</vt:lpstr>
      <vt:lpstr>'SO 02 - ZTI'!Názvy_tisku</vt:lpstr>
      <vt:lpstr>'SO 03 - Elektroinstalace'!Názvy_tisku</vt:lpstr>
      <vt:lpstr>'SO 04 - VZT'!Názvy_tisku</vt:lpstr>
      <vt:lpstr>'VRN - Vedlejší rozpočtové...'!Názvy_tisku</vt:lpstr>
      <vt:lpstr>'Pokyny pro vyplnění'!Oblast_tisku</vt:lpstr>
      <vt:lpstr>'Rekapitulace stavby'!Oblast_tisku</vt:lpstr>
      <vt:lpstr>'SO 01 - Stavební část'!Oblast_tisku</vt:lpstr>
      <vt:lpstr>'SO 02 - ZTI'!Oblast_tisku</vt:lpstr>
      <vt:lpstr>'SO 03 - Elektroinstalace'!Oblast_tisku</vt:lpstr>
      <vt:lpstr>'SO 04 - VZT'!Oblast_tisku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Martin Hlaváček</cp:lastModifiedBy>
  <dcterms:created xsi:type="dcterms:W3CDTF">2024-03-26T06:56:43Z</dcterms:created>
  <dcterms:modified xsi:type="dcterms:W3CDTF">2024-11-25T14:11:35Z</dcterms:modified>
</cp:coreProperties>
</file>