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el\Documents\Práce\Položkové rozpočty staveb\2025\Stejskal Lukáš\Poliklinika Č. Třebová_střecha\Finální rozpočty a VV\"/>
    </mc:Choice>
  </mc:AlternateContent>
  <workbookProtection workbookAlgorithmName="SHA-512" workbookHashValue="XAx0UA4eJoDFwxoJiVjasMIUmW7H7d/O59a0el+hV+lPlSgTq1Tyty5P0E/esZkgnC34/xUTvmSw06dZPhgsZA==" workbookSaltValue="HbSwO2PoFFZewJllrHRgvg==" workbookSpinCount="100000" lockStructure="1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Pol'!$A$1:$Y$118</definedName>
    <definedName name="_xlnm.Print_Area" localSheetId="4">'01 02 Pol'!$A$1:$Y$315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3" i="1"/>
  <c r="F43" i="1"/>
  <c r="G42" i="1"/>
  <c r="F42" i="1"/>
  <c r="G41" i="1"/>
  <c r="F41" i="1"/>
  <c r="G39" i="1"/>
  <c r="F39" i="1"/>
  <c r="G314" i="13"/>
  <c r="BA263" i="13"/>
  <c r="BA257" i="13"/>
  <c r="BA186" i="13"/>
  <c r="BA177" i="13"/>
  <c r="BA165" i="13"/>
  <c r="BA158" i="13"/>
  <c r="BA148" i="13"/>
  <c r="BA84" i="13"/>
  <c r="BA41" i="13"/>
  <c r="BA40" i="13"/>
  <c r="BA35" i="13"/>
  <c r="G9" i="13"/>
  <c r="M9" i="13" s="1"/>
  <c r="M8" i="13" s="1"/>
  <c r="I9" i="13"/>
  <c r="K9" i="13"/>
  <c r="K8" i="13" s="1"/>
  <c r="O9" i="13"/>
  <c r="O8" i="13" s="1"/>
  <c r="Q9" i="13"/>
  <c r="V9" i="13"/>
  <c r="V8" i="13" s="1"/>
  <c r="G12" i="13"/>
  <c r="I12" i="13"/>
  <c r="I8" i="13" s="1"/>
  <c r="K12" i="13"/>
  <c r="M12" i="13"/>
  <c r="O12" i="13"/>
  <c r="Q12" i="13"/>
  <c r="Q8" i="13" s="1"/>
  <c r="V12" i="13"/>
  <c r="G13" i="13"/>
  <c r="K13" i="13"/>
  <c r="O13" i="13"/>
  <c r="V13" i="13"/>
  <c r="G14" i="13"/>
  <c r="I14" i="13"/>
  <c r="I13" i="13" s="1"/>
  <c r="K14" i="13"/>
  <c r="M14" i="13"/>
  <c r="M13" i="13" s="1"/>
  <c r="O14" i="13"/>
  <c r="Q14" i="13"/>
  <c r="Q13" i="13" s="1"/>
  <c r="V14" i="13"/>
  <c r="G16" i="13"/>
  <c r="G17" i="13"/>
  <c r="I17" i="13"/>
  <c r="I16" i="13" s="1"/>
  <c r="K17" i="13"/>
  <c r="M17" i="13"/>
  <c r="O17" i="13"/>
  <c r="Q17" i="13"/>
  <c r="Q16" i="13" s="1"/>
  <c r="V17" i="13"/>
  <c r="G19" i="13"/>
  <c r="M19" i="13" s="1"/>
  <c r="I19" i="13"/>
  <c r="K19" i="13"/>
  <c r="K16" i="13" s="1"/>
  <c r="O19" i="13"/>
  <c r="Q19" i="13"/>
  <c r="V19" i="13"/>
  <c r="V16" i="13" s="1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O16" i="13" s="1"/>
  <c r="Q23" i="13"/>
  <c r="V23" i="13"/>
  <c r="G26" i="13"/>
  <c r="I26" i="13"/>
  <c r="K26" i="13"/>
  <c r="M26" i="13"/>
  <c r="O26" i="13"/>
  <c r="Q26" i="13"/>
  <c r="V26" i="13"/>
  <c r="G29" i="13"/>
  <c r="I29" i="13"/>
  <c r="I28" i="13" s="1"/>
  <c r="K29" i="13"/>
  <c r="M29" i="13"/>
  <c r="O29" i="13"/>
  <c r="Q29" i="13"/>
  <c r="Q28" i="13" s="1"/>
  <c r="V29" i="13"/>
  <c r="G33" i="13"/>
  <c r="G28" i="13" s="1"/>
  <c r="I33" i="13"/>
  <c r="K33" i="13"/>
  <c r="O33" i="13"/>
  <c r="O28" i="13" s="1"/>
  <c r="Q33" i="13"/>
  <c r="V33" i="13"/>
  <c r="G38" i="13"/>
  <c r="I38" i="13"/>
  <c r="K38" i="13"/>
  <c r="M38" i="13"/>
  <c r="O38" i="13"/>
  <c r="Q38" i="13"/>
  <c r="V38" i="13"/>
  <c r="G46" i="13"/>
  <c r="M46" i="13" s="1"/>
  <c r="I46" i="13"/>
  <c r="K46" i="13"/>
  <c r="K28" i="13" s="1"/>
  <c r="O46" i="13"/>
  <c r="Q46" i="13"/>
  <c r="V46" i="13"/>
  <c r="V28" i="13" s="1"/>
  <c r="G51" i="13"/>
  <c r="I51" i="13"/>
  <c r="K51" i="13"/>
  <c r="M51" i="13"/>
  <c r="O51" i="13"/>
  <c r="Q51" i="13"/>
  <c r="V51" i="13"/>
  <c r="G57" i="13"/>
  <c r="M57" i="13" s="1"/>
  <c r="I57" i="13"/>
  <c r="K57" i="13"/>
  <c r="O57" i="13"/>
  <c r="Q57" i="13"/>
  <c r="V57" i="13"/>
  <c r="G65" i="13"/>
  <c r="I65" i="13"/>
  <c r="K65" i="13"/>
  <c r="M65" i="13"/>
  <c r="O65" i="13"/>
  <c r="Q65" i="13"/>
  <c r="V65" i="13"/>
  <c r="G75" i="13"/>
  <c r="M75" i="13" s="1"/>
  <c r="I75" i="13"/>
  <c r="K75" i="13"/>
  <c r="O75" i="13"/>
  <c r="Q75" i="13"/>
  <c r="V75" i="13"/>
  <c r="G79" i="13"/>
  <c r="I79" i="13"/>
  <c r="K79" i="13"/>
  <c r="M79" i="13"/>
  <c r="O79" i="13"/>
  <c r="Q79" i="13"/>
  <c r="V79" i="13"/>
  <c r="G83" i="13"/>
  <c r="M83" i="13" s="1"/>
  <c r="I83" i="13"/>
  <c r="K83" i="13"/>
  <c r="O83" i="13"/>
  <c r="Q83" i="13"/>
  <c r="V83" i="13"/>
  <c r="G88" i="13"/>
  <c r="I88" i="13"/>
  <c r="K88" i="13"/>
  <c r="M88" i="13"/>
  <c r="O88" i="13"/>
  <c r="Q88" i="13"/>
  <c r="V88" i="13"/>
  <c r="G94" i="13"/>
  <c r="M94" i="13" s="1"/>
  <c r="I94" i="13"/>
  <c r="K94" i="13"/>
  <c r="O94" i="13"/>
  <c r="Q94" i="13"/>
  <c r="V94" i="13"/>
  <c r="G97" i="13"/>
  <c r="I97" i="13"/>
  <c r="K97" i="13"/>
  <c r="M97" i="13"/>
  <c r="O97" i="13"/>
  <c r="Q97" i="13"/>
  <c r="V97" i="13"/>
  <c r="G101" i="13"/>
  <c r="M101" i="13" s="1"/>
  <c r="I101" i="13"/>
  <c r="K101" i="13"/>
  <c r="O101" i="13"/>
  <c r="Q101" i="13"/>
  <c r="V101" i="13"/>
  <c r="G103" i="13"/>
  <c r="I103" i="13"/>
  <c r="K103" i="13"/>
  <c r="M103" i="13"/>
  <c r="O103" i="13"/>
  <c r="Q103" i="13"/>
  <c r="V103" i="13"/>
  <c r="G108" i="13"/>
  <c r="M108" i="13" s="1"/>
  <c r="I108" i="13"/>
  <c r="K108" i="13"/>
  <c r="O108" i="13"/>
  <c r="Q108" i="13"/>
  <c r="V108" i="13"/>
  <c r="G110" i="13"/>
  <c r="I110" i="13"/>
  <c r="K110" i="13"/>
  <c r="M110" i="13"/>
  <c r="O110" i="13"/>
  <c r="Q110" i="13"/>
  <c r="V110" i="13"/>
  <c r="G112" i="13"/>
  <c r="M112" i="13" s="1"/>
  <c r="I112" i="13"/>
  <c r="K112" i="13"/>
  <c r="O112" i="13"/>
  <c r="Q112" i="13"/>
  <c r="V112" i="13"/>
  <c r="G117" i="13"/>
  <c r="I117" i="13"/>
  <c r="K117" i="13"/>
  <c r="M117" i="13"/>
  <c r="O117" i="13"/>
  <c r="Q117" i="13"/>
  <c r="V117" i="13"/>
  <c r="G122" i="13"/>
  <c r="M122" i="13" s="1"/>
  <c r="I122" i="13"/>
  <c r="K122" i="13"/>
  <c r="O122" i="13"/>
  <c r="Q122" i="13"/>
  <c r="V122" i="13"/>
  <c r="G123" i="13"/>
  <c r="I123" i="13"/>
  <c r="K123" i="13"/>
  <c r="M123" i="13"/>
  <c r="O123" i="13"/>
  <c r="Q123" i="13"/>
  <c r="V123" i="13"/>
  <c r="G129" i="13"/>
  <c r="M129" i="13" s="1"/>
  <c r="I129" i="13"/>
  <c r="K129" i="13"/>
  <c r="O129" i="13"/>
  <c r="Q129" i="13"/>
  <c r="V129" i="13"/>
  <c r="G134" i="13"/>
  <c r="I134" i="13"/>
  <c r="K134" i="13"/>
  <c r="M134" i="13"/>
  <c r="O134" i="13"/>
  <c r="Q134" i="13"/>
  <c r="V134" i="13"/>
  <c r="G139" i="13"/>
  <c r="M139" i="13" s="1"/>
  <c r="I139" i="13"/>
  <c r="K139" i="13"/>
  <c r="O139" i="13"/>
  <c r="Q139" i="13"/>
  <c r="V139" i="13"/>
  <c r="G143" i="13"/>
  <c r="I143" i="13"/>
  <c r="K143" i="13"/>
  <c r="M143" i="13"/>
  <c r="O143" i="13"/>
  <c r="Q143" i="13"/>
  <c r="V143" i="13"/>
  <c r="G147" i="13"/>
  <c r="M147" i="13" s="1"/>
  <c r="I147" i="13"/>
  <c r="K147" i="13"/>
  <c r="O147" i="13"/>
  <c r="Q147" i="13"/>
  <c r="V147" i="13"/>
  <c r="G157" i="13"/>
  <c r="I157" i="13"/>
  <c r="K157" i="13"/>
  <c r="M157" i="13"/>
  <c r="O157" i="13"/>
  <c r="Q157" i="13"/>
  <c r="V157" i="13"/>
  <c r="G164" i="13"/>
  <c r="M164" i="13" s="1"/>
  <c r="I164" i="13"/>
  <c r="K164" i="13"/>
  <c r="O164" i="13"/>
  <c r="Q164" i="13"/>
  <c r="V164" i="13"/>
  <c r="G170" i="13"/>
  <c r="I170" i="13"/>
  <c r="K170" i="13"/>
  <c r="M170" i="13"/>
  <c r="O170" i="13"/>
  <c r="Q170" i="13"/>
  <c r="V170" i="13"/>
  <c r="G176" i="13"/>
  <c r="M176" i="13" s="1"/>
  <c r="I176" i="13"/>
  <c r="K176" i="13"/>
  <c r="O176" i="13"/>
  <c r="Q176" i="13"/>
  <c r="V176" i="13"/>
  <c r="G185" i="13"/>
  <c r="I185" i="13"/>
  <c r="K185" i="13"/>
  <c r="M185" i="13"/>
  <c r="O185" i="13"/>
  <c r="Q185" i="13"/>
  <c r="V185" i="13"/>
  <c r="G189" i="13"/>
  <c r="M189" i="13" s="1"/>
  <c r="I189" i="13"/>
  <c r="K189" i="13"/>
  <c r="O189" i="13"/>
  <c r="Q189" i="13"/>
  <c r="V189" i="13"/>
  <c r="G199" i="13"/>
  <c r="I199" i="13"/>
  <c r="K199" i="13"/>
  <c r="M199" i="13"/>
  <c r="O199" i="13"/>
  <c r="Q199" i="13"/>
  <c r="V199" i="13"/>
  <c r="G201" i="13"/>
  <c r="M201" i="13" s="1"/>
  <c r="I201" i="13"/>
  <c r="K201" i="13"/>
  <c r="O201" i="13"/>
  <c r="Q201" i="13"/>
  <c r="V201" i="13"/>
  <c r="G203" i="13"/>
  <c r="I203" i="13"/>
  <c r="K203" i="13"/>
  <c r="M203" i="13"/>
  <c r="O203" i="13"/>
  <c r="Q203" i="13"/>
  <c r="V203" i="13"/>
  <c r="G205" i="13"/>
  <c r="M205" i="13" s="1"/>
  <c r="I205" i="13"/>
  <c r="K205" i="13"/>
  <c r="O205" i="13"/>
  <c r="Q205" i="13"/>
  <c r="V205" i="13"/>
  <c r="G208" i="13"/>
  <c r="M208" i="13" s="1"/>
  <c r="I208" i="13"/>
  <c r="K208" i="13"/>
  <c r="K207" i="13" s="1"/>
  <c r="O208" i="13"/>
  <c r="O207" i="13" s="1"/>
  <c r="Q208" i="13"/>
  <c r="V208" i="13"/>
  <c r="V207" i="13" s="1"/>
  <c r="G228" i="13"/>
  <c r="I228" i="13"/>
  <c r="I207" i="13" s="1"/>
  <c r="K228" i="13"/>
  <c r="M228" i="13"/>
  <c r="O228" i="13"/>
  <c r="Q228" i="13"/>
  <c r="Q207" i="13" s="1"/>
  <c r="V228" i="13"/>
  <c r="G238" i="13"/>
  <c r="M238" i="13" s="1"/>
  <c r="I238" i="13"/>
  <c r="K238" i="13"/>
  <c r="O238" i="13"/>
  <c r="Q238" i="13"/>
  <c r="V238" i="13"/>
  <c r="G242" i="13"/>
  <c r="I242" i="13"/>
  <c r="K242" i="13"/>
  <c r="M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I246" i="13"/>
  <c r="K246" i="13"/>
  <c r="M246" i="13"/>
  <c r="O246" i="13"/>
  <c r="Q246" i="13"/>
  <c r="V246" i="13"/>
  <c r="G248" i="13"/>
  <c r="M248" i="13" s="1"/>
  <c r="I248" i="13"/>
  <c r="K248" i="13"/>
  <c r="O248" i="13"/>
  <c r="Q248" i="13"/>
  <c r="V248" i="13"/>
  <c r="G251" i="13"/>
  <c r="M251" i="13" s="1"/>
  <c r="I251" i="13"/>
  <c r="K251" i="13"/>
  <c r="K250" i="13" s="1"/>
  <c r="O251" i="13"/>
  <c r="O250" i="13" s="1"/>
  <c r="Q251" i="13"/>
  <c r="V251" i="13"/>
  <c r="V250" i="13" s="1"/>
  <c r="G252" i="13"/>
  <c r="I252" i="13"/>
  <c r="I250" i="13" s="1"/>
  <c r="K252" i="13"/>
  <c r="M252" i="13"/>
  <c r="O252" i="13"/>
  <c r="Q252" i="13"/>
  <c r="Q250" i="13" s="1"/>
  <c r="V252" i="13"/>
  <c r="G255" i="13"/>
  <c r="M255" i="13" s="1"/>
  <c r="I255" i="13"/>
  <c r="K255" i="13"/>
  <c r="O255" i="13"/>
  <c r="Q255" i="13"/>
  <c r="V255" i="13"/>
  <c r="G256" i="13"/>
  <c r="I256" i="13"/>
  <c r="K256" i="13"/>
  <c r="M256" i="13"/>
  <c r="O256" i="13"/>
  <c r="Q256" i="13"/>
  <c r="V256" i="13"/>
  <c r="G258" i="13"/>
  <c r="M258" i="13" s="1"/>
  <c r="I258" i="13"/>
  <c r="K258" i="13"/>
  <c r="O258" i="13"/>
  <c r="Q258" i="13"/>
  <c r="V258" i="13"/>
  <c r="G259" i="13"/>
  <c r="I259" i="13"/>
  <c r="K259" i="13"/>
  <c r="M259" i="13"/>
  <c r="O259" i="13"/>
  <c r="Q259" i="13"/>
  <c r="V259" i="13"/>
  <c r="G260" i="13"/>
  <c r="M260" i="13" s="1"/>
  <c r="I260" i="13"/>
  <c r="K260" i="13"/>
  <c r="O260" i="13"/>
  <c r="Q260" i="13"/>
  <c r="V260" i="13"/>
  <c r="G261" i="13"/>
  <c r="I261" i="13"/>
  <c r="K261" i="13"/>
  <c r="M261" i="13"/>
  <c r="O261" i="13"/>
  <c r="Q261" i="13"/>
  <c r="V261" i="13"/>
  <c r="G262" i="13"/>
  <c r="M262" i="13" s="1"/>
  <c r="I262" i="13"/>
  <c r="K262" i="13"/>
  <c r="O262" i="13"/>
  <c r="Q262" i="13"/>
  <c r="V262" i="13"/>
  <c r="G264" i="13"/>
  <c r="I264" i="13"/>
  <c r="K264" i="13"/>
  <c r="M264" i="13"/>
  <c r="O264" i="13"/>
  <c r="Q264" i="13"/>
  <c r="V264" i="13"/>
  <c r="G265" i="13"/>
  <c r="M265" i="13" s="1"/>
  <c r="I265" i="13"/>
  <c r="K265" i="13"/>
  <c r="O265" i="13"/>
  <c r="Q265" i="13"/>
  <c r="V265" i="13"/>
  <c r="I266" i="13"/>
  <c r="Q266" i="13"/>
  <c r="G267" i="13"/>
  <c r="M267" i="13" s="1"/>
  <c r="M266" i="13" s="1"/>
  <c r="I267" i="13"/>
  <c r="K267" i="13"/>
  <c r="K266" i="13" s="1"/>
  <c r="O267" i="13"/>
  <c r="O266" i="13" s="1"/>
  <c r="Q267" i="13"/>
  <c r="V267" i="13"/>
  <c r="V266" i="13" s="1"/>
  <c r="G270" i="13"/>
  <c r="G269" i="13" s="1"/>
  <c r="I270" i="13"/>
  <c r="K270" i="13"/>
  <c r="K269" i="13" s="1"/>
  <c r="O270" i="13"/>
  <c r="O269" i="13" s="1"/>
  <c r="Q270" i="13"/>
  <c r="V270" i="13"/>
  <c r="V269" i="13" s="1"/>
  <c r="G271" i="13"/>
  <c r="I271" i="13"/>
  <c r="K271" i="13"/>
  <c r="M271" i="13"/>
  <c r="O271" i="13"/>
  <c r="Q271" i="13"/>
  <c r="V271" i="13"/>
  <c r="G272" i="13"/>
  <c r="M272" i="13" s="1"/>
  <c r="I272" i="13"/>
  <c r="K272" i="13"/>
  <c r="O272" i="13"/>
  <c r="Q272" i="13"/>
  <c r="V272" i="13"/>
  <c r="G273" i="13"/>
  <c r="I273" i="13"/>
  <c r="I269" i="13" s="1"/>
  <c r="K273" i="13"/>
  <c r="M273" i="13"/>
  <c r="O273" i="13"/>
  <c r="Q273" i="13"/>
  <c r="Q269" i="13" s="1"/>
  <c r="V273" i="13"/>
  <c r="G274" i="13"/>
  <c r="M274" i="13" s="1"/>
  <c r="I274" i="13"/>
  <c r="K274" i="13"/>
  <c r="O274" i="13"/>
  <c r="Q274" i="13"/>
  <c r="V274" i="13"/>
  <c r="G275" i="13"/>
  <c r="I275" i="13"/>
  <c r="K275" i="13"/>
  <c r="M275" i="13"/>
  <c r="O275" i="13"/>
  <c r="Q275" i="13"/>
  <c r="V275" i="13"/>
  <c r="G276" i="13"/>
  <c r="M276" i="13" s="1"/>
  <c r="I276" i="13"/>
  <c r="K276" i="13"/>
  <c r="O276" i="13"/>
  <c r="Q276" i="13"/>
  <c r="V276" i="13"/>
  <c r="G277" i="13"/>
  <c r="I277" i="13"/>
  <c r="K277" i="13"/>
  <c r="M277" i="13"/>
  <c r="O277" i="13"/>
  <c r="Q277" i="13"/>
  <c r="V277" i="13"/>
  <c r="G278" i="13"/>
  <c r="M278" i="13" s="1"/>
  <c r="I278" i="13"/>
  <c r="K278" i="13"/>
  <c r="O278" i="13"/>
  <c r="Q278" i="13"/>
  <c r="V278" i="13"/>
  <c r="G279" i="13"/>
  <c r="I279" i="13"/>
  <c r="K279" i="13"/>
  <c r="M279" i="13"/>
  <c r="O279" i="13"/>
  <c r="Q279" i="13"/>
  <c r="V279" i="13"/>
  <c r="G280" i="13"/>
  <c r="M280" i="13" s="1"/>
  <c r="I280" i="13"/>
  <c r="K280" i="13"/>
  <c r="O280" i="13"/>
  <c r="Q280" i="13"/>
  <c r="V280" i="13"/>
  <c r="G281" i="13"/>
  <c r="I281" i="13"/>
  <c r="K281" i="13"/>
  <c r="M281" i="13"/>
  <c r="O281" i="13"/>
  <c r="Q281" i="13"/>
  <c r="V281" i="13"/>
  <c r="G282" i="13"/>
  <c r="M282" i="13" s="1"/>
  <c r="I282" i="13"/>
  <c r="K282" i="13"/>
  <c r="O282" i="13"/>
  <c r="Q282" i="13"/>
  <c r="V282" i="13"/>
  <c r="G283" i="13"/>
  <c r="I283" i="13"/>
  <c r="K283" i="13"/>
  <c r="M283" i="13"/>
  <c r="O283" i="13"/>
  <c r="Q283" i="13"/>
  <c r="V283" i="13"/>
  <c r="G284" i="13"/>
  <c r="M284" i="13" s="1"/>
  <c r="I284" i="13"/>
  <c r="K284" i="13"/>
  <c r="O284" i="13"/>
  <c r="Q284" i="13"/>
  <c r="V284" i="13"/>
  <c r="G285" i="13"/>
  <c r="I285" i="13"/>
  <c r="K285" i="13"/>
  <c r="M285" i="13"/>
  <c r="O285" i="13"/>
  <c r="Q285" i="13"/>
  <c r="V285" i="13"/>
  <c r="G286" i="13"/>
  <c r="M286" i="13" s="1"/>
  <c r="I286" i="13"/>
  <c r="K286" i="13"/>
  <c r="O286" i="13"/>
  <c r="Q286" i="13"/>
  <c r="V286" i="13"/>
  <c r="G288" i="13"/>
  <c r="M288" i="13" s="1"/>
  <c r="I288" i="13"/>
  <c r="K288" i="13"/>
  <c r="K287" i="13" s="1"/>
  <c r="O288" i="13"/>
  <c r="O287" i="13" s="1"/>
  <c r="Q288" i="13"/>
  <c r="V288" i="13"/>
  <c r="V287" i="13" s="1"/>
  <c r="G294" i="13"/>
  <c r="I294" i="13"/>
  <c r="I287" i="13" s="1"/>
  <c r="K294" i="13"/>
  <c r="M294" i="13"/>
  <c r="O294" i="13"/>
  <c r="Q294" i="13"/>
  <c r="Q287" i="13" s="1"/>
  <c r="V294" i="13"/>
  <c r="G296" i="13"/>
  <c r="M296" i="13" s="1"/>
  <c r="I296" i="13"/>
  <c r="K296" i="13"/>
  <c r="O296" i="13"/>
  <c r="Q296" i="13"/>
  <c r="V296" i="13"/>
  <c r="G298" i="13"/>
  <c r="I298" i="13"/>
  <c r="K298" i="13"/>
  <c r="M298" i="13"/>
  <c r="O298" i="13"/>
  <c r="Q298" i="13"/>
  <c r="V298" i="13"/>
  <c r="G300" i="13"/>
  <c r="M300" i="13" s="1"/>
  <c r="I300" i="13"/>
  <c r="K300" i="13"/>
  <c r="O300" i="13"/>
  <c r="Q300" i="13"/>
  <c r="V300" i="13"/>
  <c r="G302" i="13"/>
  <c r="I302" i="13"/>
  <c r="K302" i="13"/>
  <c r="M302" i="13"/>
  <c r="O302" i="13"/>
  <c r="Q302" i="13"/>
  <c r="V302" i="13"/>
  <c r="G303" i="13"/>
  <c r="M303" i="13" s="1"/>
  <c r="I303" i="13"/>
  <c r="K303" i="13"/>
  <c r="O303" i="13"/>
  <c r="Q303" i="13"/>
  <c r="V303" i="13"/>
  <c r="G305" i="13"/>
  <c r="I305" i="13"/>
  <c r="K305" i="13"/>
  <c r="M305" i="13"/>
  <c r="O305" i="13"/>
  <c r="Q305" i="13"/>
  <c r="V305" i="13"/>
  <c r="G307" i="13"/>
  <c r="M307" i="13" s="1"/>
  <c r="I307" i="13"/>
  <c r="K307" i="13"/>
  <c r="O307" i="13"/>
  <c r="Q307" i="13"/>
  <c r="V307" i="13"/>
  <c r="G309" i="13"/>
  <c r="I309" i="13"/>
  <c r="K309" i="13"/>
  <c r="M309" i="13"/>
  <c r="O309" i="13"/>
  <c r="Q309" i="13"/>
  <c r="V309" i="13"/>
  <c r="G311" i="13"/>
  <c r="K311" i="13"/>
  <c r="O311" i="13"/>
  <c r="V311" i="13"/>
  <c r="G312" i="13"/>
  <c r="I312" i="13"/>
  <c r="I311" i="13" s="1"/>
  <c r="K312" i="13"/>
  <c r="M312" i="13"/>
  <c r="M311" i="13" s="1"/>
  <c r="O312" i="13"/>
  <c r="Q312" i="13"/>
  <c r="Q311" i="13" s="1"/>
  <c r="V312" i="13"/>
  <c r="AE314" i="13"/>
  <c r="G117" i="12"/>
  <c r="BA83" i="12"/>
  <c r="BA60" i="12"/>
  <c r="BA57" i="12"/>
  <c r="BA19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7" i="12"/>
  <c r="O17" i="12"/>
  <c r="G18" i="12"/>
  <c r="M18" i="12" s="1"/>
  <c r="M17" i="12" s="1"/>
  <c r="I18" i="12"/>
  <c r="I17" i="12" s="1"/>
  <c r="K18" i="12"/>
  <c r="K17" i="12" s="1"/>
  <c r="O18" i="12"/>
  <c r="Q18" i="12"/>
  <c r="Q17" i="12" s="1"/>
  <c r="V18" i="12"/>
  <c r="V17" i="12" s="1"/>
  <c r="G25" i="12"/>
  <c r="G24" i="12" s="1"/>
  <c r="I25" i="12"/>
  <c r="K25" i="12"/>
  <c r="M25" i="12"/>
  <c r="O25" i="12"/>
  <c r="O24" i="12" s="1"/>
  <c r="Q25" i="12"/>
  <c r="V25" i="12"/>
  <c r="G44" i="12"/>
  <c r="AF117" i="12" s="1"/>
  <c r="I44" i="12"/>
  <c r="K44" i="12"/>
  <c r="O44" i="12"/>
  <c r="Q44" i="12"/>
  <c r="V44" i="12"/>
  <c r="G48" i="12"/>
  <c r="M48" i="12" s="1"/>
  <c r="I48" i="12"/>
  <c r="I24" i="12" s="1"/>
  <c r="K48" i="12"/>
  <c r="O48" i="12"/>
  <c r="Q48" i="12"/>
  <c r="Q24" i="12" s="1"/>
  <c r="V48" i="12"/>
  <c r="G50" i="12"/>
  <c r="M50" i="12" s="1"/>
  <c r="I50" i="12"/>
  <c r="K50" i="12"/>
  <c r="K24" i="12" s="1"/>
  <c r="O50" i="12"/>
  <c r="Q50" i="12"/>
  <c r="V50" i="12"/>
  <c r="V24" i="12" s="1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7" i="12"/>
  <c r="O77" i="12"/>
  <c r="G78" i="12"/>
  <c r="M78" i="12" s="1"/>
  <c r="M77" i="12" s="1"/>
  <c r="I78" i="12"/>
  <c r="I77" i="12" s="1"/>
  <c r="K78" i="12"/>
  <c r="K77" i="12" s="1"/>
  <c r="O78" i="12"/>
  <c r="Q78" i="12"/>
  <c r="Q77" i="12" s="1"/>
  <c r="V78" i="12"/>
  <c r="V77" i="12" s="1"/>
  <c r="G80" i="12"/>
  <c r="M80" i="12" s="1"/>
  <c r="I80" i="12"/>
  <c r="K80" i="12"/>
  <c r="O80" i="12"/>
  <c r="Q80" i="12"/>
  <c r="V80" i="12"/>
  <c r="K81" i="12"/>
  <c r="V81" i="12"/>
  <c r="G82" i="12"/>
  <c r="G81" i="12" s="1"/>
  <c r="I82" i="12"/>
  <c r="I81" i="12" s="1"/>
  <c r="K82" i="12"/>
  <c r="O82" i="12"/>
  <c r="O81" i="12" s="1"/>
  <c r="Q82" i="12"/>
  <c r="Q81" i="12" s="1"/>
  <c r="V82" i="12"/>
  <c r="G85" i="12"/>
  <c r="I85" i="12"/>
  <c r="K85" i="12"/>
  <c r="K84" i="12" s="1"/>
  <c r="M85" i="12"/>
  <c r="O85" i="12"/>
  <c r="Q85" i="12"/>
  <c r="V85" i="12"/>
  <c r="V84" i="12" s="1"/>
  <c r="G88" i="12"/>
  <c r="I88" i="12"/>
  <c r="K88" i="12"/>
  <c r="M88" i="12"/>
  <c r="O88" i="12"/>
  <c r="Q88" i="12"/>
  <c r="V88" i="12"/>
  <c r="G92" i="12"/>
  <c r="G84" i="12" s="1"/>
  <c r="I92" i="12"/>
  <c r="K92" i="12"/>
  <c r="O92" i="12"/>
  <c r="O84" i="12" s="1"/>
  <c r="Q92" i="12"/>
  <c r="V92" i="12"/>
  <c r="G95" i="12"/>
  <c r="M95" i="12" s="1"/>
  <c r="I95" i="12"/>
  <c r="I84" i="12" s="1"/>
  <c r="K95" i="12"/>
  <c r="O95" i="12"/>
  <c r="Q95" i="12"/>
  <c r="Q84" i="12" s="1"/>
  <c r="V95" i="12"/>
  <c r="G98" i="12"/>
  <c r="I98" i="12"/>
  <c r="K98" i="12"/>
  <c r="M98" i="12"/>
  <c r="O98" i="12"/>
  <c r="Q98" i="12"/>
  <c r="V98" i="12"/>
  <c r="G101" i="12"/>
  <c r="I101" i="12"/>
  <c r="K101" i="12"/>
  <c r="M101" i="12"/>
  <c r="O101" i="12"/>
  <c r="Q101" i="12"/>
  <c r="V101" i="12"/>
  <c r="G103" i="12"/>
  <c r="O103" i="12"/>
  <c r="G104" i="12"/>
  <c r="M104" i="12" s="1"/>
  <c r="M103" i="12" s="1"/>
  <c r="I104" i="12"/>
  <c r="I103" i="12" s="1"/>
  <c r="K104" i="12"/>
  <c r="K103" i="12" s="1"/>
  <c r="O104" i="12"/>
  <c r="Q104" i="12"/>
  <c r="Q103" i="12" s="1"/>
  <c r="V104" i="12"/>
  <c r="V103" i="12" s="1"/>
  <c r="G109" i="12"/>
  <c r="I109" i="12"/>
  <c r="K109" i="12"/>
  <c r="M109" i="12"/>
  <c r="O109" i="12"/>
  <c r="Q109" i="12"/>
  <c r="V109" i="12"/>
  <c r="G111" i="12"/>
  <c r="I111" i="12"/>
  <c r="K111" i="12"/>
  <c r="M111" i="12"/>
  <c r="O111" i="12"/>
  <c r="Q111" i="12"/>
  <c r="V111" i="12"/>
  <c r="G113" i="12"/>
  <c r="O113" i="12"/>
  <c r="G114" i="12"/>
  <c r="M114" i="12" s="1"/>
  <c r="M113" i="12" s="1"/>
  <c r="I114" i="12"/>
  <c r="I113" i="12" s="1"/>
  <c r="K114" i="12"/>
  <c r="K113" i="12" s="1"/>
  <c r="O114" i="12"/>
  <c r="Q114" i="12"/>
  <c r="Q113" i="12" s="1"/>
  <c r="V114" i="12"/>
  <c r="V113" i="12" s="1"/>
  <c r="AE117" i="12"/>
  <c r="I20" i="1"/>
  <c r="I19" i="1"/>
  <c r="I18" i="1"/>
  <c r="I17" i="1"/>
  <c r="I16" i="1"/>
  <c r="I71" i="1"/>
  <c r="J70" i="1" s="1"/>
  <c r="F44" i="1"/>
  <c r="G44" i="1"/>
  <c r="G25" i="1" s="1"/>
  <c r="A25" i="1" s="1"/>
  <c r="H43" i="1"/>
  <c r="I43" i="1" s="1"/>
  <c r="H42" i="1"/>
  <c r="I42" i="1" s="1"/>
  <c r="H41" i="1"/>
  <c r="I41" i="1" s="1"/>
  <c r="H40" i="1"/>
  <c r="H39" i="1"/>
  <c r="I39" i="1" s="1"/>
  <c r="I44" i="1" s="1"/>
  <c r="J65" i="1" l="1"/>
  <c r="J57" i="1"/>
  <c r="J59" i="1"/>
  <c r="J61" i="1"/>
  <c r="J67" i="1"/>
  <c r="J56" i="1"/>
  <c r="J69" i="1"/>
  <c r="J58" i="1"/>
  <c r="J63" i="1"/>
  <c r="J55" i="1"/>
  <c r="J60" i="1"/>
  <c r="J62" i="1"/>
  <c r="J64" i="1"/>
  <c r="J66" i="1"/>
  <c r="J68" i="1"/>
  <c r="G26" i="1"/>
  <c r="A26" i="1"/>
  <c r="G28" i="1"/>
  <c r="G23" i="1"/>
  <c r="H44" i="1"/>
  <c r="M207" i="13"/>
  <c r="M16" i="13"/>
  <c r="M250" i="13"/>
  <c r="M287" i="13"/>
  <c r="AF314" i="13"/>
  <c r="G287" i="13"/>
  <c r="M270" i="13"/>
  <c r="M269" i="13" s="1"/>
  <c r="G266" i="13"/>
  <c r="G250" i="13"/>
  <c r="G207" i="13"/>
  <c r="G8" i="13"/>
  <c r="M33" i="13"/>
  <c r="M28" i="13" s="1"/>
  <c r="M24" i="12"/>
  <c r="M92" i="12"/>
  <c r="M84" i="12" s="1"/>
  <c r="M82" i="12"/>
  <c r="M81" i="12" s="1"/>
  <c r="M44" i="12"/>
  <c r="J43" i="1"/>
  <c r="J41" i="1"/>
  <c r="J39" i="1"/>
  <c r="J44" i="1" s="1"/>
  <c r="J42" i="1"/>
  <c r="I21" i="1"/>
  <c r="J28" i="1"/>
  <c r="J26" i="1"/>
  <c r="G38" i="1"/>
  <c r="F38" i="1"/>
  <c r="J23" i="1"/>
  <c r="J24" i="1"/>
  <c r="J25" i="1"/>
  <c r="J27" i="1"/>
  <c r="E24" i="1"/>
  <c r="E26" i="1"/>
  <c r="J71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Marcel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Marcel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<sst xmlns="http://schemas.openxmlformats.org/spreadsheetml/2006/main" count="1887" uniqueCount="594">
  <si>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</si>
  <si>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</si>
  <si>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</si>
  <si>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</si>
  <si>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</si>
  <si>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</si>
  <si>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</si>
  <si>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</si>
  <si>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</si>
  <si>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</si>
  <si>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</si>
  <si>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</si>
  <si>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</si>
  <si>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</si>
  <si>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</si>
  <si>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</si>
  <si>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</si>
  <si>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</si>
  <si>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</si>
  <si>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</si>
  <si>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</si>
  <si>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</si>
  <si>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</si>
  <si>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</si>
  <si>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</si>
  <si>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</si>
  <si>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</si>
  <si>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</si>
  <si>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</si>
  <si>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</si>
  <si>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</si>
  <si>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</si>
  <si>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</si>
  <si>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</si>
  <si>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</si>
  <si>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</si>
  <si>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</si>
  <si>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</si>
  <si>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</si>
  <si>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</si>
  <si>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</si>
  <si>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</si>
  <si>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</si>
  <si>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2025007</t>
  </si>
  <si>
    <t>Stavební úpravy objetku čp. 1071_Česká Třebová</t>
  </si>
  <si>
    <t>Stavba</t>
  </si>
  <si>
    <t>Stavební objekt</t>
  </si>
  <si>
    <t>01</t>
  </si>
  <si>
    <t xml:space="preserve">Rekonstrukce střešní krytiny </t>
  </si>
  <si>
    <t xml:space="preserve">Lešení a přípravné práce </t>
  </si>
  <si>
    <t>02</t>
  </si>
  <si>
    <t>Celkem za stavbu</t>
  </si>
  <si>
    <t>CZK</t>
  </si>
  <si>
    <t>#POPS</t>
  </si>
  <si>
    <t>Popis stavby: 2025007 - Stavební úpravy objetku čp. 1071_Česká Třebová</t>
  </si>
  <si>
    <t>#POPO</t>
  </si>
  <si>
    <t xml:space="preserve">Popis objektu: 01 - Rekonstrukce střešní krytiny </t>
  </si>
  <si>
    <t>#POPR</t>
  </si>
  <si>
    <t xml:space="preserve">Popis rozpočtu: 01 - Lešení a přípravné práce </t>
  </si>
  <si>
    <t xml:space="preserve">Popis rozpočtu: 02 - Rekonstrukce střešní krytiny </t>
  </si>
  <si>
    <t>Rekapitulace dílů</t>
  </si>
  <si>
    <t>Typ dílu</t>
  </si>
  <si>
    <t>2</t>
  </si>
  <si>
    <t>Základy a zvláštní zakládání</t>
  </si>
  <si>
    <t>416</t>
  </si>
  <si>
    <t>Podhledy a mezistropy montované lehké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</si>
  <si>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</si>
  <si>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</si>
  <si>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</si>
  <si>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</si>
  <si>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</si>
  <si>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</si>
  <si>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</si>
  <si>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</si>
  <si>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728</t>
  </si>
  <si>
    <t>Vzduchotechnika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</si>
  <si>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</si>
  <si>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</si>
  <si>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</si>
  <si>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</si>
  <si>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</si>
  <si>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</si>
  <si>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</si>
  <si>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</si>
  <si>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</si>
  <si>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truhlářské, okna a dveře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</si>
  <si>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</si>
  <si>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</si>
  <si>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</si>
  <si>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</si>
  <si>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</si>
  <si>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</si>
  <si>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</si>
  <si>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</si>
  <si>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</si>
  <si>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</si>
  <si>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</si>
  <si>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</si>
  <si>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</si>
  <si>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</si>
  <si>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</si>
  <si>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</si>
  <si>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</si>
  <si>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</si>
  <si>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</si>
  <si>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</si>
  <si>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</si>
  <si>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</si>
  <si>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</si>
  <si>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</si>
  <si>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</si>
  <si>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</si>
  <si>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</si>
  <si>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</si>
  <si>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</si>
  <si>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</si>
  <si>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</si>
  <si>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</si>
  <si>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</si>
  <si>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</si>
  <si>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</si>
  <si>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</si>
  <si>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</si>
  <si>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</si>
  <si>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289971211R00</t>
  </si>
  <si>
    <t>Zřízení vrstvy z geotextilie na upraveném povrchu sklon do 1:5, šířka od 0 do 3 m</t>
  </si>
  <si>
    <t>m2</t>
  </si>
  <si>
    <t>800-2</t>
  </si>
  <si>
    <t>RTS 24/ II</t>
  </si>
  <si>
    <t>Práce</t>
  </si>
  <si>
    <t>Běžná</t>
  </si>
  <si>
    <t>POL1_</t>
  </si>
  <si>
    <t>Ochrana terénu a podkladních vrstev pod lešením - pás široký 2,0 m : (98,97-8,15)*2,0</t>
  </si>
  <si>
    <t>VV</t>
  </si>
  <si>
    <t>valbová střecha jižního křídla : 8,15/cosx(45)*2,0</t>
  </si>
  <si>
    <t>69370505R</t>
  </si>
  <si>
    <t>Geosyntetika typ: geotextilie; netkaná; materiál: PES; tl (2 kPa) = 3,2 mm; plošná hmotnost = 300 g/m2; Pevnost v tahu podélně = 12,0 kN/m; Pevnost v tahu příčně = 16,0 kN/m</t>
  </si>
  <si>
    <t>SPCM</t>
  </si>
  <si>
    <t>Specifikace</t>
  </si>
  <si>
    <t>POL3_</t>
  </si>
  <si>
    <t>Odkaz na mn. položky pořadí 1 : 204,69168*1,15</t>
  </si>
  <si>
    <t>ocharana plochých střech : -111,45</t>
  </si>
  <si>
    <t>69370528R</t>
  </si>
  <si>
    <t>Geosyntetika typ: geotextilie; netkaná; materiál: PP; tl (2 kPa) = 5,5 mm; plošná hmotnost = 800 g/m2; Pevnost v tahu podélně = 53,0 kN/m; Pevnost v tahu příčně = 75,0 kN/m</t>
  </si>
  <si>
    <t>ocharana plochých střech : (42,155+6,3)*2,0*1,15</t>
  </si>
  <si>
    <t>612401191RT2</t>
  </si>
  <si>
    <t>Omítky malých ploch vnitřních stěn do 0,09 m2, vápennou štukovou omítkou</t>
  </si>
  <si>
    <t>kus</t>
  </si>
  <si>
    <t>801-4</t>
  </si>
  <si>
    <t>jakoukoliv maltou, z pomocného pracovního lešení o výšce podlahy do 1900 mm a pro zatížení do 1,5 kPa,</t>
  </si>
  <si>
    <t>SPI</t>
  </si>
  <si>
    <t>Zapravení otvorů ve fasádě po kotvení lešení : 66</t>
  </si>
  <si>
    <t>Začátek provozního součtu</t>
  </si>
  <si>
    <t xml:space="preserve">  Plocha lešení 1562,46 m2; předpokládané kotvení lešení v rastru 5x5 m : 1652,45/(5*5)</t>
  </si>
  <si>
    <t>Konec provozního součtu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</si>
  <si>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</si>
  <si>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</si>
  <si>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</si>
  <si>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</si>
  <si>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Včetně kotvení lešení.</t>
  </si>
  <si>
    <t>POP</t>
  </si>
  <si>
    <t xml:space="preserve">Hlavní budovy - do úrovně 13,72 m : </t>
  </si>
  <si>
    <t>Západní fasáda : (-0,55+3,875+8,36+1,5+4,32+1,5)*(14,05+14,41)/2+(8,36+4,295-0,55)*(14,41+14,97)/2</t>
  </si>
  <si>
    <t>Západní fasáda vikýře : (14,905+1,0*2+2,295*2)*3,13</t>
  </si>
  <si>
    <t>Jižní fasáda : (14,865-0,55*2)*(14,97+15,63)/2-(8,15*(5,17+5,54)/2+8,15*4,1/2)</t>
  </si>
  <si>
    <t>Mezisoučet</t>
  </si>
  <si>
    <t>Východní fasáda : (-0,55+3,34+0,87+3,01+1,55+3,15+3,215+3,0)*(15,63+15,1)/2</t>
  </si>
  <si>
    <t>(15,35-0,55*2)*15,1-4,02*4,64</t>
  </si>
  <si>
    <t>(3,0+2,54+3,495-0,55+8,465-0,55*2)*10,55+(8,465-0,55*2)*3,91/2</t>
  </si>
  <si>
    <t>Východní fasáda vikýře : (15,35+6,255*2+1,0*2)*3,6</t>
  </si>
  <si>
    <t>Severní fasáda : (14,635-0,55*2)*(10,26+10,55)/2</t>
  </si>
  <si>
    <t>Odečtení plochy s konzolovým lešením - vymezeno plochými střechami : -(14,635*(10,26+10,55)/2+(8,465+3,495+2,54+3,0)*10,55+4,02*10,1)</t>
  </si>
  <si>
    <t xml:space="preserve">  pomocná délka konzolového lešení : (14,635+8,465+3,495+2,54+3,0+4,02)</t>
  </si>
  <si>
    <t>941941292R00</t>
  </si>
  <si>
    <t>Montáž lešení lehkého pracovního řadového s podlahami příplatek za každý další i započatý měsíc použití lešení  šířky od 1,00 do 1,20 m a výšky přes 10 do 30 m</t>
  </si>
  <si>
    <t xml:space="preserve">Pronájem lešení na 2 měsíce : </t>
  </si>
  <si>
    <t>Odkaz na mn. položky pořadí 5 : 1184,95200*2</t>
  </si>
  <si>
    <t>941941832R00</t>
  </si>
  <si>
    <t>Demontáž lešení lehkého řadového s podlahami šířky od 0,8 do 1 m, výšky přes 10 do 30 m</t>
  </si>
  <si>
    <t>Odkaz na mn. položky pořadí 5 : 1184,95200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</si>
  <si>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</si>
  <si>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</si>
  <si>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</si>
  <si>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</si>
  <si>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Odkaz na mn. položky pořadí 6 : 2369,90400</t>
  </si>
  <si>
    <t>944944081R00</t>
  </si>
  <si>
    <t xml:space="preserve">Demontáž ochranné sítě z umělých vláken </t>
  </si>
  <si>
    <t>945943001R00</t>
  </si>
  <si>
    <t>Montáž závěsného lešení konzolového na chemické kotvy, průchozí šířka do 1 m, výška zábradlí 1,5 m</t>
  </si>
  <si>
    <t>m</t>
  </si>
  <si>
    <t>Indiv</t>
  </si>
  <si>
    <t>horolezeckým způsobem pro montážní a údržbové práce na střechách, věžích, pro budování nástaveb na panelové domy, při stavbách a opravách komínů a říms, montáží podbití, instalaci reklam</t>
  </si>
  <si>
    <t>Konzolové lešení nad plochými střechami : 36,155</t>
  </si>
  <si>
    <t>945943091R00</t>
  </si>
  <si>
    <t>Montáž závěsného lešení konzolového Pronájem konzolového lešení za den</t>
  </si>
  <si>
    <t>Pronájem lešení na 2 měsíce : 36,15*60</t>
  </si>
  <si>
    <t>945943801R00</t>
  </si>
  <si>
    <t>Demontáž závěsného lešení konzolového šířka do 1 m, výška zábradlí 1,5 m</t>
  </si>
  <si>
    <t>horolezeckým způsobem</t>
  </si>
  <si>
    <t>941941042R00.V1</t>
  </si>
  <si>
    <t>Příplatek za rozšiřující konzoly v posledním patře lešení</t>
  </si>
  <si>
    <t>Vlastní</t>
  </si>
  <si>
    <t>Přístřešek na západní straně : 6,3+1,0*2</t>
  </si>
  <si>
    <t>945943001R00.V1</t>
  </si>
  <si>
    <t>Montáž rozšiřujících konzol v posledním patře lešení</t>
  </si>
  <si>
    <t xml:space="preserve">Realizace konzolového lešení v místě hlavní římsy v úrovni +13,72 m : </t>
  </si>
  <si>
    <t>Pomocný výpočet obvodu střechy v místě hlavní římsy : 87,245+10,15-0,6*2+2,775</t>
  </si>
  <si>
    <t xml:space="preserve">  Střecha hlavní římsy po obvodu celého domu - pomocný výpočet : 3,875+8,36+1,5*2+4,32+8,36+4,295+14,865+3,34+0,87+3,01+1,55+3,15+3,215+3,0+(15,35-10,15+0,6*2)+3,0+2,54+3,495+(2,7+0,6)*2</t>
  </si>
  <si>
    <t>945943091R00.V1</t>
  </si>
  <si>
    <t>Pronájem konzolového lešení - den</t>
  </si>
  <si>
    <t>Pronájem lešení na 2 měsíce : 98,97*60</t>
  </si>
  <si>
    <t>945943801R00.V1</t>
  </si>
  <si>
    <t>Demontáž rozšiřujících konzol v posledním patře lešení</t>
  </si>
  <si>
    <t>Prvek umožňující se vyhnutí římsy</t>
  </si>
  <si>
    <t>Odkaz na mn. položky pořadí 15 : 98,97000</t>
  </si>
  <si>
    <t>975043121R00</t>
  </si>
  <si>
    <t>Jednořadové podchycení stropů pro osazení nosníků pro osazení nosníků do výšky podchycení 3,5 m  při zatížení hmotnosti přes 750 do 1000 kg/m</t>
  </si>
  <si>
    <t>801-3</t>
  </si>
  <si>
    <t>Podchycení stávající přístřešku u vstupu na severní straně - podchycení ve třech řadách : (2,9+0,5*2)*3</t>
  </si>
  <si>
    <t>975048121R00</t>
  </si>
  <si>
    <t>Jednořadové podchycení stropů pro osazení nosníků příplatek k ceně za dřevení za každý další 1 m výšky podchycení přes 3,5 m  při zatížení hmotnosti přes 750 do 1000 kg/m</t>
  </si>
  <si>
    <t>998011002R00</t>
  </si>
  <si>
    <t>Přesun hmot pro budovy s nosnou konstrukcí zděnou výšky přes 6 do 12 m</t>
  </si>
  <si>
    <t>t</t>
  </si>
  <si>
    <t>801-1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</si>
  <si>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</si>
  <si>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</si>
  <si>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</si>
  <si>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762332110R00</t>
  </si>
  <si>
    <t>Vázané konstrukce krovů montáž  střech pultových, sedlových, valbových, stanových čtvercového nebo obdélníkového půdorysu z řeziva, průřezové plochy do 120 cm2</t>
  </si>
  <si>
    <t>800-762</t>
  </si>
  <si>
    <t xml:space="preserve">Jižní křídlo s valbovou střechou - vytvoření vodorovných ploch pro osazení lešení : </t>
  </si>
  <si>
    <t>vodorovné trámy 10x10 cm délky 2,0 m po 1,0 m : ((0,35+3,73)*2/cosx(45))/1,0*2,0</t>
  </si>
  <si>
    <t>762341210R00</t>
  </si>
  <si>
    <t xml:space="preserve">Montáž bednění střech rovných o sklonu do 60° z prken hrubých na sraz tloušťky do 32 mm včetně vyřezání otvorů ,  </t>
  </si>
  <si>
    <t>bednění pro vytvoření malých vodorovných ploch pro realizaci lešení (50% plochy) : ((0,35+3,73)*2/cosx(45))*2,0*0,5</t>
  </si>
  <si>
    <t>762395000R00</t>
  </si>
  <si>
    <t>Spojovací a ochranné prostředky svory, prkna, hřebíky, pásová ocel, vruty, impregnace</t>
  </si>
  <si>
    <t>m3</t>
  </si>
  <si>
    <t>prkno tl. 24 mm : 0,305/1,1</t>
  </si>
  <si>
    <t>Jižní křídlo s valbovou střechou - vytvoření vodorovných ploch pro osazení lešení; vodorovné trámy 10x10 cm délky 2,0 m po 1,0 m : 0,254/1,1</t>
  </si>
  <si>
    <t>60512521R</t>
  </si>
  <si>
    <t>Prkno dřevina: jehličnatá; jakost: I; opracování: prizmované; š = 150 mm</t>
  </si>
  <si>
    <t>11,54*0,024</t>
  </si>
  <si>
    <t>Koeficient prořez, ztratné, přesahy: 0,1</t>
  </si>
  <si>
    <t>605157099R</t>
  </si>
  <si>
    <t>Hranolek dřevina: SM</t>
  </si>
  <si>
    <t>vodorovné trámy 10x10 cm délky 2,0 m po 1,0 m : 23,08*0,1*0,1*1,1</t>
  </si>
  <si>
    <t>998762102R00</t>
  </si>
  <si>
    <t>Přesun hmot pro konstrukce tesařské v objektech výšky do 12 m</t>
  </si>
  <si>
    <t>50 m vodorovně</t>
  </si>
  <si>
    <t>763614121RT1</t>
  </si>
  <si>
    <t>Montáž podlahy, z desek tl. do 18 mm, na sraz, sponkováním, bez dodávky desky</t>
  </si>
  <si>
    <t>800-763</t>
  </si>
  <si>
    <t>vč. dodávky a montáže spojovacího materiálu</t>
  </si>
  <si>
    <t xml:space="preserve">Položení bednící desek na plochou střechu v místě lešení - roznesení zatížení : </t>
  </si>
  <si>
    <t>Hlavní plochá střecha na severní a východní straně : 36,50*2,6</t>
  </si>
  <si>
    <t>Přístřešek na západní straně : 6,3*2,0</t>
  </si>
  <si>
    <t>60726016.AR.V1</t>
  </si>
  <si>
    <t>Pronájem desky bednicí lepené třívrstvá 21×500×2 000 mm žlutá</t>
  </si>
  <si>
    <t>Položení bednící desek na plochou střechu v místě lešení - roznesení zatížení - doba pronájmu 60 dní : 107,5*1,1*60</t>
  </si>
  <si>
    <t>998763101R00</t>
  </si>
  <si>
    <t>Přesun hmot dřevostaveb v objektech výšky do 6 m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</si>
  <si>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</si>
  <si>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</si>
  <si>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</si>
  <si>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</si>
  <si>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</si>
  <si>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</si>
  <si>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SUM</t>
  </si>
  <si>
    <t>END</t>
  </si>
  <si>
    <t>342265132RT7</t>
  </si>
  <si>
    <t>Úprava podkroví sádrokartonem na plochách vodorovných na ocelový rošt 1x deska, tloušťky 12,5 mm, impregnovaná, bez izolace, Deska sádrokartonová voděodolná; H2; tl = 12,5 mm</t>
  </si>
  <si>
    <t>deskami ze sádrokartonu tl. 12,5 mm, s případně vloženou tepelnou izolací a parotěsnou zábranou,</t>
  </si>
  <si>
    <t>zapravení špalet po výměně střešních oken : (0,78+1,4)*2*0,3*5+(0,66+0,98)*2*0,3</t>
  </si>
  <si>
    <t>342265998RT1</t>
  </si>
  <si>
    <t>Příplatky k úpravě podkroví sádrokartonem pro plochy do 2 m2</t>
  </si>
  <si>
    <t>728618211R00</t>
  </si>
  <si>
    <t>Montáž ventilační turbíny s dodávkou, průměr 305 mm, provedení hliník - bezbarvé</t>
  </si>
  <si>
    <t>800-728</t>
  </si>
  <si>
    <t>Odvětrání střechy : 10</t>
  </si>
  <si>
    <t>Předpokládá se výměna poškozených prken bednění v množství 15% z plochy střechy : 136,32</t>
  </si>
  <si>
    <t>762341811R00</t>
  </si>
  <si>
    <t>Demontáž bednění a laťování bednění střech rovných, obloukových, o sklonu do 60 stupňů včetně všech nadstřešních konstrukcí z prken hrubých</t>
  </si>
  <si>
    <t>Předpokládá se výměna poškozených prken bednění v množství 15% z plochy střechy : 908,80*0,15</t>
  </si>
  <si>
    <t>Předpokládá se výměna poškozených prken bednění v množství 15% z plochy střechy : 3,27</t>
  </si>
  <si>
    <t>Předpokládá se výměna poškozených prken bednění v množství 15% z plochy střechy : 136,32*0,024</t>
  </si>
  <si>
    <t>998762103R00</t>
  </si>
  <si>
    <t>Přesun hmot pro konstrukce tesařské v objektech výšky do 24 m</t>
  </si>
  <si>
    <t>764359213R00</t>
  </si>
  <si>
    <t>Žlaby z pozinkovaného plechu výroba a montáž doplňků žlabů - kotlík kónický  pro trouby přes 125 do D 150 mm</t>
  </si>
  <si>
    <t>800-764</t>
  </si>
  <si>
    <t>Hlavní střechy : 10</t>
  </si>
  <si>
    <t>vikýře : 8</t>
  </si>
  <si>
    <t>jižní křídlo s valbovou střechou : 2</t>
  </si>
  <si>
    <t>764811222R00</t>
  </si>
  <si>
    <t xml:space="preserve">Krytina hladká z šablon do 0,2 m2, z pozinkovaného lakovaného plechu, sklon střechy od 30° do 45°, dodávka a montáž </t>
  </si>
  <si>
    <t>s úpravou krytiny u okapů, prostupů a výčnělků</t>
  </si>
  <si>
    <t>Ocelová střešní krytina z pozinkovaných plechů tl. 0,5 mm, 5 kg/m2. Povrchová úprava Purmat 50 um, barva višňová RR 028, záruka 40 let.</t>
  </si>
  <si>
    <t>Skladba střechy SS1 a SS3 - šablona, sklon 45° : 603,54</t>
  </si>
  <si>
    <t>764811245RT1</t>
  </si>
  <si>
    <t xml:space="preserve">Krytina hladká ze svitků š. 1000 mm, z pozinkovaného lakovaného plechu, sklon střechy do 45°, plocha střechy přes 25 m2, dodávka a montáž </t>
  </si>
  <si>
    <t>Dodávka a montáž podkladní lepenky, naohýbaného a upraveného svitku včetně spojovacích prostředků a zednické výpomoci.</t>
  </si>
  <si>
    <t>Obloukový vikýř na západní straně : 2,99*2,48</t>
  </si>
  <si>
    <t xml:space="preserve">  pomocný výpočet délky oblouku, měřeno elektronicky : 2,79+0,1*2</t>
  </si>
  <si>
    <t>764812220R00</t>
  </si>
  <si>
    <t xml:space="preserve">Oplechování  okapů střech z tvrdé krytiny, z lakovaného pozinkovaného plechu, rš 330 mm, dodávka a montáž </t>
  </si>
  <si>
    <t>včetně zhotovení rohů, spojů a dilatací</t>
  </si>
  <si>
    <t>Plech tl. 0,6 mm, povrchová úprava Purmat 50 um, barva višňová RR 028, záruka 40 let.</t>
  </si>
  <si>
    <t>K.06 : 118</t>
  </si>
  <si>
    <t>K.07 : 100</t>
  </si>
  <si>
    <t>764812650R00</t>
  </si>
  <si>
    <t xml:space="preserve">Oplechování  říms, z lakovaného pozinkovaného plechu, rš 330 mm, dodávka a montáž </t>
  </si>
  <si>
    <t xml:space="preserve">Oplechování říms ze spodní strany vikýřů : </t>
  </si>
  <si>
    <t>K.31 - východní vikýř : (15,35+6,27*2)</t>
  </si>
  <si>
    <t>K.32 - západní vikýř : (14,905+2,295*2)</t>
  </si>
  <si>
    <t>764817118R00</t>
  </si>
  <si>
    <t xml:space="preserve">Oplechování  zdí (atik), z lakovaného pozinkovaného plechu, rš 180 mm, dodávka a montáž </t>
  </si>
  <si>
    <t xml:space="preserve">napojení střechy na zdivo (fasádu)_ K.13 a K.14 - KRYCÍ LIŠTA : </t>
  </si>
  <si>
    <t>východní vikýř : (2,7+6,255/cosx(45))*2</t>
  </si>
  <si>
    <t>SV štítová stěna : 2,7*2</t>
  </si>
  <si>
    <t>Západní vikýř : 14,905+2,295/cosx(45)*2</t>
  </si>
  <si>
    <t>napojení valbové střechy jižního křídla na obvodovou stěnu : (0,35+3,73)/cosx(45)*2</t>
  </si>
  <si>
    <t>764817133R00</t>
  </si>
  <si>
    <t xml:space="preserve">Oplechování  zdí (atik), z lakovaného pozinkovaného plechu, rš 330 mm, dodávka a montáž </t>
  </si>
  <si>
    <t xml:space="preserve">napojení střechy na zdivo (fasádu)_ K.13 a K.14 : </t>
  </si>
  <si>
    <t>východní vikýř : 23,09</t>
  </si>
  <si>
    <t>SV štítová stěna : 5,4</t>
  </si>
  <si>
    <t>Západní vikýř : 21,40</t>
  </si>
  <si>
    <t>napojení valbové střechy jižního křídla na obvodovou stěnu : 11,54</t>
  </si>
  <si>
    <t>k.12 : 10</t>
  </si>
  <si>
    <t>764817138R00</t>
  </si>
  <si>
    <t xml:space="preserve">Oplechování  zdí (atik), z lakovaného pozinkovaného plechu, rš 380 mm, dodávka a montáž </t>
  </si>
  <si>
    <t>K.11 : 10</t>
  </si>
  <si>
    <t>764817153R00</t>
  </si>
  <si>
    <t xml:space="preserve">Oplechování  zdí (atik), z lakovaného pozinkovaného plechu, rš 530 mm, dodávka a montáž </t>
  </si>
  <si>
    <t>K.15 : 3</t>
  </si>
  <si>
    <t>764819214R00</t>
  </si>
  <si>
    <t>Odpadní trouby kruhové, průměr 150 mm, z lakovaného pozinkovaného plechu,  , dodávka a montáž, Tyč ocelová válcovaná za tepla průřez: kruhový; značka: S235JR (1.0038); d = 10 mm</t>
  </si>
  <si>
    <t>Položka je kalkulována včetně nákladů na dodání zděří, manžet, odboček, kolen, odskoků, výpustí vody a přechodových kusů.</t>
  </si>
  <si>
    <t>Povrchová úprava Purmat 50 um, barva červená RR 028, záruka 40 let.</t>
  </si>
  <si>
    <t xml:space="preserve">K.02 : </t>
  </si>
  <si>
    <t>Odkaz na mn. položky pořadí 31 : 155,85000</t>
  </si>
  <si>
    <t>764815212R00</t>
  </si>
  <si>
    <t>Žlaby podokapní půlkruhové, z lakovaného pozinkovaného plechu, rš 330 mm, dodávka a montáž</t>
  </si>
  <si>
    <t>včetně háků, čel, rohů, rovných hrdel a dilatací</t>
  </si>
  <si>
    <t>včetně háku, čela a spojky.</t>
  </si>
  <si>
    <t xml:space="preserve">K.01 : </t>
  </si>
  <si>
    <t>Odkaz na mn. položky pořadí 27 : 217,35500</t>
  </si>
  <si>
    <t>764814525R00</t>
  </si>
  <si>
    <t>Závětrná lišta  , z lakovaného pozinkovaného plechu, rš 250 mm, dodávka a montáž</t>
  </si>
  <si>
    <t>K.09 - dělící lišta : 1,5</t>
  </si>
  <si>
    <t>764321821R00</t>
  </si>
  <si>
    <t>Demontáž oplechování říms pod nadřímsovým žlabem, rš 500 mm, sklonu přes 30 do 45°</t>
  </si>
  <si>
    <t>764323820R00</t>
  </si>
  <si>
    <t xml:space="preserve">Demontáž oplechování okapů na střechách s živičnou (fóliovou) krytinou, rš 250 mm,  </t>
  </si>
  <si>
    <t>Odkaz na mn. položky pořadí 25 : 217,35500</t>
  </si>
  <si>
    <t>764331861R00</t>
  </si>
  <si>
    <t>Demontáž lemování zdí  na střechách s tvrdou krytinou, rš 660 a 750 mm, sklonu přes 30 do 45°</t>
  </si>
  <si>
    <t>Oplechování atiky severovýchodní štítové zdi_K.11 a K.13 : 5,0*2</t>
  </si>
  <si>
    <t xml:space="preserve">  Pomocný výpočet rozvinuté šířky : 0,1+0,2+0,2+0,2+0,1</t>
  </si>
  <si>
    <t>764342842R00</t>
  </si>
  <si>
    <t>Demontáž ostatních kusových prvků demontáž lemování trub, konzol a držáků s dilatačním kloboučkem  na  hladké a drážkové krytině, průměru přes 100 do 250 mm, sklonu přes 30 do 45°</t>
  </si>
  <si>
    <t>stávající odvětrání prostupující střechou : 12+3</t>
  </si>
  <si>
    <t>764343882R00</t>
  </si>
  <si>
    <t>Demontáž ostatních kusových prvků demontáž lemování trub s dilatačním kloboučkem ze dvou dílů  průměru přes 900 do 1 000 mm, sklonu přes 30 do 45°</t>
  </si>
  <si>
    <t>Stávající vzduchotechnika - obdélníkový průřez : 5</t>
  </si>
  <si>
    <t>764351837R00</t>
  </si>
  <si>
    <t>Demontáž žlabů háků,  , sklonu přes 30 do 45°</t>
  </si>
  <si>
    <t>Předpokládá se osová vzdálenost podpor pro ukotvení háků 0,9 m : 242</t>
  </si>
  <si>
    <t xml:space="preserve">  Pomocný výpočet počtu ks : 217,35/0,9</t>
  </si>
  <si>
    <t>764352811R00</t>
  </si>
  <si>
    <t>Demontáž žlabů podokapních půlkruhových rovných, rš 330 mm, sklonu přes 30 do 45°</t>
  </si>
  <si>
    <t>Střecha hlavní římsy po obvodu celého domu : 3,875+8,36+1,5*2+4,32+8,36+4,295+14,865+3,34+0,87+3,01+1,55+3,15+3,215+3,0+(15,35-10,15+0,6*2)+3,0+2,54+3,495+(2,7+0,6)*2</t>
  </si>
  <si>
    <t>západní vikýř hlavní střechy : (14,905+2,295*2)*2</t>
  </si>
  <si>
    <t>východní vikýře hlavní střechy - měděnné oplechování : (15,35+6,225*2)*2</t>
  </si>
  <si>
    <t>Nízké jižní křídlo s valbovou střechou : (13,685*2+8,15)</t>
  </si>
  <si>
    <t>764359811R00</t>
  </si>
  <si>
    <t>Demontáž žlabů kotlíku kónického,  , sklonu přes 30 do 45°</t>
  </si>
  <si>
    <t>764430840R00</t>
  </si>
  <si>
    <t>Demontáž oplechování zdí a nadezdívek rš od 330 do 500 mm</t>
  </si>
  <si>
    <t>764453844R00</t>
  </si>
  <si>
    <t>Demontáž odpadních trub nebo součástí kolen horních dvojitých, 120 a 150 mm</t>
  </si>
  <si>
    <t>Střecha hlavní římsy po obvodu celého domu : 10</t>
  </si>
  <si>
    <t>západní vikýř hlavní střechy : 2</t>
  </si>
  <si>
    <t>východní vikýře hlavní střechy - měděnné oplechování : 2+2</t>
  </si>
  <si>
    <t>Nízké jižní křídlo s valbovou střechou : 2</t>
  </si>
  <si>
    <t>764454802R00</t>
  </si>
  <si>
    <t>Demontáž odpadních trub nebo součástí trub kruhových , o průměru 120 mm</t>
  </si>
  <si>
    <t>Střecha hlavní římsy po obvodu celého domu : (14,05-0,6+1,0)*2+(14,41+14,97-0,6*2+1,0*2)+(15,63-0,6+1,0)*2+(15,1-0,6+1,0)+(10,1-0,6+1,0)*3</t>
  </si>
  <si>
    <t xml:space="preserve">Jihozápadní vikýř hlavní střechy : </t>
  </si>
  <si>
    <t>Severovýchodní vikýře hlavní střechy - měděnné oplechování : (2,0+0,5*2)*2</t>
  </si>
  <si>
    <t>Nízké jižní křídlo s valbovou střechou : (5,17+0,5+5,54+0,5)</t>
  </si>
  <si>
    <t>764701017RT1.V1</t>
  </si>
  <si>
    <t>Roh 90° okapového žlabu lak. Pz plech, průměr 150 mm, roh vnitřní i vnější,, dodávka a montáž, plech tl. 0,6 mm, povrchová úprava Purmat, barva červená RR 028,</t>
  </si>
  <si>
    <t>K.03 : 17</t>
  </si>
  <si>
    <t>K.05 : 2</t>
  </si>
  <si>
    <t>764701017RT1.V2</t>
  </si>
  <si>
    <t>Roh Atyp okapového žlabu lak. Pz plech, průměr 150 mm, roh vnitřní i vnější, dodávka a montáž, plech tl. 0,6 mm, povrchová úprava Purmat, barva červená RR 028</t>
  </si>
  <si>
    <t>Kalkul</t>
  </si>
  <si>
    <t>K.04 : 5</t>
  </si>
  <si>
    <t>K.05a : 7</t>
  </si>
  <si>
    <t>764892310RS1.V1</t>
  </si>
  <si>
    <t>Falcované tabule, Rapid DeLuxe, na dřevo, lakovaný Pz plech tl. 0,5 mm, barva višňová RR 028</t>
  </si>
  <si>
    <t>Skladba střechy SS2 a SS4 - falcovaná krytina, sklon 16° : 121,75</t>
  </si>
  <si>
    <t>Skladba střechy SS2 a SS4 - falcovaná krytina, sklon 27° : 74,28</t>
  </si>
  <si>
    <t>Mansardová střecha východního vikýře : 40,16</t>
  </si>
  <si>
    <t>Oplechování římsy severovýchodního vikýře r.š. 1340 mm : 26,26</t>
  </si>
  <si>
    <t>Mansardová střecha západního vikýře : 20,47</t>
  </si>
  <si>
    <t>Oplechování římsy západního vikýře r.š. 1460 mm : 22,24</t>
  </si>
  <si>
    <t>764892311RS1.V1</t>
  </si>
  <si>
    <t>Hřebenáč a nároží  rovné dle projektové dokumentace, povrchová úprava lakovaný Pz plech, včetně všech systémových doplňků</t>
  </si>
  <si>
    <t>včetně koncovek, těsnění a spojovacích prvků. Plech tl. 0,6 mm, povrchová úprava Purmat 50 um, barva višňová RR 028, záruka 40 let.</t>
  </si>
  <si>
    <t xml:space="preserve">K.10 : </t>
  </si>
  <si>
    <t>Hřeben : (7,01+23,25+3,63+9,81)</t>
  </si>
  <si>
    <t>Nároží - sklon 45° : (2,07+8,12+2,25+5,7+3,5+3,7*2+5,77*2)/cosx(45)</t>
  </si>
  <si>
    <t>Nároží - sklon 27° : (7,98*2+1,05*2+0,85*8)/cosx(27)</t>
  </si>
  <si>
    <t>Nároží - sklon 16° : (11,24*2+1,45*2)/cosx(45)</t>
  </si>
  <si>
    <t>764892313RS1.V1</t>
  </si>
  <si>
    <t>Úžlabní plech, dle projektové dokumentace, rš 500 mm, povrchová úprava lakovaný Pz plech, včetně všech systémových doplňků úžlabí</t>
  </si>
  <si>
    <t>včetně těsnění, tmelu a spojovacích prvků. Plech tl. 0,6 mm, povrchová úprava Purmat 50 um, barva višňová RR 028, záruka 40 let.</t>
  </si>
  <si>
    <t xml:space="preserve">K.08 : </t>
  </si>
  <si>
    <t>Ověření možství - sklon 45° : (5,78+5,92+5,7+5,93+1,45*2+1,05*2+3,50)/cosx(45)</t>
  </si>
  <si>
    <t>Ověření možství - sklon 27° : (6,49*2)/cosx(27)</t>
  </si>
  <si>
    <t>Ověření možství - sklon 16° : 7,46*2/cosx(16)</t>
  </si>
  <si>
    <t>764892320R00.V1</t>
  </si>
  <si>
    <t>Falcované tabule, příplatek sklon nad 30°</t>
  </si>
  <si>
    <t>764892325R00.V1</t>
  </si>
  <si>
    <t>Komínek odvětrávací, DN 140 až 250  mm, lakovaný Pz plech, dodávka a montáž</t>
  </si>
  <si>
    <t>včetně manžety a spojovacích prostředků. Plech tl. 0,6 mm, povrchová úprava Purmat 50 um, barva višňová RR 028, záruka 40 let.</t>
  </si>
  <si>
    <t>K.17 : 3</t>
  </si>
  <si>
    <t>K.18 : 1</t>
  </si>
  <si>
    <t>K.19 : 4</t>
  </si>
  <si>
    <t>K.20 : 2</t>
  </si>
  <si>
    <t>K.21 : 1</t>
  </si>
  <si>
    <t>K.23 : 3</t>
  </si>
  <si>
    <t>K.33 : 2</t>
  </si>
  <si>
    <t>764892325R00.V2</t>
  </si>
  <si>
    <t>Oplechování zařízení vzduchotechniky, lakovaný Pz plech, dodávka a montáž</t>
  </si>
  <si>
    <t>K.16 : 1</t>
  </si>
  <si>
    <t>K.22 : 4</t>
  </si>
  <si>
    <t>764893127R00.V1</t>
  </si>
  <si>
    <t>Zábrana sněhová dvoutrubková,vč.příslušenství,  délka trubky =2,4 m, dodávka a montáž</t>
  </si>
  <si>
    <t>sada</t>
  </si>
  <si>
    <t>včetně spojovacích prostředků. Barva červená RR 028</t>
  </si>
  <si>
    <t>60</t>
  </si>
  <si>
    <t xml:space="preserve">  Pomocný výpočty délek : </t>
  </si>
  <si>
    <t xml:space="preserve">  Sněhové zábrany K.28 pro falcovanou krytinu : (14,25+5,4*2+13,71+1,7*2+3,0)</t>
  </si>
  <si>
    <t xml:space="preserve">  Sněhové zábrany  K.29 pro krytinu z šablon - měřeno elektronicky z výkresu : (6,55+20,32+35,46+33,32+1,0)</t>
  </si>
  <si>
    <t xml:space="preserve">  Mezisoučet</t>
  </si>
  <si>
    <t xml:space="preserve">  142/2,4</t>
  </si>
  <si>
    <t>764893127R00.V21</t>
  </si>
  <si>
    <t>Dodávka a montáž kotevního bodu pro upevnění na střeše K.30 - střešní plochý hák RX-SH-PL</t>
  </si>
  <si>
    <t>ks</t>
  </si>
  <si>
    <t>včetně spojovacích prostředků a zaškolení obsluhy. Barva červená RR 028</t>
  </si>
  <si>
    <t>764893128R00.V1</t>
  </si>
  <si>
    <t>Dodávka a montáž střešního světlíku, rozměr 600 x 600  mm</t>
  </si>
  <si>
    <t>včetně spojovacích prostředků.</t>
  </si>
  <si>
    <t>765331884R00.V1</t>
  </si>
  <si>
    <t>Prostup pro anténu střechou z lak. PZ plechu</t>
  </si>
  <si>
    <t>Dodávka a montáž kompletu pro anténu.</t>
  </si>
  <si>
    <t>998764103R00</t>
  </si>
  <si>
    <t>Přesun hmot pro konstrukce klempířské v objektech výšky do 24 m</t>
  </si>
  <si>
    <t>765361810R00</t>
  </si>
  <si>
    <t>Demontáž šindelové krytiny do suti</t>
  </si>
  <si>
    <t>800-765</t>
  </si>
  <si>
    <t>Skladba střechy SS1 a SS3 - šablona, sklon 45° : 426,77/cosx(45)</t>
  </si>
  <si>
    <t xml:space="preserve">  Půdorysné plochy střechy měřeny elektronicky : (20,41+51,4+10,95+33,66+33,95)+(33,67+12,33+46,4+10,05+1,51+5,10+2,68+13,67+37,82)+(48,28+16,61+48,28)</t>
  </si>
  <si>
    <t>Skladba střechy SS2 a SS4 - falcovaná krytina, sklon 16° : 117,03/cosx(16)</t>
  </si>
  <si>
    <t xml:space="preserve">  Půdorysné plochy střechy měřeny elektronicky : (22,05+73,01+21,97)</t>
  </si>
  <si>
    <t>Skladba střechy SS2 a SS4 - falcovaná krytina, sklon 27° : 66,18/cosx(27)</t>
  </si>
  <si>
    <t xml:space="preserve">  Půdorysné plochy střechy měřeny elektronicky : (6,38+53,42+6,38)</t>
  </si>
  <si>
    <t>Mansardová střecha východního vikýře : (15,35+6,27*2)*1,44</t>
  </si>
  <si>
    <t>Oplechování římsy východního vikýře r.š. 1340 mm : (0,75+2,7+3,65+2,7)*2*1,34</t>
  </si>
  <si>
    <t>Mansardová střecha západního vikýře : (14,905+2,295*2)*1,05</t>
  </si>
  <si>
    <t>Oplechování římsy západního vikýře r.š. 1460 mm : ((14,905+2,295*2)-4,195)*1,46</t>
  </si>
  <si>
    <t>765799313R00</t>
  </si>
  <si>
    <t>Montáž ostatních konstrukcí na střeše montáž fólie na bednění přibitím, přelepení spojů</t>
  </si>
  <si>
    <t>765799301R00</t>
  </si>
  <si>
    <t>Fólie parotěsné, difúzní a vodotěsné demontáž</t>
  </si>
  <si>
    <t>Odkaz na mn. položky pořadí 43 : 908,79907</t>
  </si>
  <si>
    <t>62822021R.V1</t>
  </si>
  <si>
    <t>Pás asfaltový podkladní pás se spojovací páskou TopSat, tloušťka 1,75 mm, rozměr 1x20 m</t>
  </si>
  <si>
    <t>Odkaz na mn. položky pořadí 45 : 603,54000*1,15</t>
  </si>
  <si>
    <t>67352442R</t>
  </si>
  <si>
    <t>Fólie hladká hydroizolační tl = 0,60 mm; funkce: separační, paropropustná; materiál: PP; povrchová úprava: PP rohož tl. 8 mm</t>
  </si>
  <si>
    <t>Odkaz na mn. položky pořadí 44 : 305,16000*1,15</t>
  </si>
  <si>
    <t>998765103R00</t>
  </si>
  <si>
    <t>Přesun hmot pro krytiny tvrdé v objektech výšky do 24 m</t>
  </si>
  <si>
    <t>766624043R00</t>
  </si>
  <si>
    <t>Montáž střešních oken rozměru 78/140 - 160 cm</t>
  </si>
  <si>
    <t>800-766</t>
  </si>
  <si>
    <t>766624814R00</t>
  </si>
  <si>
    <t>Demontáž střešního okna šířka 780 mm, výška 1480 mm</t>
  </si>
  <si>
    <t>pro následnou výměnu. Včetně demontáže vnějšího lemování a obkladu ostění ze sádrokartonu.</t>
  </si>
  <si>
    <t>Položka neobsahuje náklady na rozkrytí střešní krytiny.</t>
  </si>
  <si>
    <t>611405900R1a</t>
  </si>
  <si>
    <t>Sada zateplovací Velux BDX pro okna rozměru 78x140 cm</t>
  </si>
  <si>
    <t>R-položka</t>
  </si>
  <si>
    <t>POL12_0</t>
  </si>
  <si>
    <t>611408516R11a</t>
  </si>
  <si>
    <t>Okno střešní kyvné Velux Standard 0061Z GLU MK08 78×140 cm, kyvné poplastované okno s dřevěným jádrem</t>
  </si>
  <si>
    <t>Střešní okno kyvné, horní ovládání madlem, dřevěné jádro s bílým polyuretanovým povrchem, oplechování hliníkové, zasklení 61 – ekonomické izolační trojsklo, rozměry 78×140 cm</t>
  </si>
  <si>
    <t>61140906R</t>
  </si>
  <si>
    <t>lemování pro střešní okno lakovaný hliník; střešní krytina profilová; max. výška profilu 45 mm; š. okna 780 mm; h okna 1 400 mm; s drenážním žlábkem; sklon střechy 15 až 90 °</t>
  </si>
  <si>
    <t>611405900R1b</t>
  </si>
  <si>
    <t>Parotěsný límec  Velux BBX pro okna rozměru 78x140 cm</t>
  </si>
  <si>
    <t>611405900R1b1</t>
  </si>
  <si>
    <t>Sada zateplovací Velux BDX pro okna rozměru 66x98 cm</t>
  </si>
  <si>
    <t>611405900R1b11</t>
  </si>
  <si>
    <t>Parotěsný límec  Velux BBX pro okna rozměru  66x98 cm</t>
  </si>
  <si>
    <t>611408516R11b1</t>
  </si>
  <si>
    <t>Okno střešní kyvné Velux Standard 0061Z GLU 66x98 cm, kyvné poplastované okno s dřevěným jádrem</t>
  </si>
  <si>
    <t>Střešní okno kyvné, horní ovládání madlem, dřevěné jádro s bílým polyuretanovým povrchem, oplechování hliníkové, zasklení 61 – ekonomické izolační trojsklo, rozměry 66 x 98 cm</t>
  </si>
  <si>
    <t>61140906R.1B</t>
  </si>
  <si>
    <t>Lemování okna Velux EDW MK06   66x98 cm, pro profilované krytiny do 45 mm</t>
  </si>
  <si>
    <t>998766101R00</t>
  </si>
  <si>
    <t>Přesun hmot pro konstrukce truhlářské v objektech výšky do 6 m</t>
  </si>
  <si>
    <t>RTS 23/ I</t>
  </si>
  <si>
    <t>783782205R00</t>
  </si>
  <si>
    <t>Nátěr tesařských konstrukcí ochranný fungicidní+ biocidní (proti plísním, houbám a hmyzu), dvojnásobný, Hmota nátěrová</t>
  </si>
  <si>
    <t>800-783</t>
  </si>
  <si>
    <t>Předpokládá se výměna poškozených prken bednění v množství 15% z plochy střechy : 136,32*1,1/0,12*(0,12+0,024)*2</t>
  </si>
  <si>
    <t>210220211RT1</t>
  </si>
  <si>
    <t>Montáž jímací tyče na střešní hřeben do dřeva, do 2 m délky tyče, včetně dodávky jímací tyče a dvou držáků</t>
  </si>
  <si>
    <t>210220301RT1</t>
  </si>
  <si>
    <t>Montáž svorky hromosvodové včetně dodávky svorky na okapové žlaby (SO)</t>
  </si>
  <si>
    <t>210220301RT2</t>
  </si>
  <si>
    <t>Montáž svorky hromosvodové včetně dodávky svorky spojovací (SS)</t>
  </si>
  <si>
    <t>210220301RT3</t>
  </si>
  <si>
    <t>Montáž svorky hromosvodové včetně dodávky svorky zkušební (SZ)</t>
  </si>
  <si>
    <t>210220401RT1</t>
  </si>
  <si>
    <t>Označení svodu štítky plastovým, nebo smaltovaným, včetně dodávky štítku</t>
  </si>
  <si>
    <t>650111761RT2</t>
  </si>
  <si>
    <t>Montáž ochranného úhelníku nebo trubky s držáky do zdiva, včetně dodávky ochranného úhelníku dl. 2 m a dvou držáků</t>
  </si>
  <si>
    <t>M65</t>
  </si>
  <si>
    <t>210060241R00.V1</t>
  </si>
  <si>
    <t>Provedení revizních zkoušek DLE ČSN 331500</t>
  </si>
  <si>
    <t>hod</t>
  </si>
  <si>
    <t>210060241R00.V2</t>
  </si>
  <si>
    <t>Podružný materiál</t>
  </si>
  <si>
    <t>210220401RT1.V1</t>
  </si>
  <si>
    <t>Tvarování mont. dílu</t>
  </si>
  <si>
    <t>650111611RT6.V1</t>
  </si>
  <si>
    <t>Montáž svodového vodiče D do 8 mm, včetně drátu AlMgSi, D8 50 mm2 (450g/m), pevně, ocelový drát pozinkovaný</t>
  </si>
  <si>
    <t>650111611RT6.V2</t>
  </si>
  <si>
    <t>Montáž svodového vodiče D do 10 mm, včetně drátu AlMgSi, D8 50 mm2 (620g/m), pevně, ocelový drát pozinkovaný</t>
  </si>
  <si>
    <t>650111611RT6.V3</t>
  </si>
  <si>
    <t>Montáž podpěry vedení, včetně dodávky podpěry PV15 pod hřebenáče PVC</t>
  </si>
  <si>
    <t>650111611RT6.V4</t>
  </si>
  <si>
    <t>Montáž podpěry vedení, včetně dodávky podpěry PV15a pod hřebenáče</t>
  </si>
  <si>
    <t>650111611RT6.V5</t>
  </si>
  <si>
    <t>Montáž podpěry vedení, včetně dodávky podpěry PV1a-20 200mm, do zdiva</t>
  </si>
  <si>
    <t>650111611RT6.V6</t>
  </si>
  <si>
    <t>Montáž podpěry vedení, včetně dodávky podpěry PV21a ploché str. Litina kužel</t>
  </si>
  <si>
    <t>650111761RT2.V1</t>
  </si>
  <si>
    <t>Montáž držáku ochran. úhelníku, včetně dodávky držáku DOUa-20Ms držák úhel. 200 mm Ms</t>
  </si>
  <si>
    <t>650811111R00.V1</t>
  </si>
  <si>
    <t>Demontáž stávajícího zařízení hromosvodu</t>
  </si>
  <si>
    <t>979011111R00</t>
  </si>
  <si>
    <t>Svislá doprava suti a vybouraných hmot za prvé podlaží nad nebo pod základním podlažím</t>
  </si>
  <si>
    <t>Dřevo - bednění střechy : 2,04</t>
  </si>
  <si>
    <t>Asfaltové prkvy - šindel a fólie : 16,52</t>
  </si>
  <si>
    <t>Střešní okna : 0,36</t>
  </si>
  <si>
    <t>Ocelové prkvy - naloženy na kontejner. Likvidaci si zajistí objednatel prací : 2,50</t>
  </si>
  <si>
    <t>979011121R00</t>
  </si>
  <si>
    <t>Svislá doprava suti a vybouraných hmot příplatek za každé další podlaží</t>
  </si>
  <si>
    <t>21,43*3</t>
  </si>
  <si>
    <t>979081111RT3</t>
  </si>
  <si>
    <t>Odvoz suti a vybouraných hmot na skládku do 1 km</t>
  </si>
  <si>
    <t>Včetně naložení na dopravní prostředek a složení na skládku, bez poplatku za skládku.</t>
  </si>
  <si>
    <t>979081121RT3</t>
  </si>
  <si>
    <t>Odvoz suti a vybouraných hmot na skládku příplatek za každý další 1 km</t>
  </si>
  <si>
    <t>Předpokládá se odvoz suti na skládku do Českých Libchav 18 km : (18-1)*18,92</t>
  </si>
  <si>
    <t>979082121R00</t>
  </si>
  <si>
    <t>Vnitrostaveništní doprava suti a vybouraných hmot příplatek k ceně za každých dalších 5 m</t>
  </si>
  <si>
    <t>979990121R00</t>
  </si>
  <si>
    <t>Poplatek za uložení, asfaltové pásy,  , skupina 17 03 02 z Katalogu odpadů</t>
  </si>
  <si>
    <t>979990161R00</t>
  </si>
  <si>
    <t>Poplatek za uložení, dřevo,  , skupina 17 02 01 z Katalogu odpadů</t>
  </si>
  <si>
    <t>kategorie 17 02 01 dřevo</t>
  </si>
  <si>
    <t>979990162R00</t>
  </si>
  <si>
    <t>Poplatek za uložení, dřevo+sklo,  , skupina 17 09 04 z Katalogu odpadů</t>
  </si>
  <si>
    <t>kategorie 17 09 04 smíšené stavební a demoliční odpady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</si>
  <si>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</si>
  <si>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</si>
  <si>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</si>
  <si>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</si>
  <si>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</si>
  <si>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</si>
  <si>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979082111R00</t>
  </si>
  <si>
    <t>Vnitrostaveništní doprava suti a vybouraných hmot do 10 m</t>
  </si>
  <si>
    <t>Včetně případného složení na staveništní deponii. Předpokládá se složení přímo do kontejneru.</t>
  </si>
  <si>
    <t>POL99_8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</si>
</sst>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3" fillId="0" borderId="0" xfId="0" applyNumberFormat="1" applyFont="1" applyBorder="1" applyAlignment="1">
      <alignment horizontal="center" vertical="top" wrapText="1" shrinkToFit="1"/>
    </xf>
    <xf numFmtId="165" fontId="23" fillId="0" borderId="0" xfId="0" applyNumberFormat="1" applyFont="1" applyBorder="1" applyAlignment="1">
      <alignment vertical="top" wrapText="1" shrinkToFit="1"/>
    </xf>
    <xf numFmtId="0" fontId="16" fillId="0" borderId="0" xfId="0" applyNumberFormat="1" applyFont="1" applyBorder="1" applyAlignment="1">
      <alignment vertical="top" wrapText="1"/>
    </xf>
    <xf numFmtId="165" fontId="23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C28" sqref="C28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yJY03ttWcNAmn+OppFqX2Jw26R3nsYFfZzlEUHOfFJWc7ETDPYwspEfEqzkwP8i9NYS7NswiDfECgzMCUswHXg==" saltValue="DYZCt1BvCXRxk12E1FnzQ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G17" sqref="G17:H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8" width="13" customWidth="1"/>
    <col min="9" max="9" width="11.5703125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SUMIF(F55:F70,A16,I55:I70)+SUMIF(F55:F70,"PSU",I55:I70)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SUMIF(F55:F70,A17,I55:I70)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SUMIF(F55:F70,A18,I55:I70)</f>
        <v>0</v>
      </c>
      <c r="J18" s="85"/>
    </row>
    <row r="19" spans="1:10" ht="23.25" customHeight="1" x14ac:dyDescent="0.2">
      <c r="A19" s="194" t="s">
        <v>94</v>
      </c>
      <c r="B19" s="38" t="s">
        <v>27</v>
      </c>
      <c r="C19" s="62"/>
      <c r="D19" s="63"/>
      <c r="E19" s="83"/>
      <c r="F19" s="84"/>
      <c r="G19" s="83"/>
      <c r="H19" s="84"/>
      <c r="I19" s="83">
        <f>SUMIF(F55:F70,A19,I55:I70)</f>
        <v>0</v>
      </c>
      <c r="J19" s="85"/>
    </row>
    <row r="20" spans="1:10" ht="23.25" customHeight="1" x14ac:dyDescent="0.2">
      <c r="A20" s="194" t="s">
        <v>93</v>
      </c>
      <c r="B20" s="38" t="s">
        <v>28</v>
      </c>
      <c r="C20" s="62"/>
      <c r="D20" s="63"/>
      <c r="E20" s="83"/>
      <c r="F20" s="84"/>
      <c r="G20" s="83"/>
      <c r="H20" s="84"/>
      <c r="I20" s="83">
        <f>SUMIF(F55:F70,A20,I55:I70)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01 Pol'!AE117+'01 02 Pol'!AE314</f>
        <v>0</v>
      </c>
      <c r="G39" s="147">
        <f>'01 01 Pol'!AF117+'01 02 Pol'!AF314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'01 01 Pol'!AE117+'01 02 Pol'!AE314</f>
        <v>0</v>
      </c>
      <c r="G41" s="153">
        <f>'01 01 Pol'!AF117+'01 02 Pol'!AF314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47</v>
      </c>
      <c r="C42" s="145" t="s">
        <v>49</v>
      </c>
      <c r="D42" s="145"/>
      <c r="E42" s="145"/>
      <c r="F42" s="156">
        <f>'01 01 Pol'!AE117</f>
        <v>0</v>
      </c>
      <c r="G42" s="148">
        <f>'01 01 Pol'!AF117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50</v>
      </c>
      <c r="C43" s="145" t="s">
        <v>48</v>
      </c>
      <c r="D43" s="145"/>
      <c r="E43" s="145"/>
      <c r="F43" s="156">
        <f>'01 02 Pol'!AE314</f>
        <v>0</v>
      </c>
      <c r="G43" s="148">
        <f>'01 02 Pol'!AF314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/>
      <c r="B44" s="157" t="s">
        <v>51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6" spans="1:10" x14ac:dyDescent="0.2">
      <c r="A46" t="s">
        <v>53</v>
      </c>
      <c r="B46" t="s">
        <v>54</v>
      </c>
    </row>
    <row r="47" spans="1:10" x14ac:dyDescent="0.2">
      <c r="A47" t="s">
        <v>55</v>
      </c>
      <c r="B47" t="s">
        <v>56</v>
      </c>
    </row>
    <row r="48" spans="1:10" x14ac:dyDescent="0.2">
      <c r="A48" t="s">
        <v>57</v>
      </c>
      <c r="B48" t="s">
        <v>58</v>
      </c>
    </row>
    <row r="49" spans="1:10" x14ac:dyDescent="0.2">
      <c r="A49" t="s">
        <v>57</v>
      </c>
      <c r="B49" t="s">
        <v>59</v>
      </c>
    </row>
    <row r="52" spans="1:10" ht="15.75" x14ac:dyDescent="0.25">
      <c r="B52" s="173" t="s">
        <v>60</v>
      </c>
    </row>
    <row r="54" spans="1:10" ht="25.5" customHeight="1" x14ac:dyDescent="0.2">
      <c r="A54" s="175"/>
      <c r="B54" s="178" t="s">
        <v>17</v>
      </c>
      <c r="C54" s="178" t="s">
        <v>5</v>
      </c>
      <c r="D54" s="179"/>
      <c r="E54" s="179"/>
      <c r="F54" s="180" t="s">
        <v>61</v>
      </c>
      <c r="G54" s="180"/>
      <c r="H54" s="180"/>
      <c r="I54" s="180" t="s">
        <v>29</v>
      </c>
      <c r="J54" s="180" t="s">
        <v>0</v>
      </c>
    </row>
    <row r="55" spans="1:10" ht="36.75" customHeight="1" x14ac:dyDescent="0.2">
      <c r="A55" s="176"/>
      <c r="B55" s="181" t="s">
        <v>62</v>
      </c>
      <c r="C55" s="182" t="s">
        <v>63</v>
      </c>
      <c r="D55" s="183"/>
      <c r="E55" s="183"/>
      <c r="F55" s="190" t="s">
        <v>24</v>
      </c>
      <c r="G55" s="191"/>
      <c r="H55" s="191"/>
      <c r="I55" s="191">
        <f>'01 01 Pol'!G8</f>
        <v>0</v>
      </c>
      <c r="J55" s="187" t="str">
        <f>IF(I71=0,"",I55/I71*100)</f>
        <v/>
      </c>
    </row>
    <row r="56" spans="1:10" ht="36.75" customHeight="1" x14ac:dyDescent="0.2">
      <c r="A56" s="176"/>
      <c r="B56" s="181" t="s">
        <v>64</v>
      </c>
      <c r="C56" s="182" t="s">
        <v>65</v>
      </c>
      <c r="D56" s="183"/>
      <c r="E56" s="183"/>
      <c r="F56" s="190" t="s">
        <v>24</v>
      </c>
      <c r="G56" s="191"/>
      <c r="H56" s="191"/>
      <c r="I56" s="191">
        <f>'01 02 Pol'!G8</f>
        <v>0</v>
      </c>
      <c r="J56" s="187" t="str">
        <f>IF(I71=0,"",I56/I71*100)</f>
        <v/>
      </c>
    </row>
    <row r="57" spans="1:10" ht="36.75" customHeight="1" x14ac:dyDescent="0.2">
      <c r="A57" s="176"/>
      <c r="B57" s="181" t="s">
        <v>66</v>
      </c>
      <c r="C57" s="182" t="s">
        <v>67</v>
      </c>
      <c r="D57" s="183"/>
      <c r="E57" s="183"/>
      <c r="F57" s="190" t="s">
        <v>24</v>
      </c>
      <c r="G57" s="191"/>
      <c r="H57" s="191"/>
      <c r="I57" s="191">
        <f>'01 01 Pol'!G17</f>
        <v>0</v>
      </c>
      <c r="J57" s="187" t="str">
        <f>IF(I71=0,"",I57/I71*100)</f>
        <v/>
      </c>
    </row>
    <row r="58" spans="1:10" ht="36.75" customHeight="1" x14ac:dyDescent="0.2">
      <c r="A58" s="176"/>
      <c r="B58" s="181" t="s">
        <v>68</v>
      </c>
      <c r="C58" s="182" t="s">
        <v>69</v>
      </c>
      <c r="D58" s="183"/>
      <c r="E58" s="183"/>
      <c r="F58" s="190" t="s">
        <v>24</v>
      </c>
      <c r="G58" s="191"/>
      <c r="H58" s="191"/>
      <c r="I58" s="191">
        <f>'01 01 Pol'!G24</f>
        <v>0</v>
      </c>
      <c r="J58" s="187" t="str">
        <f>IF(I71=0,"",I58/I71*100)</f>
        <v/>
      </c>
    </row>
    <row r="59" spans="1:10" ht="36.75" customHeight="1" x14ac:dyDescent="0.2">
      <c r="A59" s="176"/>
      <c r="B59" s="181" t="s">
        <v>70</v>
      </c>
      <c r="C59" s="182" t="s">
        <v>71</v>
      </c>
      <c r="D59" s="183"/>
      <c r="E59" s="183"/>
      <c r="F59" s="190" t="s">
        <v>24</v>
      </c>
      <c r="G59" s="191"/>
      <c r="H59" s="191"/>
      <c r="I59" s="191">
        <f>'01 01 Pol'!G77</f>
        <v>0</v>
      </c>
      <c r="J59" s="187" t="str">
        <f>IF(I71=0,"",I59/I71*100)</f>
        <v/>
      </c>
    </row>
    <row r="60" spans="1:10" ht="36.75" customHeight="1" x14ac:dyDescent="0.2">
      <c r="A60" s="176"/>
      <c r="B60" s="181" t="s">
        <v>72</v>
      </c>
      <c r="C60" s="182" t="s">
        <v>73</v>
      </c>
      <c r="D60" s="183"/>
      <c r="E60" s="183"/>
      <c r="F60" s="190" t="s">
        <v>24</v>
      </c>
      <c r="G60" s="191"/>
      <c r="H60" s="191"/>
      <c r="I60" s="191">
        <f>'01 01 Pol'!G81</f>
        <v>0</v>
      </c>
      <c r="J60" s="187" t="str">
        <f>IF(I71=0,"",I60/I71*100)</f>
        <v/>
      </c>
    </row>
    <row r="61" spans="1:10" ht="36.75" customHeight="1" x14ac:dyDescent="0.2">
      <c r="A61" s="176"/>
      <c r="B61" s="181" t="s">
        <v>74</v>
      </c>
      <c r="C61" s="182" t="s">
        <v>75</v>
      </c>
      <c r="D61" s="183"/>
      <c r="E61" s="183"/>
      <c r="F61" s="190" t="s">
        <v>25</v>
      </c>
      <c r="G61" s="191"/>
      <c r="H61" s="191"/>
      <c r="I61" s="191">
        <f>'01 02 Pol'!G13</f>
        <v>0</v>
      </c>
      <c r="J61" s="187" t="str">
        <f>IF(I71=0,"",I61/I71*100)</f>
        <v/>
      </c>
    </row>
    <row r="62" spans="1:10" ht="36.75" customHeight="1" x14ac:dyDescent="0.2">
      <c r="A62" s="176"/>
      <c r="B62" s="181" t="s">
        <v>76</v>
      </c>
      <c r="C62" s="182" t="s">
        <v>77</v>
      </c>
      <c r="D62" s="183"/>
      <c r="E62" s="183"/>
      <c r="F62" s="190" t="s">
        <v>25</v>
      </c>
      <c r="G62" s="191"/>
      <c r="H62" s="191"/>
      <c r="I62" s="191">
        <f>'01 01 Pol'!G84+'01 02 Pol'!G16</f>
        <v>0</v>
      </c>
      <c r="J62" s="187" t="str">
        <f>IF(I71=0,"",I62/I71*100)</f>
        <v/>
      </c>
    </row>
    <row r="63" spans="1:10" ht="36.75" customHeight="1" x14ac:dyDescent="0.2">
      <c r="A63" s="176"/>
      <c r="B63" s="181" t="s">
        <v>78</v>
      </c>
      <c r="C63" s="182" t="s">
        <v>79</v>
      </c>
      <c r="D63" s="183"/>
      <c r="E63" s="183"/>
      <c r="F63" s="190" t="s">
        <v>25</v>
      </c>
      <c r="G63" s="191"/>
      <c r="H63" s="191"/>
      <c r="I63" s="191">
        <f>'01 01 Pol'!G103</f>
        <v>0</v>
      </c>
      <c r="J63" s="187" t="str">
        <f>IF(I71=0,"",I63/I71*100)</f>
        <v/>
      </c>
    </row>
    <row r="64" spans="1:10" ht="36.75" customHeight="1" x14ac:dyDescent="0.2">
      <c r="A64" s="176"/>
      <c r="B64" s="181" t="s">
        <v>80</v>
      </c>
      <c r="C64" s="182" t="s">
        <v>81</v>
      </c>
      <c r="D64" s="183"/>
      <c r="E64" s="183"/>
      <c r="F64" s="190" t="s">
        <v>25</v>
      </c>
      <c r="G64" s="191"/>
      <c r="H64" s="191"/>
      <c r="I64" s="191">
        <f>'01 02 Pol'!G28</f>
        <v>0</v>
      </c>
      <c r="J64" s="187" t="str">
        <f>IF(I71=0,"",I64/I71*100)</f>
        <v/>
      </c>
    </row>
    <row r="65" spans="1:10" ht="36.75" customHeight="1" x14ac:dyDescent="0.2">
      <c r="A65" s="176"/>
      <c r="B65" s="181" t="s">
        <v>82</v>
      </c>
      <c r="C65" s="182" t="s">
        <v>83</v>
      </c>
      <c r="D65" s="183"/>
      <c r="E65" s="183"/>
      <c r="F65" s="190" t="s">
        <v>25</v>
      </c>
      <c r="G65" s="191"/>
      <c r="H65" s="191"/>
      <c r="I65" s="191">
        <f>'01 02 Pol'!G207</f>
        <v>0</v>
      </c>
      <c r="J65" s="187" t="str">
        <f>IF(I71=0,"",I65/I71*100)</f>
        <v/>
      </c>
    </row>
    <row r="66" spans="1:10" ht="36.75" customHeight="1" x14ac:dyDescent="0.2">
      <c r="A66" s="176"/>
      <c r="B66" s="181" t="s">
        <v>84</v>
      </c>
      <c r="C66" s="182" t="s">
        <v>85</v>
      </c>
      <c r="D66" s="183"/>
      <c r="E66" s="183"/>
      <c r="F66" s="190" t="s">
        <v>25</v>
      </c>
      <c r="G66" s="191"/>
      <c r="H66" s="191"/>
      <c r="I66" s="191">
        <f>'01 02 Pol'!G250</f>
        <v>0</v>
      </c>
      <c r="J66" s="187" t="str">
        <f>IF(I71=0,"",I66/I71*100)</f>
        <v/>
      </c>
    </row>
    <row r="67" spans="1:10" ht="36.75" customHeight="1" x14ac:dyDescent="0.2">
      <c r="A67" s="176"/>
      <c r="B67" s="181" t="s">
        <v>86</v>
      </c>
      <c r="C67" s="182" t="s">
        <v>87</v>
      </c>
      <c r="D67" s="183"/>
      <c r="E67" s="183"/>
      <c r="F67" s="190" t="s">
        <v>25</v>
      </c>
      <c r="G67" s="191"/>
      <c r="H67" s="191"/>
      <c r="I67" s="191">
        <f>'01 02 Pol'!G266</f>
        <v>0</v>
      </c>
      <c r="J67" s="187" t="str">
        <f>IF(I71=0,"",I67/I71*100)</f>
        <v/>
      </c>
    </row>
    <row r="68" spans="1:10" ht="36.75" customHeight="1" x14ac:dyDescent="0.2">
      <c r="A68" s="176"/>
      <c r="B68" s="181" t="s">
        <v>88</v>
      </c>
      <c r="C68" s="182" t="s">
        <v>89</v>
      </c>
      <c r="D68" s="183"/>
      <c r="E68" s="183"/>
      <c r="F68" s="190" t="s">
        <v>26</v>
      </c>
      <c r="G68" s="191"/>
      <c r="H68" s="191"/>
      <c r="I68" s="191">
        <f>'01 02 Pol'!G269</f>
        <v>0</v>
      </c>
      <c r="J68" s="187" t="str">
        <f>IF(I71=0,"",I68/I71*100)</f>
        <v/>
      </c>
    </row>
    <row r="69" spans="1:10" ht="36.75" customHeight="1" x14ac:dyDescent="0.2">
      <c r="A69" s="176"/>
      <c r="B69" s="181" t="s">
        <v>90</v>
      </c>
      <c r="C69" s="182" t="s">
        <v>91</v>
      </c>
      <c r="D69" s="183"/>
      <c r="E69" s="183"/>
      <c r="F69" s="190" t="s">
        <v>92</v>
      </c>
      <c r="G69" s="191"/>
      <c r="H69" s="191"/>
      <c r="I69" s="191">
        <f>'01 02 Pol'!G287</f>
        <v>0</v>
      </c>
      <c r="J69" s="187" t="str">
        <f>IF(I71=0,"",I69/I71*100)</f>
        <v/>
      </c>
    </row>
    <row r="70" spans="1:10" ht="36.75" customHeight="1" x14ac:dyDescent="0.2">
      <c r="A70" s="176"/>
      <c r="B70" s="181" t="s">
        <v>93</v>
      </c>
      <c r="C70" s="182" t="s">
        <v>28</v>
      </c>
      <c r="D70" s="183"/>
      <c r="E70" s="183"/>
      <c r="F70" s="190" t="s">
        <v>93</v>
      </c>
      <c r="G70" s="191"/>
      <c r="H70" s="191"/>
      <c r="I70" s="191">
        <f>'01 01 Pol'!G113+'01 02 Pol'!G311</f>
        <v>0</v>
      </c>
      <c r="J70" s="187" t="str">
        <f>IF(I71=0,"",I70/I71*100)</f>
        <v/>
      </c>
    </row>
    <row r="71" spans="1:10" ht="25.5" customHeight="1" x14ac:dyDescent="0.2">
      <c r="A71" s="177"/>
      <c r="B71" s="184" t="s">
        <v>1</v>
      </c>
      <c r="C71" s="185"/>
      <c r="D71" s="186"/>
      <c r="E71" s="186"/>
      <c r="F71" s="192"/>
      <c r="G71" s="193"/>
      <c r="H71" s="193"/>
      <c r="I71" s="193">
        <f>SUM(I55:I70)</f>
        <v>0</v>
      </c>
      <c r="J71" s="188">
        <f>SUM(J55:J70)</f>
        <v>0</v>
      </c>
    </row>
    <row r="72" spans="1:10" x14ac:dyDescent="0.2">
      <c r="F72" s="133"/>
      <c r="G72" s="133"/>
      <c r="H72" s="133"/>
      <c r="I72" s="133"/>
      <c r="J72" s="189"/>
    </row>
    <row r="73" spans="1:10" x14ac:dyDescent="0.2">
      <c r="F73" s="133"/>
      <c r="G73" s="133"/>
      <c r="H73" s="133"/>
      <c r="I73" s="133"/>
      <c r="J73" s="189"/>
    </row>
    <row r="74" spans="1:10" x14ac:dyDescent="0.2">
      <c r="F74" s="133"/>
      <c r="G74" s="133"/>
      <c r="H74" s="133"/>
      <c r="I74" s="133"/>
      <c r="J74" s="189"/>
    </row>
  </sheetData>
  <sheetProtection algorithmName="SHA-512" hashValue="9d86wrwzQaNOquZxBuA2DDEzlYztK1AzfotZ33tuk6k4OJEPq81pO8Yb+6o8Dko5euOr9G5b6TaF/6V+y/3VNg==" saltValue="hbIDOJx06s4tI40YtuBVy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9:E69"/>
    <mergeCell ref="C70:E70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k8BlLE4hBlXO/MLKK7y8VOUiIosmwxo5XCJAGZPhuNaMAcCr6SRACj0gHkOC7SrCsJM9CzKR8HYPeEL11Cw5Aw==" saltValue="u6o3arGk/Mi0/kGut5SL3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97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97</v>
      </c>
      <c r="AG3" t="s">
        <v>98</v>
      </c>
    </row>
    <row r="4" spans="1:60" ht="24.95" customHeight="1" x14ac:dyDescent="0.2">
      <c r="A4" s="200" t="s">
        <v>9</v>
      </c>
      <c r="B4" s="201" t="s">
        <v>47</v>
      </c>
      <c r="C4" s="202" t="s">
        <v>49</v>
      </c>
      <c r="D4" s="203"/>
      <c r="E4" s="203"/>
      <c r="F4" s="203"/>
      <c r="G4" s="204"/>
      <c r="AG4" t="s">
        <v>99</v>
      </c>
    </row>
    <row r="5" spans="1:60" x14ac:dyDescent="0.2">
      <c r="D5" s="10"/>
    </row>
    <row r="6" spans="1:60" ht="38.25" x14ac:dyDescent="0.2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  <c r="Y6" s="209" t="s">
        <v>121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122</v>
      </c>
      <c r="B8" s="231" t="s">
        <v>62</v>
      </c>
      <c r="C8" s="255" t="s">
        <v>63</v>
      </c>
      <c r="D8" s="232"/>
      <c r="E8" s="233"/>
      <c r="F8" s="234"/>
      <c r="G8" s="234">
        <f>SUMIF(AG9:AG16,"&lt;&gt;NOR",G9:G16)</f>
        <v>0</v>
      </c>
      <c r="H8" s="234"/>
      <c r="I8" s="234">
        <f>SUM(I9:I16)</f>
        <v>0</v>
      </c>
      <c r="J8" s="234"/>
      <c r="K8" s="234">
        <f>SUM(K9:K16)</f>
        <v>0</v>
      </c>
      <c r="L8" s="234"/>
      <c r="M8" s="234">
        <f>SUM(M9:M16)</f>
        <v>0</v>
      </c>
      <c r="N8" s="233"/>
      <c r="O8" s="233">
        <f>SUM(O9:O16)</f>
        <v>0.14000000000000001</v>
      </c>
      <c r="P8" s="233"/>
      <c r="Q8" s="233">
        <f>SUM(Q9:Q16)</f>
        <v>0</v>
      </c>
      <c r="R8" s="234"/>
      <c r="S8" s="234"/>
      <c r="T8" s="235"/>
      <c r="U8" s="229"/>
      <c r="V8" s="229">
        <f>SUM(V9:V16)</f>
        <v>8.19</v>
      </c>
      <c r="W8" s="229"/>
      <c r="X8" s="229"/>
      <c r="Y8" s="229"/>
      <c r="AG8" t="s">
        <v>123</v>
      </c>
    </row>
    <row r="9" spans="1:60" outlineLevel="1" x14ac:dyDescent="0.2">
      <c r="A9" s="237">
        <v>1</v>
      </c>
      <c r="B9" s="238" t="s">
        <v>124</v>
      </c>
      <c r="C9" s="256" t="s">
        <v>125</v>
      </c>
      <c r="D9" s="239" t="s">
        <v>126</v>
      </c>
      <c r="E9" s="240">
        <v>204.69167999999999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3.0000000000000001E-5</v>
      </c>
      <c r="O9" s="240">
        <f>ROUND(E9*N9,2)</f>
        <v>0.01</v>
      </c>
      <c r="P9" s="240">
        <v>0</v>
      </c>
      <c r="Q9" s="240">
        <f>ROUND(E9*P9,2)</f>
        <v>0</v>
      </c>
      <c r="R9" s="242" t="s">
        <v>127</v>
      </c>
      <c r="S9" s="242" t="s">
        <v>128</v>
      </c>
      <c r="T9" s="243" t="s">
        <v>128</v>
      </c>
      <c r="U9" s="220">
        <v>0.04</v>
      </c>
      <c r="V9" s="220">
        <f>ROUND(E9*U9,2)</f>
        <v>8.19</v>
      </c>
      <c r="W9" s="220"/>
      <c r="X9" s="220" t="s">
        <v>129</v>
      </c>
      <c r="Y9" s="220" t="s">
        <v>130</v>
      </c>
      <c r="Z9" s="210"/>
      <c r="AA9" s="210"/>
      <c r="AB9" s="210"/>
      <c r="AC9" s="210"/>
      <c r="AD9" s="210"/>
      <c r="AE9" s="210"/>
      <c r="AF9" s="210"/>
      <c r="AG9" s="210" t="s">
        <v>131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7" t="s">
        <v>132</v>
      </c>
      <c r="D10" s="221"/>
      <c r="E10" s="222">
        <v>181.64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133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7" t="s">
        <v>134</v>
      </c>
      <c r="D11" s="221"/>
      <c r="E11" s="222">
        <v>23.051680000000001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133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37">
        <v>2</v>
      </c>
      <c r="B12" s="238" t="s">
        <v>135</v>
      </c>
      <c r="C12" s="256" t="s">
        <v>136</v>
      </c>
      <c r="D12" s="239" t="s">
        <v>126</v>
      </c>
      <c r="E12" s="240">
        <v>123.94543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2.9999999999999997E-4</v>
      </c>
      <c r="O12" s="240">
        <f>ROUND(E12*N12,2)</f>
        <v>0.04</v>
      </c>
      <c r="P12" s="240">
        <v>0</v>
      </c>
      <c r="Q12" s="240">
        <f>ROUND(E12*P12,2)</f>
        <v>0</v>
      </c>
      <c r="R12" s="242" t="s">
        <v>137</v>
      </c>
      <c r="S12" s="242" t="s">
        <v>128</v>
      </c>
      <c r="T12" s="243" t="s">
        <v>128</v>
      </c>
      <c r="U12" s="220">
        <v>0</v>
      </c>
      <c r="V12" s="220">
        <f>ROUND(E12*U12,2)</f>
        <v>0</v>
      </c>
      <c r="W12" s="220"/>
      <c r="X12" s="220" t="s">
        <v>138</v>
      </c>
      <c r="Y12" s="220" t="s">
        <v>130</v>
      </c>
      <c r="Z12" s="210"/>
      <c r="AA12" s="210"/>
      <c r="AB12" s="210"/>
      <c r="AC12" s="210"/>
      <c r="AD12" s="210"/>
      <c r="AE12" s="210"/>
      <c r="AF12" s="210"/>
      <c r="AG12" s="210" t="s">
        <v>139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7" t="s">
        <v>140</v>
      </c>
      <c r="D13" s="221"/>
      <c r="E13" s="222">
        <v>235.39543</v>
      </c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133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7" t="s">
        <v>141</v>
      </c>
      <c r="D14" s="221"/>
      <c r="E14" s="222">
        <v>-111.45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133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7">
        <v>3</v>
      </c>
      <c r="B15" s="238" t="s">
        <v>142</v>
      </c>
      <c r="C15" s="256" t="s">
        <v>143</v>
      </c>
      <c r="D15" s="239" t="s">
        <v>126</v>
      </c>
      <c r="E15" s="240">
        <v>111.4465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0">
        <v>8.0000000000000004E-4</v>
      </c>
      <c r="O15" s="240">
        <f>ROUND(E15*N15,2)</f>
        <v>0.09</v>
      </c>
      <c r="P15" s="240">
        <v>0</v>
      </c>
      <c r="Q15" s="240">
        <f>ROUND(E15*P15,2)</f>
        <v>0</v>
      </c>
      <c r="R15" s="242" t="s">
        <v>137</v>
      </c>
      <c r="S15" s="242" t="s">
        <v>128</v>
      </c>
      <c r="T15" s="243" t="s">
        <v>128</v>
      </c>
      <c r="U15" s="220">
        <v>0</v>
      </c>
      <c r="V15" s="220">
        <f>ROUND(E15*U15,2)</f>
        <v>0</v>
      </c>
      <c r="W15" s="220"/>
      <c r="X15" s="220" t="s">
        <v>138</v>
      </c>
      <c r="Y15" s="220" t="s">
        <v>130</v>
      </c>
      <c r="Z15" s="210"/>
      <c r="AA15" s="210"/>
      <c r="AB15" s="210"/>
      <c r="AC15" s="210"/>
      <c r="AD15" s="210"/>
      <c r="AE15" s="210"/>
      <c r="AF15" s="210"/>
      <c r="AG15" s="210" t="s">
        <v>139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7" t="s">
        <v>144</v>
      </c>
      <c r="D16" s="221"/>
      <c r="E16" s="222">
        <v>111.4465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133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30" t="s">
        <v>122</v>
      </c>
      <c r="B17" s="231" t="s">
        <v>66</v>
      </c>
      <c r="C17" s="255" t="s">
        <v>67</v>
      </c>
      <c r="D17" s="232"/>
      <c r="E17" s="233"/>
      <c r="F17" s="234"/>
      <c r="G17" s="234">
        <f>SUMIF(AG18:AG23,"&lt;&gt;NOR",G18:G23)</f>
        <v>0</v>
      </c>
      <c r="H17" s="234"/>
      <c r="I17" s="234">
        <f>SUM(I18:I23)</f>
        <v>0</v>
      </c>
      <c r="J17" s="234"/>
      <c r="K17" s="234">
        <f>SUM(K18:K23)</f>
        <v>0</v>
      </c>
      <c r="L17" s="234"/>
      <c r="M17" s="234">
        <f>SUM(M18:M23)</f>
        <v>0</v>
      </c>
      <c r="N17" s="233"/>
      <c r="O17" s="233">
        <f>SUM(O18:O23)</f>
        <v>0.22</v>
      </c>
      <c r="P17" s="233"/>
      <c r="Q17" s="233">
        <f>SUM(Q18:Q23)</f>
        <v>0</v>
      </c>
      <c r="R17" s="234"/>
      <c r="S17" s="234"/>
      <c r="T17" s="235"/>
      <c r="U17" s="229"/>
      <c r="V17" s="229">
        <f>SUM(V18:V23)</f>
        <v>14.85</v>
      </c>
      <c r="W17" s="229"/>
      <c r="X17" s="229"/>
      <c r="Y17" s="229"/>
      <c r="AG17" t="s">
        <v>123</v>
      </c>
    </row>
    <row r="18" spans="1:60" outlineLevel="1" x14ac:dyDescent="0.2">
      <c r="A18" s="237">
        <v>4</v>
      </c>
      <c r="B18" s="238" t="s">
        <v>145</v>
      </c>
      <c r="C18" s="256" t="s">
        <v>146</v>
      </c>
      <c r="D18" s="239" t="s">
        <v>147</v>
      </c>
      <c r="E18" s="240">
        <v>66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0">
        <v>3.2799999999999999E-3</v>
      </c>
      <c r="O18" s="240">
        <f>ROUND(E18*N18,2)</f>
        <v>0.22</v>
      </c>
      <c r="P18" s="240">
        <v>0</v>
      </c>
      <c r="Q18" s="240">
        <f>ROUND(E18*P18,2)</f>
        <v>0</v>
      </c>
      <c r="R18" s="242" t="s">
        <v>148</v>
      </c>
      <c r="S18" s="242" t="s">
        <v>128</v>
      </c>
      <c r="T18" s="243" t="s">
        <v>128</v>
      </c>
      <c r="U18" s="220">
        <v>0.22498000000000001</v>
      </c>
      <c r="V18" s="220">
        <f>ROUND(E18*U18,2)</f>
        <v>14.85</v>
      </c>
      <c r="W18" s="220"/>
      <c r="X18" s="220" t="s">
        <v>129</v>
      </c>
      <c r="Y18" s="220" t="s">
        <v>130</v>
      </c>
      <c r="Z18" s="210"/>
      <c r="AA18" s="210"/>
      <c r="AB18" s="210"/>
      <c r="AC18" s="210"/>
      <c r="AD18" s="210"/>
      <c r="AE18" s="210"/>
      <c r="AF18" s="210"/>
      <c r="AG18" s="210" t="s">
        <v>131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8" t="s">
        <v>149</v>
      </c>
      <c r="D19" s="245"/>
      <c r="E19" s="245"/>
      <c r="F19" s="245"/>
      <c r="G19" s="245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150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4" t="str">
        <f>C19</f>
        <v>jakoukoliv maltou, z pomocného pracovního lešení o výšce podlahy do 1900 mm a pro zatížení do 1,5 kPa,</v>
      </c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7" t="s">
        <v>151</v>
      </c>
      <c r="D20" s="221"/>
      <c r="E20" s="222">
        <v>66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133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9" t="s">
        <v>152</v>
      </c>
      <c r="D21" s="223"/>
      <c r="E21" s="224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0" t="s">
        <v>153</v>
      </c>
      <c r="D22" s="223"/>
      <c r="E22" s="224">
        <v>66.097999999999999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133</v>
      </c>
      <c r="AH22" s="210">
        <v>2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9" t="s">
        <v>154</v>
      </c>
      <c r="D23" s="223"/>
      <c r="E23" s="224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133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0" t="s">
        <v>122</v>
      </c>
      <c r="B24" s="231" t="s">
        <v>68</v>
      </c>
      <c r="C24" s="255" t="s">
        <v>69</v>
      </c>
      <c r="D24" s="232"/>
      <c r="E24" s="233"/>
      <c r="F24" s="234"/>
      <c r="G24" s="234">
        <f>SUMIF(AG25:AG76,"&lt;&gt;NOR",G25:G76)</f>
        <v>0</v>
      </c>
      <c r="H24" s="234"/>
      <c r="I24" s="234">
        <f>SUM(I25:I76)</f>
        <v>0</v>
      </c>
      <c r="J24" s="234"/>
      <c r="K24" s="234">
        <f>SUM(K25:K76)</f>
        <v>0</v>
      </c>
      <c r="L24" s="234"/>
      <c r="M24" s="234">
        <f>SUM(M25:M76)</f>
        <v>0</v>
      </c>
      <c r="N24" s="233"/>
      <c r="O24" s="233">
        <f>SUM(O25:O76)</f>
        <v>25.790000000000003</v>
      </c>
      <c r="P24" s="233"/>
      <c r="Q24" s="233">
        <f>SUM(Q25:Q76)</f>
        <v>0</v>
      </c>
      <c r="R24" s="234"/>
      <c r="S24" s="234"/>
      <c r="T24" s="235"/>
      <c r="U24" s="229"/>
      <c r="V24" s="229">
        <f>SUM(V25:V76)</f>
        <v>734.93999999999994</v>
      </c>
      <c r="W24" s="229"/>
      <c r="X24" s="229"/>
      <c r="Y24" s="229"/>
      <c r="AG24" t="s">
        <v>123</v>
      </c>
    </row>
    <row r="25" spans="1:60" ht="22.5" outlineLevel="1" x14ac:dyDescent="0.2">
      <c r="A25" s="237">
        <v>5</v>
      </c>
      <c r="B25" s="238" t="s">
        <v>155</v>
      </c>
      <c r="C25" s="256" t="s">
        <v>156</v>
      </c>
      <c r="D25" s="239" t="s">
        <v>126</v>
      </c>
      <c r="E25" s="240">
        <v>1184.952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0">
        <v>1.8380000000000001E-2</v>
      </c>
      <c r="O25" s="240">
        <f>ROUND(E25*N25,2)</f>
        <v>21.78</v>
      </c>
      <c r="P25" s="240">
        <v>0</v>
      </c>
      <c r="Q25" s="240">
        <f>ROUND(E25*P25,2)</f>
        <v>0</v>
      </c>
      <c r="R25" s="242" t="s">
        <v>157</v>
      </c>
      <c r="S25" s="242" t="s">
        <v>128</v>
      </c>
      <c r="T25" s="243" t="s">
        <v>128</v>
      </c>
      <c r="U25" s="220">
        <v>0.14000000000000001</v>
      </c>
      <c r="V25" s="220">
        <f>ROUND(E25*U25,2)</f>
        <v>165.89</v>
      </c>
      <c r="W25" s="220"/>
      <c r="X25" s="220" t="s">
        <v>129</v>
      </c>
      <c r="Y25" s="220" t="s">
        <v>130</v>
      </c>
      <c r="Z25" s="210"/>
      <c r="AA25" s="210"/>
      <c r="AB25" s="210"/>
      <c r="AC25" s="210"/>
      <c r="AD25" s="210"/>
      <c r="AE25" s="210"/>
      <c r="AF25" s="210"/>
      <c r="AG25" s="210" t="s">
        <v>131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8" t="s">
        <v>158</v>
      </c>
      <c r="D26" s="245"/>
      <c r="E26" s="245"/>
      <c r="F26" s="245"/>
      <c r="G26" s="245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150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1" t="s">
        <v>159</v>
      </c>
      <c r="D27" s="246"/>
      <c r="E27" s="246"/>
      <c r="F27" s="246"/>
      <c r="G27" s="246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160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7" t="s">
        <v>161</v>
      </c>
      <c r="D28" s="221"/>
      <c r="E28" s="222"/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133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3" x14ac:dyDescent="0.2">
      <c r="A29" s="217"/>
      <c r="B29" s="218"/>
      <c r="C29" s="257" t="s">
        <v>162</v>
      </c>
      <c r="D29" s="221"/>
      <c r="E29" s="222">
        <v>448.2636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133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7" t="s">
        <v>163</v>
      </c>
      <c r="D30" s="221"/>
      <c r="E30" s="222">
        <v>67.279349999999994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133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7" t="s">
        <v>164</v>
      </c>
      <c r="D31" s="221"/>
      <c r="E31" s="222">
        <v>150.25375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133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2" t="s">
        <v>165</v>
      </c>
      <c r="D32" s="225"/>
      <c r="E32" s="226">
        <v>665.79669999999999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133</v>
      </c>
      <c r="AH32" s="210">
        <v>1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7" t="s">
        <v>166</v>
      </c>
      <c r="D33" s="221"/>
      <c r="E33" s="222">
        <v>270.19353000000001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133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7" t="s">
        <v>167</v>
      </c>
      <c r="D34" s="221"/>
      <c r="E34" s="222">
        <v>196.5222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133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7" t="s">
        <v>168</v>
      </c>
      <c r="D35" s="221"/>
      <c r="E35" s="222">
        <v>181.61608000000001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133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2" t="s">
        <v>165</v>
      </c>
      <c r="D36" s="225"/>
      <c r="E36" s="226">
        <v>648.33180000000004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133</v>
      </c>
      <c r="AH36" s="210">
        <v>1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7" t="s">
        <v>169</v>
      </c>
      <c r="D37" s="221"/>
      <c r="E37" s="222">
        <v>107.496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133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7" t="s">
        <v>170</v>
      </c>
      <c r="D38" s="221"/>
      <c r="E38" s="222">
        <v>140.83168000000001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133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2" t="s">
        <v>165</v>
      </c>
      <c r="D39" s="225"/>
      <c r="E39" s="226">
        <v>248.32767999999999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133</v>
      </c>
      <c r="AH39" s="210">
        <v>1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3" x14ac:dyDescent="0.2">
      <c r="A40" s="217"/>
      <c r="B40" s="218"/>
      <c r="C40" s="257" t="s">
        <v>171</v>
      </c>
      <c r="D40" s="221"/>
      <c r="E40" s="222">
        <v>-377.50418000000002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133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9" t="s">
        <v>152</v>
      </c>
      <c r="D41" s="223"/>
      <c r="E41" s="224"/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60" t="s">
        <v>172</v>
      </c>
      <c r="D42" s="223"/>
      <c r="E42" s="224">
        <v>36.155000000000001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133</v>
      </c>
      <c r="AH42" s="210">
        <v>2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9" t="s">
        <v>154</v>
      </c>
      <c r="D43" s="223"/>
      <c r="E43" s="224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7">
        <v>6</v>
      </c>
      <c r="B44" s="238" t="s">
        <v>173</v>
      </c>
      <c r="C44" s="256" t="s">
        <v>174</v>
      </c>
      <c r="D44" s="239" t="s">
        <v>126</v>
      </c>
      <c r="E44" s="240">
        <v>2369.904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0">
        <v>1.58E-3</v>
      </c>
      <c r="O44" s="240">
        <f>ROUND(E44*N44,2)</f>
        <v>3.74</v>
      </c>
      <c r="P44" s="240">
        <v>0</v>
      </c>
      <c r="Q44" s="240">
        <f>ROUND(E44*P44,2)</f>
        <v>0</v>
      </c>
      <c r="R44" s="242" t="s">
        <v>157</v>
      </c>
      <c r="S44" s="242" t="s">
        <v>128</v>
      </c>
      <c r="T44" s="243" t="s">
        <v>128</v>
      </c>
      <c r="U44" s="220">
        <v>0.01</v>
      </c>
      <c r="V44" s="220">
        <f>ROUND(E44*U44,2)</f>
        <v>23.7</v>
      </c>
      <c r="W44" s="220"/>
      <c r="X44" s="220" t="s">
        <v>129</v>
      </c>
      <c r="Y44" s="220" t="s">
        <v>130</v>
      </c>
      <c r="Z44" s="210"/>
      <c r="AA44" s="210"/>
      <c r="AB44" s="210"/>
      <c r="AC44" s="210"/>
      <c r="AD44" s="210"/>
      <c r="AE44" s="210"/>
      <c r="AF44" s="210"/>
      <c r="AG44" s="210" t="s">
        <v>131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8" t="s">
        <v>158</v>
      </c>
      <c r="D45" s="245"/>
      <c r="E45" s="245"/>
      <c r="F45" s="245"/>
      <c r="G45" s="245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150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7" t="s">
        <v>175</v>
      </c>
      <c r="D46" s="221"/>
      <c r="E46" s="222"/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133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7" t="s">
        <v>176</v>
      </c>
      <c r="D47" s="221"/>
      <c r="E47" s="222">
        <v>2369.904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133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7">
        <v>7</v>
      </c>
      <c r="B48" s="238" t="s">
        <v>177</v>
      </c>
      <c r="C48" s="256" t="s">
        <v>178</v>
      </c>
      <c r="D48" s="239" t="s">
        <v>126</v>
      </c>
      <c r="E48" s="240">
        <v>1184.952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2" t="s">
        <v>157</v>
      </c>
      <c r="S48" s="242" t="s">
        <v>128</v>
      </c>
      <c r="T48" s="243" t="s">
        <v>128</v>
      </c>
      <c r="U48" s="220">
        <v>0.06</v>
      </c>
      <c r="V48" s="220">
        <f>ROUND(E48*U48,2)</f>
        <v>71.099999999999994</v>
      </c>
      <c r="W48" s="220"/>
      <c r="X48" s="220" t="s">
        <v>129</v>
      </c>
      <c r="Y48" s="220" t="s">
        <v>130</v>
      </c>
      <c r="Z48" s="210"/>
      <c r="AA48" s="210"/>
      <c r="AB48" s="210"/>
      <c r="AC48" s="210"/>
      <c r="AD48" s="210"/>
      <c r="AE48" s="210"/>
      <c r="AF48" s="210"/>
      <c r="AG48" s="210" t="s">
        <v>131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7" t="s">
        <v>179</v>
      </c>
      <c r="D49" s="221"/>
      <c r="E49" s="222">
        <v>1184.952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133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7">
        <v>8</v>
      </c>
      <c r="B50" s="238" t="s">
        <v>180</v>
      </c>
      <c r="C50" s="256" t="s">
        <v>181</v>
      </c>
      <c r="D50" s="239" t="s">
        <v>126</v>
      </c>
      <c r="E50" s="240">
        <v>1184.952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2" t="s">
        <v>157</v>
      </c>
      <c r="S50" s="242" t="s">
        <v>128</v>
      </c>
      <c r="T50" s="243" t="s">
        <v>128</v>
      </c>
      <c r="U50" s="220">
        <v>3.0300000000000001E-2</v>
      </c>
      <c r="V50" s="220">
        <f>ROUND(E50*U50,2)</f>
        <v>35.9</v>
      </c>
      <c r="W50" s="220"/>
      <c r="X50" s="220" t="s">
        <v>129</v>
      </c>
      <c r="Y50" s="220" t="s">
        <v>130</v>
      </c>
      <c r="Z50" s="210"/>
      <c r="AA50" s="210"/>
      <c r="AB50" s="210"/>
      <c r="AC50" s="210"/>
      <c r="AD50" s="210"/>
      <c r="AE50" s="210"/>
      <c r="AF50" s="210"/>
      <c r="AG50" s="210" t="s">
        <v>131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7" t="s">
        <v>179</v>
      </c>
      <c r="D51" s="221"/>
      <c r="E51" s="222">
        <v>1184.952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133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7">
        <v>9</v>
      </c>
      <c r="B52" s="238" t="s">
        <v>182</v>
      </c>
      <c r="C52" s="256" t="s">
        <v>183</v>
      </c>
      <c r="D52" s="239" t="s">
        <v>126</v>
      </c>
      <c r="E52" s="240">
        <v>2369.904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5.0000000000000002E-5</v>
      </c>
      <c r="O52" s="240">
        <f>ROUND(E52*N52,2)</f>
        <v>0.12</v>
      </c>
      <c r="P52" s="240">
        <v>0</v>
      </c>
      <c r="Q52" s="240">
        <f>ROUND(E52*P52,2)</f>
        <v>0</v>
      </c>
      <c r="R52" s="242" t="s">
        <v>157</v>
      </c>
      <c r="S52" s="242" t="s">
        <v>128</v>
      </c>
      <c r="T52" s="243" t="s">
        <v>128</v>
      </c>
      <c r="U52" s="220">
        <v>0</v>
      </c>
      <c r="V52" s="220">
        <f>ROUND(E52*U52,2)</f>
        <v>0</v>
      </c>
      <c r="W52" s="220"/>
      <c r="X52" s="220" t="s">
        <v>129</v>
      </c>
      <c r="Y52" s="220" t="s">
        <v>130</v>
      </c>
      <c r="Z52" s="210"/>
      <c r="AA52" s="210"/>
      <c r="AB52" s="210"/>
      <c r="AC52" s="210"/>
      <c r="AD52" s="210"/>
      <c r="AE52" s="210"/>
      <c r="AF52" s="210"/>
      <c r="AG52" s="210" t="s">
        <v>131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7" t="s">
        <v>184</v>
      </c>
      <c r="D53" s="221"/>
      <c r="E53" s="222">
        <v>2369.904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133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7">
        <v>10</v>
      </c>
      <c r="B54" s="238" t="s">
        <v>185</v>
      </c>
      <c r="C54" s="256" t="s">
        <v>186</v>
      </c>
      <c r="D54" s="239" t="s">
        <v>126</v>
      </c>
      <c r="E54" s="240">
        <v>1184.952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0</v>
      </c>
      <c r="O54" s="240">
        <f>ROUND(E54*N54,2)</f>
        <v>0</v>
      </c>
      <c r="P54" s="240">
        <v>0</v>
      </c>
      <c r="Q54" s="240">
        <f>ROUND(E54*P54,2)</f>
        <v>0</v>
      </c>
      <c r="R54" s="242" t="s">
        <v>157</v>
      </c>
      <c r="S54" s="242" t="s">
        <v>128</v>
      </c>
      <c r="T54" s="243" t="s">
        <v>128</v>
      </c>
      <c r="U54" s="220">
        <v>0.02</v>
      </c>
      <c r="V54" s="220">
        <f>ROUND(E54*U54,2)</f>
        <v>23.7</v>
      </c>
      <c r="W54" s="220"/>
      <c r="X54" s="220" t="s">
        <v>129</v>
      </c>
      <c r="Y54" s="220" t="s">
        <v>130</v>
      </c>
      <c r="Z54" s="210"/>
      <c r="AA54" s="210"/>
      <c r="AB54" s="210"/>
      <c r="AC54" s="210"/>
      <c r="AD54" s="210"/>
      <c r="AE54" s="210"/>
      <c r="AF54" s="210"/>
      <c r="AG54" s="210" t="s">
        <v>131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7" t="s">
        <v>179</v>
      </c>
      <c r="D55" s="221"/>
      <c r="E55" s="222">
        <v>1184.952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133</v>
      </c>
      <c r="AH55" s="210">
        <v>5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7">
        <v>11</v>
      </c>
      <c r="B56" s="238" t="s">
        <v>187</v>
      </c>
      <c r="C56" s="256" t="s">
        <v>188</v>
      </c>
      <c r="D56" s="239" t="s">
        <v>189</v>
      </c>
      <c r="E56" s="240">
        <v>36.155000000000001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2" t="s">
        <v>157</v>
      </c>
      <c r="S56" s="242" t="s">
        <v>128</v>
      </c>
      <c r="T56" s="243" t="s">
        <v>190</v>
      </c>
      <c r="U56" s="220">
        <v>1.99</v>
      </c>
      <c r="V56" s="220">
        <f>ROUND(E56*U56,2)</f>
        <v>71.95</v>
      </c>
      <c r="W56" s="220"/>
      <c r="X56" s="220" t="s">
        <v>129</v>
      </c>
      <c r="Y56" s="220" t="s">
        <v>130</v>
      </c>
      <c r="Z56" s="210"/>
      <c r="AA56" s="210"/>
      <c r="AB56" s="210"/>
      <c r="AC56" s="210"/>
      <c r="AD56" s="210"/>
      <c r="AE56" s="210"/>
      <c r="AF56" s="210"/>
      <c r="AG56" s="210" t="s">
        <v>131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2" x14ac:dyDescent="0.2">
      <c r="A57" s="217"/>
      <c r="B57" s="218"/>
      <c r="C57" s="258" t="s">
        <v>191</v>
      </c>
      <c r="D57" s="245"/>
      <c r="E57" s="245"/>
      <c r="F57" s="245"/>
      <c r="G57" s="245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150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4" t="str">
        <f>C57</f>
        <v>horolezeckým způsobem pro montážní a údržbové práce na střechách, věžích, pro budování nástaveb na panelové domy, při stavbách a opravách komínů a říms, montáží podbití, instalaci reklam</v>
      </c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7" t="s">
        <v>192</v>
      </c>
      <c r="D58" s="221"/>
      <c r="E58" s="222">
        <v>36.155000000000001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133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7">
        <v>12</v>
      </c>
      <c r="B59" s="238" t="s">
        <v>193</v>
      </c>
      <c r="C59" s="256" t="s">
        <v>194</v>
      </c>
      <c r="D59" s="239" t="s">
        <v>189</v>
      </c>
      <c r="E59" s="240">
        <v>2169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2" t="s">
        <v>157</v>
      </c>
      <c r="S59" s="242" t="s">
        <v>128</v>
      </c>
      <c r="T59" s="243" t="s">
        <v>190</v>
      </c>
      <c r="U59" s="220">
        <v>0</v>
      </c>
      <c r="V59" s="220">
        <f>ROUND(E59*U59,2)</f>
        <v>0</v>
      </c>
      <c r="W59" s="220"/>
      <c r="X59" s="220" t="s">
        <v>129</v>
      </c>
      <c r="Y59" s="220" t="s">
        <v>130</v>
      </c>
      <c r="Z59" s="210"/>
      <c r="AA59" s="210"/>
      <c r="AB59" s="210"/>
      <c r="AC59" s="210"/>
      <c r="AD59" s="210"/>
      <c r="AE59" s="210"/>
      <c r="AF59" s="210"/>
      <c r="AG59" s="210" t="s">
        <v>131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2" x14ac:dyDescent="0.2">
      <c r="A60" s="217"/>
      <c r="B60" s="218"/>
      <c r="C60" s="258" t="s">
        <v>191</v>
      </c>
      <c r="D60" s="245"/>
      <c r="E60" s="245"/>
      <c r="F60" s="245"/>
      <c r="G60" s="245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150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44" t="str">
        <f>C60</f>
        <v>horolezeckým způsobem pro montážní a údržbové práce na střechách, věžích, pro budování nástaveb na panelové domy, při stavbách a opravách komínů a říms, montáží podbití, instalaci reklam</v>
      </c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57" t="s">
        <v>195</v>
      </c>
      <c r="D61" s="221"/>
      <c r="E61" s="222">
        <v>2169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133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7">
        <v>13</v>
      </c>
      <c r="B62" s="238" t="s">
        <v>196</v>
      </c>
      <c r="C62" s="256" t="s">
        <v>197</v>
      </c>
      <c r="D62" s="239" t="s">
        <v>189</v>
      </c>
      <c r="E62" s="240">
        <v>36.155000000000001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2" t="s">
        <v>157</v>
      </c>
      <c r="S62" s="242" t="s">
        <v>128</v>
      </c>
      <c r="T62" s="243" t="s">
        <v>190</v>
      </c>
      <c r="U62" s="220">
        <v>1.07</v>
      </c>
      <c r="V62" s="220">
        <f>ROUND(E62*U62,2)</f>
        <v>38.69</v>
      </c>
      <c r="W62" s="220"/>
      <c r="X62" s="220" t="s">
        <v>129</v>
      </c>
      <c r="Y62" s="220" t="s">
        <v>130</v>
      </c>
      <c r="Z62" s="210"/>
      <c r="AA62" s="210"/>
      <c r="AB62" s="210"/>
      <c r="AC62" s="210"/>
      <c r="AD62" s="210"/>
      <c r="AE62" s="210"/>
      <c r="AF62" s="210"/>
      <c r="AG62" s="210" t="s">
        <v>131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8" t="s">
        <v>198</v>
      </c>
      <c r="D63" s="245"/>
      <c r="E63" s="245"/>
      <c r="F63" s="245"/>
      <c r="G63" s="245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150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7">
        <v>14</v>
      </c>
      <c r="B64" s="238" t="s">
        <v>199</v>
      </c>
      <c r="C64" s="256" t="s">
        <v>200</v>
      </c>
      <c r="D64" s="239" t="s">
        <v>189</v>
      </c>
      <c r="E64" s="240">
        <v>8.3000000000000007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0">
        <v>1.8380000000000001E-2</v>
      </c>
      <c r="O64" s="240">
        <f>ROUND(E64*N64,2)</f>
        <v>0.15</v>
      </c>
      <c r="P64" s="240">
        <v>0</v>
      </c>
      <c r="Q64" s="240">
        <f>ROUND(E64*P64,2)</f>
        <v>0</v>
      </c>
      <c r="R64" s="242"/>
      <c r="S64" s="242" t="s">
        <v>201</v>
      </c>
      <c r="T64" s="243" t="s">
        <v>190</v>
      </c>
      <c r="U64" s="220">
        <v>0.14000000000000001</v>
      </c>
      <c r="V64" s="220">
        <f>ROUND(E64*U64,2)</f>
        <v>1.1599999999999999</v>
      </c>
      <c r="W64" s="220"/>
      <c r="X64" s="220" t="s">
        <v>129</v>
      </c>
      <c r="Y64" s="220" t="s">
        <v>130</v>
      </c>
      <c r="Z64" s="210"/>
      <c r="AA64" s="210"/>
      <c r="AB64" s="210"/>
      <c r="AC64" s="210"/>
      <c r="AD64" s="210"/>
      <c r="AE64" s="210"/>
      <c r="AF64" s="210"/>
      <c r="AG64" s="210" t="s">
        <v>131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7" t="s">
        <v>202</v>
      </c>
      <c r="D65" s="221"/>
      <c r="E65" s="222">
        <v>8.3000000000000007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133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7">
        <v>15</v>
      </c>
      <c r="B66" s="238" t="s">
        <v>203</v>
      </c>
      <c r="C66" s="256" t="s">
        <v>204</v>
      </c>
      <c r="D66" s="239" t="s">
        <v>189</v>
      </c>
      <c r="E66" s="240">
        <v>98.97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2"/>
      <c r="S66" s="242" t="s">
        <v>201</v>
      </c>
      <c r="T66" s="243" t="s">
        <v>190</v>
      </c>
      <c r="U66" s="220">
        <v>1.99</v>
      </c>
      <c r="V66" s="220">
        <f>ROUND(E66*U66,2)</f>
        <v>196.95</v>
      </c>
      <c r="W66" s="220"/>
      <c r="X66" s="220" t="s">
        <v>129</v>
      </c>
      <c r="Y66" s="220" t="s">
        <v>130</v>
      </c>
      <c r="Z66" s="210"/>
      <c r="AA66" s="210"/>
      <c r="AB66" s="210"/>
      <c r="AC66" s="210"/>
      <c r="AD66" s="210"/>
      <c r="AE66" s="210"/>
      <c r="AF66" s="210"/>
      <c r="AG66" s="210" t="s">
        <v>131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7" t="s">
        <v>205</v>
      </c>
      <c r="D67" s="221"/>
      <c r="E67" s="222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133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7" t="s">
        <v>206</v>
      </c>
      <c r="D68" s="221"/>
      <c r="E68" s="222">
        <v>98.97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133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9" t="s">
        <v>152</v>
      </c>
      <c r="D69" s="223"/>
      <c r="E69" s="224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133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3.75" outlineLevel="3" x14ac:dyDescent="0.2">
      <c r="A70" s="217"/>
      <c r="B70" s="218"/>
      <c r="C70" s="260" t="s">
        <v>207</v>
      </c>
      <c r="D70" s="223"/>
      <c r="E70" s="224">
        <v>87.245000000000005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133</v>
      </c>
      <c r="AH70" s="210">
        <v>2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9" t="s">
        <v>154</v>
      </c>
      <c r="D71" s="223"/>
      <c r="E71" s="224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133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7">
        <v>16</v>
      </c>
      <c r="B72" s="238" t="s">
        <v>208</v>
      </c>
      <c r="C72" s="256" t="s">
        <v>209</v>
      </c>
      <c r="D72" s="239" t="s">
        <v>189</v>
      </c>
      <c r="E72" s="240">
        <v>5938.2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2"/>
      <c r="S72" s="242" t="s">
        <v>201</v>
      </c>
      <c r="T72" s="243" t="s">
        <v>190</v>
      </c>
      <c r="U72" s="220">
        <v>0</v>
      </c>
      <c r="V72" s="220">
        <f>ROUND(E72*U72,2)</f>
        <v>0</v>
      </c>
      <c r="W72" s="220"/>
      <c r="X72" s="220" t="s">
        <v>129</v>
      </c>
      <c r="Y72" s="220" t="s">
        <v>130</v>
      </c>
      <c r="Z72" s="210"/>
      <c r="AA72" s="210"/>
      <c r="AB72" s="210"/>
      <c r="AC72" s="210"/>
      <c r="AD72" s="210"/>
      <c r="AE72" s="210"/>
      <c r="AF72" s="210"/>
      <c r="AG72" s="210" t="s">
        <v>131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7" t="s">
        <v>210</v>
      </c>
      <c r="D73" s="221"/>
      <c r="E73" s="222">
        <v>5938.2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133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7">
        <v>17</v>
      </c>
      <c r="B74" s="238" t="s">
        <v>211</v>
      </c>
      <c r="C74" s="256" t="s">
        <v>212</v>
      </c>
      <c r="D74" s="239" t="s">
        <v>189</v>
      </c>
      <c r="E74" s="240">
        <v>98.97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2"/>
      <c r="S74" s="242" t="s">
        <v>201</v>
      </c>
      <c r="T74" s="243" t="s">
        <v>190</v>
      </c>
      <c r="U74" s="220">
        <v>1.07</v>
      </c>
      <c r="V74" s="220">
        <f>ROUND(E74*U74,2)</f>
        <v>105.9</v>
      </c>
      <c r="W74" s="220"/>
      <c r="X74" s="220" t="s">
        <v>129</v>
      </c>
      <c r="Y74" s="220" t="s">
        <v>130</v>
      </c>
      <c r="Z74" s="210"/>
      <c r="AA74" s="210"/>
      <c r="AB74" s="210"/>
      <c r="AC74" s="210"/>
      <c r="AD74" s="210"/>
      <c r="AE74" s="210"/>
      <c r="AF74" s="210"/>
      <c r="AG74" s="210" t="s">
        <v>131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63" t="s">
        <v>213</v>
      </c>
      <c r="D75" s="247"/>
      <c r="E75" s="247"/>
      <c r="F75" s="247"/>
      <c r="G75" s="247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160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7" t="s">
        <v>214</v>
      </c>
      <c r="D76" s="221"/>
      <c r="E76" s="222">
        <v>98.97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133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30" t="s">
        <v>122</v>
      </c>
      <c r="B77" s="231" t="s">
        <v>70</v>
      </c>
      <c r="C77" s="255" t="s">
        <v>71</v>
      </c>
      <c r="D77" s="232"/>
      <c r="E77" s="233"/>
      <c r="F77" s="234"/>
      <c r="G77" s="234">
        <f>SUMIF(AG78:AG80,"&lt;&gt;NOR",G78:G80)</f>
        <v>0</v>
      </c>
      <c r="H77" s="234"/>
      <c r="I77" s="234">
        <f>SUM(I78:I80)</f>
        <v>0</v>
      </c>
      <c r="J77" s="234"/>
      <c r="K77" s="234">
        <f>SUM(K78:K80)</f>
        <v>0</v>
      </c>
      <c r="L77" s="234"/>
      <c r="M77" s="234">
        <f>SUM(M78:M80)</f>
        <v>0</v>
      </c>
      <c r="N77" s="233"/>
      <c r="O77" s="233">
        <f>SUM(O78:O80)</f>
        <v>0.33</v>
      </c>
      <c r="P77" s="233"/>
      <c r="Q77" s="233">
        <f>SUM(Q78:Q80)</f>
        <v>0</v>
      </c>
      <c r="R77" s="234"/>
      <c r="S77" s="234"/>
      <c r="T77" s="235"/>
      <c r="U77" s="229"/>
      <c r="V77" s="229">
        <f>SUM(V78:V80)</f>
        <v>10.350000000000001</v>
      </c>
      <c r="W77" s="229"/>
      <c r="X77" s="229"/>
      <c r="Y77" s="229"/>
      <c r="AG77" t="s">
        <v>123</v>
      </c>
    </row>
    <row r="78" spans="1:60" ht="22.5" outlineLevel="1" x14ac:dyDescent="0.2">
      <c r="A78" s="237">
        <v>18</v>
      </c>
      <c r="B78" s="238" t="s">
        <v>215</v>
      </c>
      <c r="C78" s="256" t="s">
        <v>216</v>
      </c>
      <c r="D78" s="239" t="s">
        <v>189</v>
      </c>
      <c r="E78" s="240">
        <v>11.7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0">
        <v>2.3630000000000002E-2</v>
      </c>
      <c r="O78" s="240">
        <f>ROUND(E78*N78,2)</f>
        <v>0.28000000000000003</v>
      </c>
      <c r="P78" s="240">
        <v>0</v>
      </c>
      <c r="Q78" s="240">
        <f>ROUND(E78*P78,2)</f>
        <v>0</v>
      </c>
      <c r="R78" s="242" t="s">
        <v>217</v>
      </c>
      <c r="S78" s="242" t="s">
        <v>128</v>
      </c>
      <c r="T78" s="243" t="s">
        <v>128</v>
      </c>
      <c r="U78" s="220">
        <v>0.83</v>
      </c>
      <c r="V78" s="220">
        <f>ROUND(E78*U78,2)</f>
        <v>9.7100000000000009</v>
      </c>
      <c r="W78" s="220"/>
      <c r="X78" s="220" t="s">
        <v>129</v>
      </c>
      <c r="Y78" s="220" t="s">
        <v>130</v>
      </c>
      <c r="Z78" s="210"/>
      <c r="AA78" s="210"/>
      <c r="AB78" s="210"/>
      <c r="AC78" s="210"/>
      <c r="AD78" s="210"/>
      <c r="AE78" s="210"/>
      <c r="AF78" s="210"/>
      <c r="AG78" s="210" t="s">
        <v>131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2" x14ac:dyDescent="0.2">
      <c r="A79" s="217"/>
      <c r="B79" s="218"/>
      <c r="C79" s="257" t="s">
        <v>218</v>
      </c>
      <c r="D79" s="221"/>
      <c r="E79" s="222">
        <v>11.7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133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33.75" outlineLevel="1" x14ac:dyDescent="0.2">
      <c r="A80" s="248">
        <v>19</v>
      </c>
      <c r="B80" s="249" t="s">
        <v>219</v>
      </c>
      <c r="C80" s="264" t="s">
        <v>220</v>
      </c>
      <c r="D80" s="250" t="s">
        <v>189</v>
      </c>
      <c r="E80" s="251">
        <v>11.7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21</v>
      </c>
      <c r="M80" s="253">
        <f>G80*(1+L80/100)</f>
        <v>0</v>
      </c>
      <c r="N80" s="251">
        <v>4.4000000000000003E-3</v>
      </c>
      <c r="O80" s="251">
        <f>ROUND(E80*N80,2)</f>
        <v>0.05</v>
      </c>
      <c r="P80" s="251">
        <v>0</v>
      </c>
      <c r="Q80" s="251">
        <f>ROUND(E80*P80,2)</f>
        <v>0</v>
      </c>
      <c r="R80" s="253" t="s">
        <v>217</v>
      </c>
      <c r="S80" s="253" t="s">
        <v>128</v>
      </c>
      <c r="T80" s="254" t="s">
        <v>128</v>
      </c>
      <c r="U80" s="220">
        <v>5.5E-2</v>
      </c>
      <c r="V80" s="220">
        <f>ROUND(E80*U80,2)</f>
        <v>0.64</v>
      </c>
      <c r="W80" s="220"/>
      <c r="X80" s="220" t="s">
        <v>129</v>
      </c>
      <c r="Y80" s="220" t="s">
        <v>130</v>
      </c>
      <c r="Z80" s="210"/>
      <c r="AA80" s="210"/>
      <c r="AB80" s="210"/>
      <c r="AC80" s="210"/>
      <c r="AD80" s="210"/>
      <c r="AE80" s="210"/>
      <c r="AF80" s="210"/>
      <c r="AG80" s="210" t="s">
        <v>131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30" t="s">
        <v>122</v>
      </c>
      <c r="B81" s="231" t="s">
        <v>72</v>
      </c>
      <c r="C81" s="255" t="s">
        <v>73</v>
      </c>
      <c r="D81" s="232"/>
      <c r="E81" s="233"/>
      <c r="F81" s="234"/>
      <c r="G81" s="234">
        <f>SUMIF(AG82:AG83,"&lt;&gt;NOR",G82:G83)</f>
        <v>0</v>
      </c>
      <c r="H81" s="234"/>
      <c r="I81" s="234">
        <f>SUM(I82:I83)</f>
        <v>0</v>
      </c>
      <c r="J81" s="234"/>
      <c r="K81" s="234">
        <f>SUM(K82:K83)</f>
        <v>0</v>
      </c>
      <c r="L81" s="234"/>
      <c r="M81" s="234">
        <f>SUM(M82:M83)</f>
        <v>0</v>
      </c>
      <c r="N81" s="233"/>
      <c r="O81" s="233">
        <f>SUM(O82:O83)</f>
        <v>0</v>
      </c>
      <c r="P81" s="233"/>
      <c r="Q81" s="233">
        <f>SUM(Q82:Q83)</f>
        <v>0</v>
      </c>
      <c r="R81" s="234"/>
      <c r="S81" s="234"/>
      <c r="T81" s="235"/>
      <c r="U81" s="229"/>
      <c r="V81" s="229">
        <f>SUM(V82:V83)</f>
        <v>8.1300000000000008</v>
      </c>
      <c r="W81" s="229"/>
      <c r="X81" s="229"/>
      <c r="Y81" s="229"/>
      <c r="AG81" t="s">
        <v>123</v>
      </c>
    </row>
    <row r="82" spans="1:60" outlineLevel="1" x14ac:dyDescent="0.2">
      <c r="A82" s="237">
        <v>20</v>
      </c>
      <c r="B82" s="238" t="s">
        <v>221</v>
      </c>
      <c r="C82" s="256" t="s">
        <v>222</v>
      </c>
      <c r="D82" s="239" t="s">
        <v>223</v>
      </c>
      <c r="E82" s="240">
        <v>26.471830000000001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2" t="s">
        <v>224</v>
      </c>
      <c r="S82" s="242" t="s">
        <v>128</v>
      </c>
      <c r="T82" s="243" t="s">
        <v>128</v>
      </c>
      <c r="U82" s="220">
        <v>0.307</v>
      </c>
      <c r="V82" s="220">
        <f>ROUND(E82*U82,2)</f>
        <v>8.1300000000000008</v>
      </c>
      <c r="W82" s="220"/>
      <c r="X82" s="220" t="s">
        <v>225</v>
      </c>
      <c r="Y82" s="220" t="s">
        <v>130</v>
      </c>
      <c r="Z82" s="210"/>
      <c r="AA82" s="210"/>
      <c r="AB82" s="210"/>
      <c r="AC82" s="210"/>
      <c r="AD82" s="210"/>
      <c r="AE82" s="210"/>
      <c r="AF82" s="210"/>
      <c r="AG82" s="210" t="s">
        <v>226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2" x14ac:dyDescent="0.2">
      <c r="A83" s="217"/>
      <c r="B83" s="218"/>
      <c r="C83" s="258" t="s">
        <v>227</v>
      </c>
      <c r="D83" s="245"/>
      <c r="E83" s="245"/>
      <c r="F83" s="245"/>
      <c r="G83" s="245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150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44" t="str">
        <f>C83</f>
        <v>přesun hmot pro budovy občanské výstavby (JKSO 801), budovy pro bydlení (JKSO 803) budovy pro výrobu a služby (JKSO 812) s nosnou svislou konstrukcí zděnou z cihel nebo tvárnic nebo kovovou</v>
      </c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30" t="s">
        <v>122</v>
      </c>
      <c r="B84" s="231" t="s">
        <v>76</v>
      </c>
      <c r="C84" s="255" t="s">
        <v>77</v>
      </c>
      <c r="D84" s="232"/>
      <c r="E84" s="233"/>
      <c r="F84" s="234"/>
      <c r="G84" s="234">
        <f>SUMIF(AG85:AG102,"&lt;&gt;NOR",G85:G102)</f>
        <v>0</v>
      </c>
      <c r="H84" s="234"/>
      <c r="I84" s="234">
        <f>SUM(I85:I102)</f>
        <v>0</v>
      </c>
      <c r="J84" s="234"/>
      <c r="K84" s="234">
        <f>SUM(K85:K102)</f>
        <v>0</v>
      </c>
      <c r="L84" s="234"/>
      <c r="M84" s="234">
        <f>SUM(M85:M102)</f>
        <v>0</v>
      </c>
      <c r="N84" s="233"/>
      <c r="O84" s="233">
        <f>SUM(O85:O102)</f>
        <v>0.34</v>
      </c>
      <c r="P84" s="233"/>
      <c r="Q84" s="233">
        <f>SUM(Q85:Q102)</f>
        <v>0</v>
      </c>
      <c r="R84" s="234"/>
      <c r="S84" s="234"/>
      <c r="T84" s="235"/>
      <c r="U84" s="229"/>
      <c r="V84" s="229">
        <f>SUM(V85:V102)</f>
        <v>9.7200000000000006</v>
      </c>
      <c r="W84" s="229"/>
      <c r="X84" s="229"/>
      <c r="Y84" s="229"/>
      <c r="AG84" t="s">
        <v>123</v>
      </c>
    </row>
    <row r="85" spans="1:60" ht="22.5" outlineLevel="1" x14ac:dyDescent="0.2">
      <c r="A85" s="237">
        <v>21</v>
      </c>
      <c r="B85" s="238" t="s">
        <v>228</v>
      </c>
      <c r="C85" s="256" t="s">
        <v>229</v>
      </c>
      <c r="D85" s="239" t="s">
        <v>189</v>
      </c>
      <c r="E85" s="240">
        <v>23.079969999999999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0">
        <v>9.8999999999999999E-4</v>
      </c>
      <c r="O85" s="240">
        <f>ROUND(E85*N85,2)</f>
        <v>0.02</v>
      </c>
      <c r="P85" s="240">
        <v>0</v>
      </c>
      <c r="Q85" s="240">
        <f>ROUND(E85*P85,2)</f>
        <v>0</v>
      </c>
      <c r="R85" s="242" t="s">
        <v>230</v>
      </c>
      <c r="S85" s="242" t="s">
        <v>128</v>
      </c>
      <c r="T85" s="243" t="s">
        <v>128</v>
      </c>
      <c r="U85" s="220">
        <v>0.26</v>
      </c>
      <c r="V85" s="220">
        <f>ROUND(E85*U85,2)</f>
        <v>6</v>
      </c>
      <c r="W85" s="220"/>
      <c r="X85" s="220" t="s">
        <v>129</v>
      </c>
      <c r="Y85" s="220" t="s">
        <v>130</v>
      </c>
      <c r="Z85" s="210"/>
      <c r="AA85" s="210"/>
      <c r="AB85" s="210"/>
      <c r="AC85" s="210"/>
      <c r="AD85" s="210"/>
      <c r="AE85" s="210"/>
      <c r="AF85" s="210"/>
      <c r="AG85" s="210" t="s">
        <v>131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7" t="s">
        <v>231</v>
      </c>
      <c r="D86" s="221"/>
      <c r="E86" s="222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133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7" t="s">
        <v>232</v>
      </c>
      <c r="D87" s="221"/>
      <c r="E87" s="222">
        <v>23.079969999999999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133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7">
        <v>22</v>
      </c>
      <c r="B88" s="238" t="s">
        <v>233</v>
      </c>
      <c r="C88" s="256" t="s">
        <v>234</v>
      </c>
      <c r="D88" s="239" t="s">
        <v>126</v>
      </c>
      <c r="E88" s="240">
        <v>11.53998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0</v>
      </c>
      <c r="O88" s="240">
        <f>ROUND(E88*N88,2)</f>
        <v>0</v>
      </c>
      <c r="P88" s="240">
        <v>0</v>
      </c>
      <c r="Q88" s="240">
        <f>ROUND(E88*P88,2)</f>
        <v>0</v>
      </c>
      <c r="R88" s="242" t="s">
        <v>230</v>
      </c>
      <c r="S88" s="242" t="s">
        <v>128</v>
      </c>
      <c r="T88" s="243" t="s">
        <v>128</v>
      </c>
      <c r="U88" s="220">
        <v>0.27</v>
      </c>
      <c r="V88" s="220">
        <f>ROUND(E88*U88,2)</f>
        <v>3.12</v>
      </c>
      <c r="W88" s="220"/>
      <c r="X88" s="220" t="s">
        <v>129</v>
      </c>
      <c r="Y88" s="220" t="s">
        <v>130</v>
      </c>
      <c r="Z88" s="210"/>
      <c r="AA88" s="210"/>
      <c r="AB88" s="210"/>
      <c r="AC88" s="210"/>
      <c r="AD88" s="210"/>
      <c r="AE88" s="210"/>
      <c r="AF88" s="210"/>
      <c r="AG88" s="210" t="s">
        <v>131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7" t="s">
        <v>231</v>
      </c>
      <c r="D89" s="221"/>
      <c r="E89" s="222"/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133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3" x14ac:dyDescent="0.2">
      <c r="A90" s="217"/>
      <c r="B90" s="218"/>
      <c r="C90" s="257" t="s">
        <v>235</v>
      </c>
      <c r="D90" s="221"/>
      <c r="E90" s="222">
        <v>11.53998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133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2" t="s">
        <v>165</v>
      </c>
      <c r="D91" s="225"/>
      <c r="E91" s="226">
        <v>11.53998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133</v>
      </c>
      <c r="AH91" s="210">
        <v>1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7">
        <v>23</v>
      </c>
      <c r="B92" s="238" t="s">
        <v>236</v>
      </c>
      <c r="C92" s="256" t="s">
        <v>237</v>
      </c>
      <c r="D92" s="239" t="s">
        <v>238</v>
      </c>
      <c r="E92" s="240">
        <v>0.50817999999999997</v>
      </c>
      <c r="F92" s="241"/>
      <c r="G92" s="242">
        <f>ROUND(E92*F92,2)</f>
        <v>0</v>
      </c>
      <c r="H92" s="241"/>
      <c r="I92" s="242">
        <f>ROUND(E92*H92,2)</f>
        <v>0</v>
      </c>
      <c r="J92" s="241"/>
      <c r="K92" s="242">
        <f>ROUND(E92*J92,2)</f>
        <v>0</v>
      </c>
      <c r="L92" s="242">
        <v>21</v>
      </c>
      <c r="M92" s="242">
        <f>G92*(1+L92/100)</f>
        <v>0</v>
      </c>
      <c r="N92" s="240">
        <v>2.2970000000000001E-2</v>
      </c>
      <c r="O92" s="240">
        <f>ROUND(E92*N92,2)</f>
        <v>0.01</v>
      </c>
      <c r="P92" s="240">
        <v>0</v>
      </c>
      <c r="Q92" s="240">
        <f>ROUND(E92*P92,2)</f>
        <v>0</v>
      </c>
      <c r="R92" s="242" t="s">
        <v>230</v>
      </c>
      <c r="S92" s="242" t="s">
        <v>128</v>
      </c>
      <c r="T92" s="243" t="s">
        <v>128</v>
      </c>
      <c r="U92" s="220">
        <v>0</v>
      </c>
      <c r="V92" s="220">
        <f>ROUND(E92*U92,2)</f>
        <v>0</v>
      </c>
      <c r="W92" s="220"/>
      <c r="X92" s="220" t="s">
        <v>129</v>
      </c>
      <c r="Y92" s="220" t="s">
        <v>130</v>
      </c>
      <c r="Z92" s="210"/>
      <c r="AA92" s="210"/>
      <c r="AB92" s="210"/>
      <c r="AC92" s="210"/>
      <c r="AD92" s="210"/>
      <c r="AE92" s="210"/>
      <c r="AF92" s="210"/>
      <c r="AG92" s="210" t="s">
        <v>131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7" t="s">
        <v>239</v>
      </c>
      <c r="D93" s="221"/>
      <c r="E93" s="222">
        <v>0.27727000000000002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133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3" x14ac:dyDescent="0.2">
      <c r="A94" s="217"/>
      <c r="B94" s="218"/>
      <c r="C94" s="257" t="s">
        <v>240</v>
      </c>
      <c r="D94" s="221"/>
      <c r="E94" s="222">
        <v>0.23091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133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7">
        <v>24</v>
      </c>
      <c r="B95" s="238" t="s">
        <v>241</v>
      </c>
      <c r="C95" s="256" t="s">
        <v>242</v>
      </c>
      <c r="D95" s="239" t="s">
        <v>238</v>
      </c>
      <c r="E95" s="240">
        <v>0.30465999999999999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0">
        <v>0.55000000000000004</v>
      </c>
      <c r="O95" s="240">
        <f>ROUND(E95*N95,2)</f>
        <v>0.17</v>
      </c>
      <c r="P95" s="240">
        <v>0</v>
      </c>
      <c r="Q95" s="240">
        <f>ROUND(E95*P95,2)</f>
        <v>0</v>
      </c>
      <c r="R95" s="242" t="s">
        <v>137</v>
      </c>
      <c r="S95" s="242" t="s">
        <v>128</v>
      </c>
      <c r="T95" s="243" t="s">
        <v>128</v>
      </c>
      <c r="U95" s="220">
        <v>0</v>
      </c>
      <c r="V95" s="220">
        <f>ROUND(E95*U95,2)</f>
        <v>0</v>
      </c>
      <c r="W95" s="220"/>
      <c r="X95" s="220" t="s">
        <v>138</v>
      </c>
      <c r="Y95" s="220" t="s">
        <v>130</v>
      </c>
      <c r="Z95" s="210"/>
      <c r="AA95" s="210"/>
      <c r="AB95" s="210"/>
      <c r="AC95" s="210"/>
      <c r="AD95" s="210"/>
      <c r="AE95" s="210"/>
      <c r="AF95" s="210"/>
      <c r="AG95" s="210" t="s">
        <v>139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7" t="s">
        <v>243</v>
      </c>
      <c r="D96" s="221"/>
      <c r="E96" s="222">
        <v>0.27695999999999998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133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5" t="s">
        <v>244</v>
      </c>
      <c r="D97" s="227"/>
      <c r="E97" s="228">
        <v>2.7699999999999999E-2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133</v>
      </c>
      <c r="AH97" s="210">
        <v>4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7">
        <v>25</v>
      </c>
      <c r="B98" s="238" t="s">
        <v>245</v>
      </c>
      <c r="C98" s="256" t="s">
        <v>246</v>
      </c>
      <c r="D98" s="239" t="s">
        <v>238</v>
      </c>
      <c r="E98" s="240">
        <v>0.25387999999999999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0">
        <v>0.55000000000000004</v>
      </c>
      <c r="O98" s="240">
        <f>ROUND(E98*N98,2)</f>
        <v>0.14000000000000001</v>
      </c>
      <c r="P98" s="240">
        <v>0</v>
      </c>
      <c r="Q98" s="240">
        <f>ROUND(E98*P98,2)</f>
        <v>0</v>
      </c>
      <c r="R98" s="242" t="s">
        <v>137</v>
      </c>
      <c r="S98" s="242" t="s">
        <v>128</v>
      </c>
      <c r="T98" s="243" t="s">
        <v>128</v>
      </c>
      <c r="U98" s="220">
        <v>0</v>
      </c>
      <c r="V98" s="220">
        <f>ROUND(E98*U98,2)</f>
        <v>0</v>
      </c>
      <c r="W98" s="220"/>
      <c r="X98" s="220" t="s">
        <v>138</v>
      </c>
      <c r="Y98" s="220" t="s">
        <v>130</v>
      </c>
      <c r="Z98" s="210"/>
      <c r="AA98" s="210"/>
      <c r="AB98" s="210"/>
      <c r="AC98" s="210"/>
      <c r="AD98" s="210"/>
      <c r="AE98" s="210"/>
      <c r="AF98" s="210"/>
      <c r="AG98" s="210" t="s">
        <v>139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7" t="s">
        <v>231</v>
      </c>
      <c r="D99" s="221"/>
      <c r="E99" s="222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133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7" t="s">
        <v>247</v>
      </c>
      <c r="D100" s="221"/>
      <c r="E100" s="222">
        <v>0.25387999999999999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133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7">
        <v>26</v>
      </c>
      <c r="B101" s="238" t="s">
        <v>248</v>
      </c>
      <c r="C101" s="256" t="s">
        <v>249</v>
      </c>
      <c r="D101" s="239" t="s">
        <v>223</v>
      </c>
      <c r="E101" s="240">
        <v>0.34172000000000002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0">
        <v>0</v>
      </c>
      <c r="O101" s="240">
        <f>ROUND(E101*N101,2)</f>
        <v>0</v>
      </c>
      <c r="P101" s="240">
        <v>0</v>
      </c>
      <c r="Q101" s="240">
        <f>ROUND(E101*P101,2)</f>
        <v>0</v>
      </c>
      <c r="R101" s="242" t="s">
        <v>230</v>
      </c>
      <c r="S101" s="242" t="s">
        <v>128</v>
      </c>
      <c r="T101" s="243" t="s">
        <v>128</v>
      </c>
      <c r="U101" s="220">
        <v>1.7509999999999999</v>
      </c>
      <c r="V101" s="220">
        <f>ROUND(E101*U101,2)</f>
        <v>0.6</v>
      </c>
      <c r="W101" s="220"/>
      <c r="X101" s="220" t="s">
        <v>225</v>
      </c>
      <c r="Y101" s="220" t="s">
        <v>130</v>
      </c>
      <c r="Z101" s="210"/>
      <c r="AA101" s="210"/>
      <c r="AB101" s="210"/>
      <c r="AC101" s="210"/>
      <c r="AD101" s="210"/>
      <c r="AE101" s="210"/>
      <c r="AF101" s="210"/>
      <c r="AG101" s="210" t="s">
        <v>226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8" t="s">
        <v>250</v>
      </c>
      <c r="D102" s="245"/>
      <c r="E102" s="245"/>
      <c r="F102" s="245"/>
      <c r="G102" s="245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150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30" t="s">
        <v>122</v>
      </c>
      <c r="B103" s="231" t="s">
        <v>78</v>
      </c>
      <c r="C103" s="255" t="s">
        <v>79</v>
      </c>
      <c r="D103" s="232"/>
      <c r="E103" s="233"/>
      <c r="F103" s="234"/>
      <c r="G103" s="234">
        <f>SUMIF(AG104:AG112,"&lt;&gt;NOR",G104:G112)</f>
        <v>0</v>
      </c>
      <c r="H103" s="234"/>
      <c r="I103" s="234">
        <f>SUM(I104:I112)</f>
        <v>0</v>
      </c>
      <c r="J103" s="234"/>
      <c r="K103" s="234">
        <f>SUM(K104:K112)</f>
        <v>0</v>
      </c>
      <c r="L103" s="234"/>
      <c r="M103" s="234">
        <f>SUM(M104:M112)</f>
        <v>0</v>
      </c>
      <c r="N103" s="233"/>
      <c r="O103" s="233">
        <f>SUM(O104:O112)</f>
        <v>1.64</v>
      </c>
      <c r="P103" s="233"/>
      <c r="Q103" s="233">
        <f>SUM(Q104:Q112)</f>
        <v>0</v>
      </c>
      <c r="R103" s="234"/>
      <c r="S103" s="234"/>
      <c r="T103" s="235"/>
      <c r="U103" s="229"/>
      <c r="V103" s="229">
        <f>SUM(V104:V112)</f>
        <v>22.32</v>
      </c>
      <c r="W103" s="229"/>
      <c r="X103" s="229"/>
      <c r="Y103" s="229"/>
      <c r="AG103" t="s">
        <v>123</v>
      </c>
    </row>
    <row r="104" spans="1:60" outlineLevel="1" x14ac:dyDescent="0.2">
      <c r="A104" s="237">
        <v>27</v>
      </c>
      <c r="B104" s="238" t="s">
        <v>251</v>
      </c>
      <c r="C104" s="256" t="s">
        <v>252</v>
      </c>
      <c r="D104" s="239" t="s">
        <v>126</v>
      </c>
      <c r="E104" s="240">
        <v>107.5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21</v>
      </c>
      <c r="M104" s="242">
        <f>G104*(1+L104/100)</f>
        <v>0</v>
      </c>
      <c r="N104" s="240">
        <v>5.0000000000000002E-5</v>
      </c>
      <c r="O104" s="240">
        <f>ROUND(E104*N104,2)</f>
        <v>0.01</v>
      </c>
      <c r="P104" s="240">
        <v>0</v>
      </c>
      <c r="Q104" s="240">
        <f>ROUND(E104*P104,2)</f>
        <v>0</v>
      </c>
      <c r="R104" s="242" t="s">
        <v>253</v>
      </c>
      <c r="S104" s="242" t="s">
        <v>128</v>
      </c>
      <c r="T104" s="243" t="s">
        <v>128</v>
      </c>
      <c r="U104" s="220">
        <v>0.19</v>
      </c>
      <c r="V104" s="220">
        <f>ROUND(E104*U104,2)</f>
        <v>20.43</v>
      </c>
      <c r="W104" s="220"/>
      <c r="X104" s="220" t="s">
        <v>129</v>
      </c>
      <c r="Y104" s="220" t="s">
        <v>130</v>
      </c>
      <c r="Z104" s="210"/>
      <c r="AA104" s="210"/>
      <c r="AB104" s="210"/>
      <c r="AC104" s="210"/>
      <c r="AD104" s="210"/>
      <c r="AE104" s="210"/>
      <c r="AF104" s="210"/>
      <c r="AG104" s="210" t="s">
        <v>131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8" t="s">
        <v>254</v>
      </c>
      <c r="D105" s="245"/>
      <c r="E105" s="245"/>
      <c r="F105" s="245"/>
      <c r="G105" s="245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150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7" t="s">
        <v>255</v>
      </c>
      <c r="D106" s="221"/>
      <c r="E106" s="222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133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7" t="s">
        <v>256</v>
      </c>
      <c r="D107" s="221"/>
      <c r="E107" s="222">
        <v>94.9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133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7" t="s">
        <v>257</v>
      </c>
      <c r="D108" s="221"/>
      <c r="E108" s="222">
        <v>12.6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133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7">
        <v>28</v>
      </c>
      <c r="B109" s="238" t="s">
        <v>258</v>
      </c>
      <c r="C109" s="256" t="s">
        <v>259</v>
      </c>
      <c r="D109" s="239" t="s">
        <v>126</v>
      </c>
      <c r="E109" s="240">
        <v>7095</v>
      </c>
      <c r="F109" s="241"/>
      <c r="G109" s="242">
        <f>ROUND(E109*F109,2)</f>
        <v>0</v>
      </c>
      <c r="H109" s="241"/>
      <c r="I109" s="242">
        <f>ROUND(E109*H109,2)</f>
        <v>0</v>
      </c>
      <c r="J109" s="241"/>
      <c r="K109" s="242">
        <f>ROUND(E109*J109,2)</f>
        <v>0</v>
      </c>
      <c r="L109" s="242">
        <v>21</v>
      </c>
      <c r="M109" s="242">
        <f>G109*(1+L109/100)</f>
        <v>0</v>
      </c>
      <c r="N109" s="240">
        <v>2.3000000000000001E-4</v>
      </c>
      <c r="O109" s="240">
        <f>ROUND(E109*N109,2)</f>
        <v>1.63</v>
      </c>
      <c r="P109" s="240">
        <v>0</v>
      </c>
      <c r="Q109" s="240">
        <f>ROUND(E109*P109,2)</f>
        <v>0</v>
      </c>
      <c r="R109" s="242"/>
      <c r="S109" s="242" t="s">
        <v>201</v>
      </c>
      <c r="T109" s="243" t="s">
        <v>190</v>
      </c>
      <c r="U109" s="220">
        <v>0</v>
      </c>
      <c r="V109" s="220">
        <f>ROUND(E109*U109,2)</f>
        <v>0</v>
      </c>
      <c r="W109" s="220"/>
      <c r="X109" s="220" t="s">
        <v>138</v>
      </c>
      <c r="Y109" s="220" t="s">
        <v>130</v>
      </c>
      <c r="Z109" s="210"/>
      <c r="AA109" s="210"/>
      <c r="AB109" s="210"/>
      <c r="AC109" s="210"/>
      <c r="AD109" s="210"/>
      <c r="AE109" s="210"/>
      <c r="AF109" s="210"/>
      <c r="AG109" s="210" t="s">
        <v>139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2" x14ac:dyDescent="0.2">
      <c r="A110" s="217"/>
      <c r="B110" s="218"/>
      <c r="C110" s="257" t="s">
        <v>260</v>
      </c>
      <c r="D110" s="221"/>
      <c r="E110" s="222">
        <v>7095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133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7">
        <v>29</v>
      </c>
      <c r="B111" s="238" t="s">
        <v>261</v>
      </c>
      <c r="C111" s="256" t="s">
        <v>262</v>
      </c>
      <c r="D111" s="239" t="s">
        <v>223</v>
      </c>
      <c r="E111" s="240">
        <v>1.63723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21</v>
      </c>
      <c r="M111" s="242">
        <f>G111*(1+L111/100)</f>
        <v>0</v>
      </c>
      <c r="N111" s="240">
        <v>0</v>
      </c>
      <c r="O111" s="240">
        <f>ROUND(E111*N111,2)</f>
        <v>0</v>
      </c>
      <c r="P111" s="240">
        <v>0</v>
      </c>
      <c r="Q111" s="240">
        <f>ROUND(E111*P111,2)</f>
        <v>0</v>
      </c>
      <c r="R111" s="242" t="s">
        <v>253</v>
      </c>
      <c r="S111" s="242" t="s">
        <v>128</v>
      </c>
      <c r="T111" s="243" t="s">
        <v>128</v>
      </c>
      <c r="U111" s="220">
        <v>1.1559999999999999</v>
      </c>
      <c r="V111" s="220">
        <f>ROUND(E111*U111,2)</f>
        <v>1.89</v>
      </c>
      <c r="W111" s="220"/>
      <c r="X111" s="220" t="s">
        <v>225</v>
      </c>
      <c r="Y111" s="220" t="s">
        <v>130</v>
      </c>
      <c r="Z111" s="210"/>
      <c r="AA111" s="210"/>
      <c r="AB111" s="210"/>
      <c r="AC111" s="210"/>
      <c r="AD111" s="210"/>
      <c r="AE111" s="210"/>
      <c r="AF111" s="210"/>
      <c r="AG111" s="210" t="s">
        <v>226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8" t="s">
        <v>250</v>
      </c>
      <c r="D112" s="245"/>
      <c r="E112" s="245"/>
      <c r="F112" s="245"/>
      <c r="G112" s="245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150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30" t="s">
        <v>122</v>
      </c>
      <c r="B113" s="231" t="s">
        <v>93</v>
      </c>
      <c r="C113" s="255" t="s">
        <v>28</v>
      </c>
      <c r="D113" s="232"/>
      <c r="E113" s="233"/>
      <c r="F113" s="234"/>
      <c r="G113" s="234">
        <f>SUMIF(AG114:AG115,"&lt;&gt;NOR",G114:G115)</f>
        <v>0</v>
      </c>
      <c r="H113" s="234"/>
      <c r="I113" s="234">
        <f>SUM(I114:I115)</f>
        <v>0</v>
      </c>
      <c r="J113" s="234"/>
      <c r="K113" s="234">
        <f>SUM(K114:K115)</f>
        <v>0</v>
      </c>
      <c r="L113" s="234"/>
      <c r="M113" s="234">
        <f>SUM(M114:M115)</f>
        <v>0</v>
      </c>
      <c r="N113" s="233"/>
      <c r="O113" s="233">
        <f>SUM(O114:O115)</f>
        <v>0</v>
      </c>
      <c r="P113" s="233"/>
      <c r="Q113" s="233">
        <f>SUM(Q114:Q115)</f>
        <v>0</v>
      </c>
      <c r="R113" s="234"/>
      <c r="S113" s="234"/>
      <c r="T113" s="235"/>
      <c r="U113" s="229"/>
      <c r="V113" s="229">
        <f>SUM(V114:V115)</f>
        <v>0</v>
      </c>
      <c r="W113" s="229"/>
      <c r="X113" s="229"/>
      <c r="Y113" s="229"/>
      <c r="AG113" t="s">
        <v>123</v>
      </c>
    </row>
    <row r="114" spans="1:60" outlineLevel="1" x14ac:dyDescent="0.2">
      <c r="A114" s="237">
        <v>30</v>
      </c>
      <c r="B114" s="238" t="s">
        <v>263</v>
      </c>
      <c r="C114" s="256" t="s">
        <v>264</v>
      </c>
      <c r="D114" s="239" t="s">
        <v>265</v>
      </c>
      <c r="E114" s="240">
        <v>1</v>
      </c>
      <c r="F114" s="241"/>
      <c r="G114" s="242">
        <f>ROUND(E114*F114,2)</f>
        <v>0</v>
      </c>
      <c r="H114" s="241"/>
      <c r="I114" s="242">
        <f>ROUND(E114*H114,2)</f>
        <v>0</v>
      </c>
      <c r="J114" s="241"/>
      <c r="K114" s="242">
        <f>ROUND(E114*J114,2)</f>
        <v>0</v>
      </c>
      <c r="L114" s="242">
        <v>21</v>
      </c>
      <c r="M114" s="242">
        <f>G114*(1+L114/100)</f>
        <v>0</v>
      </c>
      <c r="N114" s="240">
        <v>0</v>
      </c>
      <c r="O114" s="240">
        <f>ROUND(E114*N114,2)</f>
        <v>0</v>
      </c>
      <c r="P114" s="240">
        <v>0</v>
      </c>
      <c r="Q114" s="240">
        <f>ROUND(E114*P114,2)</f>
        <v>0</v>
      </c>
      <c r="R114" s="242"/>
      <c r="S114" s="242" t="s">
        <v>128</v>
      </c>
      <c r="T114" s="243" t="s">
        <v>190</v>
      </c>
      <c r="U114" s="220">
        <v>0</v>
      </c>
      <c r="V114" s="220">
        <f>ROUND(E114*U114,2)</f>
        <v>0</v>
      </c>
      <c r="W114" s="220"/>
      <c r="X114" s="220" t="s">
        <v>266</v>
      </c>
      <c r="Y114" s="220" t="s">
        <v>130</v>
      </c>
      <c r="Z114" s="210"/>
      <c r="AA114" s="210"/>
      <c r="AB114" s="210"/>
      <c r="AC114" s="210"/>
      <c r="AD114" s="210"/>
      <c r="AE114" s="210"/>
      <c r="AF114" s="210"/>
      <c r="AG114" s="210" t="s">
        <v>267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3" t="s">
        <v>268</v>
      </c>
      <c r="D115" s="247"/>
      <c r="E115" s="247"/>
      <c r="F115" s="247"/>
      <c r="G115" s="247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160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3"/>
      <c r="B116" s="4"/>
      <c r="C116" s="266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v>12</v>
      </c>
      <c r="AF116">
        <v>21</v>
      </c>
      <c r="AG116" t="s">
        <v>108</v>
      </c>
    </row>
    <row r="117" spans="1:60" x14ac:dyDescent="0.2">
      <c r="A117" s="213"/>
      <c r="B117" s="214" t="s">
        <v>29</v>
      </c>
      <c r="C117" s="267"/>
      <c r="D117" s="215"/>
      <c r="E117" s="216"/>
      <c r="F117" s="216"/>
      <c r="G117" s="236">
        <f>G8+G17+G24+G77+G81+G84+G103+G113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f>SUMIF(L7:L115,AE116,G7:G115)</f>
        <v>0</v>
      </c>
      <c r="AF117">
        <f>SUMIF(L7:L115,AF116,G7:G115)</f>
        <v>0</v>
      </c>
      <c r="AG117" t="s">
        <v>269</v>
      </c>
    </row>
    <row r="118" spans="1:60" x14ac:dyDescent="0.2">
      <c r="C118" s="268"/>
      <c r="D118" s="10"/>
      <c r="AG118" t="s">
        <v>270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bvzYcihbu5GytilDvCV8nk1MR6dR5dJ3IvplPRo9iOUsAmdI1D5pLIk83qfBF1Q5CLb5FPE+Z+OhL5+IR4oaw==" saltValue="UTVTw953OpwNeiccH29ubQ==" spinCount="100000" sheet="1" formatRows="0"/>
  <mergeCells count="17">
    <mergeCell ref="C83:G83"/>
    <mergeCell ref="C102:G102"/>
    <mergeCell ref="C105:G105"/>
    <mergeCell ref="C112:G112"/>
    <mergeCell ref="C115:G115"/>
    <mergeCell ref="C27:G27"/>
    <mergeCell ref="C45:G45"/>
    <mergeCell ref="C57:G57"/>
    <mergeCell ref="C60:G60"/>
    <mergeCell ref="C63:G63"/>
    <mergeCell ref="C75:G75"/>
    <mergeCell ref="A1:G1"/>
    <mergeCell ref="C2:G2"/>
    <mergeCell ref="C3:G3"/>
    <mergeCell ref="C4:G4"/>
    <mergeCell ref="C19:G19"/>
    <mergeCell ref="C26:G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95</v>
      </c>
      <c r="B1" s="195"/>
      <c r="C1" s="195"/>
      <c r="D1" s="195"/>
      <c r="E1" s="195"/>
      <c r="F1" s="195"/>
      <c r="G1" s="195"/>
      <c r="AG1" t="s">
        <v>96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97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97</v>
      </c>
      <c r="AG3" t="s">
        <v>98</v>
      </c>
    </row>
    <row r="4" spans="1:60" ht="24.95" customHeight="1" x14ac:dyDescent="0.2">
      <c r="A4" s="200" t="s">
        <v>9</v>
      </c>
      <c r="B4" s="201" t="s">
        <v>50</v>
      </c>
      <c r="C4" s="202" t="s">
        <v>48</v>
      </c>
      <c r="D4" s="203"/>
      <c r="E4" s="203"/>
      <c r="F4" s="203"/>
      <c r="G4" s="204"/>
      <c r="AG4" t="s">
        <v>99</v>
      </c>
    </row>
    <row r="5" spans="1:60" x14ac:dyDescent="0.2">
      <c r="D5" s="10"/>
    </row>
    <row r="6" spans="1:60" ht="38.25" x14ac:dyDescent="0.2">
      <c r="A6" s="206" t="s">
        <v>100</v>
      </c>
      <c r="B6" s="208" t="s">
        <v>101</v>
      </c>
      <c r="C6" s="208" t="s">
        <v>102</v>
      </c>
      <c r="D6" s="207" t="s">
        <v>103</v>
      </c>
      <c r="E6" s="206" t="s">
        <v>104</v>
      </c>
      <c r="F6" s="205" t="s">
        <v>105</v>
      </c>
      <c r="G6" s="206" t="s">
        <v>29</v>
      </c>
      <c r="H6" s="209" t="s">
        <v>30</v>
      </c>
      <c r="I6" s="209" t="s">
        <v>106</v>
      </c>
      <c r="J6" s="209" t="s">
        <v>31</v>
      </c>
      <c r="K6" s="209" t="s">
        <v>107</v>
      </c>
      <c r="L6" s="209" t="s">
        <v>108</v>
      </c>
      <c r="M6" s="209" t="s">
        <v>109</v>
      </c>
      <c r="N6" s="209" t="s">
        <v>110</v>
      </c>
      <c r="O6" s="209" t="s">
        <v>111</v>
      </c>
      <c r="P6" s="209" t="s">
        <v>112</v>
      </c>
      <c r="Q6" s="209" t="s">
        <v>113</v>
      </c>
      <c r="R6" s="209" t="s">
        <v>114</v>
      </c>
      <c r="S6" s="209" t="s">
        <v>115</v>
      </c>
      <c r="T6" s="209" t="s">
        <v>116</v>
      </c>
      <c r="U6" s="209" t="s">
        <v>117</v>
      </c>
      <c r="V6" s="209" t="s">
        <v>118</v>
      </c>
      <c r="W6" s="209" t="s">
        <v>119</v>
      </c>
      <c r="X6" s="209" t="s">
        <v>120</v>
      </c>
      <c r="Y6" s="209" t="s">
        <v>121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0" t="s">
        <v>122</v>
      </c>
      <c r="B8" s="231" t="s">
        <v>64</v>
      </c>
      <c r="C8" s="255" t="s">
        <v>65</v>
      </c>
      <c r="D8" s="232"/>
      <c r="E8" s="233"/>
      <c r="F8" s="234"/>
      <c r="G8" s="234">
        <f>SUMIF(AG9:AG12,"&lt;&gt;NOR",G9:G12)</f>
        <v>0</v>
      </c>
      <c r="H8" s="234"/>
      <c r="I8" s="234">
        <f>SUM(I9:I12)</f>
        <v>0</v>
      </c>
      <c r="J8" s="234"/>
      <c r="K8" s="234">
        <f>SUM(K9:K12)</f>
        <v>0</v>
      </c>
      <c r="L8" s="234"/>
      <c r="M8" s="234">
        <f>SUM(M9:M12)</f>
        <v>0</v>
      </c>
      <c r="N8" s="233"/>
      <c r="O8" s="233">
        <f>SUM(O9:O12)</f>
        <v>0.11</v>
      </c>
      <c r="P8" s="233"/>
      <c r="Q8" s="233">
        <f>SUM(Q9:Q12)</f>
        <v>0</v>
      </c>
      <c r="R8" s="234"/>
      <c r="S8" s="234"/>
      <c r="T8" s="235"/>
      <c r="U8" s="229"/>
      <c r="V8" s="229">
        <f>SUM(V9:V12)</f>
        <v>10.11</v>
      </c>
      <c r="W8" s="229"/>
      <c r="X8" s="229"/>
      <c r="Y8" s="229"/>
      <c r="AG8" t="s">
        <v>123</v>
      </c>
    </row>
    <row r="9" spans="1:60" ht="33.75" outlineLevel="1" x14ac:dyDescent="0.2">
      <c r="A9" s="237">
        <v>1</v>
      </c>
      <c r="B9" s="238" t="s">
        <v>271</v>
      </c>
      <c r="C9" s="256" t="s">
        <v>272</v>
      </c>
      <c r="D9" s="239" t="s">
        <v>126</v>
      </c>
      <c r="E9" s="240">
        <v>7.524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1.457E-2</v>
      </c>
      <c r="O9" s="240">
        <f>ROUND(E9*N9,2)</f>
        <v>0.11</v>
      </c>
      <c r="P9" s="240">
        <v>0</v>
      </c>
      <c r="Q9" s="240">
        <f>ROUND(E9*P9,2)</f>
        <v>0</v>
      </c>
      <c r="R9" s="242" t="s">
        <v>224</v>
      </c>
      <c r="S9" s="242" t="s">
        <v>128</v>
      </c>
      <c r="T9" s="243" t="s">
        <v>128</v>
      </c>
      <c r="U9" s="220">
        <v>1.0229999999999999</v>
      </c>
      <c r="V9" s="220">
        <f>ROUND(E9*U9,2)</f>
        <v>7.7</v>
      </c>
      <c r="W9" s="220"/>
      <c r="X9" s="220" t="s">
        <v>129</v>
      </c>
      <c r="Y9" s="220" t="s">
        <v>130</v>
      </c>
      <c r="Z9" s="210"/>
      <c r="AA9" s="210"/>
      <c r="AB9" s="210"/>
      <c r="AC9" s="210"/>
      <c r="AD9" s="210"/>
      <c r="AE9" s="210"/>
      <c r="AF9" s="210"/>
      <c r="AG9" s="210" t="s">
        <v>131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8" t="s">
        <v>273</v>
      </c>
      <c r="D10" s="245"/>
      <c r="E10" s="245"/>
      <c r="F10" s="245"/>
      <c r="G10" s="245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150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7" t="s">
        <v>274</v>
      </c>
      <c r="D11" s="221"/>
      <c r="E11" s="222">
        <v>7.524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133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8">
        <v>2</v>
      </c>
      <c r="B12" s="249" t="s">
        <v>275</v>
      </c>
      <c r="C12" s="264" t="s">
        <v>276</v>
      </c>
      <c r="D12" s="250" t="s">
        <v>126</v>
      </c>
      <c r="E12" s="251">
        <v>7.52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21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 t="s">
        <v>224</v>
      </c>
      <c r="S12" s="253" t="s">
        <v>128</v>
      </c>
      <c r="T12" s="254" t="s">
        <v>128</v>
      </c>
      <c r="U12" s="220">
        <v>0.32</v>
      </c>
      <c r="V12" s="220">
        <f>ROUND(E12*U12,2)</f>
        <v>2.41</v>
      </c>
      <c r="W12" s="220"/>
      <c r="X12" s="220" t="s">
        <v>129</v>
      </c>
      <c r="Y12" s="220" t="s">
        <v>130</v>
      </c>
      <c r="Z12" s="210"/>
      <c r="AA12" s="210"/>
      <c r="AB12" s="210"/>
      <c r="AC12" s="210"/>
      <c r="AD12" s="210"/>
      <c r="AE12" s="210"/>
      <c r="AF12" s="210"/>
      <c r="AG12" s="210" t="s">
        <v>131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0" t="s">
        <v>122</v>
      </c>
      <c r="B13" s="231" t="s">
        <v>74</v>
      </c>
      <c r="C13" s="255" t="s">
        <v>75</v>
      </c>
      <c r="D13" s="232"/>
      <c r="E13" s="233"/>
      <c r="F13" s="234"/>
      <c r="G13" s="234">
        <f>SUMIF(AG14:AG15,"&lt;&gt;NOR",G14:G15)</f>
        <v>0</v>
      </c>
      <c r="H13" s="234"/>
      <c r="I13" s="234">
        <f>SUM(I14:I15)</f>
        <v>0</v>
      </c>
      <c r="J13" s="234"/>
      <c r="K13" s="234">
        <f>SUM(K14:K15)</f>
        <v>0</v>
      </c>
      <c r="L13" s="234"/>
      <c r="M13" s="234">
        <f>SUM(M14:M15)</f>
        <v>0</v>
      </c>
      <c r="N13" s="233"/>
      <c r="O13" s="233">
        <f>SUM(O14:O15)</f>
        <v>0.03</v>
      </c>
      <c r="P13" s="233"/>
      <c r="Q13" s="233">
        <f>SUM(Q14:Q15)</f>
        <v>0</v>
      </c>
      <c r="R13" s="234"/>
      <c r="S13" s="234"/>
      <c r="T13" s="235"/>
      <c r="U13" s="229"/>
      <c r="V13" s="229">
        <f>SUM(V14:V15)</f>
        <v>22</v>
      </c>
      <c r="W13" s="229"/>
      <c r="X13" s="229"/>
      <c r="Y13" s="229"/>
      <c r="AG13" t="s">
        <v>123</v>
      </c>
    </row>
    <row r="14" spans="1:60" outlineLevel="1" x14ac:dyDescent="0.2">
      <c r="A14" s="237">
        <v>3</v>
      </c>
      <c r="B14" s="238" t="s">
        <v>277</v>
      </c>
      <c r="C14" s="256" t="s">
        <v>278</v>
      </c>
      <c r="D14" s="239" t="s">
        <v>147</v>
      </c>
      <c r="E14" s="240">
        <v>10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2.97E-3</v>
      </c>
      <c r="O14" s="240">
        <f>ROUND(E14*N14,2)</f>
        <v>0.03</v>
      </c>
      <c r="P14" s="240">
        <v>0</v>
      </c>
      <c r="Q14" s="240">
        <f>ROUND(E14*P14,2)</f>
        <v>0</v>
      </c>
      <c r="R14" s="242" t="s">
        <v>279</v>
      </c>
      <c r="S14" s="242" t="s">
        <v>128</v>
      </c>
      <c r="T14" s="243" t="s">
        <v>128</v>
      </c>
      <c r="U14" s="220">
        <v>2.2000000000000002</v>
      </c>
      <c r="V14" s="220">
        <f>ROUND(E14*U14,2)</f>
        <v>22</v>
      </c>
      <c r="W14" s="220"/>
      <c r="X14" s="220" t="s">
        <v>129</v>
      </c>
      <c r="Y14" s="220" t="s">
        <v>130</v>
      </c>
      <c r="Z14" s="210"/>
      <c r="AA14" s="210"/>
      <c r="AB14" s="210"/>
      <c r="AC14" s="210"/>
      <c r="AD14" s="210"/>
      <c r="AE14" s="210"/>
      <c r="AF14" s="210"/>
      <c r="AG14" s="210" t="s">
        <v>131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7" t="s">
        <v>280</v>
      </c>
      <c r="D15" s="221"/>
      <c r="E15" s="222">
        <v>10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133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0" t="s">
        <v>122</v>
      </c>
      <c r="B16" s="231" t="s">
        <v>76</v>
      </c>
      <c r="C16" s="255" t="s">
        <v>77</v>
      </c>
      <c r="D16" s="232"/>
      <c r="E16" s="233"/>
      <c r="F16" s="234"/>
      <c r="G16" s="234">
        <f>SUMIF(AG17:AG27,"&lt;&gt;NOR",G17:G27)</f>
        <v>0</v>
      </c>
      <c r="H16" s="234"/>
      <c r="I16" s="234">
        <f>SUM(I17:I27)</f>
        <v>0</v>
      </c>
      <c r="J16" s="234"/>
      <c r="K16" s="234">
        <f>SUM(K17:K27)</f>
        <v>0</v>
      </c>
      <c r="L16" s="234"/>
      <c r="M16" s="234">
        <f>SUM(M17:M27)</f>
        <v>0</v>
      </c>
      <c r="N16" s="233"/>
      <c r="O16" s="233">
        <f>SUM(O17:O27)</f>
        <v>2.06</v>
      </c>
      <c r="P16" s="233"/>
      <c r="Q16" s="233">
        <f>SUM(Q17:Q27)</f>
        <v>2.04</v>
      </c>
      <c r="R16" s="234"/>
      <c r="S16" s="234"/>
      <c r="T16" s="235"/>
      <c r="U16" s="229"/>
      <c r="V16" s="229">
        <f>SUM(V17:V27)</f>
        <v>52.91</v>
      </c>
      <c r="W16" s="229"/>
      <c r="X16" s="229"/>
      <c r="Y16" s="229"/>
      <c r="AG16" t="s">
        <v>123</v>
      </c>
    </row>
    <row r="17" spans="1:60" ht="22.5" outlineLevel="1" x14ac:dyDescent="0.2">
      <c r="A17" s="237">
        <v>4</v>
      </c>
      <c r="B17" s="238" t="s">
        <v>233</v>
      </c>
      <c r="C17" s="256" t="s">
        <v>234</v>
      </c>
      <c r="D17" s="239" t="s">
        <v>126</v>
      </c>
      <c r="E17" s="240">
        <v>136.32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 t="s">
        <v>230</v>
      </c>
      <c r="S17" s="242" t="s">
        <v>128</v>
      </c>
      <c r="T17" s="243" t="s">
        <v>128</v>
      </c>
      <c r="U17" s="220">
        <v>0.27</v>
      </c>
      <c r="V17" s="220">
        <f>ROUND(E17*U17,2)</f>
        <v>36.81</v>
      </c>
      <c r="W17" s="220"/>
      <c r="X17" s="220" t="s">
        <v>129</v>
      </c>
      <c r="Y17" s="220" t="s">
        <v>130</v>
      </c>
      <c r="Z17" s="210"/>
      <c r="AA17" s="210"/>
      <c r="AB17" s="210"/>
      <c r="AC17" s="210"/>
      <c r="AD17" s="210"/>
      <c r="AE17" s="210"/>
      <c r="AF17" s="210"/>
      <c r="AG17" s="210" t="s">
        <v>131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57" t="s">
        <v>281</v>
      </c>
      <c r="D18" s="221"/>
      <c r="E18" s="222">
        <v>136.32</v>
      </c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133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7">
        <v>5</v>
      </c>
      <c r="B19" s="238" t="s">
        <v>282</v>
      </c>
      <c r="C19" s="256" t="s">
        <v>283</v>
      </c>
      <c r="D19" s="239" t="s">
        <v>126</v>
      </c>
      <c r="E19" s="240">
        <v>136.32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1.4999999999999999E-2</v>
      </c>
      <c r="Q19" s="240">
        <f>ROUND(E19*P19,2)</f>
        <v>2.04</v>
      </c>
      <c r="R19" s="242" t="s">
        <v>230</v>
      </c>
      <c r="S19" s="242" t="s">
        <v>128</v>
      </c>
      <c r="T19" s="243" t="s">
        <v>128</v>
      </c>
      <c r="U19" s="220">
        <v>0.09</v>
      </c>
      <c r="V19" s="220">
        <f>ROUND(E19*U19,2)</f>
        <v>12.27</v>
      </c>
      <c r="W19" s="220"/>
      <c r="X19" s="220" t="s">
        <v>129</v>
      </c>
      <c r="Y19" s="220" t="s">
        <v>130</v>
      </c>
      <c r="Z19" s="210"/>
      <c r="AA19" s="210"/>
      <c r="AB19" s="210"/>
      <c r="AC19" s="210"/>
      <c r="AD19" s="210"/>
      <c r="AE19" s="210"/>
      <c r="AF19" s="210"/>
      <c r="AG19" s="210" t="s">
        <v>131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17"/>
      <c r="B20" s="218"/>
      <c r="C20" s="257" t="s">
        <v>284</v>
      </c>
      <c r="D20" s="221"/>
      <c r="E20" s="222">
        <v>136.32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133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7">
        <v>6</v>
      </c>
      <c r="B21" s="238" t="s">
        <v>236</v>
      </c>
      <c r="C21" s="256" t="s">
        <v>237</v>
      </c>
      <c r="D21" s="239" t="s">
        <v>238</v>
      </c>
      <c r="E21" s="240">
        <v>3.27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0">
        <v>2.2970000000000001E-2</v>
      </c>
      <c r="O21" s="240">
        <f>ROUND(E21*N21,2)</f>
        <v>0.08</v>
      </c>
      <c r="P21" s="240">
        <v>0</v>
      </c>
      <c r="Q21" s="240">
        <f>ROUND(E21*P21,2)</f>
        <v>0</v>
      </c>
      <c r="R21" s="242" t="s">
        <v>230</v>
      </c>
      <c r="S21" s="242" t="s">
        <v>128</v>
      </c>
      <c r="T21" s="243" t="s">
        <v>128</v>
      </c>
      <c r="U21" s="220">
        <v>0</v>
      </c>
      <c r="V21" s="220">
        <f>ROUND(E21*U21,2)</f>
        <v>0</v>
      </c>
      <c r="W21" s="220"/>
      <c r="X21" s="220" t="s">
        <v>129</v>
      </c>
      <c r="Y21" s="220" t="s">
        <v>130</v>
      </c>
      <c r="Z21" s="210"/>
      <c r="AA21" s="210"/>
      <c r="AB21" s="210"/>
      <c r="AC21" s="210"/>
      <c r="AD21" s="210"/>
      <c r="AE21" s="210"/>
      <c r="AF21" s="210"/>
      <c r="AG21" s="210" t="s">
        <v>131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2" x14ac:dyDescent="0.2">
      <c r="A22" s="217"/>
      <c r="B22" s="218"/>
      <c r="C22" s="257" t="s">
        <v>285</v>
      </c>
      <c r="D22" s="221"/>
      <c r="E22" s="222">
        <v>3.27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133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7">
        <v>7</v>
      </c>
      <c r="B23" s="238" t="s">
        <v>241</v>
      </c>
      <c r="C23" s="256" t="s">
        <v>242</v>
      </c>
      <c r="D23" s="239" t="s">
        <v>238</v>
      </c>
      <c r="E23" s="240">
        <v>3.5988500000000001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0.55000000000000004</v>
      </c>
      <c r="O23" s="240">
        <f>ROUND(E23*N23,2)</f>
        <v>1.98</v>
      </c>
      <c r="P23" s="240">
        <v>0</v>
      </c>
      <c r="Q23" s="240">
        <f>ROUND(E23*P23,2)</f>
        <v>0</v>
      </c>
      <c r="R23" s="242" t="s">
        <v>137</v>
      </c>
      <c r="S23" s="242" t="s">
        <v>128</v>
      </c>
      <c r="T23" s="243" t="s">
        <v>128</v>
      </c>
      <c r="U23" s="220">
        <v>0</v>
      </c>
      <c r="V23" s="220">
        <f>ROUND(E23*U23,2)</f>
        <v>0</v>
      </c>
      <c r="W23" s="220"/>
      <c r="X23" s="220" t="s">
        <v>138</v>
      </c>
      <c r="Y23" s="220" t="s">
        <v>130</v>
      </c>
      <c r="Z23" s="210"/>
      <c r="AA23" s="210"/>
      <c r="AB23" s="210"/>
      <c r="AC23" s="210"/>
      <c r="AD23" s="210"/>
      <c r="AE23" s="210"/>
      <c r="AF23" s="210"/>
      <c r="AG23" s="210" t="s">
        <v>139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2" x14ac:dyDescent="0.2">
      <c r="A24" s="217"/>
      <c r="B24" s="218"/>
      <c r="C24" s="257" t="s">
        <v>286</v>
      </c>
      <c r="D24" s="221"/>
      <c r="E24" s="222">
        <v>3.2716799999999999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133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5" t="s">
        <v>244</v>
      </c>
      <c r="D25" s="227"/>
      <c r="E25" s="228">
        <v>0.32717000000000002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133</v>
      </c>
      <c r="AH25" s="210">
        <v>4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7">
        <v>8</v>
      </c>
      <c r="B26" s="238" t="s">
        <v>287</v>
      </c>
      <c r="C26" s="256" t="s">
        <v>288</v>
      </c>
      <c r="D26" s="239" t="s">
        <v>223</v>
      </c>
      <c r="E26" s="240">
        <v>2.0544799999999999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 t="s">
        <v>230</v>
      </c>
      <c r="S26" s="242" t="s">
        <v>128</v>
      </c>
      <c r="T26" s="243" t="s">
        <v>128</v>
      </c>
      <c r="U26" s="220">
        <v>1.863</v>
      </c>
      <c r="V26" s="220">
        <f>ROUND(E26*U26,2)</f>
        <v>3.83</v>
      </c>
      <c r="W26" s="220"/>
      <c r="X26" s="220" t="s">
        <v>225</v>
      </c>
      <c r="Y26" s="220" t="s">
        <v>130</v>
      </c>
      <c r="Z26" s="210"/>
      <c r="AA26" s="210"/>
      <c r="AB26" s="210"/>
      <c r="AC26" s="210"/>
      <c r="AD26" s="210"/>
      <c r="AE26" s="210"/>
      <c r="AF26" s="210"/>
      <c r="AG26" s="210" t="s">
        <v>226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8" t="s">
        <v>250</v>
      </c>
      <c r="D27" s="245"/>
      <c r="E27" s="245"/>
      <c r="F27" s="245"/>
      <c r="G27" s="245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150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30" t="s">
        <v>122</v>
      </c>
      <c r="B28" s="231" t="s">
        <v>80</v>
      </c>
      <c r="C28" s="255" t="s">
        <v>81</v>
      </c>
      <c r="D28" s="232"/>
      <c r="E28" s="233"/>
      <c r="F28" s="234"/>
      <c r="G28" s="234">
        <f>SUMIF(AG29:AG206,"&lt;&gt;NOR",G29:G206)</f>
        <v>0</v>
      </c>
      <c r="H28" s="234"/>
      <c r="I28" s="234">
        <f>SUM(I29:I206)</f>
        <v>0</v>
      </c>
      <c r="J28" s="234"/>
      <c r="K28" s="234">
        <f>SUM(K29:K206)</f>
        <v>0</v>
      </c>
      <c r="L28" s="234"/>
      <c r="M28" s="234">
        <f>SUM(M29:M206)</f>
        <v>0</v>
      </c>
      <c r="N28" s="233"/>
      <c r="O28" s="233">
        <f>SUM(O29:O206)</f>
        <v>9.6999999999999975</v>
      </c>
      <c r="P28" s="233"/>
      <c r="Q28" s="233">
        <f>SUM(Q29:Q206)</f>
        <v>2.48</v>
      </c>
      <c r="R28" s="234"/>
      <c r="S28" s="234"/>
      <c r="T28" s="235"/>
      <c r="U28" s="229"/>
      <c r="V28" s="229">
        <f>SUM(V29:V206)</f>
        <v>1647.6</v>
      </c>
      <c r="W28" s="229"/>
      <c r="X28" s="229"/>
      <c r="Y28" s="229"/>
      <c r="AG28" t="s">
        <v>123</v>
      </c>
    </row>
    <row r="29" spans="1:60" ht="22.5" outlineLevel="1" x14ac:dyDescent="0.2">
      <c r="A29" s="237">
        <v>9</v>
      </c>
      <c r="B29" s="238" t="s">
        <v>289</v>
      </c>
      <c r="C29" s="256" t="s">
        <v>290</v>
      </c>
      <c r="D29" s="239" t="s">
        <v>147</v>
      </c>
      <c r="E29" s="240">
        <v>20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0">
        <v>1.65E-3</v>
      </c>
      <c r="O29" s="240">
        <f>ROUND(E29*N29,2)</f>
        <v>0.03</v>
      </c>
      <c r="P29" s="240">
        <v>0</v>
      </c>
      <c r="Q29" s="240">
        <f>ROUND(E29*P29,2)</f>
        <v>0</v>
      </c>
      <c r="R29" s="242" t="s">
        <v>291</v>
      </c>
      <c r="S29" s="242" t="s">
        <v>128</v>
      </c>
      <c r="T29" s="243" t="s">
        <v>128</v>
      </c>
      <c r="U29" s="220">
        <v>1.1373500000000001</v>
      </c>
      <c r="V29" s="220">
        <f>ROUND(E29*U29,2)</f>
        <v>22.75</v>
      </c>
      <c r="W29" s="220"/>
      <c r="X29" s="220" t="s">
        <v>129</v>
      </c>
      <c r="Y29" s="220" t="s">
        <v>130</v>
      </c>
      <c r="Z29" s="210"/>
      <c r="AA29" s="210"/>
      <c r="AB29" s="210"/>
      <c r="AC29" s="210"/>
      <c r="AD29" s="210"/>
      <c r="AE29" s="210"/>
      <c r="AF29" s="210"/>
      <c r="AG29" s="210" t="s">
        <v>131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7" t="s">
        <v>292</v>
      </c>
      <c r="D30" s="221"/>
      <c r="E30" s="222">
        <v>10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133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7" t="s">
        <v>293</v>
      </c>
      <c r="D31" s="221"/>
      <c r="E31" s="222">
        <v>8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133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7" t="s">
        <v>294</v>
      </c>
      <c r="D32" s="221"/>
      <c r="E32" s="222">
        <v>2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133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7">
        <v>10</v>
      </c>
      <c r="B33" s="238" t="s">
        <v>295</v>
      </c>
      <c r="C33" s="256" t="s">
        <v>296</v>
      </c>
      <c r="D33" s="239" t="s">
        <v>126</v>
      </c>
      <c r="E33" s="240">
        <v>603.54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6.7799999999999996E-3</v>
      </c>
      <c r="O33" s="240">
        <f>ROUND(E33*N33,2)</f>
        <v>4.09</v>
      </c>
      <c r="P33" s="240">
        <v>0</v>
      </c>
      <c r="Q33" s="240">
        <f>ROUND(E33*P33,2)</f>
        <v>0</v>
      </c>
      <c r="R33" s="242" t="s">
        <v>291</v>
      </c>
      <c r="S33" s="242" t="s">
        <v>128</v>
      </c>
      <c r="T33" s="243" t="s">
        <v>128</v>
      </c>
      <c r="U33" s="220">
        <v>1</v>
      </c>
      <c r="V33" s="220">
        <f>ROUND(E33*U33,2)</f>
        <v>603.54</v>
      </c>
      <c r="W33" s="220"/>
      <c r="X33" s="220" t="s">
        <v>129</v>
      </c>
      <c r="Y33" s="220" t="s">
        <v>130</v>
      </c>
      <c r="Z33" s="210"/>
      <c r="AA33" s="210"/>
      <c r="AB33" s="210"/>
      <c r="AC33" s="210"/>
      <c r="AD33" s="210"/>
      <c r="AE33" s="210"/>
      <c r="AF33" s="210"/>
      <c r="AG33" s="210" t="s">
        <v>131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8" t="s">
        <v>297</v>
      </c>
      <c r="D34" s="245"/>
      <c r="E34" s="245"/>
      <c r="F34" s="245"/>
      <c r="G34" s="245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150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17"/>
      <c r="B35" s="218"/>
      <c r="C35" s="261" t="s">
        <v>298</v>
      </c>
      <c r="D35" s="246"/>
      <c r="E35" s="246"/>
      <c r="F35" s="246"/>
      <c r="G35" s="246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160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4" t="str">
        <f>C35</f>
        <v>Ocelová střešní krytina z pozinkovaných plechů tl. 0,5 mm, 5 kg/m2. Povrchová úprava Purmat 50 um, barva višňová RR 028, záruka 40 let.</v>
      </c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7" t="s">
        <v>299</v>
      </c>
      <c r="D36" s="221"/>
      <c r="E36" s="222">
        <v>603.54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133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2" t="s">
        <v>165</v>
      </c>
      <c r="D37" s="225"/>
      <c r="E37" s="226">
        <v>603.54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133</v>
      </c>
      <c r="AH37" s="210">
        <v>1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7">
        <v>11</v>
      </c>
      <c r="B38" s="238" t="s">
        <v>300</v>
      </c>
      <c r="C38" s="256" t="s">
        <v>301</v>
      </c>
      <c r="D38" s="239" t="s">
        <v>126</v>
      </c>
      <c r="E38" s="240">
        <v>7.4151999999999996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0">
        <v>1.176E-2</v>
      </c>
      <c r="O38" s="240">
        <f>ROUND(E38*N38,2)</f>
        <v>0.09</v>
      </c>
      <c r="P38" s="240">
        <v>0</v>
      </c>
      <c r="Q38" s="240">
        <f>ROUND(E38*P38,2)</f>
        <v>0</v>
      </c>
      <c r="R38" s="242" t="s">
        <v>291</v>
      </c>
      <c r="S38" s="242" t="s">
        <v>128</v>
      </c>
      <c r="T38" s="243" t="s">
        <v>128</v>
      </c>
      <c r="U38" s="220">
        <v>1.33</v>
      </c>
      <c r="V38" s="220">
        <f>ROUND(E38*U38,2)</f>
        <v>9.86</v>
      </c>
      <c r="W38" s="220"/>
      <c r="X38" s="220" t="s">
        <v>129</v>
      </c>
      <c r="Y38" s="220" t="s">
        <v>130</v>
      </c>
      <c r="Z38" s="210"/>
      <c r="AA38" s="210"/>
      <c r="AB38" s="210"/>
      <c r="AC38" s="210"/>
      <c r="AD38" s="210"/>
      <c r="AE38" s="210"/>
      <c r="AF38" s="210"/>
      <c r="AG38" s="210" t="s">
        <v>131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8" t="s">
        <v>297</v>
      </c>
      <c r="D39" s="245"/>
      <c r="E39" s="245"/>
      <c r="F39" s="245"/>
      <c r="G39" s="245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150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1" t="s">
        <v>302</v>
      </c>
      <c r="D40" s="246"/>
      <c r="E40" s="246"/>
      <c r="F40" s="246"/>
      <c r="G40" s="246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160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4" t="str">
        <f>C40</f>
        <v>Dodávka a montáž podkladní lepenky, naohýbaného a upraveného svitku včetně spojovacích prostředků a zednické výpomoci.</v>
      </c>
      <c r="BB40" s="210"/>
      <c r="BC40" s="210"/>
      <c r="BD40" s="210"/>
      <c r="BE40" s="210"/>
      <c r="BF40" s="210"/>
      <c r="BG40" s="210"/>
      <c r="BH40" s="210"/>
    </row>
    <row r="41" spans="1:60" ht="22.5" outlineLevel="3" x14ac:dyDescent="0.2">
      <c r="A41" s="217"/>
      <c r="B41" s="218"/>
      <c r="C41" s="261" t="s">
        <v>298</v>
      </c>
      <c r="D41" s="246"/>
      <c r="E41" s="246"/>
      <c r="F41" s="246"/>
      <c r="G41" s="246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160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4" t="str">
        <f>C41</f>
        <v>Ocelová střešní krytina z pozinkovaných plechů tl. 0,5 mm, 5 kg/m2. Povrchová úprava Purmat 50 um, barva višňová RR 028, záruka 40 let.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7" t="s">
        <v>303</v>
      </c>
      <c r="D42" s="221"/>
      <c r="E42" s="222">
        <v>7.4151999999999996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133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9" t="s">
        <v>152</v>
      </c>
      <c r="D43" s="223"/>
      <c r="E43" s="224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0" t="s">
        <v>304</v>
      </c>
      <c r="D44" s="223"/>
      <c r="E44" s="224">
        <v>2.99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133</v>
      </c>
      <c r="AH44" s="210">
        <v>2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9" t="s">
        <v>154</v>
      </c>
      <c r="D45" s="223"/>
      <c r="E45" s="224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133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7">
        <v>12</v>
      </c>
      <c r="B46" s="238" t="s">
        <v>305</v>
      </c>
      <c r="C46" s="256" t="s">
        <v>306</v>
      </c>
      <c r="D46" s="239" t="s">
        <v>189</v>
      </c>
      <c r="E46" s="240">
        <v>218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0">
        <v>1.6299999999999999E-3</v>
      </c>
      <c r="O46" s="240">
        <f>ROUND(E46*N46,2)</f>
        <v>0.36</v>
      </c>
      <c r="P46" s="240">
        <v>0</v>
      </c>
      <c r="Q46" s="240">
        <f>ROUND(E46*P46,2)</f>
        <v>0</v>
      </c>
      <c r="R46" s="242" t="s">
        <v>291</v>
      </c>
      <c r="S46" s="242" t="s">
        <v>128</v>
      </c>
      <c r="T46" s="243" t="s">
        <v>128</v>
      </c>
      <c r="U46" s="220">
        <v>0.26</v>
      </c>
      <c r="V46" s="220">
        <f>ROUND(E46*U46,2)</f>
        <v>56.68</v>
      </c>
      <c r="W46" s="220"/>
      <c r="X46" s="220" t="s">
        <v>129</v>
      </c>
      <c r="Y46" s="220" t="s">
        <v>130</v>
      </c>
      <c r="Z46" s="210"/>
      <c r="AA46" s="210"/>
      <c r="AB46" s="210"/>
      <c r="AC46" s="210"/>
      <c r="AD46" s="210"/>
      <c r="AE46" s="210"/>
      <c r="AF46" s="210"/>
      <c r="AG46" s="210" t="s">
        <v>131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8" t="s">
        <v>307</v>
      </c>
      <c r="D47" s="245"/>
      <c r="E47" s="245"/>
      <c r="F47" s="245"/>
      <c r="G47" s="245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150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1" t="s">
        <v>308</v>
      </c>
      <c r="D48" s="246"/>
      <c r="E48" s="246"/>
      <c r="F48" s="246"/>
      <c r="G48" s="246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160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7" t="s">
        <v>309</v>
      </c>
      <c r="D49" s="221"/>
      <c r="E49" s="222">
        <v>118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133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7" t="s">
        <v>310</v>
      </c>
      <c r="D50" s="221"/>
      <c r="E50" s="222">
        <v>100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133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7">
        <v>13</v>
      </c>
      <c r="B51" s="238" t="s">
        <v>311</v>
      </c>
      <c r="C51" s="256" t="s">
        <v>312</v>
      </c>
      <c r="D51" s="239" t="s">
        <v>189</v>
      </c>
      <c r="E51" s="240">
        <v>47.384999999999998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0">
        <v>1.72E-3</v>
      </c>
      <c r="O51" s="240">
        <f>ROUND(E51*N51,2)</f>
        <v>0.08</v>
      </c>
      <c r="P51" s="240">
        <v>0</v>
      </c>
      <c r="Q51" s="240">
        <f>ROUND(E51*P51,2)</f>
        <v>0</v>
      </c>
      <c r="R51" s="242" t="s">
        <v>291</v>
      </c>
      <c r="S51" s="242" t="s">
        <v>128</v>
      </c>
      <c r="T51" s="243" t="s">
        <v>128</v>
      </c>
      <c r="U51" s="220">
        <v>0.4</v>
      </c>
      <c r="V51" s="220">
        <f>ROUND(E51*U51,2)</f>
        <v>18.95</v>
      </c>
      <c r="W51" s="220"/>
      <c r="X51" s="220" t="s">
        <v>129</v>
      </c>
      <c r="Y51" s="220" t="s">
        <v>130</v>
      </c>
      <c r="Z51" s="210"/>
      <c r="AA51" s="210"/>
      <c r="AB51" s="210"/>
      <c r="AC51" s="210"/>
      <c r="AD51" s="210"/>
      <c r="AE51" s="210"/>
      <c r="AF51" s="210"/>
      <c r="AG51" s="210" t="s">
        <v>131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8" t="s">
        <v>307</v>
      </c>
      <c r="D52" s="245"/>
      <c r="E52" s="245"/>
      <c r="F52" s="245"/>
      <c r="G52" s="245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150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1" t="s">
        <v>308</v>
      </c>
      <c r="D53" s="246"/>
      <c r="E53" s="246"/>
      <c r="F53" s="246"/>
      <c r="G53" s="246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160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7" t="s">
        <v>313</v>
      </c>
      <c r="D54" s="221"/>
      <c r="E54" s="222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133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7" t="s">
        <v>314</v>
      </c>
      <c r="D55" s="221"/>
      <c r="E55" s="222">
        <v>27.89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133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7" t="s">
        <v>315</v>
      </c>
      <c r="D56" s="221"/>
      <c r="E56" s="222">
        <v>19.495000000000001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133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7">
        <v>14</v>
      </c>
      <c r="B57" s="238" t="s">
        <v>316</v>
      </c>
      <c r="C57" s="256" t="s">
        <v>317</v>
      </c>
      <c r="D57" s="239" t="s">
        <v>189</v>
      </c>
      <c r="E57" s="240">
        <v>61.42803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0">
        <v>8.3000000000000001E-4</v>
      </c>
      <c r="O57" s="240">
        <f>ROUND(E57*N57,2)</f>
        <v>0.05</v>
      </c>
      <c r="P57" s="240">
        <v>0</v>
      </c>
      <c r="Q57" s="240">
        <f>ROUND(E57*P57,2)</f>
        <v>0</v>
      </c>
      <c r="R57" s="242" t="s">
        <v>291</v>
      </c>
      <c r="S57" s="242" t="s">
        <v>128</v>
      </c>
      <c r="T57" s="243" t="s">
        <v>128</v>
      </c>
      <c r="U57" s="220">
        <v>0.28000000000000003</v>
      </c>
      <c r="V57" s="220">
        <f>ROUND(E57*U57,2)</f>
        <v>17.2</v>
      </c>
      <c r="W57" s="220"/>
      <c r="X57" s="220" t="s">
        <v>129</v>
      </c>
      <c r="Y57" s="220" t="s">
        <v>130</v>
      </c>
      <c r="Z57" s="210"/>
      <c r="AA57" s="210"/>
      <c r="AB57" s="210"/>
      <c r="AC57" s="210"/>
      <c r="AD57" s="210"/>
      <c r="AE57" s="210"/>
      <c r="AF57" s="210"/>
      <c r="AG57" s="210" t="s">
        <v>131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8" t="s">
        <v>307</v>
      </c>
      <c r="D58" s="245"/>
      <c r="E58" s="245"/>
      <c r="F58" s="245"/>
      <c r="G58" s="245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150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1" t="s">
        <v>308</v>
      </c>
      <c r="D59" s="246"/>
      <c r="E59" s="246"/>
      <c r="F59" s="246"/>
      <c r="G59" s="246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160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57" t="s">
        <v>318</v>
      </c>
      <c r="D60" s="221"/>
      <c r="E60" s="222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133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7" t="s">
        <v>319</v>
      </c>
      <c r="D61" s="221"/>
      <c r="E61" s="222">
        <v>23.091809999999999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133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57" t="s">
        <v>320</v>
      </c>
      <c r="D62" s="221"/>
      <c r="E62" s="222">
        <v>5.4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133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7" t="s">
        <v>321</v>
      </c>
      <c r="D63" s="221"/>
      <c r="E63" s="222">
        <v>21.396239999999999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133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7" t="s">
        <v>322</v>
      </c>
      <c r="D64" s="221"/>
      <c r="E64" s="222">
        <v>11.53998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133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7">
        <v>15</v>
      </c>
      <c r="B65" s="238" t="s">
        <v>323</v>
      </c>
      <c r="C65" s="256" t="s">
        <v>324</v>
      </c>
      <c r="D65" s="239" t="s">
        <v>189</v>
      </c>
      <c r="E65" s="240">
        <v>71.430000000000007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0">
        <v>1.4400000000000001E-3</v>
      </c>
      <c r="O65" s="240">
        <f>ROUND(E65*N65,2)</f>
        <v>0.1</v>
      </c>
      <c r="P65" s="240">
        <v>0</v>
      </c>
      <c r="Q65" s="240">
        <f>ROUND(E65*P65,2)</f>
        <v>0</v>
      </c>
      <c r="R65" s="242" t="s">
        <v>291</v>
      </c>
      <c r="S65" s="242" t="s">
        <v>128</v>
      </c>
      <c r="T65" s="243" t="s">
        <v>128</v>
      </c>
      <c r="U65" s="220">
        <v>0.34</v>
      </c>
      <c r="V65" s="220">
        <f>ROUND(E65*U65,2)</f>
        <v>24.29</v>
      </c>
      <c r="W65" s="220"/>
      <c r="X65" s="220" t="s">
        <v>129</v>
      </c>
      <c r="Y65" s="220" t="s">
        <v>130</v>
      </c>
      <c r="Z65" s="210"/>
      <c r="AA65" s="210"/>
      <c r="AB65" s="210"/>
      <c r="AC65" s="210"/>
      <c r="AD65" s="210"/>
      <c r="AE65" s="210"/>
      <c r="AF65" s="210"/>
      <c r="AG65" s="210" t="s">
        <v>131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8" t="s">
        <v>307</v>
      </c>
      <c r="D66" s="245"/>
      <c r="E66" s="245"/>
      <c r="F66" s="245"/>
      <c r="G66" s="245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150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61" t="s">
        <v>308</v>
      </c>
      <c r="D67" s="246"/>
      <c r="E67" s="246"/>
      <c r="F67" s="246"/>
      <c r="G67" s="246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160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7" t="s">
        <v>325</v>
      </c>
      <c r="D68" s="221"/>
      <c r="E68" s="222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133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57" t="s">
        <v>326</v>
      </c>
      <c r="D69" s="221"/>
      <c r="E69" s="222">
        <v>23.09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133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7" t="s">
        <v>327</v>
      </c>
      <c r="D70" s="221"/>
      <c r="E70" s="222">
        <v>5.4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133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7" t="s">
        <v>328</v>
      </c>
      <c r="D71" s="221"/>
      <c r="E71" s="222">
        <v>21.4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133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7" t="s">
        <v>329</v>
      </c>
      <c r="D72" s="221"/>
      <c r="E72" s="222">
        <v>11.54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133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2" t="s">
        <v>165</v>
      </c>
      <c r="D73" s="225"/>
      <c r="E73" s="226">
        <v>61.43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133</v>
      </c>
      <c r="AH73" s="210">
        <v>1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7" t="s">
        <v>330</v>
      </c>
      <c r="D74" s="221"/>
      <c r="E74" s="222">
        <v>10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133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37">
        <v>16</v>
      </c>
      <c r="B75" s="238" t="s">
        <v>331</v>
      </c>
      <c r="C75" s="256" t="s">
        <v>332</v>
      </c>
      <c r="D75" s="239" t="s">
        <v>189</v>
      </c>
      <c r="E75" s="240">
        <v>10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1.64E-3</v>
      </c>
      <c r="O75" s="240">
        <f>ROUND(E75*N75,2)</f>
        <v>0.02</v>
      </c>
      <c r="P75" s="240">
        <v>0</v>
      </c>
      <c r="Q75" s="240">
        <f>ROUND(E75*P75,2)</f>
        <v>0</v>
      </c>
      <c r="R75" s="242" t="s">
        <v>291</v>
      </c>
      <c r="S75" s="242" t="s">
        <v>128</v>
      </c>
      <c r="T75" s="243" t="s">
        <v>128</v>
      </c>
      <c r="U75" s="220">
        <v>0.39</v>
      </c>
      <c r="V75" s="220">
        <f>ROUND(E75*U75,2)</f>
        <v>3.9</v>
      </c>
      <c r="W75" s="220"/>
      <c r="X75" s="220" t="s">
        <v>129</v>
      </c>
      <c r="Y75" s="220" t="s">
        <v>130</v>
      </c>
      <c r="Z75" s="210"/>
      <c r="AA75" s="210"/>
      <c r="AB75" s="210"/>
      <c r="AC75" s="210"/>
      <c r="AD75" s="210"/>
      <c r="AE75" s="210"/>
      <c r="AF75" s="210"/>
      <c r="AG75" s="210" t="s">
        <v>131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8" t="s">
        <v>307</v>
      </c>
      <c r="D76" s="245"/>
      <c r="E76" s="245"/>
      <c r="F76" s="245"/>
      <c r="G76" s="245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150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61" t="s">
        <v>308</v>
      </c>
      <c r="D77" s="246"/>
      <c r="E77" s="246"/>
      <c r="F77" s="246"/>
      <c r="G77" s="246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160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7" t="s">
        <v>333</v>
      </c>
      <c r="D78" s="221"/>
      <c r="E78" s="222">
        <v>10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133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7">
        <v>17</v>
      </c>
      <c r="B79" s="238" t="s">
        <v>334</v>
      </c>
      <c r="C79" s="256" t="s">
        <v>335</v>
      </c>
      <c r="D79" s="239" t="s">
        <v>189</v>
      </c>
      <c r="E79" s="240">
        <v>3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0">
        <v>2.2599999999999999E-3</v>
      </c>
      <c r="O79" s="240">
        <f>ROUND(E79*N79,2)</f>
        <v>0.01</v>
      </c>
      <c r="P79" s="240">
        <v>0</v>
      </c>
      <c r="Q79" s="240">
        <f>ROUND(E79*P79,2)</f>
        <v>0</v>
      </c>
      <c r="R79" s="242" t="s">
        <v>291</v>
      </c>
      <c r="S79" s="242" t="s">
        <v>128</v>
      </c>
      <c r="T79" s="243" t="s">
        <v>128</v>
      </c>
      <c r="U79" s="220">
        <v>0.44</v>
      </c>
      <c r="V79" s="220">
        <f>ROUND(E79*U79,2)</f>
        <v>1.32</v>
      </c>
      <c r="W79" s="220"/>
      <c r="X79" s="220" t="s">
        <v>129</v>
      </c>
      <c r="Y79" s="220" t="s">
        <v>130</v>
      </c>
      <c r="Z79" s="210"/>
      <c r="AA79" s="210"/>
      <c r="AB79" s="210"/>
      <c r="AC79" s="210"/>
      <c r="AD79" s="210"/>
      <c r="AE79" s="210"/>
      <c r="AF79" s="210"/>
      <c r="AG79" s="210" t="s">
        <v>131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8" t="s">
        <v>307</v>
      </c>
      <c r="D80" s="245"/>
      <c r="E80" s="245"/>
      <c r="F80" s="245"/>
      <c r="G80" s="245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150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61" t="s">
        <v>308</v>
      </c>
      <c r="D81" s="246"/>
      <c r="E81" s="246"/>
      <c r="F81" s="246"/>
      <c r="G81" s="246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160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7" t="s">
        <v>336</v>
      </c>
      <c r="D82" s="221"/>
      <c r="E82" s="222">
        <v>3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133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3.75" outlineLevel="1" x14ac:dyDescent="0.2">
      <c r="A83" s="237">
        <v>18</v>
      </c>
      <c r="B83" s="238" t="s">
        <v>337</v>
      </c>
      <c r="C83" s="256" t="s">
        <v>338</v>
      </c>
      <c r="D83" s="239" t="s">
        <v>189</v>
      </c>
      <c r="E83" s="240">
        <v>155.85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6.0299999999999998E-3</v>
      </c>
      <c r="O83" s="240">
        <f>ROUND(E83*N83,2)</f>
        <v>0.94</v>
      </c>
      <c r="P83" s="240">
        <v>0</v>
      </c>
      <c r="Q83" s="240">
        <f>ROUND(E83*P83,2)</f>
        <v>0</v>
      </c>
      <c r="R83" s="242" t="s">
        <v>291</v>
      </c>
      <c r="S83" s="242" t="s">
        <v>128</v>
      </c>
      <c r="T83" s="243" t="s">
        <v>128</v>
      </c>
      <c r="U83" s="220">
        <v>0.56999999999999995</v>
      </c>
      <c r="V83" s="220">
        <f>ROUND(E83*U83,2)</f>
        <v>88.83</v>
      </c>
      <c r="W83" s="220"/>
      <c r="X83" s="220" t="s">
        <v>129</v>
      </c>
      <c r="Y83" s="220" t="s">
        <v>130</v>
      </c>
      <c r="Z83" s="210"/>
      <c r="AA83" s="210"/>
      <c r="AB83" s="210"/>
      <c r="AC83" s="210"/>
      <c r="AD83" s="210"/>
      <c r="AE83" s="210"/>
      <c r="AF83" s="210"/>
      <c r="AG83" s="210" t="s">
        <v>131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63" t="s">
        <v>339</v>
      </c>
      <c r="D84" s="247"/>
      <c r="E84" s="247"/>
      <c r="F84" s="247"/>
      <c r="G84" s="247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160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44" t="str">
        <f>C84</f>
        <v>Položka je kalkulována včetně nákladů na dodání zděří, manžet, odboček, kolen, odskoků, výpustí vody a přechodových kusů.</v>
      </c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1" t="s">
        <v>340</v>
      </c>
      <c r="D85" s="246"/>
      <c r="E85" s="246"/>
      <c r="F85" s="246"/>
      <c r="G85" s="246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160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7" t="s">
        <v>341</v>
      </c>
      <c r="D86" s="221"/>
      <c r="E86" s="222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133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7" t="s">
        <v>342</v>
      </c>
      <c r="D87" s="221"/>
      <c r="E87" s="222">
        <v>155.85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133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7">
        <v>19</v>
      </c>
      <c r="B88" s="238" t="s">
        <v>343</v>
      </c>
      <c r="C88" s="256" t="s">
        <v>344</v>
      </c>
      <c r="D88" s="239" t="s">
        <v>189</v>
      </c>
      <c r="E88" s="240">
        <v>217.35499999999999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0">
        <v>2.3999999999999998E-3</v>
      </c>
      <c r="O88" s="240">
        <f>ROUND(E88*N88,2)</f>
        <v>0.52</v>
      </c>
      <c r="P88" s="240">
        <v>0</v>
      </c>
      <c r="Q88" s="240">
        <f>ROUND(E88*P88,2)</f>
        <v>0</v>
      </c>
      <c r="R88" s="242" t="s">
        <v>291</v>
      </c>
      <c r="S88" s="242" t="s">
        <v>128</v>
      </c>
      <c r="T88" s="243" t="s">
        <v>128</v>
      </c>
      <c r="U88" s="220">
        <v>0.26</v>
      </c>
      <c r="V88" s="220">
        <f>ROUND(E88*U88,2)</f>
        <v>56.51</v>
      </c>
      <c r="W88" s="220"/>
      <c r="X88" s="220" t="s">
        <v>129</v>
      </c>
      <c r="Y88" s="220" t="s">
        <v>130</v>
      </c>
      <c r="Z88" s="210"/>
      <c r="AA88" s="210"/>
      <c r="AB88" s="210"/>
      <c r="AC88" s="210"/>
      <c r="AD88" s="210"/>
      <c r="AE88" s="210"/>
      <c r="AF88" s="210"/>
      <c r="AG88" s="210" t="s">
        <v>131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8" t="s">
        <v>345</v>
      </c>
      <c r="D89" s="245"/>
      <c r="E89" s="245"/>
      <c r="F89" s="245"/>
      <c r="G89" s="245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150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61" t="s">
        <v>346</v>
      </c>
      <c r="D90" s="246"/>
      <c r="E90" s="246"/>
      <c r="F90" s="246"/>
      <c r="G90" s="246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160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1" t="s">
        <v>340</v>
      </c>
      <c r="D91" s="246"/>
      <c r="E91" s="246"/>
      <c r="F91" s="246"/>
      <c r="G91" s="246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160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7" t="s">
        <v>347</v>
      </c>
      <c r="D92" s="221"/>
      <c r="E92" s="222"/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133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7" t="s">
        <v>348</v>
      </c>
      <c r="D93" s="221"/>
      <c r="E93" s="222">
        <v>217.35499999999999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133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7">
        <v>20</v>
      </c>
      <c r="B94" s="238" t="s">
        <v>349</v>
      </c>
      <c r="C94" s="256" t="s">
        <v>350</v>
      </c>
      <c r="D94" s="239" t="s">
        <v>189</v>
      </c>
      <c r="E94" s="240">
        <v>1.5</v>
      </c>
      <c r="F94" s="241"/>
      <c r="G94" s="242">
        <f>ROUND(E94*F94,2)</f>
        <v>0</v>
      </c>
      <c r="H94" s="241"/>
      <c r="I94" s="242">
        <f>ROUND(E94*H94,2)</f>
        <v>0</v>
      </c>
      <c r="J94" s="241"/>
      <c r="K94" s="242">
        <f>ROUND(E94*J94,2)</f>
        <v>0</v>
      </c>
      <c r="L94" s="242">
        <v>21</v>
      </c>
      <c r="M94" s="242">
        <f>G94*(1+L94/100)</f>
        <v>0</v>
      </c>
      <c r="N94" s="240">
        <v>1.0300000000000001E-3</v>
      </c>
      <c r="O94" s="240">
        <f>ROUND(E94*N94,2)</f>
        <v>0</v>
      </c>
      <c r="P94" s="240">
        <v>0</v>
      </c>
      <c r="Q94" s="240">
        <f>ROUND(E94*P94,2)</f>
        <v>0</v>
      </c>
      <c r="R94" s="242" t="s">
        <v>291</v>
      </c>
      <c r="S94" s="242" t="s">
        <v>128</v>
      </c>
      <c r="T94" s="243" t="s">
        <v>128</v>
      </c>
      <c r="U94" s="220">
        <v>0.24</v>
      </c>
      <c r="V94" s="220">
        <f>ROUND(E94*U94,2)</f>
        <v>0.36</v>
      </c>
      <c r="W94" s="220"/>
      <c r="X94" s="220" t="s">
        <v>129</v>
      </c>
      <c r="Y94" s="220" t="s">
        <v>130</v>
      </c>
      <c r="Z94" s="210"/>
      <c r="AA94" s="210"/>
      <c r="AB94" s="210"/>
      <c r="AC94" s="210"/>
      <c r="AD94" s="210"/>
      <c r="AE94" s="210"/>
      <c r="AF94" s="210"/>
      <c r="AG94" s="210" t="s">
        <v>131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3" t="s">
        <v>308</v>
      </c>
      <c r="D95" s="247"/>
      <c r="E95" s="247"/>
      <c r="F95" s="247"/>
      <c r="G95" s="247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160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7" t="s">
        <v>351</v>
      </c>
      <c r="D96" s="221"/>
      <c r="E96" s="222">
        <v>1.5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133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37">
        <v>21</v>
      </c>
      <c r="B97" s="238" t="s">
        <v>352</v>
      </c>
      <c r="C97" s="256" t="s">
        <v>353</v>
      </c>
      <c r="D97" s="239" t="s">
        <v>189</v>
      </c>
      <c r="E97" s="240">
        <v>47.384999999999998</v>
      </c>
      <c r="F97" s="241"/>
      <c r="G97" s="242">
        <f>ROUND(E97*F97,2)</f>
        <v>0</v>
      </c>
      <c r="H97" s="241"/>
      <c r="I97" s="242">
        <f>ROUND(E97*H97,2)</f>
        <v>0</v>
      </c>
      <c r="J97" s="241"/>
      <c r="K97" s="242">
        <f>ROUND(E97*J97,2)</f>
        <v>0</v>
      </c>
      <c r="L97" s="242">
        <v>21</v>
      </c>
      <c r="M97" s="242">
        <f>G97*(1+L97/100)</f>
        <v>0</v>
      </c>
      <c r="N97" s="240">
        <v>0</v>
      </c>
      <c r="O97" s="240">
        <f>ROUND(E97*N97,2)</f>
        <v>0</v>
      </c>
      <c r="P97" s="240">
        <v>4.2599999999999999E-3</v>
      </c>
      <c r="Q97" s="240">
        <f>ROUND(E97*P97,2)</f>
        <v>0.2</v>
      </c>
      <c r="R97" s="242" t="s">
        <v>291</v>
      </c>
      <c r="S97" s="242" t="s">
        <v>128</v>
      </c>
      <c r="T97" s="243" t="s">
        <v>128</v>
      </c>
      <c r="U97" s="220">
        <v>7.9350000000000004E-2</v>
      </c>
      <c r="V97" s="220">
        <f>ROUND(E97*U97,2)</f>
        <v>3.76</v>
      </c>
      <c r="W97" s="220"/>
      <c r="X97" s="220" t="s">
        <v>129</v>
      </c>
      <c r="Y97" s="220" t="s">
        <v>130</v>
      </c>
      <c r="Z97" s="210"/>
      <c r="AA97" s="210"/>
      <c r="AB97" s="210"/>
      <c r="AC97" s="210"/>
      <c r="AD97" s="210"/>
      <c r="AE97" s="210"/>
      <c r="AF97" s="210"/>
      <c r="AG97" s="210" t="s">
        <v>131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7" t="s">
        <v>313</v>
      </c>
      <c r="D98" s="221"/>
      <c r="E98" s="222"/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133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7" t="s">
        <v>314</v>
      </c>
      <c r="D99" s="221"/>
      <c r="E99" s="222">
        <v>27.89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133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7" t="s">
        <v>315</v>
      </c>
      <c r="D100" s="221"/>
      <c r="E100" s="222">
        <v>19.495000000000001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133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7">
        <v>22</v>
      </c>
      <c r="B101" s="238" t="s">
        <v>354</v>
      </c>
      <c r="C101" s="256" t="s">
        <v>355</v>
      </c>
      <c r="D101" s="239" t="s">
        <v>189</v>
      </c>
      <c r="E101" s="240">
        <v>217.35499999999999</v>
      </c>
      <c r="F101" s="241"/>
      <c r="G101" s="242">
        <f>ROUND(E101*F101,2)</f>
        <v>0</v>
      </c>
      <c r="H101" s="241"/>
      <c r="I101" s="242">
        <f>ROUND(E101*H101,2)</f>
        <v>0</v>
      </c>
      <c r="J101" s="241"/>
      <c r="K101" s="242">
        <f>ROUND(E101*J101,2)</f>
        <v>0</v>
      </c>
      <c r="L101" s="242">
        <v>21</v>
      </c>
      <c r="M101" s="242">
        <f>G101*(1+L101/100)</f>
        <v>0</v>
      </c>
      <c r="N101" s="240">
        <v>0</v>
      </c>
      <c r="O101" s="240">
        <f>ROUND(E101*N101,2)</f>
        <v>0</v>
      </c>
      <c r="P101" s="240">
        <v>2.6900000000000001E-3</v>
      </c>
      <c r="Q101" s="240">
        <f>ROUND(E101*P101,2)</f>
        <v>0.57999999999999996</v>
      </c>
      <c r="R101" s="242" t="s">
        <v>291</v>
      </c>
      <c r="S101" s="242" t="s">
        <v>128</v>
      </c>
      <c r="T101" s="243" t="s">
        <v>128</v>
      </c>
      <c r="U101" s="220">
        <v>7.0000000000000007E-2</v>
      </c>
      <c r="V101" s="220">
        <f>ROUND(E101*U101,2)</f>
        <v>15.21</v>
      </c>
      <c r="W101" s="220"/>
      <c r="X101" s="220" t="s">
        <v>129</v>
      </c>
      <c r="Y101" s="220" t="s">
        <v>130</v>
      </c>
      <c r="Z101" s="210"/>
      <c r="AA101" s="210"/>
      <c r="AB101" s="210"/>
      <c r="AC101" s="210"/>
      <c r="AD101" s="210"/>
      <c r="AE101" s="210"/>
      <c r="AF101" s="210"/>
      <c r="AG101" s="210" t="s">
        <v>131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7" t="s">
        <v>356</v>
      </c>
      <c r="D102" s="221"/>
      <c r="E102" s="222">
        <v>217.35499999999999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133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7">
        <v>23</v>
      </c>
      <c r="B103" s="238" t="s">
        <v>357</v>
      </c>
      <c r="C103" s="256" t="s">
        <v>358</v>
      </c>
      <c r="D103" s="239" t="s">
        <v>189</v>
      </c>
      <c r="E103" s="240">
        <v>10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21</v>
      </c>
      <c r="M103" s="242">
        <f>G103*(1+L103/100)</f>
        <v>0</v>
      </c>
      <c r="N103" s="240">
        <v>0</v>
      </c>
      <c r="O103" s="240">
        <f>ROUND(E103*N103,2)</f>
        <v>0</v>
      </c>
      <c r="P103" s="240">
        <v>4.15E-3</v>
      </c>
      <c r="Q103" s="240">
        <f>ROUND(E103*P103,2)</f>
        <v>0.04</v>
      </c>
      <c r="R103" s="242" t="s">
        <v>291</v>
      </c>
      <c r="S103" s="242" t="s">
        <v>128</v>
      </c>
      <c r="T103" s="243" t="s">
        <v>128</v>
      </c>
      <c r="U103" s="220">
        <v>0.08</v>
      </c>
      <c r="V103" s="220">
        <f>ROUND(E103*U103,2)</f>
        <v>0.8</v>
      </c>
      <c r="W103" s="220"/>
      <c r="X103" s="220" t="s">
        <v>129</v>
      </c>
      <c r="Y103" s="220" t="s">
        <v>130</v>
      </c>
      <c r="Z103" s="210"/>
      <c r="AA103" s="210"/>
      <c r="AB103" s="210"/>
      <c r="AC103" s="210"/>
      <c r="AD103" s="210"/>
      <c r="AE103" s="210"/>
      <c r="AF103" s="210"/>
      <c r="AG103" s="210" t="s">
        <v>131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7" t="s">
        <v>359</v>
      </c>
      <c r="D104" s="221"/>
      <c r="E104" s="222">
        <v>10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133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9" t="s">
        <v>152</v>
      </c>
      <c r="D105" s="223"/>
      <c r="E105" s="224"/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133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0" t="s">
        <v>360</v>
      </c>
      <c r="D106" s="223"/>
      <c r="E106" s="224">
        <v>0.8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133</v>
      </c>
      <c r="AH106" s="210">
        <v>2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9" t="s">
        <v>154</v>
      </c>
      <c r="D107" s="223"/>
      <c r="E107" s="224"/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133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33.75" outlineLevel="1" x14ac:dyDescent="0.2">
      <c r="A108" s="237">
        <v>24</v>
      </c>
      <c r="B108" s="238" t="s">
        <v>361</v>
      </c>
      <c r="C108" s="256" t="s">
        <v>362</v>
      </c>
      <c r="D108" s="239" t="s">
        <v>147</v>
      </c>
      <c r="E108" s="240">
        <v>15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21</v>
      </c>
      <c r="M108" s="242">
        <f>G108*(1+L108/100)</f>
        <v>0</v>
      </c>
      <c r="N108" s="240">
        <v>0</v>
      </c>
      <c r="O108" s="240">
        <f>ROUND(E108*N108,2)</f>
        <v>0</v>
      </c>
      <c r="P108" s="240">
        <v>8.0999999999999996E-4</v>
      </c>
      <c r="Q108" s="240">
        <f>ROUND(E108*P108,2)</f>
        <v>0.01</v>
      </c>
      <c r="R108" s="242" t="s">
        <v>291</v>
      </c>
      <c r="S108" s="242" t="s">
        <v>128</v>
      </c>
      <c r="T108" s="243" t="s">
        <v>128</v>
      </c>
      <c r="U108" s="220">
        <v>0.09</v>
      </c>
      <c r="V108" s="220">
        <f>ROUND(E108*U108,2)</f>
        <v>1.35</v>
      </c>
      <c r="W108" s="220"/>
      <c r="X108" s="220" t="s">
        <v>129</v>
      </c>
      <c r="Y108" s="220" t="s">
        <v>130</v>
      </c>
      <c r="Z108" s="210"/>
      <c r="AA108" s="210"/>
      <c r="AB108" s="210"/>
      <c r="AC108" s="210"/>
      <c r="AD108" s="210"/>
      <c r="AE108" s="210"/>
      <c r="AF108" s="210"/>
      <c r="AG108" s="210" t="s">
        <v>131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7" t="s">
        <v>363</v>
      </c>
      <c r="D109" s="221"/>
      <c r="E109" s="222">
        <v>15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133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37">
        <v>25</v>
      </c>
      <c r="B110" s="238" t="s">
        <v>364</v>
      </c>
      <c r="C110" s="256" t="s">
        <v>365</v>
      </c>
      <c r="D110" s="239" t="s">
        <v>147</v>
      </c>
      <c r="E110" s="240">
        <v>5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0</v>
      </c>
      <c r="O110" s="240">
        <f>ROUND(E110*N110,2)</f>
        <v>0</v>
      </c>
      <c r="P110" s="240">
        <v>2.0500000000000001E-2</v>
      </c>
      <c r="Q110" s="240">
        <f>ROUND(E110*P110,2)</f>
        <v>0.1</v>
      </c>
      <c r="R110" s="242" t="s">
        <v>291</v>
      </c>
      <c r="S110" s="242" t="s">
        <v>128</v>
      </c>
      <c r="T110" s="243" t="s">
        <v>128</v>
      </c>
      <c r="U110" s="220">
        <v>0.41</v>
      </c>
      <c r="V110" s="220">
        <f>ROUND(E110*U110,2)</f>
        <v>2.0499999999999998</v>
      </c>
      <c r="W110" s="220"/>
      <c r="X110" s="220" t="s">
        <v>129</v>
      </c>
      <c r="Y110" s="220" t="s">
        <v>130</v>
      </c>
      <c r="Z110" s="210"/>
      <c r="AA110" s="210"/>
      <c r="AB110" s="210"/>
      <c r="AC110" s="210"/>
      <c r="AD110" s="210"/>
      <c r="AE110" s="210"/>
      <c r="AF110" s="210"/>
      <c r="AG110" s="210" t="s">
        <v>131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7" t="s">
        <v>366</v>
      </c>
      <c r="D111" s="221"/>
      <c r="E111" s="222">
        <v>5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133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7">
        <v>26</v>
      </c>
      <c r="B112" s="238" t="s">
        <v>367</v>
      </c>
      <c r="C112" s="256" t="s">
        <v>368</v>
      </c>
      <c r="D112" s="239" t="s">
        <v>147</v>
      </c>
      <c r="E112" s="240">
        <v>242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0">
        <v>0</v>
      </c>
      <c r="O112" s="240">
        <f>ROUND(E112*N112,2)</f>
        <v>0</v>
      </c>
      <c r="P112" s="240">
        <v>6.8999999999999997E-4</v>
      </c>
      <c r="Q112" s="240">
        <f>ROUND(E112*P112,2)</f>
        <v>0.17</v>
      </c>
      <c r="R112" s="242" t="s">
        <v>291</v>
      </c>
      <c r="S112" s="242" t="s">
        <v>128</v>
      </c>
      <c r="T112" s="243" t="s">
        <v>128</v>
      </c>
      <c r="U112" s="220">
        <v>7.0000000000000007E-2</v>
      </c>
      <c r="V112" s="220">
        <f>ROUND(E112*U112,2)</f>
        <v>16.940000000000001</v>
      </c>
      <c r="W112" s="220"/>
      <c r="X112" s="220" t="s">
        <v>129</v>
      </c>
      <c r="Y112" s="220" t="s">
        <v>130</v>
      </c>
      <c r="Z112" s="210"/>
      <c r="AA112" s="210"/>
      <c r="AB112" s="210"/>
      <c r="AC112" s="210"/>
      <c r="AD112" s="210"/>
      <c r="AE112" s="210"/>
      <c r="AF112" s="210"/>
      <c r="AG112" s="210" t="s">
        <v>131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7" t="s">
        <v>369</v>
      </c>
      <c r="D113" s="221"/>
      <c r="E113" s="222">
        <v>242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133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9" t="s">
        <v>152</v>
      </c>
      <c r="D114" s="223"/>
      <c r="E114" s="224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133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0" t="s">
        <v>370</v>
      </c>
      <c r="D115" s="223"/>
      <c r="E115" s="224">
        <v>241.5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133</v>
      </c>
      <c r="AH115" s="210">
        <v>2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9" t="s">
        <v>154</v>
      </c>
      <c r="D116" s="223"/>
      <c r="E116" s="224"/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133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7">
        <v>27</v>
      </c>
      <c r="B117" s="238" t="s">
        <v>371</v>
      </c>
      <c r="C117" s="256" t="s">
        <v>372</v>
      </c>
      <c r="D117" s="239" t="s">
        <v>189</v>
      </c>
      <c r="E117" s="240">
        <v>217.35499999999999</v>
      </c>
      <c r="F117" s="241"/>
      <c r="G117" s="242">
        <f>ROUND(E117*F117,2)</f>
        <v>0</v>
      </c>
      <c r="H117" s="241"/>
      <c r="I117" s="242">
        <f>ROUND(E117*H117,2)</f>
        <v>0</v>
      </c>
      <c r="J117" s="241"/>
      <c r="K117" s="242">
        <f>ROUND(E117*J117,2)</f>
        <v>0</v>
      </c>
      <c r="L117" s="242">
        <v>21</v>
      </c>
      <c r="M117" s="242">
        <f>G117*(1+L117/100)</f>
        <v>0</v>
      </c>
      <c r="N117" s="240">
        <v>0</v>
      </c>
      <c r="O117" s="240">
        <f>ROUND(E117*N117,2)</f>
        <v>0</v>
      </c>
      <c r="P117" s="240">
        <v>3.3600000000000001E-3</v>
      </c>
      <c r="Q117" s="240">
        <f>ROUND(E117*P117,2)</f>
        <v>0.73</v>
      </c>
      <c r="R117" s="242" t="s">
        <v>291</v>
      </c>
      <c r="S117" s="242" t="s">
        <v>128</v>
      </c>
      <c r="T117" s="243" t="s">
        <v>128</v>
      </c>
      <c r="U117" s="220">
        <v>0.08</v>
      </c>
      <c r="V117" s="220">
        <f>ROUND(E117*U117,2)</f>
        <v>17.39</v>
      </c>
      <c r="W117" s="220"/>
      <c r="X117" s="220" t="s">
        <v>129</v>
      </c>
      <c r="Y117" s="220" t="s">
        <v>130</v>
      </c>
      <c r="Z117" s="210"/>
      <c r="AA117" s="210"/>
      <c r="AB117" s="210"/>
      <c r="AC117" s="210"/>
      <c r="AD117" s="210"/>
      <c r="AE117" s="210"/>
      <c r="AF117" s="210"/>
      <c r="AG117" s="210" t="s">
        <v>131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2" x14ac:dyDescent="0.2">
      <c r="A118" s="217"/>
      <c r="B118" s="218"/>
      <c r="C118" s="257" t="s">
        <v>373</v>
      </c>
      <c r="D118" s="221"/>
      <c r="E118" s="222">
        <v>87.245000000000005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133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7" t="s">
        <v>374</v>
      </c>
      <c r="D119" s="221"/>
      <c r="E119" s="222">
        <v>38.99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133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7" t="s">
        <v>375</v>
      </c>
      <c r="D120" s="221"/>
      <c r="E120" s="222">
        <v>55.6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133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7" t="s">
        <v>376</v>
      </c>
      <c r="D121" s="221"/>
      <c r="E121" s="222">
        <v>35.520000000000003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133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8">
        <v>28</v>
      </c>
      <c r="B122" s="249" t="s">
        <v>377</v>
      </c>
      <c r="C122" s="264" t="s">
        <v>378</v>
      </c>
      <c r="D122" s="250" t="s">
        <v>147</v>
      </c>
      <c r="E122" s="251">
        <v>20</v>
      </c>
      <c r="F122" s="252"/>
      <c r="G122" s="253">
        <f>ROUND(E122*F122,2)</f>
        <v>0</v>
      </c>
      <c r="H122" s="252"/>
      <c r="I122" s="253">
        <f>ROUND(E122*H122,2)</f>
        <v>0</v>
      </c>
      <c r="J122" s="252"/>
      <c r="K122" s="253">
        <f>ROUND(E122*J122,2)</f>
        <v>0</v>
      </c>
      <c r="L122" s="253">
        <v>21</v>
      </c>
      <c r="M122" s="253">
        <f>G122*(1+L122/100)</f>
        <v>0</v>
      </c>
      <c r="N122" s="251">
        <v>0</v>
      </c>
      <c r="O122" s="251">
        <f>ROUND(E122*N122,2)</f>
        <v>0</v>
      </c>
      <c r="P122" s="251">
        <v>1.15E-3</v>
      </c>
      <c r="Q122" s="251">
        <f>ROUND(E122*P122,2)</f>
        <v>0.02</v>
      </c>
      <c r="R122" s="253" t="s">
        <v>291</v>
      </c>
      <c r="S122" s="253" t="s">
        <v>128</v>
      </c>
      <c r="T122" s="254" t="s">
        <v>128</v>
      </c>
      <c r="U122" s="220">
        <v>0.11</v>
      </c>
      <c r="V122" s="220">
        <f>ROUND(E122*U122,2)</f>
        <v>2.2000000000000002</v>
      </c>
      <c r="W122" s="220"/>
      <c r="X122" s="220" t="s">
        <v>129</v>
      </c>
      <c r="Y122" s="220" t="s">
        <v>130</v>
      </c>
      <c r="Z122" s="210"/>
      <c r="AA122" s="210"/>
      <c r="AB122" s="210"/>
      <c r="AC122" s="210"/>
      <c r="AD122" s="210"/>
      <c r="AE122" s="210"/>
      <c r="AF122" s="210"/>
      <c r="AG122" s="210" t="s">
        <v>131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7">
        <v>29</v>
      </c>
      <c r="B123" s="238" t="s">
        <v>379</v>
      </c>
      <c r="C123" s="256" t="s">
        <v>380</v>
      </c>
      <c r="D123" s="239" t="s">
        <v>189</v>
      </c>
      <c r="E123" s="240">
        <v>61.42803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0">
        <v>0</v>
      </c>
      <c r="O123" s="240">
        <f>ROUND(E123*N123,2)</f>
        <v>0</v>
      </c>
      <c r="P123" s="240">
        <v>2.3E-3</v>
      </c>
      <c r="Q123" s="240">
        <f>ROUND(E123*P123,2)</f>
        <v>0.14000000000000001</v>
      </c>
      <c r="R123" s="242" t="s">
        <v>291</v>
      </c>
      <c r="S123" s="242" t="s">
        <v>128</v>
      </c>
      <c r="T123" s="243" t="s">
        <v>128</v>
      </c>
      <c r="U123" s="220">
        <v>0.1</v>
      </c>
      <c r="V123" s="220">
        <f>ROUND(E123*U123,2)</f>
        <v>6.14</v>
      </c>
      <c r="W123" s="220"/>
      <c r="X123" s="220" t="s">
        <v>129</v>
      </c>
      <c r="Y123" s="220" t="s">
        <v>130</v>
      </c>
      <c r="Z123" s="210"/>
      <c r="AA123" s="210"/>
      <c r="AB123" s="210"/>
      <c r="AC123" s="210"/>
      <c r="AD123" s="210"/>
      <c r="AE123" s="210"/>
      <c r="AF123" s="210"/>
      <c r="AG123" s="210" t="s">
        <v>131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7" t="s">
        <v>325</v>
      </c>
      <c r="D124" s="221"/>
      <c r="E124" s="222"/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133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57" t="s">
        <v>319</v>
      </c>
      <c r="D125" s="221"/>
      <c r="E125" s="222">
        <v>23.091809999999999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133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57" t="s">
        <v>320</v>
      </c>
      <c r="D126" s="221"/>
      <c r="E126" s="222">
        <v>5.4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133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57" t="s">
        <v>321</v>
      </c>
      <c r="D127" s="221"/>
      <c r="E127" s="222">
        <v>21.396239999999999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133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7" t="s">
        <v>322</v>
      </c>
      <c r="D128" s="221"/>
      <c r="E128" s="222">
        <v>11.53998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133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7">
        <v>30</v>
      </c>
      <c r="B129" s="238" t="s">
        <v>381</v>
      </c>
      <c r="C129" s="256" t="s">
        <v>382</v>
      </c>
      <c r="D129" s="239" t="s">
        <v>147</v>
      </c>
      <c r="E129" s="240">
        <v>18</v>
      </c>
      <c r="F129" s="241"/>
      <c r="G129" s="242">
        <f>ROUND(E129*F129,2)</f>
        <v>0</v>
      </c>
      <c r="H129" s="241"/>
      <c r="I129" s="242">
        <f>ROUND(E129*H129,2)</f>
        <v>0</v>
      </c>
      <c r="J129" s="241"/>
      <c r="K129" s="242">
        <f>ROUND(E129*J129,2)</f>
        <v>0</v>
      </c>
      <c r="L129" s="242">
        <v>21</v>
      </c>
      <c r="M129" s="242">
        <f>G129*(1+L129/100)</f>
        <v>0</v>
      </c>
      <c r="N129" s="240">
        <v>0</v>
      </c>
      <c r="O129" s="240">
        <f>ROUND(E129*N129,2)</f>
        <v>0</v>
      </c>
      <c r="P129" s="240">
        <v>2.9299999999999999E-3</v>
      </c>
      <c r="Q129" s="240">
        <f>ROUND(E129*P129,2)</f>
        <v>0.05</v>
      </c>
      <c r="R129" s="242" t="s">
        <v>291</v>
      </c>
      <c r="S129" s="242" t="s">
        <v>128</v>
      </c>
      <c r="T129" s="243" t="s">
        <v>128</v>
      </c>
      <c r="U129" s="220">
        <v>0.13</v>
      </c>
      <c r="V129" s="220">
        <f>ROUND(E129*U129,2)</f>
        <v>2.34</v>
      </c>
      <c r="W129" s="220"/>
      <c r="X129" s="220" t="s">
        <v>129</v>
      </c>
      <c r="Y129" s="220" t="s">
        <v>130</v>
      </c>
      <c r="Z129" s="210"/>
      <c r="AA129" s="210"/>
      <c r="AB129" s="210"/>
      <c r="AC129" s="210"/>
      <c r="AD129" s="210"/>
      <c r="AE129" s="210"/>
      <c r="AF129" s="210"/>
      <c r="AG129" s="210" t="s">
        <v>131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7" t="s">
        <v>383</v>
      </c>
      <c r="D130" s="221"/>
      <c r="E130" s="222">
        <v>10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133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7" t="s">
        <v>384</v>
      </c>
      <c r="D131" s="221"/>
      <c r="E131" s="222">
        <v>2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133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7" t="s">
        <v>385</v>
      </c>
      <c r="D132" s="221"/>
      <c r="E132" s="222">
        <v>4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133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7" t="s">
        <v>386</v>
      </c>
      <c r="D133" s="221"/>
      <c r="E133" s="222">
        <v>2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133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7">
        <v>31</v>
      </c>
      <c r="B134" s="238" t="s">
        <v>387</v>
      </c>
      <c r="C134" s="256" t="s">
        <v>388</v>
      </c>
      <c r="D134" s="239" t="s">
        <v>189</v>
      </c>
      <c r="E134" s="240">
        <v>155.85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0">
        <v>0</v>
      </c>
      <c r="O134" s="240">
        <f>ROUND(E134*N134,2)</f>
        <v>0</v>
      </c>
      <c r="P134" s="240">
        <v>2.8500000000000001E-3</v>
      </c>
      <c r="Q134" s="240">
        <f>ROUND(E134*P134,2)</f>
        <v>0.44</v>
      </c>
      <c r="R134" s="242" t="s">
        <v>291</v>
      </c>
      <c r="S134" s="242" t="s">
        <v>128</v>
      </c>
      <c r="T134" s="243" t="s">
        <v>128</v>
      </c>
      <c r="U134" s="220">
        <v>7.0000000000000007E-2</v>
      </c>
      <c r="V134" s="220">
        <f>ROUND(E134*U134,2)</f>
        <v>10.91</v>
      </c>
      <c r="W134" s="220"/>
      <c r="X134" s="220" t="s">
        <v>129</v>
      </c>
      <c r="Y134" s="220" t="s">
        <v>130</v>
      </c>
      <c r="Z134" s="210"/>
      <c r="AA134" s="210"/>
      <c r="AB134" s="210"/>
      <c r="AC134" s="210"/>
      <c r="AD134" s="210"/>
      <c r="AE134" s="210"/>
      <c r="AF134" s="210"/>
      <c r="AG134" s="210" t="s">
        <v>131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2" x14ac:dyDescent="0.2">
      <c r="A135" s="217"/>
      <c r="B135" s="218"/>
      <c r="C135" s="257" t="s">
        <v>389</v>
      </c>
      <c r="D135" s="221"/>
      <c r="E135" s="222">
        <v>138.13999999999999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133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7" t="s">
        <v>390</v>
      </c>
      <c r="D136" s="221"/>
      <c r="E136" s="222"/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133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7" t="s">
        <v>391</v>
      </c>
      <c r="D137" s="221"/>
      <c r="E137" s="222">
        <v>6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133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7" t="s">
        <v>392</v>
      </c>
      <c r="D138" s="221"/>
      <c r="E138" s="222">
        <v>11.71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133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37">
        <v>32</v>
      </c>
      <c r="B139" s="238" t="s">
        <v>393</v>
      </c>
      <c r="C139" s="256" t="s">
        <v>394</v>
      </c>
      <c r="D139" s="239" t="s">
        <v>147</v>
      </c>
      <c r="E139" s="240">
        <v>19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0">
        <v>0</v>
      </c>
      <c r="O139" s="240">
        <f>ROUND(E139*N139,2)</f>
        <v>0</v>
      </c>
      <c r="P139" s="240">
        <v>0</v>
      </c>
      <c r="Q139" s="240">
        <f>ROUND(E139*P139,2)</f>
        <v>0</v>
      </c>
      <c r="R139" s="242"/>
      <c r="S139" s="242" t="s">
        <v>201</v>
      </c>
      <c r="T139" s="243" t="s">
        <v>128</v>
      </c>
      <c r="U139" s="220">
        <v>0.08</v>
      </c>
      <c r="V139" s="220">
        <f>ROUND(E139*U139,2)</f>
        <v>1.52</v>
      </c>
      <c r="W139" s="220"/>
      <c r="X139" s="220" t="s">
        <v>129</v>
      </c>
      <c r="Y139" s="220" t="s">
        <v>130</v>
      </c>
      <c r="Z139" s="210"/>
      <c r="AA139" s="210"/>
      <c r="AB139" s="210"/>
      <c r="AC139" s="210"/>
      <c r="AD139" s="210"/>
      <c r="AE139" s="210"/>
      <c r="AF139" s="210"/>
      <c r="AG139" s="210" t="s">
        <v>131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3" t="s">
        <v>340</v>
      </c>
      <c r="D140" s="247"/>
      <c r="E140" s="247"/>
      <c r="F140" s="247"/>
      <c r="G140" s="247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160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7" t="s">
        <v>395</v>
      </c>
      <c r="D141" s="221"/>
      <c r="E141" s="222">
        <v>17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133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7" t="s">
        <v>396</v>
      </c>
      <c r="D142" s="221"/>
      <c r="E142" s="222">
        <v>2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133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37">
        <v>33</v>
      </c>
      <c r="B143" s="238" t="s">
        <v>397</v>
      </c>
      <c r="C143" s="256" t="s">
        <v>398</v>
      </c>
      <c r="D143" s="239" t="s">
        <v>147</v>
      </c>
      <c r="E143" s="240">
        <v>12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0">
        <v>0</v>
      </c>
      <c r="O143" s="240">
        <f>ROUND(E143*N143,2)</f>
        <v>0</v>
      </c>
      <c r="P143" s="240">
        <v>0</v>
      </c>
      <c r="Q143" s="240">
        <f>ROUND(E143*P143,2)</f>
        <v>0</v>
      </c>
      <c r="R143" s="242"/>
      <c r="S143" s="242" t="s">
        <v>201</v>
      </c>
      <c r="T143" s="243" t="s">
        <v>399</v>
      </c>
      <c r="U143" s="220">
        <v>0.08</v>
      </c>
      <c r="V143" s="220">
        <f>ROUND(E143*U143,2)</f>
        <v>0.96</v>
      </c>
      <c r="W143" s="220"/>
      <c r="X143" s="220" t="s">
        <v>129</v>
      </c>
      <c r="Y143" s="220" t="s">
        <v>130</v>
      </c>
      <c r="Z143" s="210"/>
      <c r="AA143" s="210"/>
      <c r="AB143" s="210"/>
      <c r="AC143" s="210"/>
      <c r="AD143" s="210"/>
      <c r="AE143" s="210"/>
      <c r="AF143" s="210"/>
      <c r="AG143" s="210" t="s">
        <v>131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63" t="s">
        <v>340</v>
      </c>
      <c r="D144" s="247"/>
      <c r="E144" s="247"/>
      <c r="F144" s="247"/>
      <c r="G144" s="247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160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7" t="s">
        <v>400</v>
      </c>
      <c r="D145" s="221"/>
      <c r="E145" s="222">
        <v>5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133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57" t="s">
        <v>401</v>
      </c>
      <c r="D146" s="221"/>
      <c r="E146" s="222">
        <v>7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133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37">
        <v>34</v>
      </c>
      <c r="B147" s="238" t="s">
        <v>402</v>
      </c>
      <c r="C147" s="256" t="s">
        <v>403</v>
      </c>
      <c r="D147" s="239" t="s">
        <v>126</v>
      </c>
      <c r="E147" s="240">
        <v>305.16000000000003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0">
        <v>8.3300000000000006E-3</v>
      </c>
      <c r="O147" s="240">
        <f>ROUND(E147*N147,2)</f>
        <v>2.54</v>
      </c>
      <c r="P147" s="240">
        <v>0</v>
      </c>
      <c r="Q147" s="240">
        <f>ROUND(E147*P147,2)</f>
        <v>0</v>
      </c>
      <c r="R147" s="242"/>
      <c r="S147" s="242" t="s">
        <v>201</v>
      </c>
      <c r="T147" s="243" t="s">
        <v>190</v>
      </c>
      <c r="U147" s="220">
        <v>1.28</v>
      </c>
      <c r="V147" s="220">
        <f>ROUND(E147*U147,2)</f>
        <v>390.6</v>
      </c>
      <c r="W147" s="220"/>
      <c r="X147" s="220" t="s">
        <v>129</v>
      </c>
      <c r="Y147" s="220" t="s">
        <v>130</v>
      </c>
      <c r="Z147" s="210"/>
      <c r="AA147" s="210"/>
      <c r="AB147" s="210"/>
      <c r="AC147" s="210"/>
      <c r="AD147" s="210"/>
      <c r="AE147" s="210"/>
      <c r="AF147" s="210"/>
      <c r="AG147" s="210" t="s">
        <v>131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2" x14ac:dyDescent="0.2">
      <c r="A148" s="217"/>
      <c r="B148" s="218"/>
      <c r="C148" s="263" t="s">
        <v>298</v>
      </c>
      <c r="D148" s="247"/>
      <c r="E148" s="247"/>
      <c r="F148" s="247"/>
      <c r="G148" s="247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160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44" t="str">
        <f>C148</f>
        <v>Ocelová střešní krytina z pozinkovaných plechů tl. 0,5 mm, 5 kg/m2. Povrchová úprava Purmat 50 um, barva višňová RR 028, záruka 40 let.</v>
      </c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7" t="s">
        <v>404</v>
      </c>
      <c r="D149" s="221"/>
      <c r="E149" s="222">
        <v>121.75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133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57" t="s">
        <v>405</v>
      </c>
      <c r="D150" s="221"/>
      <c r="E150" s="222">
        <v>74.28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133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2" t="s">
        <v>165</v>
      </c>
      <c r="D151" s="225"/>
      <c r="E151" s="226">
        <v>196.03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133</v>
      </c>
      <c r="AH151" s="210">
        <v>1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7" t="s">
        <v>406</v>
      </c>
      <c r="D152" s="221"/>
      <c r="E152" s="222">
        <v>40.159999999999997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133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7" t="s">
        <v>407</v>
      </c>
      <c r="D153" s="221"/>
      <c r="E153" s="222">
        <v>26.26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133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62" t="s">
        <v>165</v>
      </c>
      <c r="D154" s="225"/>
      <c r="E154" s="226">
        <v>66.42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133</v>
      </c>
      <c r="AH154" s="210">
        <v>1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7" t="s">
        <v>408</v>
      </c>
      <c r="D155" s="221"/>
      <c r="E155" s="222">
        <v>20.47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133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7" t="s">
        <v>409</v>
      </c>
      <c r="D156" s="221"/>
      <c r="E156" s="222">
        <v>22.24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133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37">
        <v>35</v>
      </c>
      <c r="B157" s="238" t="s">
        <v>410</v>
      </c>
      <c r="C157" s="256" t="s">
        <v>411</v>
      </c>
      <c r="D157" s="239" t="s">
        <v>189</v>
      </c>
      <c r="E157" s="240">
        <v>164.88256000000001</v>
      </c>
      <c r="F157" s="241"/>
      <c r="G157" s="242">
        <f>ROUND(E157*F157,2)</f>
        <v>0</v>
      </c>
      <c r="H157" s="241"/>
      <c r="I157" s="242">
        <f>ROUND(E157*H157,2)</f>
        <v>0</v>
      </c>
      <c r="J157" s="241"/>
      <c r="K157" s="242">
        <f>ROUND(E157*J157,2)</f>
        <v>0</v>
      </c>
      <c r="L157" s="242">
        <v>21</v>
      </c>
      <c r="M157" s="242">
        <f>G157*(1+L157/100)</f>
        <v>0</v>
      </c>
      <c r="N157" s="240">
        <v>2.0300000000000001E-3</v>
      </c>
      <c r="O157" s="240">
        <f>ROUND(E157*N157,2)</f>
        <v>0.33</v>
      </c>
      <c r="P157" s="240">
        <v>0</v>
      </c>
      <c r="Q157" s="240">
        <f>ROUND(E157*P157,2)</f>
        <v>0</v>
      </c>
      <c r="R157" s="242"/>
      <c r="S157" s="242" t="s">
        <v>201</v>
      </c>
      <c r="T157" s="243" t="s">
        <v>128</v>
      </c>
      <c r="U157" s="220">
        <v>0.28000000000000003</v>
      </c>
      <c r="V157" s="220">
        <f>ROUND(E157*U157,2)</f>
        <v>46.17</v>
      </c>
      <c r="W157" s="220"/>
      <c r="X157" s="220" t="s">
        <v>129</v>
      </c>
      <c r="Y157" s="220" t="s">
        <v>130</v>
      </c>
      <c r="Z157" s="210"/>
      <c r="AA157" s="210"/>
      <c r="AB157" s="210"/>
      <c r="AC157" s="210"/>
      <c r="AD157" s="210"/>
      <c r="AE157" s="210"/>
      <c r="AF157" s="210"/>
      <c r="AG157" s="210" t="s">
        <v>131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63" t="s">
        <v>412</v>
      </c>
      <c r="D158" s="247"/>
      <c r="E158" s="247"/>
      <c r="F158" s="247"/>
      <c r="G158" s="247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160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44" t="str">
        <f>C158</f>
        <v>včetně koncovek, těsnění a spojovacích prvků. Plech tl. 0,6 mm, povrchová úprava Purmat 50 um, barva višňová RR 028, záruka 40 let.</v>
      </c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7" t="s">
        <v>413</v>
      </c>
      <c r="D159" s="221"/>
      <c r="E159" s="222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133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7" t="s">
        <v>414</v>
      </c>
      <c r="D160" s="221"/>
      <c r="E160" s="222">
        <v>43.7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133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7" t="s">
        <v>415</v>
      </c>
      <c r="D161" s="221"/>
      <c r="E161" s="222">
        <v>57.38879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133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7" t="s">
        <v>416</v>
      </c>
      <c r="D162" s="221"/>
      <c r="E162" s="222">
        <v>27.901029999999999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133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7" t="s">
        <v>417</v>
      </c>
      <c r="D163" s="221"/>
      <c r="E163" s="222">
        <v>35.892740000000003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133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37">
        <v>36</v>
      </c>
      <c r="B164" s="238" t="s">
        <v>418</v>
      </c>
      <c r="C164" s="256" t="s">
        <v>419</v>
      </c>
      <c r="D164" s="239" t="s">
        <v>189</v>
      </c>
      <c r="E164" s="240">
        <v>75.103480000000005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21</v>
      </c>
      <c r="M164" s="242">
        <f>G164*(1+L164/100)</f>
        <v>0</v>
      </c>
      <c r="N164" s="240">
        <v>3.3500000000000001E-3</v>
      </c>
      <c r="O164" s="240">
        <f>ROUND(E164*N164,2)</f>
        <v>0.25</v>
      </c>
      <c r="P164" s="240">
        <v>0</v>
      </c>
      <c r="Q164" s="240">
        <f>ROUND(E164*P164,2)</f>
        <v>0</v>
      </c>
      <c r="R164" s="242"/>
      <c r="S164" s="242" t="s">
        <v>201</v>
      </c>
      <c r="T164" s="243" t="s">
        <v>128</v>
      </c>
      <c r="U164" s="220">
        <v>0.81</v>
      </c>
      <c r="V164" s="220">
        <f>ROUND(E164*U164,2)</f>
        <v>60.83</v>
      </c>
      <c r="W164" s="220"/>
      <c r="X164" s="220" t="s">
        <v>129</v>
      </c>
      <c r="Y164" s="220" t="s">
        <v>130</v>
      </c>
      <c r="Z164" s="210"/>
      <c r="AA164" s="210"/>
      <c r="AB164" s="210"/>
      <c r="AC164" s="210"/>
      <c r="AD164" s="210"/>
      <c r="AE164" s="210"/>
      <c r="AF164" s="210"/>
      <c r="AG164" s="210" t="s">
        <v>131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63" t="s">
        <v>420</v>
      </c>
      <c r="D165" s="247"/>
      <c r="E165" s="247"/>
      <c r="F165" s="247"/>
      <c r="G165" s="247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160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44" t="str">
        <f>C165</f>
        <v>včetně těsnění, tmelu a spojovacích prvků. Plech tl. 0,6 mm, povrchová úprava Purmat 50 um, barva višňová RR 028, záruka 40 let.</v>
      </c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7" t="s">
        <v>421</v>
      </c>
      <c r="D166" s="221"/>
      <c r="E166" s="222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133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57" t="s">
        <v>422</v>
      </c>
      <c r="D167" s="221"/>
      <c r="E167" s="222">
        <v>45.014420000000001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133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7" t="s">
        <v>423</v>
      </c>
      <c r="D168" s="221"/>
      <c r="E168" s="222">
        <v>14.56779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133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7" t="s">
        <v>424</v>
      </c>
      <c r="D169" s="221"/>
      <c r="E169" s="222">
        <v>15.521269999999999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133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7">
        <v>37</v>
      </c>
      <c r="B170" s="238" t="s">
        <v>425</v>
      </c>
      <c r="C170" s="256" t="s">
        <v>426</v>
      </c>
      <c r="D170" s="239" t="s">
        <v>126</v>
      </c>
      <c r="E170" s="240">
        <v>109.13</v>
      </c>
      <c r="F170" s="241"/>
      <c r="G170" s="242">
        <f>ROUND(E170*F170,2)</f>
        <v>0</v>
      </c>
      <c r="H170" s="241"/>
      <c r="I170" s="242">
        <f>ROUND(E170*H170,2)</f>
        <v>0</v>
      </c>
      <c r="J170" s="241"/>
      <c r="K170" s="242">
        <f>ROUND(E170*J170,2)</f>
        <v>0</v>
      </c>
      <c r="L170" s="242">
        <v>21</v>
      </c>
      <c r="M170" s="242">
        <f>G170*(1+L170/100)</f>
        <v>0</v>
      </c>
      <c r="N170" s="240">
        <v>0</v>
      </c>
      <c r="O170" s="240">
        <f>ROUND(E170*N170,2)</f>
        <v>0</v>
      </c>
      <c r="P170" s="240">
        <v>0</v>
      </c>
      <c r="Q170" s="240">
        <f>ROUND(E170*P170,2)</f>
        <v>0</v>
      </c>
      <c r="R170" s="242"/>
      <c r="S170" s="242" t="s">
        <v>201</v>
      </c>
      <c r="T170" s="243" t="s">
        <v>190</v>
      </c>
      <c r="U170" s="220">
        <v>0.01</v>
      </c>
      <c r="V170" s="220">
        <f>ROUND(E170*U170,2)</f>
        <v>1.0900000000000001</v>
      </c>
      <c r="W170" s="220"/>
      <c r="X170" s="220" t="s">
        <v>129</v>
      </c>
      <c r="Y170" s="220" t="s">
        <v>130</v>
      </c>
      <c r="Z170" s="210"/>
      <c r="AA170" s="210"/>
      <c r="AB170" s="210"/>
      <c r="AC170" s="210"/>
      <c r="AD170" s="210"/>
      <c r="AE170" s="210"/>
      <c r="AF170" s="210"/>
      <c r="AG170" s="210" t="s">
        <v>131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7" t="s">
        <v>406</v>
      </c>
      <c r="D171" s="221"/>
      <c r="E171" s="222">
        <v>40.159999999999997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133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7" t="s">
        <v>407</v>
      </c>
      <c r="D172" s="221"/>
      <c r="E172" s="222">
        <v>26.26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133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2" t="s">
        <v>165</v>
      </c>
      <c r="D173" s="225"/>
      <c r="E173" s="226">
        <v>66.42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133</v>
      </c>
      <c r="AH173" s="210">
        <v>1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7" t="s">
        <v>408</v>
      </c>
      <c r="D174" s="221"/>
      <c r="E174" s="222">
        <v>20.47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133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57" t="s">
        <v>409</v>
      </c>
      <c r="D175" s="221"/>
      <c r="E175" s="222">
        <v>22.24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133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7">
        <v>38</v>
      </c>
      <c r="B176" s="238" t="s">
        <v>427</v>
      </c>
      <c r="C176" s="256" t="s">
        <v>428</v>
      </c>
      <c r="D176" s="239" t="s">
        <v>147</v>
      </c>
      <c r="E176" s="240">
        <v>16</v>
      </c>
      <c r="F176" s="241"/>
      <c r="G176" s="242">
        <f>ROUND(E176*F176,2)</f>
        <v>0</v>
      </c>
      <c r="H176" s="241"/>
      <c r="I176" s="242">
        <f>ROUND(E176*H176,2)</f>
        <v>0</v>
      </c>
      <c r="J176" s="241"/>
      <c r="K176" s="242">
        <f>ROUND(E176*J176,2)</f>
        <v>0</v>
      </c>
      <c r="L176" s="242">
        <v>21</v>
      </c>
      <c r="M176" s="242">
        <f>G176*(1+L176/100)</f>
        <v>0</v>
      </c>
      <c r="N176" s="240">
        <v>3.2000000000000002E-3</v>
      </c>
      <c r="O176" s="240">
        <f>ROUND(E176*N176,2)</f>
        <v>0.05</v>
      </c>
      <c r="P176" s="240">
        <v>0</v>
      </c>
      <c r="Q176" s="240">
        <f>ROUND(E176*P176,2)</f>
        <v>0</v>
      </c>
      <c r="R176" s="242"/>
      <c r="S176" s="242" t="s">
        <v>201</v>
      </c>
      <c r="T176" s="243" t="s">
        <v>128</v>
      </c>
      <c r="U176" s="220">
        <v>1.1499999999999999</v>
      </c>
      <c r="V176" s="220">
        <f>ROUND(E176*U176,2)</f>
        <v>18.399999999999999</v>
      </c>
      <c r="W176" s="220"/>
      <c r="X176" s="220" t="s">
        <v>129</v>
      </c>
      <c r="Y176" s="220" t="s">
        <v>130</v>
      </c>
      <c r="Z176" s="210"/>
      <c r="AA176" s="210"/>
      <c r="AB176" s="210"/>
      <c r="AC176" s="210"/>
      <c r="AD176" s="210"/>
      <c r="AE176" s="210"/>
      <c r="AF176" s="210"/>
      <c r="AG176" s="210" t="s">
        <v>131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3" t="s">
        <v>429</v>
      </c>
      <c r="D177" s="247"/>
      <c r="E177" s="247"/>
      <c r="F177" s="247"/>
      <c r="G177" s="247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160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44" t="str">
        <f>C177</f>
        <v>včetně manžety a spojovacích prostředků. Plech tl. 0,6 mm, povrchová úprava Purmat 50 um, barva višňová RR 028, záruka 40 let.</v>
      </c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7" t="s">
        <v>430</v>
      </c>
      <c r="D178" s="221"/>
      <c r="E178" s="222">
        <v>3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133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7" t="s">
        <v>431</v>
      </c>
      <c r="D179" s="221"/>
      <c r="E179" s="222">
        <v>1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133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7" t="s">
        <v>432</v>
      </c>
      <c r="D180" s="221"/>
      <c r="E180" s="222">
        <v>4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133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7" t="s">
        <v>433</v>
      </c>
      <c r="D181" s="221"/>
      <c r="E181" s="222">
        <v>2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133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7" t="s">
        <v>434</v>
      </c>
      <c r="D182" s="221"/>
      <c r="E182" s="222">
        <v>1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133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7" t="s">
        <v>435</v>
      </c>
      <c r="D183" s="221"/>
      <c r="E183" s="222">
        <v>3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133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7" t="s">
        <v>436</v>
      </c>
      <c r="D184" s="221"/>
      <c r="E184" s="222">
        <v>2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133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7">
        <v>39</v>
      </c>
      <c r="B185" s="238" t="s">
        <v>437</v>
      </c>
      <c r="C185" s="256" t="s">
        <v>438</v>
      </c>
      <c r="D185" s="239" t="s">
        <v>147</v>
      </c>
      <c r="E185" s="240">
        <v>5</v>
      </c>
      <c r="F185" s="241"/>
      <c r="G185" s="242">
        <f>ROUND(E185*F185,2)</f>
        <v>0</v>
      </c>
      <c r="H185" s="241"/>
      <c r="I185" s="242">
        <f>ROUND(E185*H185,2)</f>
        <v>0</v>
      </c>
      <c r="J185" s="241"/>
      <c r="K185" s="242">
        <f>ROUND(E185*J185,2)</f>
        <v>0</v>
      </c>
      <c r="L185" s="242">
        <v>21</v>
      </c>
      <c r="M185" s="242">
        <f>G185*(1+L185/100)</f>
        <v>0</v>
      </c>
      <c r="N185" s="240">
        <v>3.2000000000000002E-3</v>
      </c>
      <c r="O185" s="240">
        <f>ROUND(E185*N185,2)</f>
        <v>0.02</v>
      </c>
      <c r="P185" s="240">
        <v>0</v>
      </c>
      <c r="Q185" s="240">
        <f>ROUND(E185*P185,2)</f>
        <v>0</v>
      </c>
      <c r="R185" s="242"/>
      <c r="S185" s="242" t="s">
        <v>201</v>
      </c>
      <c r="T185" s="243" t="s">
        <v>190</v>
      </c>
      <c r="U185" s="220">
        <v>1.1499999999999999</v>
      </c>
      <c r="V185" s="220">
        <f>ROUND(E185*U185,2)</f>
        <v>5.75</v>
      </c>
      <c r="W185" s="220"/>
      <c r="X185" s="220" t="s">
        <v>129</v>
      </c>
      <c r="Y185" s="220" t="s">
        <v>130</v>
      </c>
      <c r="Z185" s="210"/>
      <c r="AA185" s="210"/>
      <c r="AB185" s="210"/>
      <c r="AC185" s="210"/>
      <c r="AD185" s="210"/>
      <c r="AE185" s="210"/>
      <c r="AF185" s="210"/>
      <c r="AG185" s="210" t="s">
        <v>131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63" t="s">
        <v>429</v>
      </c>
      <c r="D186" s="247"/>
      <c r="E186" s="247"/>
      <c r="F186" s="247"/>
      <c r="G186" s="247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160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44" t="str">
        <f>C186</f>
        <v>včetně manžety a spojovacích prostředků. Plech tl. 0,6 mm, povrchová úprava Purmat 50 um, barva višňová RR 028, záruka 40 let.</v>
      </c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7" t="s">
        <v>439</v>
      </c>
      <c r="D187" s="221"/>
      <c r="E187" s="222">
        <v>1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133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57" t="s">
        <v>440</v>
      </c>
      <c r="D188" s="221"/>
      <c r="E188" s="222">
        <v>4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133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37">
        <v>40</v>
      </c>
      <c r="B189" s="238" t="s">
        <v>441</v>
      </c>
      <c r="C189" s="256" t="s">
        <v>442</v>
      </c>
      <c r="D189" s="239" t="s">
        <v>443</v>
      </c>
      <c r="E189" s="240">
        <v>60</v>
      </c>
      <c r="F189" s="241"/>
      <c r="G189" s="242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0">
        <v>2E-3</v>
      </c>
      <c r="O189" s="240">
        <f>ROUND(E189*N189,2)</f>
        <v>0.12</v>
      </c>
      <c r="P189" s="240">
        <v>0</v>
      </c>
      <c r="Q189" s="240">
        <f>ROUND(E189*P189,2)</f>
        <v>0</v>
      </c>
      <c r="R189" s="242"/>
      <c r="S189" s="242" t="s">
        <v>201</v>
      </c>
      <c r="T189" s="243" t="s">
        <v>190</v>
      </c>
      <c r="U189" s="220">
        <v>0.86</v>
      </c>
      <c r="V189" s="220">
        <f>ROUND(E189*U189,2)</f>
        <v>51.6</v>
      </c>
      <c r="W189" s="220"/>
      <c r="X189" s="220" t="s">
        <v>129</v>
      </c>
      <c r="Y189" s="220" t="s">
        <v>130</v>
      </c>
      <c r="Z189" s="210"/>
      <c r="AA189" s="210"/>
      <c r="AB189" s="210"/>
      <c r="AC189" s="210"/>
      <c r="AD189" s="210"/>
      <c r="AE189" s="210"/>
      <c r="AF189" s="210"/>
      <c r="AG189" s="210" t="s">
        <v>131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63" t="s">
        <v>444</v>
      </c>
      <c r="D190" s="247"/>
      <c r="E190" s="247"/>
      <c r="F190" s="247"/>
      <c r="G190" s="247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160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7" t="s">
        <v>445</v>
      </c>
      <c r="D191" s="221"/>
      <c r="E191" s="222">
        <v>60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133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9" t="s">
        <v>152</v>
      </c>
      <c r="D192" s="223"/>
      <c r="E192" s="224"/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133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60" t="s">
        <v>446</v>
      </c>
      <c r="D193" s="223"/>
      <c r="E193" s="224"/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133</v>
      </c>
      <c r="AH193" s="210">
        <v>2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60" t="s">
        <v>447</v>
      </c>
      <c r="D194" s="223"/>
      <c r="E194" s="224">
        <v>45.16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133</v>
      </c>
      <c r="AH194" s="210">
        <v>2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3" x14ac:dyDescent="0.2">
      <c r="A195" s="217"/>
      <c r="B195" s="218"/>
      <c r="C195" s="260" t="s">
        <v>448</v>
      </c>
      <c r="D195" s="223"/>
      <c r="E195" s="224">
        <v>96.65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133</v>
      </c>
      <c r="AH195" s="210">
        <v>2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72" t="s">
        <v>449</v>
      </c>
      <c r="D196" s="269"/>
      <c r="E196" s="270">
        <v>141.81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133</v>
      </c>
      <c r="AH196" s="210">
        <v>3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60" t="s">
        <v>450</v>
      </c>
      <c r="D197" s="223"/>
      <c r="E197" s="224">
        <v>59.166670000000003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133</v>
      </c>
      <c r="AH197" s="210">
        <v>2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59" t="s">
        <v>154</v>
      </c>
      <c r="D198" s="223"/>
      <c r="E198" s="224"/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133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37">
        <v>41</v>
      </c>
      <c r="B199" s="238" t="s">
        <v>451</v>
      </c>
      <c r="C199" s="256" t="s">
        <v>452</v>
      </c>
      <c r="D199" s="239" t="s">
        <v>453</v>
      </c>
      <c r="E199" s="240">
        <v>44</v>
      </c>
      <c r="F199" s="241"/>
      <c r="G199" s="242">
        <f>ROUND(E199*F199,2)</f>
        <v>0</v>
      </c>
      <c r="H199" s="241"/>
      <c r="I199" s="242">
        <f>ROUND(E199*H199,2)</f>
        <v>0</v>
      </c>
      <c r="J199" s="241"/>
      <c r="K199" s="242">
        <f>ROUND(E199*J199,2)</f>
        <v>0</v>
      </c>
      <c r="L199" s="242">
        <v>21</v>
      </c>
      <c r="M199" s="242">
        <f>G199*(1+L199/100)</f>
        <v>0</v>
      </c>
      <c r="N199" s="240">
        <v>2E-3</v>
      </c>
      <c r="O199" s="240">
        <f>ROUND(E199*N199,2)</f>
        <v>0.09</v>
      </c>
      <c r="P199" s="240">
        <v>0</v>
      </c>
      <c r="Q199" s="240">
        <f>ROUND(E199*P199,2)</f>
        <v>0</v>
      </c>
      <c r="R199" s="242"/>
      <c r="S199" s="242" t="s">
        <v>201</v>
      </c>
      <c r="T199" s="243" t="s">
        <v>190</v>
      </c>
      <c r="U199" s="220">
        <v>0.86</v>
      </c>
      <c r="V199" s="220">
        <f>ROUND(E199*U199,2)</f>
        <v>37.840000000000003</v>
      </c>
      <c r="W199" s="220"/>
      <c r="X199" s="220" t="s">
        <v>129</v>
      </c>
      <c r="Y199" s="220" t="s">
        <v>130</v>
      </c>
      <c r="Z199" s="210"/>
      <c r="AA199" s="210"/>
      <c r="AB199" s="210"/>
      <c r="AC199" s="210"/>
      <c r="AD199" s="210"/>
      <c r="AE199" s="210"/>
      <c r="AF199" s="210"/>
      <c r="AG199" s="210" t="s">
        <v>131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63" t="s">
        <v>454</v>
      </c>
      <c r="D200" s="247"/>
      <c r="E200" s="247"/>
      <c r="F200" s="247"/>
      <c r="G200" s="247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160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7">
        <v>42</v>
      </c>
      <c r="B201" s="238" t="s">
        <v>455</v>
      </c>
      <c r="C201" s="256" t="s">
        <v>456</v>
      </c>
      <c r="D201" s="239" t="s">
        <v>147</v>
      </c>
      <c r="E201" s="240">
        <v>1</v>
      </c>
      <c r="F201" s="241"/>
      <c r="G201" s="242">
        <f>ROUND(E201*F201,2)</f>
        <v>0</v>
      </c>
      <c r="H201" s="241"/>
      <c r="I201" s="242">
        <f>ROUND(E201*H201,2)</f>
        <v>0</v>
      </c>
      <c r="J201" s="241"/>
      <c r="K201" s="242">
        <f>ROUND(E201*J201,2)</f>
        <v>0</v>
      </c>
      <c r="L201" s="242">
        <v>21</v>
      </c>
      <c r="M201" s="242">
        <f>G201*(1+L201/100)</f>
        <v>0</v>
      </c>
      <c r="N201" s="240">
        <v>1.051E-2</v>
      </c>
      <c r="O201" s="240">
        <f>ROUND(E201*N201,2)</f>
        <v>0.01</v>
      </c>
      <c r="P201" s="240">
        <v>0</v>
      </c>
      <c r="Q201" s="240">
        <f>ROUND(E201*P201,2)</f>
        <v>0</v>
      </c>
      <c r="R201" s="242"/>
      <c r="S201" s="242" t="s">
        <v>201</v>
      </c>
      <c r="T201" s="243" t="s">
        <v>190</v>
      </c>
      <c r="U201" s="220">
        <v>1.4524999999999999</v>
      </c>
      <c r="V201" s="220">
        <f>ROUND(E201*U201,2)</f>
        <v>1.45</v>
      </c>
      <c r="W201" s="220"/>
      <c r="X201" s="220" t="s">
        <v>129</v>
      </c>
      <c r="Y201" s="220" t="s">
        <v>130</v>
      </c>
      <c r="Z201" s="210"/>
      <c r="AA201" s="210"/>
      <c r="AB201" s="210"/>
      <c r="AC201" s="210"/>
      <c r="AD201" s="210"/>
      <c r="AE201" s="210"/>
      <c r="AF201" s="210"/>
      <c r="AG201" s="210" t="s">
        <v>131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63" t="s">
        <v>457</v>
      </c>
      <c r="D202" s="247"/>
      <c r="E202" s="247"/>
      <c r="F202" s="247"/>
      <c r="G202" s="247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160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7">
        <v>43</v>
      </c>
      <c r="B203" s="238" t="s">
        <v>458</v>
      </c>
      <c r="C203" s="256" t="s">
        <v>459</v>
      </c>
      <c r="D203" s="239" t="s">
        <v>147</v>
      </c>
      <c r="E203" s="240">
        <v>1</v>
      </c>
      <c r="F203" s="241"/>
      <c r="G203" s="242">
        <f>ROUND(E203*F203,2)</f>
        <v>0</v>
      </c>
      <c r="H203" s="241"/>
      <c r="I203" s="242">
        <f>ROUND(E203*H203,2)</f>
        <v>0</v>
      </c>
      <c r="J203" s="241"/>
      <c r="K203" s="242">
        <f>ROUND(E203*J203,2)</f>
        <v>0</v>
      </c>
      <c r="L203" s="242">
        <v>21</v>
      </c>
      <c r="M203" s="242">
        <f>G203*(1+L203/100)</f>
        <v>0</v>
      </c>
      <c r="N203" s="240">
        <v>1.1999999999999999E-3</v>
      </c>
      <c r="O203" s="240">
        <f>ROUND(E203*N203,2)</f>
        <v>0</v>
      </c>
      <c r="P203" s="240">
        <v>0</v>
      </c>
      <c r="Q203" s="240">
        <f>ROUND(E203*P203,2)</f>
        <v>0</v>
      </c>
      <c r="R203" s="242"/>
      <c r="S203" s="242" t="s">
        <v>201</v>
      </c>
      <c r="T203" s="243" t="s">
        <v>128</v>
      </c>
      <c r="U203" s="220">
        <v>0.1</v>
      </c>
      <c r="V203" s="220">
        <f>ROUND(E203*U203,2)</f>
        <v>0.1</v>
      </c>
      <c r="W203" s="220"/>
      <c r="X203" s="220" t="s">
        <v>129</v>
      </c>
      <c r="Y203" s="220" t="s">
        <v>130</v>
      </c>
      <c r="Z203" s="210"/>
      <c r="AA203" s="210"/>
      <c r="AB203" s="210"/>
      <c r="AC203" s="210"/>
      <c r="AD203" s="210"/>
      <c r="AE203" s="210"/>
      <c r="AF203" s="210"/>
      <c r="AG203" s="210" t="s">
        <v>131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63" t="s">
        <v>460</v>
      </c>
      <c r="D204" s="247"/>
      <c r="E204" s="247"/>
      <c r="F204" s="247"/>
      <c r="G204" s="247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160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7">
        <v>44</v>
      </c>
      <c r="B205" s="238" t="s">
        <v>461</v>
      </c>
      <c r="C205" s="256" t="s">
        <v>462</v>
      </c>
      <c r="D205" s="239" t="s">
        <v>223</v>
      </c>
      <c r="E205" s="240">
        <v>9.7042400000000004</v>
      </c>
      <c r="F205" s="241"/>
      <c r="G205" s="242">
        <f>ROUND(E205*F205,2)</f>
        <v>0</v>
      </c>
      <c r="H205" s="241"/>
      <c r="I205" s="242">
        <f>ROUND(E205*H205,2)</f>
        <v>0</v>
      </c>
      <c r="J205" s="241"/>
      <c r="K205" s="242">
        <f>ROUND(E205*J205,2)</f>
        <v>0</v>
      </c>
      <c r="L205" s="242">
        <v>21</v>
      </c>
      <c r="M205" s="242">
        <f>G205*(1+L205/100)</f>
        <v>0</v>
      </c>
      <c r="N205" s="240">
        <v>0</v>
      </c>
      <c r="O205" s="240">
        <f>ROUND(E205*N205,2)</f>
        <v>0</v>
      </c>
      <c r="P205" s="240">
        <v>0</v>
      </c>
      <c r="Q205" s="240">
        <f>ROUND(E205*P205,2)</f>
        <v>0</v>
      </c>
      <c r="R205" s="242" t="s">
        <v>291</v>
      </c>
      <c r="S205" s="242" t="s">
        <v>128</v>
      </c>
      <c r="T205" s="243" t="s">
        <v>128</v>
      </c>
      <c r="U205" s="220">
        <v>4.9470000000000001</v>
      </c>
      <c r="V205" s="220">
        <f>ROUND(E205*U205,2)</f>
        <v>48.01</v>
      </c>
      <c r="W205" s="220"/>
      <c r="X205" s="220" t="s">
        <v>225</v>
      </c>
      <c r="Y205" s="220" t="s">
        <v>130</v>
      </c>
      <c r="Z205" s="210"/>
      <c r="AA205" s="210"/>
      <c r="AB205" s="210"/>
      <c r="AC205" s="210"/>
      <c r="AD205" s="210"/>
      <c r="AE205" s="210"/>
      <c r="AF205" s="210"/>
      <c r="AG205" s="210" t="s">
        <v>226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8" t="s">
        <v>250</v>
      </c>
      <c r="D206" s="245"/>
      <c r="E206" s="245"/>
      <c r="F206" s="245"/>
      <c r="G206" s="245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150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30" t="s">
        <v>122</v>
      </c>
      <c r="B207" s="231" t="s">
        <v>82</v>
      </c>
      <c r="C207" s="255" t="s">
        <v>83</v>
      </c>
      <c r="D207" s="232"/>
      <c r="E207" s="233"/>
      <c r="F207" s="234"/>
      <c r="G207" s="234">
        <f>SUMIF(AG208:AG249,"&lt;&gt;NOR",G208:G249)</f>
        <v>0</v>
      </c>
      <c r="H207" s="234"/>
      <c r="I207" s="234">
        <f>SUM(I208:I249)</f>
        <v>0</v>
      </c>
      <c r="J207" s="234"/>
      <c r="K207" s="234">
        <f>SUM(K208:K249)</f>
        <v>0</v>
      </c>
      <c r="L207" s="234"/>
      <c r="M207" s="234">
        <f>SUM(M208:M249)</f>
        <v>0</v>
      </c>
      <c r="N207" s="233"/>
      <c r="O207" s="233">
        <f>SUM(O208:O249)</f>
        <v>0.42</v>
      </c>
      <c r="P207" s="233"/>
      <c r="Q207" s="233">
        <f>SUM(Q208:Q249)</f>
        <v>16.52</v>
      </c>
      <c r="R207" s="234"/>
      <c r="S207" s="234"/>
      <c r="T207" s="235"/>
      <c r="U207" s="229"/>
      <c r="V207" s="229">
        <f>SUM(V208:V249)</f>
        <v>437.25</v>
      </c>
      <c r="W207" s="229"/>
      <c r="X207" s="229"/>
      <c r="Y207" s="229"/>
      <c r="AG207" t="s">
        <v>123</v>
      </c>
    </row>
    <row r="208" spans="1:60" outlineLevel="1" x14ac:dyDescent="0.2">
      <c r="A208" s="237">
        <v>45</v>
      </c>
      <c r="B208" s="238" t="s">
        <v>463</v>
      </c>
      <c r="C208" s="256" t="s">
        <v>464</v>
      </c>
      <c r="D208" s="239" t="s">
        <v>126</v>
      </c>
      <c r="E208" s="240">
        <v>908.79907000000003</v>
      </c>
      <c r="F208" s="241"/>
      <c r="G208" s="242">
        <f>ROUND(E208*F208,2)</f>
        <v>0</v>
      </c>
      <c r="H208" s="241"/>
      <c r="I208" s="242">
        <f>ROUND(E208*H208,2)</f>
        <v>0</v>
      </c>
      <c r="J208" s="241"/>
      <c r="K208" s="242">
        <f>ROUND(E208*J208,2)</f>
        <v>0</v>
      </c>
      <c r="L208" s="242">
        <v>21</v>
      </c>
      <c r="M208" s="242">
        <f>G208*(1+L208/100)</f>
        <v>0</v>
      </c>
      <c r="N208" s="240">
        <v>0</v>
      </c>
      <c r="O208" s="240">
        <f>ROUND(E208*N208,2)</f>
        <v>0</v>
      </c>
      <c r="P208" s="240">
        <v>1.7999999999999999E-2</v>
      </c>
      <c r="Q208" s="240">
        <f>ROUND(E208*P208,2)</f>
        <v>16.36</v>
      </c>
      <c r="R208" s="242" t="s">
        <v>465</v>
      </c>
      <c r="S208" s="242" t="s">
        <v>128</v>
      </c>
      <c r="T208" s="243" t="s">
        <v>128</v>
      </c>
      <c r="U208" s="220">
        <v>0.33</v>
      </c>
      <c r="V208" s="220">
        <f>ROUND(E208*U208,2)</f>
        <v>299.89999999999998</v>
      </c>
      <c r="W208" s="220"/>
      <c r="X208" s="220" t="s">
        <v>129</v>
      </c>
      <c r="Y208" s="220" t="s">
        <v>130</v>
      </c>
      <c r="Z208" s="210"/>
      <c r="AA208" s="210"/>
      <c r="AB208" s="210"/>
      <c r="AC208" s="210"/>
      <c r="AD208" s="210"/>
      <c r="AE208" s="210"/>
      <c r="AF208" s="210"/>
      <c r="AG208" s="210" t="s">
        <v>131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7" t="s">
        <v>466</v>
      </c>
      <c r="D209" s="221"/>
      <c r="E209" s="222">
        <v>603.54391999999996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133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59" t="s">
        <v>152</v>
      </c>
      <c r="D210" s="223"/>
      <c r="E210" s="224"/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133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33.75" outlineLevel="3" x14ac:dyDescent="0.2">
      <c r="A211" s="217"/>
      <c r="B211" s="218"/>
      <c r="C211" s="260" t="s">
        <v>467</v>
      </c>
      <c r="D211" s="223"/>
      <c r="E211" s="224">
        <v>426.77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133</v>
      </c>
      <c r="AH211" s="210">
        <v>2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9" t="s">
        <v>154</v>
      </c>
      <c r="D212" s="223"/>
      <c r="E212" s="224"/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133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7" t="s">
        <v>468</v>
      </c>
      <c r="D213" s="221"/>
      <c r="E213" s="222">
        <v>121.74624</v>
      </c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133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9" t="s">
        <v>152</v>
      </c>
      <c r="D214" s="223"/>
      <c r="E214" s="224"/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133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60" t="s">
        <v>469</v>
      </c>
      <c r="D215" s="223"/>
      <c r="E215" s="224">
        <v>117.03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133</v>
      </c>
      <c r="AH215" s="210">
        <v>2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59" t="s">
        <v>154</v>
      </c>
      <c r="D216" s="223"/>
      <c r="E216" s="224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133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7" t="s">
        <v>470</v>
      </c>
      <c r="D217" s="221"/>
      <c r="E217" s="222">
        <v>74.275549999999996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133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9" t="s">
        <v>152</v>
      </c>
      <c r="D218" s="223"/>
      <c r="E218" s="224"/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133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60" t="s">
        <v>471</v>
      </c>
      <c r="D219" s="223"/>
      <c r="E219" s="224">
        <v>66.180000000000007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133</v>
      </c>
      <c r="AH219" s="210">
        <v>2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9" t="s">
        <v>154</v>
      </c>
      <c r="D220" s="223"/>
      <c r="E220" s="224"/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133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2" t="s">
        <v>165</v>
      </c>
      <c r="D221" s="225"/>
      <c r="E221" s="226">
        <v>799.56572000000006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133</v>
      </c>
      <c r="AH221" s="210">
        <v>1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57" t="s">
        <v>472</v>
      </c>
      <c r="D222" s="221"/>
      <c r="E222" s="222">
        <v>40.1616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133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7" t="s">
        <v>473</v>
      </c>
      <c r="D223" s="221"/>
      <c r="E223" s="222">
        <v>26.263999999999999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133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62" t="s">
        <v>165</v>
      </c>
      <c r="D224" s="225"/>
      <c r="E224" s="226">
        <v>66.425600000000003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133</v>
      </c>
      <c r="AH224" s="210">
        <v>1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7" t="s">
        <v>474</v>
      </c>
      <c r="D225" s="221"/>
      <c r="E225" s="222">
        <v>20.469750000000001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133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57" t="s">
        <v>475</v>
      </c>
      <c r="D226" s="221"/>
      <c r="E226" s="222">
        <v>22.338000000000001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133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2" t="s">
        <v>165</v>
      </c>
      <c r="D227" s="225"/>
      <c r="E227" s="226">
        <v>42.807749999999999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133</v>
      </c>
      <c r="AH227" s="210">
        <v>1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37">
        <v>46</v>
      </c>
      <c r="B228" s="238" t="s">
        <v>476</v>
      </c>
      <c r="C228" s="256" t="s">
        <v>477</v>
      </c>
      <c r="D228" s="239" t="s">
        <v>126</v>
      </c>
      <c r="E228" s="240">
        <v>305.16000000000003</v>
      </c>
      <c r="F228" s="241"/>
      <c r="G228" s="242">
        <f>ROUND(E228*F228,2)</f>
        <v>0</v>
      </c>
      <c r="H228" s="241"/>
      <c r="I228" s="242">
        <f>ROUND(E228*H228,2)</f>
        <v>0</v>
      </c>
      <c r="J228" s="241"/>
      <c r="K228" s="242">
        <f>ROUND(E228*J228,2)</f>
        <v>0</v>
      </c>
      <c r="L228" s="242">
        <v>21</v>
      </c>
      <c r="M228" s="242">
        <f>G228*(1+L228/100)</f>
        <v>0</v>
      </c>
      <c r="N228" s="240">
        <v>3.0000000000000001E-5</v>
      </c>
      <c r="O228" s="240">
        <f>ROUND(E228*N228,2)</f>
        <v>0.01</v>
      </c>
      <c r="P228" s="240">
        <v>0</v>
      </c>
      <c r="Q228" s="240">
        <f>ROUND(E228*P228,2)</f>
        <v>0</v>
      </c>
      <c r="R228" s="242" t="s">
        <v>465</v>
      </c>
      <c r="S228" s="242" t="s">
        <v>128</v>
      </c>
      <c r="T228" s="243" t="s">
        <v>128</v>
      </c>
      <c r="U228" s="220">
        <v>0.12</v>
      </c>
      <c r="V228" s="220">
        <f>ROUND(E228*U228,2)</f>
        <v>36.619999999999997</v>
      </c>
      <c r="W228" s="220"/>
      <c r="X228" s="220" t="s">
        <v>129</v>
      </c>
      <c r="Y228" s="220" t="s">
        <v>130</v>
      </c>
      <c r="Z228" s="210"/>
      <c r="AA228" s="210"/>
      <c r="AB228" s="210"/>
      <c r="AC228" s="210"/>
      <c r="AD228" s="210"/>
      <c r="AE228" s="210"/>
      <c r="AF228" s="210"/>
      <c r="AG228" s="210" t="s">
        <v>131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63" t="s">
        <v>457</v>
      </c>
      <c r="D229" s="247"/>
      <c r="E229" s="247"/>
      <c r="F229" s="247"/>
      <c r="G229" s="247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160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7" t="s">
        <v>404</v>
      </c>
      <c r="D230" s="221"/>
      <c r="E230" s="222">
        <v>121.75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133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57" t="s">
        <v>405</v>
      </c>
      <c r="D231" s="221"/>
      <c r="E231" s="222">
        <v>74.28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133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62" t="s">
        <v>165</v>
      </c>
      <c r="D232" s="225"/>
      <c r="E232" s="226">
        <v>196.03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133</v>
      </c>
      <c r="AH232" s="210">
        <v>1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57" t="s">
        <v>406</v>
      </c>
      <c r="D233" s="221"/>
      <c r="E233" s="222">
        <v>40.159999999999997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133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57" t="s">
        <v>407</v>
      </c>
      <c r="D234" s="221"/>
      <c r="E234" s="222">
        <v>26.26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133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62" t="s">
        <v>165</v>
      </c>
      <c r="D235" s="225"/>
      <c r="E235" s="226">
        <v>66.42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133</v>
      </c>
      <c r="AH235" s="210">
        <v>1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57" t="s">
        <v>408</v>
      </c>
      <c r="D236" s="221"/>
      <c r="E236" s="222">
        <v>20.47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133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57" t="s">
        <v>409</v>
      </c>
      <c r="D237" s="221"/>
      <c r="E237" s="222">
        <v>22.24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133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37">
        <v>47</v>
      </c>
      <c r="B238" s="238" t="s">
        <v>476</v>
      </c>
      <c r="C238" s="256" t="s">
        <v>477</v>
      </c>
      <c r="D238" s="239" t="s">
        <v>126</v>
      </c>
      <c r="E238" s="240">
        <v>603.54</v>
      </c>
      <c r="F238" s="241"/>
      <c r="G238" s="242">
        <f>ROUND(E238*F238,2)</f>
        <v>0</v>
      </c>
      <c r="H238" s="241"/>
      <c r="I238" s="242">
        <f>ROUND(E238*H238,2)</f>
        <v>0</v>
      </c>
      <c r="J238" s="241"/>
      <c r="K238" s="242">
        <f>ROUND(E238*J238,2)</f>
        <v>0</v>
      </c>
      <c r="L238" s="242">
        <v>21</v>
      </c>
      <c r="M238" s="242">
        <f>G238*(1+L238/100)</f>
        <v>0</v>
      </c>
      <c r="N238" s="240">
        <v>3.0000000000000001E-5</v>
      </c>
      <c r="O238" s="240">
        <f>ROUND(E238*N238,2)</f>
        <v>0.02</v>
      </c>
      <c r="P238" s="240">
        <v>0</v>
      </c>
      <c r="Q238" s="240">
        <f>ROUND(E238*P238,2)</f>
        <v>0</v>
      </c>
      <c r="R238" s="242" t="s">
        <v>465</v>
      </c>
      <c r="S238" s="242" t="s">
        <v>128</v>
      </c>
      <c r="T238" s="243" t="s">
        <v>128</v>
      </c>
      <c r="U238" s="220">
        <v>0.12</v>
      </c>
      <c r="V238" s="220">
        <f>ROUND(E238*U238,2)</f>
        <v>72.42</v>
      </c>
      <c r="W238" s="220"/>
      <c r="X238" s="220" t="s">
        <v>129</v>
      </c>
      <c r="Y238" s="220" t="s">
        <v>130</v>
      </c>
      <c r="Z238" s="210"/>
      <c r="AA238" s="210"/>
      <c r="AB238" s="210"/>
      <c r="AC238" s="210"/>
      <c r="AD238" s="210"/>
      <c r="AE238" s="210"/>
      <c r="AF238" s="210"/>
      <c r="AG238" s="210" t="s">
        <v>131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63" t="s">
        <v>457</v>
      </c>
      <c r="D239" s="247"/>
      <c r="E239" s="247"/>
      <c r="F239" s="247"/>
      <c r="G239" s="247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160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7" t="s">
        <v>299</v>
      </c>
      <c r="D240" s="221"/>
      <c r="E240" s="222">
        <v>603.54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133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62" t="s">
        <v>165</v>
      </c>
      <c r="D241" s="225"/>
      <c r="E241" s="226">
        <v>603.54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133</v>
      </c>
      <c r="AH241" s="210">
        <v>1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7">
        <v>48</v>
      </c>
      <c r="B242" s="238" t="s">
        <v>478</v>
      </c>
      <c r="C242" s="256" t="s">
        <v>479</v>
      </c>
      <c r="D242" s="239" t="s">
        <v>126</v>
      </c>
      <c r="E242" s="240">
        <v>908.79907000000003</v>
      </c>
      <c r="F242" s="241"/>
      <c r="G242" s="242">
        <f>ROUND(E242*F242,2)</f>
        <v>0</v>
      </c>
      <c r="H242" s="241"/>
      <c r="I242" s="242">
        <f>ROUND(E242*H242,2)</f>
        <v>0</v>
      </c>
      <c r="J242" s="241"/>
      <c r="K242" s="242">
        <f>ROUND(E242*J242,2)</f>
        <v>0</v>
      </c>
      <c r="L242" s="242">
        <v>21</v>
      </c>
      <c r="M242" s="242">
        <f>G242*(1+L242/100)</f>
        <v>0</v>
      </c>
      <c r="N242" s="240">
        <v>0</v>
      </c>
      <c r="O242" s="240">
        <f>ROUND(E242*N242,2)</f>
        <v>0</v>
      </c>
      <c r="P242" s="240">
        <v>1.8000000000000001E-4</v>
      </c>
      <c r="Q242" s="240">
        <f>ROUND(E242*P242,2)</f>
        <v>0.16</v>
      </c>
      <c r="R242" s="242" t="s">
        <v>465</v>
      </c>
      <c r="S242" s="242" t="s">
        <v>128</v>
      </c>
      <c r="T242" s="243" t="s">
        <v>128</v>
      </c>
      <c r="U242" s="220">
        <v>0.03</v>
      </c>
      <c r="V242" s="220">
        <f>ROUND(E242*U242,2)</f>
        <v>27.26</v>
      </c>
      <c r="W242" s="220"/>
      <c r="X242" s="220" t="s">
        <v>129</v>
      </c>
      <c r="Y242" s="220" t="s">
        <v>130</v>
      </c>
      <c r="Z242" s="210"/>
      <c r="AA242" s="210"/>
      <c r="AB242" s="210"/>
      <c r="AC242" s="210"/>
      <c r="AD242" s="210"/>
      <c r="AE242" s="210"/>
      <c r="AF242" s="210"/>
      <c r="AG242" s="210" t="s">
        <v>131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57" t="s">
        <v>480</v>
      </c>
      <c r="D243" s="221"/>
      <c r="E243" s="222">
        <v>908.79907000000003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133</v>
      </c>
      <c r="AH243" s="210">
        <v>5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37">
        <v>49</v>
      </c>
      <c r="B244" s="238" t="s">
        <v>481</v>
      </c>
      <c r="C244" s="256" t="s">
        <v>482</v>
      </c>
      <c r="D244" s="239" t="s">
        <v>126</v>
      </c>
      <c r="E244" s="240">
        <v>694.07100000000003</v>
      </c>
      <c r="F244" s="241"/>
      <c r="G244" s="242">
        <f>ROUND(E244*F244,2)</f>
        <v>0</v>
      </c>
      <c r="H244" s="241"/>
      <c r="I244" s="242">
        <f>ROUND(E244*H244,2)</f>
        <v>0</v>
      </c>
      <c r="J244" s="241"/>
      <c r="K244" s="242">
        <f>ROUND(E244*J244,2)</f>
        <v>0</v>
      </c>
      <c r="L244" s="242">
        <v>21</v>
      </c>
      <c r="M244" s="242">
        <f>G244*(1+L244/100)</f>
        <v>0</v>
      </c>
      <c r="N244" s="240">
        <v>2.9999999999999997E-4</v>
      </c>
      <c r="O244" s="240">
        <f>ROUND(E244*N244,2)</f>
        <v>0.21</v>
      </c>
      <c r="P244" s="240">
        <v>0</v>
      </c>
      <c r="Q244" s="240">
        <f>ROUND(E244*P244,2)</f>
        <v>0</v>
      </c>
      <c r="R244" s="242"/>
      <c r="S244" s="242" t="s">
        <v>201</v>
      </c>
      <c r="T244" s="243" t="s">
        <v>190</v>
      </c>
      <c r="U244" s="220">
        <v>0</v>
      </c>
      <c r="V244" s="220">
        <f>ROUND(E244*U244,2)</f>
        <v>0</v>
      </c>
      <c r="W244" s="220"/>
      <c r="X244" s="220" t="s">
        <v>138</v>
      </c>
      <c r="Y244" s="220" t="s">
        <v>130</v>
      </c>
      <c r="Z244" s="210"/>
      <c r="AA244" s="210"/>
      <c r="AB244" s="210"/>
      <c r="AC244" s="210"/>
      <c r="AD244" s="210"/>
      <c r="AE244" s="210"/>
      <c r="AF244" s="210"/>
      <c r="AG244" s="210" t="s">
        <v>139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7" t="s">
        <v>483</v>
      </c>
      <c r="D245" s="221"/>
      <c r="E245" s="222">
        <v>694.07100000000003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133</v>
      </c>
      <c r="AH245" s="210">
        <v>5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37">
        <v>50</v>
      </c>
      <c r="B246" s="238" t="s">
        <v>484</v>
      </c>
      <c r="C246" s="256" t="s">
        <v>485</v>
      </c>
      <c r="D246" s="239" t="s">
        <v>126</v>
      </c>
      <c r="E246" s="240">
        <v>350.93400000000003</v>
      </c>
      <c r="F246" s="241"/>
      <c r="G246" s="242">
        <f>ROUND(E246*F246,2)</f>
        <v>0</v>
      </c>
      <c r="H246" s="241"/>
      <c r="I246" s="242">
        <f>ROUND(E246*H246,2)</f>
        <v>0</v>
      </c>
      <c r="J246" s="241"/>
      <c r="K246" s="242">
        <f>ROUND(E246*J246,2)</f>
        <v>0</v>
      </c>
      <c r="L246" s="242">
        <v>21</v>
      </c>
      <c r="M246" s="242">
        <f>G246*(1+L246/100)</f>
        <v>0</v>
      </c>
      <c r="N246" s="240">
        <v>5.0000000000000001E-4</v>
      </c>
      <c r="O246" s="240">
        <f>ROUND(E246*N246,2)</f>
        <v>0.18</v>
      </c>
      <c r="P246" s="240">
        <v>0</v>
      </c>
      <c r="Q246" s="240">
        <f>ROUND(E246*P246,2)</f>
        <v>0</v>
      </c>
      <c r="R246" s="242" t="s">
        <v>137</v>
      </c>
      <c r="S246" s="242" t="s">
        <v>128</v>
      </c>
      <c r="T246" s="243" t="s">
        <v>128</v>
      </c>
      <c r="U246" s="220">
        <v>0</v>
      </c>
      <c r="V246" s="220">
        <f>ROUND(E246*U246,2)</f>
        <v>0</v>
      </c>
      <c r="W246" s="220"/>
      <c r="X246" s="220" t="s">
        <v>138</v>
      </c>
      <c r="Y246" s="220" t="s">
        <v>130</v>
      </c>
      <c r="Z246" s="210"/>
      <c r="AA246" s="210"/>
      <c r="AB246" s="210"/>
      <c r="AC246" s="210"/>
      <c r="AD246" s="210"/>
      <c r="AE246" s="210"/>
      <c r="AF246" s="210"/>
      <c r="AG246" s="210" t="s">
        <v>139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57" t="s">
        <v>486</v>
      </c>
      <c r="D247" s="221"/>
      <c r="E247" s="222">
        <v>350.93400000000003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133</v>
      </c>
      <c r="AH247" s="210">
        <v>5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7">
        <v>51</v>
      </c>
      <c r="B248" s="238" t="s">
        <v>487</v>
      </c>
      <c r="C248" s="256" t="s">
        <v>488</v>
      </c>
      <c r="D248" s="239" t="s">
        <v>223</v>
      </c>
      <c r="E248" s="240">
        <v>0.41094999999999998</v>
      </c>
      <c r="F248" s="241"/>
      <c r="G248" s="242">
        <f>ROUND(E248*F248,2)</f>
        <v>0</v>
      </c>
      <c r="H248" s="241"/>
      <c r="I248" s="242">
        <f>ROUND(E248*H248,2)</f>
        <v>0</v>
      </c>
      <c r="J248" s="241"/>
      <c r="K248" s="242">
        <f>ROUND(E248*J248,2)</f>
        <v>0</v>
      </c>
      <c r="L248" s="242">
        <v>21</v>
      </c>
      <c r="M248" s="242">
        <f>G248*(1+L248/100)</f>
        <v>0</v>
      </c>
      <c r="N248" s="240">
        <v>0</v>
      </c>
      <c r="O248" s="240">
        <f>ROUND(E248*N248,2)</f>
        <v>0</v>
      </c>
      <c r="P248" s="240">
        <v>0</v>
      </c>
      <c r="Q248" s="240">
        <f>ROUND(E248*P248,2)</f>
        <v>0</v>
      </c>
      <c r="R248" s="242" t="s">
        <v>465</v>
      </c>
      <c r="S248" s="242" t="s">
        <v>128</v>
      </c>
      <c r="T248" s="243" t="s">
        <v>128</v>
      </c>
      <c r="U248" s="220">
        <v>2.5569999999999999</v>
      </c>
      <c r="V248" s="220">
        <f>ROUND(E248*U248,2)</f>
        <v>1.05</v>
      </c>
      <c r="W248" s="220"/>
      <c r="X248" s="220" t="s">
        <v>225</v>
      </c>
      <c r="Y248" s="220" t="s">
        <v>130</v>
      </c>
      <c r="Z248" s="210"/>
      <c r="AA248" s="210"/>
      <c r="AB248" s="210"/>
      <c r="AC248" s="210"/>
      <c r="AD248" s="210"/>
      <c r="AE248" s="210"/>
      <c r="AF248" s="210"/>
      <c r="AG248" s="210" t="s">
        <v>226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58" t="s">
        <v>250</v>
      </c>
      <c r="D249" s="245"/>
      <c r="E249" s="245"/>
      <c r="F249" s="245"/>
      <c r="G249" s="245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150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x14ac:dyDescent="0.2">
      <c r="A250" s="230" t="s">
        <v>122</v>
      </c>
      <c r="B250" s="231" t="s">
        <v>84</v>
      </c>
      <c r="C250" s="255" t="s">
        <v>85</v>
      </c>
      <c r="D250" s="232"/>
      <c r="E250" s="233"/>
      <c r="F250" s="234"/>
      <c r="G250" s="234">
        <f>SUMIF(AG251:AG265,"&lt;&gt;NOR",G251:G265)</f>
        <v>0</v>
      </c>
      <c r="H250" s="234"/>
      <c r="I250" s="234">
        <f>SUM(I251:I265)</f>
        <v>0</v>
      </c>
      <c r="J250" s="234"/>
      <c r="K250" s="234">
        <f>SUM(K251:K265)</f>
        <v>0</v>
      </c>
      <c r="L250" s="234"/>
      <c r="M250" s="234">
        <f>SUM(M251:M265)</f>
        <v>0</v>
      </c>
      <c r="N250" s="233"/>
      <c r="O250" s="233">
        <f>SUM(O251:O265)</f>
        <v>0.31000000000000005</v>
      </c>
      <c r="P250" s="233"/>
      <c r="Q250" s="233">
        <f>SUM(Q251:Q265)</f>
        <v>0.36</v>
      </c>
      <c r="R250" s="234"/>
      <c r="S250" s="234"/>
      <c r="T250" s="235"/>
      <c r="U250" s="229"/>
      <c r="V250" s="229">
        <f>SUM(V251:V265)</f>
        <v>39.650000000000006</v>
      </c>
      <c r="W250" s="229"/>
      <c r="X250" s="229"/>
      <c r="Y250" s="229"/>
      <c r="AG250" t="s">
        <v>123</v>
      </c>
    </row>
    <row r="251" spans="1:60" outlineLevel="1" x14ac:dyDescent="0.2">
      <c r="A251" s="248">
        <v>52</v>
      </c>
      <c r="B251" s="249" t="s">
        <v>489</v>
      </c>
      <c r="C251" s="264" t="s">
        <v>490</v>
      </c>
      <c r="D251" s="250" t="s">
        <v>147</v>
      </c>
      <c r="E251" s="251">
        <v>5</v>
      </c>
      <c r="F251" s="252"/>
      <c r="G251" s="253">
        <f>ROUND(E251*F251,2)</f>
        <v>0</v>
      </c>
      <c r="H251" s="252"/>
      <c r="I251" s="253">
        <f>ROUND(E251*H251,2)</f>
        <v>0</v>
      </c>
      <c r="J251" s="252"/>
      <c r="K251" s="253">
        <f>ROUND(E251*J251,2)</f>
        <v>0</v>
      </c>
      <c r="L251" s="253">
        <v>21</v>
      </c>
      <c r="M251" s="253">
        <f>G251*(1+L251/100)</f>
        <v>0</v>
      </c>
      <c r="N251" s="251">
        <v>2.7999999999999998E-4</v>
      </c>
      <c r="O251" s="251">
        <f>ROUND(E251*N251,2)</f>
        <v>0</v>
      </c>
      <c r="P251" s="251">
        <v>0</v>
      </c>
      <c r="Q251" s="251">
        <f>ROUND(E251*P251,2)</f>
        <v>0</v>
      </c>
      <c r="R251" s="253" t="s">
        <v>491</v>
      </c>
      <c r="S251" s="253" t="s">
        <v>128</v>
      </c>
      <c r="T251" s="254" t="s">
        <v>128</v>
      </c>
      <c r="U251" s="220">
        <v>4.1900000000000004</v>
      </c>
      <c r="V251" s="220">
        <f>ROUND(E251*U251,2)</f>
        <v>20.95</v>
      </c>
      <c r="W251" s="220"/>
      <c r="X251" s="220" t="s">
        <v>129</v>
      </c>
      <c r="Y251" s="220" t="s">
        <v>130</v>
      </c>
      <c r="Z251" s="210"/>
      <c r="AA251" s="210"/>
      <c r="AB251" s="210"/>
      <c r="AC251" s="210"/>
      <c r="AD251" s="210"/>
      <c r="AE251" s="210"/>
      <c r="AF251" s="210"/>
      <c r="AG251" s="210" t="s">
        <v>131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7">
        <v>53</v>
      </c>
      <c r="B252" s="238" t="s">
        <v>492</v>
      </c>
      <c r="C252" s="256" t="s">
        <v>493</v>
      </c>
      <c r="D252" s="239" t="s">
        <v>147</v>
      </c>
      <c r="E252" s="240">
        <v>5</v>
      </c>
      <c r="F252" s="241"/>
      <c r="G252" s="242">
        <f>ROUND(E252*F252,2)</f>
        <v>0</v>
      </c>
      <c r="H252" s="241"/>
      <c r="I252" s="242">
        <f>ROUND(E252*H252,2)</f>
        <v>0</v>
      </c>
      <c r="J252" s="241"/>
      <c r="K252" s="242">
        <f>ROUND(E252*J252,2)</f>
        <v>0</v>
      </c>
      <c r="L252" s="242">
        <v>21</v>
      </c>
      <c r="M252" s="242">
        <f>G252*(1+L252/100)</f>
        <v>0</v>
      </c>
      <c r="N252" s="240">
        <v>0</v>
      </c>
      <c r="O252" s="240">
        <f>ROUND(E252*N252,2)</f>
        <v>0</v>
      </c>
      <c r="P252" s="240">
        <v>7.1999999999999995E-2</v>
      </c>
      <c r="Q252" s="240">
        <f>ROUND(E252*P252,2)</f>
        <v>0.36</v>
      </c>
      <c r="R252" s="242" t="s">
        <v>491</v>
      </c>
      <c r="S252" s="242" t="s">
        <v>128</v>
      </c>
      <c r="T252" s="243" t="s">
        <v>128</v>
      </c>
      <c r="U252" s="220">
        <v>3.6</v>
      </c>
      <c r="V252" s="220">
        <f>ROUND(E252*U252,2)</f>
        <v>18</v>
      </c>
      <c r="W252" s="220"/>
      <c r="X252" s="220" t="s">
        <v>129</v>
      </c>
      <c r="Y252" s="220" t="s">
        <v>130</v>
      </c>
      <c r="Z252" s="210"/>
      <c r="AA252" s="210"/>
      <c r="AB252" s="210"/>
      <c r="AC252" s="210"/>
      <c r="AD252" s="210"/>
      <c r="AE252" s="210"/>
      <c r="AF252" s="210"/>
      <c r="AG252" s="210" t="s">
        <v>131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8" t="s">
        <v>494</v>
      </c>
      <c r="D253" s="245"/>
      <c r="E253" s="245"/>
      <c r="F253" s="245"/>
      <c r="G253" s="245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150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73" t="s">
        <v>495</v>
      </c>
      <c r="D254" s="271"/>
      <c r="E254" s="271"/>
      <c r="F254" s="271"/>
      <c r="G254" s="271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150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48">
        <v>54</v>
      </c>
      <c r="B255" s="249" t="s">
        <v>496</v>
      </c>
      <c r="C255" s="264" t="s">
        <v>497</v>
      </c>
      <c r="D255" s="250" t="s">
        <v>147</v>
      </c>
      <c r="E255" s="251">
        <v>4</v>
      </c>
      <c r="F255" s="252"/>
      <c r="G255" s="253">
        <f>ROUND(E255*F255,2)</f>
        <v>0</v>
      </c>
      <c r="H255" s="252"/>
      <c r="I255" s="253">
        <f>ROUND(E255*H255,2)</f>
        <v>0</v>
      </c>
      <c r="J255" s="252"/>
      <c r="K255" s="253">
        <f>ROUND(E255*J255,2)</f>
        <v>0</v>
      </c>
      <c r="L255" s="253">
        <v>21</v>
      </c>
      <c r="M255" s="253">
        <f>G255*(1+L255/100)</f>
        <v>0</v>
      </c>
      <c r="N255" s="251">
        <v>2.7499999999999998E-3</v>
      </c>
      <c r="O255" s="251">
        <f>ROUND(E255*N255,2)</f>
        <v>0.01</v>
      </c>
      <c r="P255" s="251">
        <v>0</v>
      </c>
      <c r="Q255" s="251">
        <f>ROUND(E255*P255,2)</f>
        <v>0</v>
      </c>
      <c r="R255" s="253"/>
      <c r="S255" s="253" t="s">
        <v>201</v>
      </c>
      <c r="T255" s="254" t="s">
        <v>190</v>
      </c>
      <c r="U255" s="220">
        <v>0</v>
      </c>
      <c r="V255" s="220">
        <f>ROUND(E255*U255,2)</f>
        <v>0</v>
      </c>
      <c r="W255" s="220"/>
      <c r="X255" s="220" t="s">
        <v>498</v>
      </c>
      <c r="Y255" s="220" t="s">
        <v>130</v>
      </c>
      <c r="Z255" s="210"/>
      <c r="AA255" s="210"/>
      <c r="AB255" s="210"/>
      <c r="AC255" s="210"/>
      <c r="AD255" s="210"/>
      <c r="AE255" s="210"/>
      <c r="AF255" s="210"/>
      <c r="AG255" s="210" t="s">
        <v>499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22.5" outlineLevel="1" x14ac:dyDescent="0.2">
      <c r="A256" s="237">
        <v>55</v>
      </c>
      <c r="B256" s="238" t="s">
        <v>500</v>
      </c>
      <c r="C256" s="256" t="s">
        <v>501</v>
      </c>
      <c r="D256" s="239" t="s">
        <v>147</v>
      </c>
      <c r="E256" s="240">
        <v>4</v>
      </c>
      <c r="F256" s="241"/>
      <c r="G256" s="242">
        <f>ROUND(E256*F256,2)</f>
        <v>0</v>
      </c>
      <c r="H256" s="241"/>
      <c r="I256" s="242">
        <f>ROUND(E256*H256,2)</f>
        <v>0</v>
      </c>
      <c r="J256" s="241"/>
      <c r="K256" s="242">
        <f>ROUND(E256*J256,2)</f>
        <v>0</v>
      </c>
      <c r="L256" s="242">
        <v>21</v>
      </c>
      <c r="M256" s="242">
        <f>G256*(1+L256/100)</f>
        <v>0</v>
      </c>
      <c r="N256" s="240">
        <v>4.1000000000000002E-2</v>
      </c>
      <c r="O256" s="240">
        <f>ROUND(E256*N256,2)</f>
        <v>0.16</v>
      </c>
      <c r="P256" s="240">
        <v>0</v>
      </c>
      <c r="Q256" s="240">
        <f>ROUND(E256*P256,2)</f>
        <v>0</v>
      </c>
      <c r="R256" s="242"/>
      <c r="S256" s="242" t="s">
        <v>201</v>
      </c>
      <c r="T256" s="243" t="s">
        <v>190</v>
      </c>
      <c r="U256" s="220">
        <v>0</v>
      </c>
      <c r="V256" s="220">
        <f>ROUND(E256*U256,2)</f>
        <v>0</v>
      </c>
      <c r="W256" s="220"/>
      <c r="X256" s="220" t="s">
        <v>498</v>
      </c>
      <c r="Y256" s="220" t="s">
        <v>130</v>
      </c>
      <c r="Z256" s="210"/>
      <c r="AA256" s="210"/>
      <c r="AB256" s="210"/>
      <c r="AC256" s="210"/>
      <c r="AD256" s="210"/>
      <c r="AE256" s="210"/>
      <c r="AF256" s="210"/>
      <c r="AG256" s="210" t="s">
        <v>499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2" x14ac:dyDescent="0.2">
      <c r="A257" s="217"/>
      <c r="B257" s="218"/>
      <c r="C257" s="263" t="s">
        <v>502</v>
      </c>
      <c r="D257" s="247"/>
      <c r="E257" s="247"/>
      <c r="F257" s="247"/>
      <c r="G257" s="247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160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44" t="str">
        <f>C257</f>
        <v>Střešní okno kyvné, horní ovládání madlem, dřevěné jádro s bílým polyuretanovým povrchem, oplechování hliníkové, zasklení 61 – ekonomické izolační trojsklo, rozměry 78×140 cm</v>
      </c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48">
        <v>56</v>
      </c>
      <c r="B258" s="249" t="s">
        <v>503</v>
      </c>
      <c r="C258" s="264" t="s">
        <v>504</v>
      </c>
      <c r="D258" s="250" t="s">
        <v>147</v>
      </c>
      <c r="E258" s="251">
        <v>4</v>
      </c>
      <c r="F258" s="252"/>
      <c r="G258" s="253">
        <f>ROUND(E258*F258,2)</f>
        <v>0</v>
      </c>
      <c r="H258" s="252"/>
      <c r="I258" s="253">
        <f>ROUND(E258*H258,2)</f>
        <v>0</v>
      </c>
      <c r="J258" s="252"/>
      <c r="K258" s="253">
        <f>ROUND(E258*J258,2)</f>
        <v>0</v>
      </c>
      <c r="L258" s="253">
        <v>21</v>
      </c>
      <c r="M258" s="253">
        <f>G258*(1+L258/100)</f>
        <v>0</v>
      </c>
      <c r="N258" s="251">
        <v>5.1999999999999998E-3</v>
      </c>
      <c r="O258" s="251">
        <f>ROUND(E258*N258,2)</f>
        <v>0.02</v>
      </c>
      <c r="P258" s="251">
        <v>0</v>
      </c>
      <c r="Q258" s="251">
        <f>ROUND(E258*P258,2)</f>
        <v>0</v>
      </c>
      <c r="R258" s="253"/>
      <c r="S258" s="253" t="s">
        <v>128</v>
      </c>
      <c r="T258" s="254" t="s">
        <v>190</v>
      </c>
      <c r="U258" s="220">
        <v>0</v>
      </c>
      <c r="V258" s="220">
        <f>ROUND(E258*U258,2)</f>
        <v>0</v>
      </c>
      <c r="W258" s="220"/>
      <c r="X258" s="220" t="s">
        <v>498</v>
      </c>
      <c r="Y258" s="220" t="s">
        <v>130</v>
      </c>
      <c r="Z258" s="210"/>
      <c r="AA258" s="210"/>
      <c r="AB258" s="210"/>
      <c r="AC258" s="210"/>
      <c r="AD258" s="210"/>
      <c r="AE258" s="210"/>
      <c r="AF258" s="210"/>
      <c r="AG258" s="210" t="s">
        <v>499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48">
        <v>57</v>
      </c>
      <c r="B259" s="249" t="s">
        <v>505</v>
      </c>
      <c r="C259" s="264" t="s">
        <v>506</v>
      </c>
      <c r="D259" s="250" t="s">
        <v>147</v>
      </c>
      <c r="E259" s="251">
        <v>4</v>
      </c>
      <c r="F259" s="252"/>
      <c r="G259" s="253">
        <f>ROUND(E259*F259,2)</f>
        <v>0</v>
      </c>
      <c r="H259" s="252"/>
      <c r="I259" s="253">
        <f>ROUND(E259*H259,2)</f>
        <v>0</v>
      </c>
      <c r="J259" s="252"/>
      <c r="K259" s="253">
        <f>ROUND(E259*J259,2)</f>
        <v>0</v>
      </c>
      <c r="L259" s="253">
        <v>21</v>
      </c>
      <c r="M259" s="253">
        <f>G259*(1+L259/100)</f>
        <v>0</v>
      </c>
      <c r="N259" s="251">
        <v>2.7499999999999998E-3</v>
      </c>
      <c r="O259" s="251">
        <f>ROUND(E259*N259,2)</f>
        <v>0.01</v>
      </c>
      <c r="P259" s="251">
        <v>0</v>
      </c>
      <c r="Q259" s="251">
        <f>ROUND(E259*P259,2)</f>
        <v>0</v>
      </c>
      <c r="R259" s="253"/>
      <c r="S259" s="253" t="s">
        <v>201</v>
      </c>
      <c r="T259" s="254" t="s">
        <v>190</v>
      </c>
      <c r="U259" s="220">
        <v>0</v>
      </c>
      <c r="V259" s="220">
        <f>ROUND(E259*U259,2)</f>
        <v>0</v>
      </c>
      <c r="W259" s="220"/>
      <c r="X259" s="220" t="s">
        <v>138</v>
      </c>
      <c r="Y259" s="220" t="s">
        <v>130</v>
      </c>
      <c r="Z259" s="210"/>
      <c r="AA259" s="210"/>
      <c r="AB259" s="210"/>
      <c r="AC259" s="210"/>
      <c r="AD259" s="210"/>
      <c r="AE259" s="210"/>
      <c r="AF259" s="210"/>
      <c r="AG259" s="210" t="s">
        <v>139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48">
        <v>58</v>
      </c>
      <c r="B260" s="249" t="s">
        <v>507</v>
      </c>
      <c r="C260" s="264" t="s">
        <v>508</v>
      </c>
      <c r="D260" s="250" t="s">
        <v>147</v>
      </c>
      <c r="E260" s="251">
        <v>2</v>
      </c>
      <c r="F260" s="252"/>
      <c r="G260" s="253">
        <f>ROUND(E260*F260,2)</f>
        <v>0</v>
      </c>
      <c r="H260" s="252"/>
      <c r="I260" s="253">
        <f>ROUND(E260*H260,2)</f>
        <v>0</v>
      </c>
      <c r="J260" s="252"/>
      <c r="K260" s="253">
        <f>ROUND(E260*J260,2)</f>
        <v>0</v>
      </c>
      <c r="L260" s="253">
        <v>21</v>
      </c>
      <c r="M260" s="253">
        <f>G260*(1+L260/100)</f>
        <v>0</v>
      </c>
      <c r="N260" s="251">
        <v>2.7499999999999998E-3</v>
      </c>
      <c r="O260" s="251">
        <f>ROUND(E260*N260,2)</f>
        <v>0.01</v>
      </c>
      <c r="P260" s="251">
        <v>0</v>
      </c>
      <c r="Q260" s="251">
        <f>ROUND(E260*P260,2)</f>
        <v>0</v>
      </c>
      <c r="R260" s="253"/>
      <c r="S260" s="253" t="s">
        <v>201</v>
      </c>
      <c r="T260" s="254" t="s">
        <v>190</v>
      </c>
      <c r="U260" s="220">
        <v>0</v>
      </c>
      <c r="V260" s="220">
        <f>ROUND(E260*U260,2)</f>
        <v>0</v>
      </c>
      <c r="W260" s="220"/>
      <c r="X260" s="220" t="s">
        <v>138</v>
      </c>
      <c r="Y260" s="220" t="s">
        <v>130</v>
      </c>
      <c r="Z260" s="210"/>
      <c r="AA260" s="210"/>
      <c r="AB260" s="210"/>
      <c r="AC260" s="210"/>
      <c r="AD260" s="210"/>
      <c r="AE260" s="210"/>
      <c r="AF260" s="210"/>
      <c r="AG260" s="210" t="s">
        <v>139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48">
        <v>59</v>
      </c>
      <c r="B261" s="249" t="s">
        <v>509</v>
      </c>
      <c r="C261" s="264" t="s">
        <v>510</v>
      </c>
      <c r="D261" s="250" t="s">
        <v>147</v>
      </c>
      <c r="E261" s="251">
        <v>2</v>
      </c>
      <c r="F261" s="252"/>
      <c r="G261" s="253">
        <f>ROUND(E261*F261,2)</f>
        <v>0</v>
      </c>
      <c r="H261" s="252"/>
      <c r="I261" s="253">
        <f>ROUND(E261*H261,2)</f>
        <v>0</v>
      </c>
      <c r="J261" s="252"/>
      <c r="K261" s="253">
        <f>ROUND(E261*J261,2)</f>
        <v>0</v>
      </c>
      <c r="L261" s="253">
        <v>21</v>
      </c>
      <c r="M261" s="253">
        <f>G261*(1+L261/100)</f>
        <v>0</v>
      </c>
      <c r="N261" s="251">
        <v>2.7499999999999998E-3</v>
      </c>
      <c r="O261" s="251">
        <f>ROUND(E261*N261,2)</f>
        <v>0.01</v>
      </c>
      <c r="P261" s="251">
        <v>0</v>
      </c>
      <c r="Q261" s="251">
        <f>ROUND(E261*P261,2)</f>
        <v>0</v>
      </c>
      <c r="R261" s="253"/>
      <c r="S261" s="253" t="s">
        <v>201</v>
      </c>
      <c r="T261" s="254" t="s">
        <v>190</v>
      </c>
      <c r="U261" s="220">
        <v>0</v>
      </c>
      <c r="V261" s="220">
        <f>ROUND(E261*U261,2)</f>
        <v>0</v>
      </c>
      <c r="W261" s="220"/>
      <c r="X261" s="220" t="s">
        <v>138</v>
      </c>
      <c r="Y261" s="220" t="s">
        <v>130</v>
      </c>
      <c r="Z261" s="210"/>
      <c r="AA261" s="210"/>
      <c r="AB261" s="210"/>
      <c r="AC261" s="210"/>
      <c r="AD261" s="210"/>
      <c r="AE261" s="210"/>
      <c r="AF261" s="210"/>
      <c r="AG261" s="210" t="s">
        <v>139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37">
        <v>60</v>
      </c>
      <c r="B262" s="238" t="s">
        <v>511</v>
      </c>
      <c r="C262" s="256" t="s">
        <v>512</v>
      </c>
      <c r="D262" s="239" t="s">
        <v>147</v>
      </c>
      <c r="E262" s="240">
        <v>2</v>
      </c>
      <c r="F262" s="241"/>
      <c r="G262" s="242">
        <f>ROUND(E262*F262,2)</f>
        <v>0</v>
      </c>
      <c r="H262" s="241"/>
      <c r="I262" s="242">
        <f>ROUND(E262*H262,2)</f>
        <v>0</v>
      </c>
      <c r="J262" s="241"/>
      <c r="K262" s="242">
        <f>ROUND(E262*J262,2)</f>
        <v>0</v>
      </c>
      <c r="L262" s="242">
        <v>21</v>
      </c>
      <c r="M262" s="242">
        <f>G262*(1+L262/100)</f>
        <v>0</v>
      </c>
      <c r="N262" s="240">
        <v>4.1000000000000002E-2</v>
      </c>
      <c r="O262" s="240">
        <f>ROUND(E262*N262,2)</f>
        <v>0.08</v>
      </c>
      <c r="P262" s="240">
        <v>0</v>
      </c>
      <c r="Q262" s="240">
        <f>ROUND(E262*P262,2)</f>
        <v>0</v>
      </c>
      <c r="R262" s="242"/>
      <c r="S262" s="242" t="s">
        <v>201</v>
      </c>
      <c r="T262" s="243" t="s">
        <v>190</v>
      </c>
      <c r="U262" s="220">
        <v>0</v>
      </c>
      <c r="V262" s="220">
        <f>ROUND(E262*U262,2)</f>
        <v>0</v>
      </c>
      <c r="W262" s="220"/>
      <c r="X262" s="220" t="s">
        <v>138</v>
      </c>
      <c r="Y262" s="220" t="s">
        <v>130</v>
      </c>
      <c r="Z262" s="210"/>
      <c r="AA262" s="210"/>
      <c r="AB262" s="210"/>
      <c r="AC262" s="210"/>
      <c r="AD262" s="210"/>
      <c r="AE262" s="210"/>
      <c r="AF262" s="210"/>
      <c r="AG262" s="210" t="s">
        <v>139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2.5" outlineLevel="2" x14ac:dyDescent="0.2">
      <c r="A263" s="217"/>
      <c r="B263" s="218"/>
      <c r="C263" s="263" t="s">
        <v>513</v>
      </c>
      <c r="D263" s="247"/>
      <c r="E263" s="247"/>
      <c r="F263" s="247"/>
      <c r="G263" s="247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160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44" t="str">
        <f>C263</f>
        <v>Střešní okno kyvné, horní ovládání madlem, dřevěné jádro s bílým polyuretanovým povrchem, oplechování hliníkové, zasklení 61 – ekonomické izolační trojsklo, rozměry 66 x 98 cm</v>
      </c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48">
        <v>61</v>
      </c>
      <c r="B264" s="249" t="s">
        <v>514</v>
      </c>
      <c r="C264" s="264" t="s">
        <v>515</v>
      </c>
      <c r="D264" s="250" t="s">
        <v>147</v>
      </c>
      <c r="E264" s="251">
        <v>2</v>
      </c>
      <c r="F264" s="252"/>
      <c r="G264" s="253">
        <f>ROUND(E264*F264,2)</f>
        <v>0</v>
      </c>
      <c r="H264" s="252"/>
      <c r="I264" s="253">
        <f>ROUND(E264*H264,2)</f>
        <v>0</v>
      </c>
      <c r="J264" s="252"/>
      <c r="K264" s="253">
        <f>ROUND(E264*J264,2)</f>
        <v>0</v>
      </c>
      <c r="L264" s="253">
        <v>21</v>
      </c>
      <c r="M264" s="253">
        <f>G264*(1+L264/100)</f>
        <v>0</v>
      </c>
      <c r="N264" s="251">
        <v>5.1999999999999998E-3</v>
      </c>
      <c r="O264" s="251">
        <f>ROUND(E264*N264,2)</f>
        <v>0.01</v>
      </c>
      <c r="P264" s="251">
        <v>0</v>
      </c>
      <c r="Q264" s="251">
        <f>ROUND(E264*P264,2)</f>
        <v>0</v>
      </c>
      <c r="R264" s="253"/>
      <c r="S264" s="253" t="s">
        <v>201</v>
      </c>
      <c r="T264" s="254" t="s">
        <v>190</v>
      </c>
      <c r="U264" s="220">
        <v>0</v>
      </c>
      <c r="V264" s="220">
        <f>ROUND(E264*U264,2)</f>
        <v>0</v>
      </c>
      <c r="W264" s="220"/>
      <c r="X264" s="220" t="s">
        <v>138</v>
      </c>
      <c r="Y264" s="220" t="s">
        <v>130</v>
      </c>
      <c r="Z264" s="210"/>
      <c r="AA264" s="210"/>
      <c r="AB264" s="210"/>
      <c r="AC264" s="210"/>
      <c r="AD264" s="210"/>
      <c r="AE264" s="210"/>
      <c r="AF264" s="210"/>
      <c r="AG264" s="210" t="s">
        <v>139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48">
        <v>62</v>
      </c>
      <c r="B265" s="249" t="s">
        <v>516</v>
      </c>
      <c r="C265" s="264" t="s">
        <v>517</v>
      </c>
      <c r="D265" s="250" t="s">
        <v>223</v>
      </c>
      <c r="E265" s="251">
        <v>0.31159999999999999</v>
      </c>
      <c r="F265" s="252"/>
      <c r="G265" s="253">
        <f>ROUND(E265*F265,2)</f>
        <v>0</v>
      </c>
      <c r="H265" s="252"/>
      <c r="I265" s="253">
        <f>ROUND(E265*H265,2)</f>
        <v>0</v>
      </c>
      <c r="J265" s="252"/>
      <c r="K265" s="253">
        <f>ROUND(E265*J265,2)</f>
        <v>0</v>
      </c>
      <c r="L265" s="253">
        <v>21</v>
      </c>
      <c r="M265" s="253">
        <f>G265*(1+L265/100)</f>
        <v>0</v>
      </c>
      <c r="N265" s="251">
        <v>0</v>
      </c>
      <c r="O265" s="251">
        <f>ROUND(E265*N265,2)</f>
        <v>0</v>
      </c>
      <c r="P265" s="251">
        <v>0</v>
      </c>
      <c r="Q265" s="251">
        <f>ROUND(E265*P265,2)</f>
        <v>0</v>
      </c>
      <c r="R265" s="253"/>
      <c r="S265" s="253" t="s">
        <v>128</v>
      </c>
      <c r="T265" s="254" t="s">
        <v>518</v>
      </c>
      <c r="U265" s="220">
        <v>2.2549999999999999</v>
      </c>
      <c r="V265" s="220">
        <f>ROUND(E265*U265,2)</f>
        <v>0.7</v>
      </c>
      <c r="W265" s="220"/>
      <c r="X265" s="220" t="s">
        <v>225</v>
      </c>
      <c r="Y265" s="220" t="s">
        <v>130</v>
      </c>
      <c r="Z265" s="210"/>
      <c r="AA265" s="210"/>
      <c r="AB265" s="210"/>
      <c r="AC265" s="210"/>
      <c r="AD265" s="210"/>
      <c r="AE265" s="210"/>
      <c r="AF265" s="210"/>
      <c r="AG265" s="210" t="s">
        <v>226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x14ac:dyDescent="0.2">
      <c r="A266" s="230" t="s">
        <v>122</v>
      </c>
      <c r="B266" s="231" t="s">
        <v>86</v>
      </c>
      <c r="C266" s="255" t="s">
        <v>87</v>
      </c>
      <c r="D266" s="232"/>
      <c r="E266" s="233"/>
      <c r="F266" s="234"/>
      <c r="G266" s="234">
        <f>SUMIF(AG267:AG268,"&lt;&gt;NOR",G267:G268)</f>
        <v>0</v>
      </c>
      <c r="H266" s="234"/>
      <c r="I266" s="234">
        <f>SUM(I267:I268)</f>
        <v>0</v>
      </c>
      <c r="J266" s="234"/>
      <c r="K266" s="234">
        <f>SUM(K267:K268)</f>
        <v>0</v>
      </c>
      <c r="L266" s="234"/>
      <c r="M266" s="234">
        <f>SUM(M267:M268)</f>
        <v>0</v>
      </c>
      <c r="N266" s="233"/>
      <c r="O266" s="233">
        <f>SUM(O267:O268)</f>
        <v>0.06</v>
      </c>
      <c r="P266" s="233"/>
      <c r="Q266" s="233">
        <f>SUM(Q267:Q268)</f>
        <v>0</v>
      </c>
      <c r="R266" s="234"/>
      <c r="S266" s="234"/>
      <c r="T266" s="235"/>
      <c r="U266" s="229"/>
      <c r="V266" s="229">
        <f>SUM(V267:V268)</f>
        <v>53.98</v>
      </c>
      <c r="W266" s="229"/>
      <c r="X266" s="229"/>
      <c r="Y266" s="229"/>
      <c r="AG266" t="s">
        <v>123</v>
      </c>
    </row>
    <row r="267" spans="1:60" ht="22.5" outlineLevel="1" x14ac:dyDescent="0.2">
      <c r="A267" s="237">
        <v>63</v>
      </c>
      <c r="B267" s="238" t="s">
        <v>519</v>
      </c>
      <c r="C267" s="256" t="s">
        <v>520</v>
      </c>
      <c r="D267" s="239" t="s">
        <v>126</v>
      </c>
      <c r="E267" s="240">
        <v>359.88479999999998</v>
      </c>
      <c r="F267" s="241"/>
      <c r="G267" s="242">
        <f>ROUND(E267*F267,2)</f>
        <v>0</v>
      </c>
      <c r="H267" s="241"/>
      <c r="I267" s="242">
        <f>ROUND(E267*H267,2)</f>
        <v>0</v>
      </c>
      <c r="J267" s="241"/>
      <c r="K267" s="242">
        <f>ROUND(E267*J267,2)</f>
        <v>0</v>
      </c>
      <c r="L267" s="242">
        <v>21</v>
      </c>
      <c r="M267" s="242">
        <f>G267*(1+L267/100)</f>
        <v>0</v>
      </c>
      <c r="N267" s="240">
        <v>1.6000000000000001E-4</v>
      </c>
      <c r="O267" s="240">
        <f>ROUND(E267*N267,2)</f>
        <v>0.06</v>
      </c>
      <c r="P267" s="240">
        <v>0</v>
      </c>
      <c r="Q267" s="240">
        <f>ROUND(E267*P267,2)</f>
        <v>0</v>
      </c>
      <c r="R267" s="242" t="s">
        <v>521</v>
      </c>
      <c r="S267" s="242" t="s">
        <v>128</v>
      </c>
      <c r="T267" s="243" t="s">
        <v>128</v>
      </c>
      <c r="U267" s="220">
        <v>0.15</v>
      </c>
      <c r="V267" s="220">
        <f>ROUND(E267*U267,2)</f>
        <v>53.98</v>
      </c>
      <c r="W267" s="220"/>
      <c r="X267" s="220" t="s">
        <v>129</v>
      </c>
      <c r="Y267" s="220" t="s">
        <v>130</v>
      </c>
      <c r="Z267" s="210"/>
      <c r="AA267" s="210"/>
      <c r="AB267" s="210"/>
      <c r="AC267" s="210"/>
      <c r="AD267" s="210"/>
      <c r="AE267" s="210"/>
      <c r="AF267" s="210"/>
      <c r="AG267" s="210" t="s">
        <v>131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2" x14ac:dyDescent="0.2">
      <c r="A268" s="217"/>
      <c r="B268" s="218"/>
      <c r="C268" s="257" t="s">
        <v>522</v>
      </c>
      <c r="D268" s="221"/>
      <c r="E268" s="222">
        <v>359.88479999999998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133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x14ac:dyDescent="0.2">
      <c r="A269" s="230" t="s">
        <v>122</v>
      </c>
      <c r="B269" s="231" t="s">
        <v>88</v>
      </c>
      <c r="C269" s="255" t="s">
        <v>89</v>
      </c>
      <c r="D269" s="232"/>
      <c r="E269" s="233"/>
      <c r="F269" s="234"/>
      <c r="G269" s="234">
        <f>SUMIF(AG270:AG286,"&lt;&gt;NOR",G270:G286)</f>
        <v>0</v>
      </c>
      <c r="H269" s="234"/>
      <c r="I269" s="234">
        <f>SUM(I270:I286)</f>
        <v>0</v>
      </c>
      <c r="J269" s="234"/>
      <c r="K269" s="234">
        <f>SUM(K270:K286)</f>
        <v>0</v>
      </c>
      <c r="L269" s="234"/>
      <c r="M269" s="234">
        <f>SUM(M270:M286)</f>
        <v>0</v>
      </c>
      <c r="N269" s="233"/>
      <c r="O269" s="233">
        <f>SUM(O270:O286)</f>
        <v>0.17</v>
      </c>
      <c r="P269" s="233"/>
      <c r="Q269" s="233">
        <f>SUM(Q270:Q286)</f>
        <v>0</v>
      </c>
      <c r="R269" s="234"/>
      <c r="S269" s="234"/>
      <c r="T269" s="235"/>
      <c r="U269" s="229"/>
      <c r="V269" s="229">
        <f>SUM(V270:V286)</f>
        <v>380.33</v>
      </c>
      <c r="W269" s="229"/>
      <c r="X269" s="229"/>
      <c r="Y269" s="229"/>
      <c r="AG269" t="s">
        <v>123</v>
      </c>
    </row>
    <row r="270" spans="1:60" ht="22.5" outlineLevel="1" x14ac:dyDescent="0.2">
      <c r="A270" s="248">
        <v>64</v>
      </c>
      <c r="B270" s="249" t="s">
        <v>523</v>
      </c>
      <c r="C270" s="264" t="s">
        <v>524</v>
      </c>
      <c r="D270" s="250" t="s">
        <v>147</v>
      </c>
      <c r="E270" s="251">
        <v>3</v>
      </c>
      <c r="F270" s="252"/>
      <c r="G270" s="253">
        <f>ROUND(E270*F270,2)</f>
        <v>0</v>
      </c>
      <c r="H270" s="252"/>
      <c r="I270" s="253">
        <f>ROUND(E270*H270,2)</f>
        <v>0</v>
      </c>
      <c r="J270" s="252"/>
      <c r="K270" s="253">
        <f>ROUND(E270*J270,2)</f>
        <v>0</v>
      </c>
      <c r="L270" s="253">
        <v>21</v>
      </c>
      <c r="M270" s="253">
        <f>G270*(1+L270/100)</f>
        <v>0</v>
      </c>
      <c r="N270" s="251">
        <v>6.4999999999999997E-3</v>
      </c>
      <c r="O270" s="251">
        <f>ROUND(E270*N270,2)</f>
        <v>0.02</v>
      </c>
      <c r="P270" s="251">
        <v>0</v>
      </c>
      <c r="Q270" s="251">
        <f>ROUND(E270*P270,2)</f>
        <v>0</v>
      </c>
      <c r="R270" s="253" t="s">
        <v>88</v>
      </c>
      <c r="S270" s="253" t="s">
        <v>128</v>
      </c>
      <c r="T270" s="254" t="s">
        <v>190</v>
      </c>
      <c r="U270" s="220">
        <v>0.49</v>
      </c>
      <c r="V270" s="220">
        <f>ROUND(E270*U270,2)</f>
        <v>1.47</v>
      </c>
      <c r="W270" s="220"/>
      <c r="X270" s="220" t="s">
        <v>129</v>
      </c>
      <c r="Y270" s="220" t="s">
        <v>130</v>
      </c>
      <c r="Z270" s="210"/>
      <c r="AA270" s="210"/>
      <c r="AB270" s="210"/>
      <c r="AC270" s="210"/>
      <c r="AD270" s="210"/>
      <c r="AE270" s="210"/>
      <c r="AF270" s="210"/>
      <c r="AG270" s="210" t="s">
        <v>131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48">
        <v>65</v>
      </c>
      <c r="B271" s="249" t="s">
        <v>525</v>
      </c>
      <c r="C271" s="264" t="s">
        <v>526</v>
      </c>
      <c r="D271" s="250" t="s">
        <v>147</v>
      </c>
      <c r="E271" s="251">
        <v>20</v>
      </c>
      <c r="F271" s="252"/>
      <c r="G271" s="253">
        <f>ROUND(E271*F271,2)</f>
        <v>0</v>
      </c>
      <c r="H271" s="252"/>
      <c r="I271" s="253">
        <f>ROUND(E271*H271,2)</f>
        <v>0</v>
      </c>
      <c r="J271" s="252"/>
      <c r="K271" s="253">
        <f>ROUND(E271*J271,2)</f>
        <v>0</v>
      </c>
      <c r="L271" s="253">
        <v>21</v>
      </c>
      <c r="M271" s="253">
        <f>G271*(1+L271/100)</f>
        <v>0</v>
      </c>
      <c r="N271" s="251">
        <v>2.7999999999999998E-4</v>
      </c>
      <c r="O271" s="251">
        <f>ROUND(E271*N271,2)</f>
        <v>0.01</v>
      </c>
      <c r="P271" s="251">
        <v>0</v>
      </c>
      <c r="Q271" s="251">
        <f>ROUND(E271*P271,2)</f>
        <v>0</v>
      </c>
      <c r="R271" s="253" t="s">
        <v>88</v>
      </c>
      <c r="S271" s="253" t="s">
        <v>128</v>
      </c>
      <c r="T271" s="254" t="s">
        <v>190</v>
      </c>
      <c r="U271" s="220">
        <v>0.24399999999999999</v>
      </c>
      <c r="V271" s="220">
        <f>ROUND(E271*U271,2)</f>
        <v>4.88</v>
      </c>
      <c r="W271" s="220"/>
      <c r="X271" s="220" t="s">
        <v>129</v>
      </c>
      <c r="Y271" s="220" t="s">
        <v>130</v>
      </c>
      <c r="Z271" s="210"/>
      <c r="AA271" s="210"/>
      <c r="AB271" s="210"/>
      <c r="AC271" s="210"/>
      <c r="AD271" s="210"/>
      <c r="AE271" s="210"/>
      <c r="AF271" s="210"/>
      <c r="AG271" s="210" t="s">
        <v>131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48">
        <v>66</v>
      </c>
      <c r="B272" s="249" t="s">
        <v>527</v>
      </c>
      <c r="C272" s="264" t="s">
        <v>528</v>
      </c>
      <c r="D272" s="250" t="s">
        <v>147</v>
      </c>
      <c r="E272" s="251">
        <v>75</v>
      </c>
      <c r="F272" s="252"/>
      <c r="G272" s="253">
        <f>ROUND(E272*F272,2)</f>
        <v>0</v>
      </c>
      <c r="H272" s="252"/>
      <c r="I272" s="253">
        <f>ROUND(E272*H272,2)</f>
        <v>0</v>
      </c>
      <c r="J272" s="252"/>
      <c r="K272" s="253">
        <f>ROUND(E272*J272,2)</f>
        <v>0</v>
      </c>
      <c r="L272" s="253">
        <v>21</v>
      </c>
      <c r="M272" s="253">
        <f>G272*(1+L272/100)</f>
        <v>0</v>
      </c>
      <c r="N272" s="251">
        <v>1.1E-4</v>
      </c>
      <c r="O272" s="251">
        <f>ROUND(E272*N272,2)</f>
        <v>0.01</v>
      </c>
      <c r="P272" s="251">
        <v>0</v>
      </c>
      <c r="Q272" s="251">
        <f>ROUND(E272*P272,2)</f>
        <v>0</v>
      </c>
      <c r="R272" s="253" t="s">
        <v>88</v>
      </c>
      <c r="S272" s="253" t="s">
        <v>128</v>
      </c>
      <c r="T272" s="254" t="s">
        <v>190</v>
      </c>
      <c r="U272" s="220">
        <v>0.24399999999999999</v>
      </c>
      <c r="V272" s="220">
        <f>ROUND(E272*U272,2)</f>
        <v>18.3</v>
      </c>
      <c r="W272" s="220"/>
      <c r="X272" s="220" t="s">
        <v>129</v>
      </c>
      <c r="Y272" s="220" t="s">
        <v>130</v>
      </c>
      <c r="Z272" s="210"/>
      <c r="AA272" s="210"/>
      <c r="AB272" s="210"/>
      <c r="AC272" s="210"/>
      <c r="AD272" s="210"/>
      <c r="AE272" s="210"/>
      <c r="AF272" s="210"/>
      <c r="AG272" s="210" t="s">
        <v>131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48">
        <v>67</v>
      </c>
      <c r="B273" s="249" t="s">
        <v>529</v>
      </c>
      <c r="C273" s="264" t="s">
        <v>530</v>
      </c>
      <c r="D273" s="250" t="s">
        <v>147</v>
      </c>
      <c r="E273" s="251">
        <v>5</v>
      </c>
      <c r="F273" s="252"/>
      <c r="G273" s="253">
        <f>ROUND(E273*F273,2)</f>
        <v>0</v>
      </c>
      <c r="H273" s="252"/>
      <c r="I273" s="253">
        <f>ROUND(E273*H273,2)</f>
        <v>0</v>
      </c>
      <c r="J273" s="252"/>
      <c r="K273" s="253">
        <f>ROUND(E273*J273,2)</f>
        <v>0</v>
      </c>
      <c r="L273" s="253">
        <v>21</v>
      </c>
      <c r="M273" s="253">
        <f>G273*(1+L273/100)</f>
        <v>0</v>
      </c>
      <c r="N273" s="251">
        <v>2.0000000000000001E-4</v>
      </c>
      <c r="O273" s="251">
        <f>ROUND(E273*N273,2)</f>
        <v>0</v>
      </c>
      <c r="P273" s="251">
        <v>0</v>
      </c>
      <c r="Q273" s="251">
        <f>ROUND(E273*P273,2)</f>
        <v>0</v>
      </c>
      <c r="R273" s="253" t="s">
        <v>88</v>
      </c>
      <c r="S273" s="253" t="s">
        <v>128</v>
      </c>
      <c r="T273" s="254" t="s">
        <v>190</v>
      </c>
      <c r="U273" s="220">
        <v>0.24399999999999999</v>
      </c>
      <c r="V273" s="220">
        <f>ROUND(E273*U273,2)</f>
        <v>1.22</v>
      </c>
      <c r="W273" s="220"/>
      <c r="X273" s="220" t="s">
        <v>129</v>
      </c>
      <c r="Y273" s="220" t="s">
        <v>130</v>
      </c>
      <c r="Z273" s="210"/>
      <c r="AA273" s="210"/>
      <c r="AB273" s="210"/>
      <c r="AC273" s="210"/>
      <c r="AD273" s="210"/>
      <c r="AE273" s="210"/>
      <c r="AF273" s="210"/>
      <c r="AG273" s="210" t="s">
        <v>131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48">
        <v>68</v>
      </c>
      <c r="B274" s="249" t="s">
        <v>531</v>
      </c>
      <c r="C274" s="264" t="s">
        <v>532</v>
      </c>
      <c r="D274" s="250" t="s">
        <v>147</v>
      </c>
      <c r="E274" s="251">
        <v>5</v>
      </c>
      <c r="F274" s="252"/>
      <c r="G274" s="253">
        <f>ROUND(E274*F274,2)</f>
        <v>0</v>
      </c>
      <c r="H274" s="252"/>
      <c r="I274" s="253">
        <f>ROUND(E274*H274,2)</f>
        <v>0</v>
      </c>
      <c r="J274" s="252"/>
      <c r="K274" s="253">
        <f>ROUND(E274*J274,2)</f>
        <v>0</v>
      </c>
      <c r="L274" s="253">
        <v>21</v>
      </c>
      <c r="M274" s="253">
        <f>G274*(1+L274/100)</f>
        <v>0</v>
      </c>
      <c r="N274" s="251">
        <v>0</v>
      </c>
      <c r="O274" s="251">
        <f>ROUND(E274*N274,2)</f>
        <v>0</v>
      </c>
      <c r="P274" s="251">
        <v>0</v>
      </c>
      <c r="Q274" s="251">
        <f>ROUND(E274*P274,2)</f>
        <v>0</v>
      </c>
      <c r="R274" s="253" t="s">
        <v>88</v>
      </c>
      <c r="S274" s="253" t="s">
        <v>128</v>
      </c>
      <c r="T274" s="254" t="s">
        <v>190</v>
      </c>
      <c r="U274" s="220">
        <v>0.11</v>
      </c>
      <c r="V274" s="220">
        <f>ROUND(E274*U274,2)</f>
        <v>0.55000000000000004</v>
      </c>
      <c r="W274" s="220"/>
      <c r="X274" s="220" t="s">
        <v>129</v>
      </c>
      <c r="Y274" s="220" t="s">
        <v>130</v>
      </c>
      <c r="Z274" s="210"/>
      <c r="AA274" s="210"/>
      <c r="AB274" s="210"/>
      <c r="AC274" s="210"/>
      <c r="AD274" s="210"/>
      <c r="AE274" s="210"/>
      <c r="AF274" s="210"/>
      <c r="AG274" s="210" t="s">
        <v>131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48">
        <v>69</v>
      </c>
      <c r="B275" s="249" t="s">
        <v>533</v>
      </c>
      <c r="C275" s="264" t="s">
        <v>534</v>
      </c>
      <c r="D275" s="250" t="s">
        <v>147</v>
      </c>
      <c r="E275" s="251">
        <v>5</v>
      </c>
      <c r="F275" s="252"/>
      <c r="G275" s="253">
        <f>ROUND(E275*F275,2)</f>
        <v>0</v>
      </c>
      <c r="H275" s="252"/>
      <c r="I275" s="253">
        <f>ROUND(E275*H275,2)</f>
        <v>0</v>
      </c>
      <c r="J275" s="252"/>
      <c r="K275" s="253">
        <f>ROUND(E275*J275,2)</f>
        <v>0</v>
      </c>
      <c r="L275" s="253">
        <v>21</v>
      </c>
      <c r="M275" s="253">
        <f>G275*(1+L275/100)</f>
        <v>0</v>
      </c>
      <c r="N275" s="251">
        <v>3.64E-3</v>
      </c>
      <c r="O275" s="251">
        <f>ROUND(E275*N275,2)</f>
        <v>0.02</v>
      </c>
      <c r="P275" s="251">
        <v>0</v>
      </c>
      <c r="Q275" s="251">
        <f>ROUND(E275*P275,2)</f>
        <v>0</v>
      </c>
      <c r="R275" s="253" t="s">
        <v>535</v>
      </c>
      <c r="S275" s="253" t="s">
        <v>128</v>
      </c>
      <c r="T275" s="254" t="s">
        <v>190</v>
      </c>
      <c r="U275" s="220">
        <v>0.87</v>
      </c>
      <c r="V275" s="220">
        <f>ROUND(E275*U275,2)</f>
        <v>4.3499999999999996</v>
      </c>
      <c r="W275" s="220"/>
      <c r="X275" s="220" t="s">
        <v>129</v>
      </c>
      <c r="Y275" s="220" t="s">
        <v>130</v>
      </c>
      <c r="Z275" s="210"/>
      <c r="AA275" s="210"/>
      <c r="AB275" s="210"/>
      <c r="AC275" s="210"/>
      <c r="AD275" s="210"/>
      <c r="AE275" s="210"/>
      <c r="AF275" s="210"/>
      <c r="AG275" s="210" t="s">
        <v>131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48">
        <v>70</v>
      </c>
      <c r="B276" s="249" t="s">
        <v>536</v>
      </c>
      <c r="C276" s="264" t="s">
        <v>537</v>
      </c>
      <c r="D276" s="250" t="s">
        <v>538</v>
      </c>
      <c r="E276" s="251">
        <v>16</v>
      </c>
      <c r="F276" s="252"/>
      <c r="G276" s="253">
        <f>ROUND(E276*F276,2)</f>
        <v>0</v>
      </c>
      <c r="H276" s="252"/>
      <c r="I276" s="253">
        <f>ROUND(E276*H276,2)</f>
        <v>0</v>
      </c>
      <c r="J276" s="252"/>
      <c r="K276" s="253">
        <f>ROUND(E276*J276,2)</f>
        <v>0</v>
      </c>
      <c r="L276" s="253">
        <v>21</v>
      </c>
      <c r="M276" s="253">
        <f>G276*(1+L276/100)</f>
        <v>0</v>
      </c>
      <c r="N276" s="251">
        <v>0</v>
      </c>
      <c r="O276" s="251">
        <f>ROUND(E276*N276,2)</f>
        <v>0</v>
      </c>
      <c r="P276" s="251">
        <v>0</v>
      </c>
      <c r="Q276" s="251">
        <f>ROUND(E276*P276,2)</f>
        <v>0</v>
      </c>
      <c r="R276" s="253"/>
      <c r="S276" s="253" t="s">
        <v>201</v>
      </c>
      <c r="T276" s="254" t="s">
        <v>190</v>
      </c>
      <c r="U276" s="220">
        <v>2</v>
      </c>
      <c r="V276" s="220">
        <f>ROUND(E276*U276,2)</f>
        <v>32</v>
      </c>
      <c r="W276" s="220"/>
      <c r="X276" s="220" t="s">
        <v>129</v>
      </c>
      <c r="Y276" s="220" t="s">
        <v>130</v>
      </c>
      <c r="Z276" s="210"/>
      <c r="AA276" s="210"/>
      <c r="AB276" s="210"/>
      <c r="AC276" s="210"/>
      <c r="AD276" s="210"/>
      <c r="AE276" s="210"/>
      <c r="AF276" s="210"/>
      <c r="AG276" s="210" t="s">
        <v>131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48">
        <v>71</v>
      </c>
      <c r="B277" s="249" t="s">
        <v>539</v>
      </c>
      <c r="C277" s="264" t="s">
        <v>540</v>
      </c>
      <c r="D277" s="250" t="s">
        <v>0</v>
      </c>
      <c r="E277" s="251">
        <v>1</v>
      </c>
      <c r="F277" s="252"/>
      <c r="G277" s="253">
        <f>ROUND(E277*F277,2)</f>
        <v>0</v>
      </c>
      <c r="H277" s="252"/>
      <c r="I277" s="253">
        <f>ROUND(E277*H277,2)</f>
        <v>0</v>
      </c>
      <c r="J277" s="252"/>
      <c r="K277" s="253">
        <f>ROUND(E277*J277,2)</f>
        <v>0</v>
      </c>
      <c r="L277" s="253">
        <v>21</v>
      </c>
      <c r="M277" s="253">
        <f>G277*(1+L277/100)</f>
        <v>0</v>
      </c>
      <c r="N277" s="251">
        <v>0</v>
      </c>
      <c r="O277" s="251">
        <f>ROUND(E277*N277,2)</f>
        <v>0</v>
      </c>
      <c r="P277" s="251">
        <v>0</v>
      </c>
      <c r="Q277" s="251">
        <f>ROUND(E277*P277,2)</f>
        <v>0</v>
      </c>
      <c r="R277" s="253"/>
      <c r="S277" s="253" t="s">
        <v>201</v>
      </c>
      <c r="T277" s="254" t="s">
        <v>190</v>
      </c>
      <c r="U277" s="220">
        <v>2</v>
      </c>
      <c r="V277" s="220">
        <f>ROUND(E277*U277,2)</f>
        <v>2</v>
      </c>
      <c r="W277" s="220"/>
      <c r="X277" s="220" t="s">
        <v>129</v>
      </c>
      <c r="Y277" s="220" t="s">
        <v>130</v>
      </c>
      <c r="Z277" s="210"/>
      <c r="AA277" s="210"/>
      <c r="AB277" s="210"/>
      <c r="AC277" s="210"/>
      <c r="AD277" s="210"/>
      <c r="AE277" s="210"/>
      <c r="AF277" s="210"/>
      <c r="AG277" s="210" t="s">
        <v>131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48">
        <v>72</v>
      </c>
      <c r="B278" s="249" t="s">
        <v>541</v>
      </c>
      <c r="C278" s="264" t="s">
        <v>542</v>
      </c>
      <c r="D278" s="250" t="s">
        <v>147</v>
      </c>
      <c r="E278" s="251">
        <v>16</v>
      </c>
      <c r="F278" s="252"/>
      <c r="G278" s="253">
        <f>ROUND(E278*F278,2)</f>
        <v>0</v>
      </c>
      <c r="H278" s="252"/>
      <c r="I278" s="253">
        <f>ROUND(E278*H278,2)</f>
        <v>0</v>
      </c>
      <c r="J278" s="252"/>
      <c r="K278" s="253">
        <f>ROUND(E278*J278,2)</f>
        <v>0</v>
      </c>
      <c r="L278" s="253">
        <v>21</v>
      </c>
      <c r="M278" s="253">
        <f>G278*(1+L278/100)</f>
        <v>0</v>
      </c>
      <c r="N278" s="251">
        <v>0</v>
      </c>
      <c r="O278" s="251">
        <f>ROUND(E278*N278,2)</f>
        <v>0</v>
      </c>
      <c r="P278" s="251">
        <v>0</v>
      </c>
      <c r="Q278" s="251">
        <f>ROUND(E278*P278,2)</f>
        <v>0</v>
      </c>
      <c r="R278" s="253"/>
      <c r="S278" s="253" t="s">
        <v>201</v>
      </c>
      <c r="T278" s="254" t="s">
        <v>190</v>
      </c>
      <c r="U278" s="220">
        <v>0.11</v>
      </c>
      <c r="V278" s="220">
        <f>ROUND(E278*U278,2)</f>
        <v>1.76</v>
      </c>
      <c r="W278" s="220"/>
      <c r="X278" s="220" t="s">
        <v>129</v>
      </c>
      <c r="Y278" s="220" t="s">
        <v>130</v>
      </c>
      <c r="Z278" s="210"/>
      <c r="AA278" s="210"/>
      <c r="AB278" s="210"/>
      <c r="AC278" s="210"/>
      <c r="AD278" s="210"/>
      <c r="AE278" s="210"/>
      <c r="AF278" s="210"/>
      <c r="AG278" s="210" t="s">
        <v>131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48">
        <v>73</v>
      </c>
      <c r="B279" s="249" t="s">
        <v>543</v>
      </c>
      <c r="C279" s="264" t="s">
        <v>544</v>
      </c>
      <c r="D279" s="250" t="s">
        <v>189</v>
      </c>
      <c r="E279" s="251">
        <v>378</v>
      </c>
      <c r="F279" s="252"/>
      <c r="G279" s="253">
        <f>ROUND(E279*F279,2)</f>
        <v>0</v>
      </c>
      <c r="H279" s="252"/>
      <c r="I279" s="253">
        <f>ROUND(E279*H279,2)</f>
        <v>0</v>
      </c>
      <c r="J279" s="252"/>
      <c r="K279" s="253">
        <f>ROUND(E279*J279,2)</f>
        <v>0</v>
      </c>
      <c r="L279" s="253">
        <v>21</v>
      </c>
      <c r="M279" s="253">
        <f>G279*(1+L279/100)</f>
        <v>0</v>
      </c>
      <c r="N279" s="251">
        <v>1.3999999999999999E-4</v>
      </c>
      <c r="O279" s="251">
        <f>ROUND(E279*N279,2)</f>
        <v>0.05</v>
      </c>
      <c r="P279" s="251">
        <v>0</v>
      </c>
      <c r="Q279" s="251">
        <f>ROUND(E279*P279,2)</f>
        <v>0</v>
      </c>
      <c r="R279" s="253"/>
      <c r="S279" s="253" t="s">
        <v>201</v>
      </c>
      <c r="T279" s="254" t="s">
        <v>190</v>
      </c>
      <c r="U279" s="220">
        <v>0.5</v>
      </c>
      <c r="V279" s="220">
        <f>ROUND(E279*U279,2)</f>
        <v>189</v>
      </c>
      <c r="W279" s="220"/>
      <c r="X279" s="220" t="s">
        <v>129</v>
      </c>
      <c r="Y279" s="220" t="s">
        <v>130</v>
      </c>
      <c r="Z279" s="210"/>
      <c r="AA279" s="210"/>
      <c r="AB279" s="210"/>
      <c r="AC279" s="210"/>
      <c r="AD279" s="210"/>
      <c r="AE279" s="210"/>
      <c r="AF279" s="210"/>
      <c r="AG279" s="210" t="s">
        <v>131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48">
        <v>74</v>
      </c>
      <c r="B280" s="249" t="s">
        <v>545</v>
      </c>
      <c r="C280" s="264" t="s">
        <v>546</v>
      </c>
      <c r="D280" s="250" t="s">
        <v>189</v>
      </c>
      <c r="E280" s="251">
        <v>20</v>
      </c>
      <c r="F280" s="252"/>
      <c r="G280" s="253">
        <f>ROUND(E280*F280,2)</f>
        <v>0</v>
      </c>
      <c r="H280" s="252"/>
      <c r="I280" s="253">
        <f>ROUND(E280*H280,2)</f>
        <v>0</v>
      </c>
      <c r="J280" s="252"/>
      <c r="K280" s="253">
        <f>ROUND(E280*J280,2)</f>
        <v>0</v>
      </c>
      <c r="L280" s="253">
        <v>21</v>
      </c>
      <c r="M280" s="253">
        <f>G280*(1+L280/100)</f>
        <v>0</v>
      </c>
      <c r="N280" s="251">
        <v>1.3999999999999999E-4</v>
      </c>
      <c r="O280" s="251">
        <f>ROUND(E280*N280,2)</f>
        <v>0</v>
      </c>
      <c r="P280" s="251">
        <v>0</v>
      </c>
      <c r="Q280" s="251">
        <f>ROUND(E280*P280,2)</f>
        <v>0</v>
      </c>
      <c r="R280" s="253"/>
      <c r="S280" s="253" t="s">
        <v>201</v>
      </c>
      <c r="T280" s="254" t="s">
        <v>190</v>
      </c>
      <c r="U280" s="220">
        <v>0.5</v>
      </c>
      <c r="V280" s="220">
        <f>ROUND(E280*U280,2)</f>
        <v>10</v>
      </c>
      <c r="W280" s="220"/>
      <c r="X280" s="220" t="s">
        <v>129</v>
      </c>
      <c r="Y280" s="220" t="s">
        <v>130</v>
      </c>
      <c r="Z280" s="210"/>
      <c r="AA280" s="210"/>
      <c r="AB280" s="210"/>
      <c r="AC280" s="210"/>
      <c r="AD280" s="210"/>
      <c r="AE280" s="210"/>
      <c r="AF280" s="210"/>
      <c r="AG280" s="210" t="s">
        <v>131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48">
        <v>75</v>
      </c>
      <c r="B281" s="249" t="s">
        <v>547</v>
      </c>
      <c r="C281" s="264" t="s">
        <v>548</v>
      </c>
      <c r="D281" s="250" t="s">
        <v>453</v>
      </c>
      <c r="E281" s="251">
        <v>13</v>
      </c>
      <c r="F281" s="252"/>
      <c r="G281" s="253">
        <f>ROUND(E281*F281,2)</f>
        <v>0</v>
      </c>
      <c r="H281" s="252"/>
      <c r="I281" s="253">
        <f>ROUND(E281*H281,2)</f>
        <v>0</v>
      </c>
      <c r="J281" s="252"/>
      <c r="K281" s="253">
        <f>ROUND(E281*J281,2)</f>
        <v>0</v>
      </c>
      <c r="L281" s="253">
        <v>21</v>
      </c>
      <c r="M281" s="253">
        <f>G281*(1+L281/100)</f>
        <v>0</v>
      </c>
      <c r="N281" s="251">
        <v>1.3999999999999999E-4</v>
      </c>
      <c r="O281" s="251">
        <f>ROUND(E281*N281,2)</f>
        <v>0</v>
      </c>
      <c r="P281" s="251">
        <v>0</v>
      </c>
      <c r="Q281" s="251">
        <f>ROUND(E281*P281,2)</f>
        <v>0</v>
      </c>
      <c r="R281" s="253"/>
      <c r="S281" s="253" t="s">
        <v>201</v>
      </c>
      <c r="T281" s="254" t="s">
        <v>190</v>
      </c>
      <c r="U281" s="220">
        <v>0.5</v>
      </c>
      <c r="V281" s="220">
        <f>ROUND(E281*U281,2)</f>
        <v>6.5</v>
      </c>
      <c r="W281" s="220"/>
      <c r="X281" s="220" t="s">
        <v>129</v>
      </c>
      <c r="Y281" s="220" t="s">
        <v>130</v>
      </c>
      <c r="Z281" s="210"/>
      <c r="AA281" s="210"/>
      <c r="AB281" s="210"/>
      <c r="AC281" s="210"/>
      <c r="AD281" s="210"/>
      <c r="AE281" s="210"/>
      <c r="AF281" s="210"/>
      <c r="AG281" s="210" t="s">
        <v>131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48">
        <v>76</v>
      </c>
      <c r="B282" s="249" t="s">
        <v>549</v>
      </c>
      <c r="C282" s="264" t="s">
        <v>550</v>
      </c>
      <c r="D282" s="250" t="s">
        <v>453</v>
      </c>
      <c r="E282" s="251">
        <v>73</v>
      </c>
      <c r="F282" s="252"/>
      <c r="G282" s="253">
        <f>ROUND(E282*F282,2)</f>
        <v>0</v>
      </c>
      <c r="H282" s="252"/>
      <c r="I282" s="253">
        <f>ROUND(E282*H282,2)</f>
        <v>0</v>
      </c>
      <c r="J282" s="252"/>
      <c r="K282" s="253">
        <f>ROUND(E282*J282,2)</f>
        <v>0</v>
      </c>
      <c r="L282" s="253">
        <v>21</v>
      </c>
      <c r="M282" s="253">
        <f>G282*(1+L282/100)</f>
        <v>0</v>
      </c>
      <c r="N282" s="251">
        <v>1.3999999999999999E-4</v>
      </c>
      <c r="O282" s="251">
        <f>ROUND(E282*N282,2)</f>
        <v>0.01</v>
      </c>
      <c r="P282" s="251">
        <v>0</v>
      </c>
      <c r="Q282" s="251">
        <f>ROUND(E282*P282,2)</f>
        <v>0</v>
      </c>
      <c r="R282" s="253"/>
      <c r="S282" s="253" t="s">
        <v>201</v>
      </c>
      <c r="T282" s="254" t="s">
        <v>190</v>
      </c>
      <c r="U282" s="220">
        <v>0.5</v>
      </c>
      <c r="V282" s="220">
        <f>ROUND(E282*U282,2)</f>
        <v>36.5</v>
      </c>
      <c r="W282" s="220"/>
      <c r="X282" s="220" t="s">
        <v>129</v>
      </c>
      <c r="Y282" s="220" t="s">
        <v>130</v>
      </c>
      <c r="Z282" s="210"/>
      <c r="AA282" s="210"/>
      <c r="AB282" s="210"/>
      <c r="AC282" s="210"/>
      <c r="AD282" s="210"/>
      <c r="AE282" s="210"/>
      <c r="AF282" s="210"/>
      <c r="AG282" s="210" t="s">
        <v>131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48">
        <v>77</v>
      </c>
      <c r="B283" s="249" t="s">
        <v>551</v>
      </c>
      <c r="C283" s="264" t="s">
        <v>552</v>
      </c>
      <c r="D283" s="250" t="s">
        <v>453</v>
      </c>
      <c r="E283" s="251">
        <v>96</v>
      </c>
      <c r="F283" s="252"/>
      <c r="G283" s="253">
        <f>ROUND(E283*F283,2)</f>
        <v>0</v>
      </c>
      <c r="H283" s="252"/>
      <c r="I283" s="253">
        <f>ROUND(E283*H283,2)</f>
        <v>0</v>
      </c>
      <c r="J283" s="252"/>
      <c r="K283" s="253">
        <f>ROUND(E283*J283,2)</f>
        <v>0</v>
      </c>
      <c r="L283" s="253">
        <v>21</v>
      </c>
      <c r="M283" s="253">
        <f>G283*(1+L283/100)</f>
        <v>0</v>
      </c>
      <c r="N283" s="251">
        <v>1.3999999999999999E-4</v>
      </c>
      <c r="O283" s="251">
        <f>ROUND(E283*N283,2)</f>
        <v>0.01</v>
      </c>
      <c r="P283" s="251">
        <v>0</v>
      </c>
      <c r="Q283" s="251">
        <f>ROUND(E283*P283,2)</f>
        <v>0</v>
      </c>
      <c r="R283" s="253"/>
      <c r="S283" s="253" t="s">
        <v>201</v>
      </c>
      <c r="T283" s="254" t="s">
        <v>190</v>
      </c>
      <c r="U283" s="220">
        <v>0.5</v>
      </c>
      <c r="V283" s="220">
        <f>ROUND(E283*U283,2)</f>
        <v>48</v>
      </c>
      <c r="W283" s="220"/>
      <c r="X283" s="220" t="s">
        <v>129</v>
      </c>
      <c r="Y283" s="220" t="s">
        <v>130</v>
      </c>
      <c r="Z283" s="210"/>
      <c r="AA283" s="210"/>
      <c r="AB283" s="210"/>
      <c r="AC283" s="210"/>
      <c r="AD283" s="210"/>
      <c r="AE283" s="210"/>
      <c r="AF283" s="210"/>
      <c r="AG283" s="210" t="s">
        <v>131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48">
        <v>78</v>
      </c>
      <c r="B284" s="249" t="s">
        <v>553</v>
      </c>
      <c r="C284" s="264" t="s">
        <v>554</v>
      </c>
      <c r="D284" s="250" t="s">
        <v>453</v>
      </c>
      <c r="E284" s="251">
        <v>19</v>
      </c>
      <c r="F284" s="252"/>
      <c r="G284" s="253">
        <f>ROUND(E284*F284,2)</f>
        <v>0</v>
      </c>
      <c r="H284" s="252"/>
      <c r="I284" s="253">
        <f>ROUND(E284*H284,2)</f>
        <v>0</v>
      </c>
      <c r="J284" s="252"/>
      <c r="K284" s="253">
        <f>ROUND(E284*J284,2)</f>
        <v>0</v>
      </c>
      <c r="L284" s="253">
        <v>21</v>
      </c>
      <c r="M284" s="253">
        <f>G284*(1+L284/100)</f>
        <v>0</v>
      </c>
      <c r="N284" s="251">
        <v>1.3999999999999999E-4</v>
      </c>
      <c r="O284" s="251">
        <f>ROUND(E284*N284,2)</f>
        <v>0</v>
      </c>
      <c r="P284" s="251">
        <v>0</v>
      </c>
      <c r="Q284" s="251">
        <f>ROUND(E284*P284,2)</f>
        <v>0</v>
      </c>
      <c r="R284" s="253"/>
      <c r="S284" s="253" t="s">
        <v>201</v>
      </c>
      <c r="T284" s="254" t="s">
        <v>190</v>
      </c>
      <c r="U284" s="220">
        <v>0.5</v>
      </c>
      <c r="V284" s="220">
        <f>ROUND(E284*U284,2)</f>
        <v>9.5</v>
      </c>
      <c r="W284" s="220"/>
      <c r="X284" s="220" t="s">
        <v>129</v>
      </c>
      <c r="Y284" s="220" t="s">
        <v>130</v>
      </c>
      <c r="Z284" s="210"/>
      <c r="AA284" s="210"/>
      <c r="AB284" s="210"/>
      <c r="AC284" s="210"/>
      <c r="AD284" s="210"/>
      <c r="AE284" s="210"/>
      <c r="AF284" s="210"/>
      <c r="AG284" s="210" t="s">
        <v>131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2.5" outlineLevel="1" x14ac:dyDescent="0.2">
      <c r="A285" s="248">
        <v>79</v>
      </c>
      <c r="B285" s="249" t="s">
        <v>555</v>
      </c>
      <c r="C285" s="264" t="s">
        <v>556</v>
      </c>
      <c r="D285" s="250" t="s">
        <v>147</v>
      </c>
      <c r="E285" s="251">
        <v>10</v>
      </c>
      <c r="F285" s="252"/>
      <c r="G285" s="253">
        <f>ROUND(E285*F285,2)</f>
        <v>0</v>
      </c>
      <c r="H285" s="252"/>
      <c r="I285" s="253">
        <f>ROUND(E285*H285,2)</f>
        <v>0</v>
      </c>
      <c r="J285" s="252"/>
      <c r="K285" s="253">
        <f>ROUND(E285*J285,2)</f>
        <v>0</v>
      </c>
      <c r="L285" s="253">
        <v>21</v>
      </c>
      <c r="M285" s="253">
        <f>G285*(1+L285/100)</f>
        <v>0</v>
      </c>
      <c r="N285" s="251">
        <v>3.64E-3</v>
      </c>
      <c r="O285" s="251">
        <f>ROUND(E285*N285,2)</f>
        <v>0.04</v>
      </c>
      <c r="P285" s="251">
        <v>0</v>
      </c>
      <c r="Q285" s="251">
        <f>ROUND(E285*P285,2)</f>
        <v>0</v>
      </c>
      <c r="R285" s="253"/>
      <c r="S285" s="253" t="s">
        <v>201</v>
      </c>
      <c r="T285" s="254" t="s">
        <v>190</v>
      </c>
      <c r="U285" s="220">
        <v>0.87</v>
      </c>
      <c r="V285" s="220">
        <f>ROUND(E285*U285,2)</f>
        <v>8.6999999999999993</v>
      </c>
      <c r="W285" s="220"/>
      <c r="X285" s="220" t="s">
        <v>129</v>
      </c>
      <c r="Y285" s="220" t="s">
        <v>130</v>
      </c>
      <c r="Z285" s="210"/>
      <c r="AA285" s="210"/>
      <c r="AB285" s="210"/>
      <c r="AC285" s="210"/>
      <c r="AD285" s="210"/>
      <c r="AE285" s="210"/>
      <c r="AF285" s="210"/>
      <c r="AG285" s="210" t="s">
        <v>131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48">
        <v>80</v>
      </c>
      <c r="B286" s="249" t="s">
        <v>557</v>
      </c>
      <c r="C286" s="264" t="s">
        <v>558</v>
      </c>
      <c r="D286" s="250" t="s">
        <v>538</v>
      </c>
      <c r="E286" s="251">
        <v>40</v>
      </c>
      <c r="F286" s="252"/>
      <c r="G286" s="253">
        <f>ROUND(E286*F286,2)</f>
        <v>0</v>
      </c>
      <c r="H286" s="252"/>
      <c r="I286" s="253">
        <f>ROUND(E286*H286,2)</f>
        <v>0</v>
      </c>
      <c r="J286" s="252"/>
      <c r="K286" s="253">
        <f>ROUND(E286*J286,2)</f>
        <v>0</v>
      </c>
      <c r="L286" s="253">
        <v>21</v>
      </c>
      <c r="M286" s="253">
        <f>G286*(1+L286/100)</f>
        <v>0</v>
      </c>
      <c r="N286" s="251">
        <v>0</v>
      </c>
      <c r="O286" s="251">
        <f>ROUND(E286*N286,2)</f>
        <v>0</v>
      </c>
      <c r="P286" s="251">
        <v>0</v>
      </c>
      <c r="Q286" s="251">
        <f>ROUND(E286*P286,2)</f>
        <v>0</v>
      </c>
      <c r="R286" s="253"/>
      <c r="S286" s="253" t="s">
        <v>201</v>
      </c>
      <c r="T286" s="254" t="s">
        <v>190</v>
      </c>
      <c r="U286" s="220">
        <v>0.14000000000000001</v>
      </c>
      <c r="V286" s="220">
        <f>ROUND(E286*U286,2)</f>
        <v>5.6</v>
      </c>
      <c r="W286" s="220"/>
      <c r="X286" s="220" t="s">
        <v>129</v>
      </c>
      <c r="Y286" s="220" t="s">
        <v>130</v>
      </c>
      <c r="Z286" s="210"/>
      <c r="AA286" s="210"/>
      <c r="AB286" s="210"/>
      <c r="AC286" s="210"/>
      <c r="AD286" s="210"/>
      <c r="AE286" s="210"/>
      <c r="AF286" s="210"/>
      <c r="AG286" s="210" t="s">
        <v>131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x14ac:dyDescent="0.2">
      <c r="A287" s="230" t="s">
        <v>122</v>
      </c>
      <c r="B287" s="231" t="s">
        <v>90</v>
      </c>
      <c r="C287" s="255" t="s">
        <v>91</v>
      </c>
      <c r="D287" s="232"/>
      <c r="E287" s="233"/>
      <c r="F287" s="234"/>
      <c r="G287" s="234">
        <f>SUMIF(AG288:AG310,"&lt;&gt;NOR",G288:G310)</f>
        <v>0</v>
      </c>
      <c r="H287" s="234"/>
      <c r="I287" s="234">
        <f>SUM(I288:I310)</f>
        <v>0</v>
      </c>
      <c r="J287" s="234"/>
      <c r="K287" s="234">
        <f>SUM(K288:K310)</f>
        <v>0</v>
      </c>
      <c r="L287" s="234"/>
      <c r="M287" s="234">
        <f>SUM(M288:M310)</f>
        <v>0</v>
      </c>
      <c r="N287" s="233"/>
      <c r="O287" s="233">
        <f>SUM(O288:O310)</f>
        <v>0</v>
      </c>
      <c r="P287" s="233"/>
      <c r="Q287" s="233">
        <f>SUM(Q288:Q310)</f>
        <v>0</v>
      </c>
      <c r="R287" s="234"/>
      <c r="S287" s="234"/>
      <c r="T287" s="235"/>
      <c r="U287" s="229"/>
      <c r="V287" s="229">
        <f>SUM(V288:V310)</f>
        <v>104.19000000000001</v>
      </c>
      <c r="W287" s="229"/>
      <c r="X287" s="229"/>
      <c r="Y287" s="229"/>
      <c r="AG287" t="s">
        <v>123</v>
      </c>
    </row>
    <row r="288" spans="1:60" ht="22.5" outlineLevel="1" x14ac:dyDescent="0.2">
      <c r="A288" s="237">
        <v>81</v>
      </c>
      <c r="B288" s="238" t="s">
        <v>559</v>
      </c>
      <c r="C288" s="256" t="s">
        <v>560</v>
      </c>
      <c r="D288" s="239" t="s">
        <v>223</v>
      </c>
      <c r="E288" s="240">
        <v>21.42</v>
      </c>
      <c r="F288" s="241"/>
      <c r="G288" s="242">
        <f>ROUND(E288*F288,2)</f>
        <v>0</v>
      </c>
      <c r="H288" s="241"/>
      <c r="I288" s="242">
        <f>ROUND(E288*H288,2)</f>
        <v>0</v>
      </c>
      <c r="J288" s="241"/>
      <c r="K288" s="242">
        <f>ROUND(E288*J288,2)</f>
        <v>0</v>
      </c>
      <c r="L288" s="242">
        <v>21</v>
      </c>
      <c r="M288" s="242">
        <f>G288*(1+L288/100)</f>
        <v>0</v>
      </c>
      <c r="N288" s="240">
        <v>0</v>
      </c>
      <c r="O288" s="240">
        <f>ROUND(E288*N288,2)</f>
        <v>0</v>
      </c>
      <c r="P288" s="240">
        <v>0</v>
      </c>
      <c r="Q288" s="240">
        <f>ROUND(E288*P288,2)</f>
        <v>0</v>
      </c>
      <c r="R288" s="242" t="s">
        <v>217</v>
      </c>
      <c r="S288" s="242" t="s">
        <v>128</v>
      </c>
      <c r="T288" s="243" t="s">
        <v>128</v>
      </c>
      <c r="U288" s="220">
        <v>0.93</v>
      </c>
      <c r="V288" s="220">
        <f>ROUND(E288*U288,2)</f>
        <v>19.920000000000002</v>
      </c>
      <c r="W288" s="220"/>
      <c r="X288" s="220" t="s">
        <v>129</v>
      </c>
      <c r="Y288" s="220" t="s">
        <v>130</v>
      </c>
      <c r="Z288" s="210"/>
      <c r="AA288" s="210"/>
      <c r="AB288" s="210"/>
      <c r="AC288" s="210"/>
      <c r="AD288" s="210"/>
      <c r="AE288" s="210"/>
      <c r="AF288" s="210"/>
      <c r="AG288" s="210" t="s">
        <v>131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7" t="s">
        <v>561</v>
      </c>
      <c r="D289" s="221"/>
      <c r="E289" s="222">
        <v>2.04</v>
      </c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133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57" t="s">
        <v>562</v>
      </c>
      <c r="D290" s="221"/>
      <c r="E290" s="222">
        <v>16.52</v>
      </c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133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57" t="s">
        <v>563</v>
      </c>
      <c r="D291" s="221"/>
      <c r="E291" s="222">
        <v>0.36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133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17"/>
      <c r="B292" s="218"/>
      <c r="C292" s="262" t="s">
        <v>165</v>
      </c>
      <c r="D292" s="225"/>
      <c r="E292" s="226">
        <v>18.920000000000002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133</v>
      </c>
      <c r="AH292" s="210">
        <v>1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17"/>
      <c r="B293" s="218"/>
      <c r="C293" s="257" t="s">
        <v>564</v>
      </c>
      <c r="D293" s="221"/>
      <c r="E293" s="222">
        <v>2.5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133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37">
        <v>82</v>
      </c>
      <c r="B294" s="238" t="s">
        <v>565</v>
      </c>
      <c r="C294" s="256" t="s">
        <v>566</v>
      </c>
      <c r="D294" s="239" t="s">
        <v>223</v>
      </c>
      <c r="E294" s="240">
        <v>64.290000000000006</v>
      </c>
      <c r="F294" s="241"/>
      <c r="G294" s="242">
        <f>ROUND(E294*F294,2)</f>
        <v>0</v>
      </c>
      <c r="H294" s="241"/>
      <c r="I294" s="242">
        <f>ROUND(E294*H294,2)</f>
        <v>0</v>
      </c>
      <c r="J294" s="241"/>
      <c r="K294" s="242">
        <f>ROUND(E294*J294,2)</f>
        <v>0</v>
      </c>
      <c r="L294" s="242">
        <v>21</v>
      </c>
      <c r="M294" s="242">
        <f>G294*(1+L294/100)</f>
        <v>0</v>
      </c>
      <c r="N294" s="240">
        <v>0</v>
      </c>
      <c r="O294" s="240">
        <f>ROUND(E294*N294,2)</f>
        <v>0</v>
      </c>
      <c r="P294" s="240">
        <v>0</v>
      </c>
      <c r="Q294" s="240">
        <f>ROUND(E294*P294,2)</f>
        <v>0</v>
      </c>
      <c r="R294" s="242" t="s">
        <v>217</v>
      </c>
      <c r="S294" s="242" t="s">
        <v>128</v>
      </c>
      <c r="T294" s="243" t="s">
        <v>128</v>
      </c>
      <c r="U294" s="220">
        <v>0.65</v>
      </c>
      <c r="V294" s="220">
        <f>ROUND(E294*U294,2)</f>
        <v>41.79</v>
      </c>
      <c r="W294" s="220"/>
      <c r="X294" s="220" t="s">
        <v>129</v>
      </c>
      <c r="Y294" s="220" t="s">
        <v>130</v>
      </c>
      <c r="Z294" s="210"/>
      <c r="AA294" s="210"/>
      <c r="AB294" s="210"/>
      <c r="AC294" s="210"/>
      <c r="AD294" s="210"/>
      <c r="AE294" s="210"/>
      <c r="AF294" s="210"/>
      <c r="AG294" s="210" t="s">
        <v>131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57" t="s">
        <v>567</v>
      </c>
      <c r="D295" s="221"/>
      <c r="E295" s="222">
        <v>64.290000000000006</v>
      </c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133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37">
        <v>83</v>
      </c>
      <c r="B296" s="238" t="s">
        <v>568</v>
      </c>
      <c r="C296" s="256" t="s">
        <v>569</v>
      </c>
      <c r="D296" s="239" t="s">
        <v>223</v>
      </c>
      <c r="E296" s="240">
        <v>18.920000000000002</v>
      </c>
      <c r="F296" s="241"/>
      <c r="G296" s="242">
        <f>ROUND(E296*F296,2)</f>
        <v>0</v>
      </c>
      <c r="H296" s="241"/>
      <c r="I296" s="242">
        <f>ROUND(E296*H296,2)</f>
        <v>0</v>
      </c>
      <c r="J296" s="241"/>
      <c r="K296" s="242">
        <f>ROUND(E296*J296,2)</f>
        <v>0</v>
      </c>
      <c r="L296" s="242">
        <v>21</v>
      </c>
      <c r="M296" s="242">
        <f>G296*(1+L296/100)</f>
        <v>0</v>
      </c>
      <c r="N296" s="240">
        <v>0</v>
      </c>
      <c r="O296" s="240">
        <f>ROUND(E296*N296,2)</f>
        <v>0</v>
      </c>
      <c r="P296" s="240">
        <v>0</v>
      </c>
      <c r="Q296" s="240">
        <f>ROUND(E296*P296,2)</f>
        <v>0</v>
      </c>
      <c r="R296" s="242" t="s">
        <v>217</v>
      </c>
      <c r="S296" s="242" t="s">
        <v>128</v>
      </c>
      <c r="T296" s="243" t="s">
        <v>128</v>
      </c>
      <c r="U296" s="220">
        <v>0.49</v>
      </c>
      <c r="V296" s="220">
        <f>ROUND(E296*U296,2)</f>
        <v>9.27</v>
      </c>
      <c r="W296" s="220"/>
      <c r="X296" s="220" t="s">
        <v>129</v>
      </c>
      <c r="Y296" s="220" t="s">
        <v>130</v>
      </c>
      <c r="Z296" s="210"/>
      <c r="AA296" s="210"/>
      <c r="AB296" s="210"/>
      <c r="AC296" s="210"/>
      <c r="AD296" s="210"/>
      <c r="AE296" s="210"/>
      <c r="AF296" s="210"/>
      <c r="AG296" s="210" t="s">
        <v>131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63" t="s">
        <v>570</v>
      </c>
      <c r="D297" s="247"/>
      <c r="E297" s="247"/>
      <c r="F297" s="247"/>
      <c r="G297" s="247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160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7">
        <v>84</v>
      </c>
      <c r="B298" s="238" t="s">
        <v>571</v>
      </c>
      <c r="C298" s="256" t="s">
        <v>572</v>
      </c>
      <c r="D298" s="239" t="s">
        <v>223</v>
      </c>
      <c r="E298" s="240">
        <v>321.64</v>
      </c>
      <c r="F298" s="241"/>
      <c r="G298" s="242">
        <f>ROUND(E298*F298,2)</f>
        <v>0</v>
      </c>
      <c r="H298" s="241"/>
      <c r="I298" s="242">
        <f>ROUND(E298*H298,2)</f>
        <v>0</v>
      </c>
      <c r="J298" s="241"/>
      <c r="K298" s="242">
        <f>ROUND(E298*J298,2)</f>
        <v>0</v>
      </c>
      <c r="L298" s="242">
        <v>21</v>
      </c>
      <c r="M298" s="242">
        <f>G298*(1+L298/100)</f>
        <v>0</v>
      </c>
      <c r="N298" s="240">
        <v>0</v>
      </c>
      <c r="O298" s="240">
        <f>ROUND(E298*N298,2)</f>
        <v>0</v>
      </c>
      <c r="P298" s="240">
        <v>0</v>
      </c>
      <c r="Q298" s="240">
        <f>ROUND(E298*P298,2)</f>
        <v>0</v>
      </c>
      <c r="R298" s="242" t="s">
        <v>217</v>
      </c>
      <c r="S298" s="242" t="s">
        <v>128</v>
      </c>
      <c r="T298" s="243" t="s">
        <v>128</v>
      </c>
      <c r="U298" s="220">
        <v>0</v>
      </c>
      <c r="V298" s="220">
        <f>ROUND(E298*U298,2)</f>
        <v>0</v>
      </c>
      <c r="W298" s="220"/>
      <c r="X298" s="220" t="s">
        <v>129</v>
      </c>
      <c r="Y298" s="220" t="s">
        <v>130</v>
      </c>
      <c r="Z298" s="210"/>
      <c r="AA298" s="210"/>
      <c r="AB298" s="210"/>
      <c r="AC298" s="210"/>
      <c r="AD298" s="210"/>
      <c r="AE298" s="210"/>
      <c r="AF298" s="210"/>
      <c r="AG298" s="210" t="s">
        <v>131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7" t="s">
        <v>573</v>
      </c>
      <c r="D299" s="221"/>
      <c r="E299" s="222">
        <v>321.64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133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2.5" outlineLevel="1" x14ac:dyDescent="0.2">
      <c r="A300" s="237">
        <v>85</v>
      </c>
      <c r="B300" s="238" t="s">
        <v>574</v>
      </c>
      <c r="C300" s="256" t="s">
        <v>575</v>
      </c>
      <c r="D300" s="239" t="s">
        <v>223</v>
      </c>
      <c r="E300" s="240">
        <v>64.290000000000006</v>
      </c>
      <c r="F300" s="241"/>
      <c r="G300" s="242">
        <f>ROUND(E300*F300,2)</f>
        <v>0</v>
      </c>
      <c r="H300" s="241"/>
      <c r="I300" s="242">
        <f>ROUND(E300*H300,2)</f>
        <v>0</v>
      </c>
      <c r="J300" s="241"/>
      <c r="K300" s="242">
        <f>ROUND(E300*J300,2)</f>
        <v>0</v>
      </c>
      <c r="L300" s="242">
        <v>21</v>
      </c>
      <c r="M300" s="242">
        <f>G300*(1+L300/100)</f>
        <v>0</v>
      </c>
      <c r="N300" s="240">
        <v>0</v>
      </c>
      <c r="O300" s="240">
        <f>ROUND(E300*N300,2)</f>
        <v>0</v>
      </c>
      <c r="P300" s="240">
        <v>0</v>
      </c>
      <c r="Q300" s="240">
        <f>ROUND(E300*P300,2)</f>
        <v>0</v>
      </c>
      <c r="R300" s="242" t="s">
        <v>217</v>
      </c>
      <c r="S300" s="242" t="s">
        <v>128</v>
      </c>
      <c r="T300" s="243" t="s">
        <v>128</v>
      </c>
      <c r="U300" s="220">
        <v>0.11</v>
      </c>
      <c r="V300" s="220">
        <f>ROUND(E300*U300,2)</f>
        <v>7.07</v>
      </c>
      <c r="W300" s="220"/>
      <c r="X300" s="220" t="s">
        <v>129</v>
      </c>
      <c r="Y300" s="220" t="s">
        <v>130</v>
      </c>
      <c r="Z300" s="210"/>
      <c r="AA300" s="210"/>
      <c r="AB300" s="210"/>
      <c r="AC300" s="210"/>
      <c r="AD300" s="210"/>
      <c r="AE300" s="210"/>
      <c r="AF300" s="210"/>
      <c r="AG300" s="210" t="s">
        <v>131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57" t="s">
        <v>567</v>
      </c>
      <c r="D301" s="221"/>
      <c r="E301" s="222">
        <v>64.290000000000006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133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48">
        <v>86</v>
      </c>
      <c r="B302" s="249" t="s">
        <v>576</v>
      </c>
      <c r="C302" s="264" t="s">
        <v>577</v>
      </c>
      <c r="D302" s="250" t="s">
        <v>223</v>
      </c>
      <c r="E302" s="251">
        <v>16.52</v>
      </c>
      <c r="F302" s="252"/>
      <c r="G302" s="253">
        <f>ROUND(E302*F302,2)</f>
        <v>0</v>
      </c>
      <c r="H302" s="252"/>
      <c r="I302" s="253">
        <f>ROUND(E302*H302,2)</f>
        <v>0</v>
      </c>
      <c r="J302" s="252"/>
      <c r="K302" s="253">
        <f>ROUND(E302*J302,2)</f>
        <v>0</v>
      </c>
      <c r="L302" s="253">
        <v>21</v>
      </c>
      <c r="M302" s="253">
        <f>G302*(1+L302/100)</f>
        <v>0</v>
      </c>
      <c r="N302" s="251">
        <v>0</v>
      </c>
      <c r="O302" s="251">
        <f>ROUND(E302*N302,2)</f>
        <v>0</v>
      </c>
      <c r="P302" s="251">
        <v>0</v>
      </c>
      <c r="Q302" s="251">
        <f>ROUND(E302*P302,2)</f>
        <v>0</v>
      </c>
      <c r="R302" s="253" t="s">
        <v>217</v>
      </c>
      <c r="S302" s="253" t="s">
        <v>128</v>
      </c>
      <c r="T302" s="254" t="s">
        <v>128</v>
      </c>
      <c r="U302" s="220">
        <v>0</v>
      </c>
      <c r="V302" s="220">
        <f>ROUND(E302*U302,2)</f>
        <v>0</v>
      </c>
      <c r="W302" s="220"/>
      <c r="X302" s="220" t="s">
        <v>129</v>
      </c>
      <c r="Y302" s="220" t="s">
        <v>130</v>
      </c>
      <c r="Z302" s="210"/>
      <c r="AA302" s="210"/>
      <c r="AB302" s="210"/>
      <c r="AC302" s="210"/>
      <c r="AD302" s="210"/>
      <c r="AE302" s="210"/>
      <c r="AF302" s="210"/>
      <c r="AG302" s="210" t="s">
        <v>131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37">
        <v>87</v>
      </c>
      <c r="B303" s="238" t="s">
        <v>578</v>
      </c>
      <c r="C303" s="256" t="s">
        <v>579</v>
      </c>
      <c r="D303" s="239" t="s">
        <v>223</v>
      </c>
      <c r="E303" s="240">
        <v>2.04</v>
      </c>
      <c r="F303" s="241"/>
      <c r="G303" s="242">
        <f>ROUND(E303*F303,2)</f>
        <v>0</v>
      </c>
      <c r="H303" s="241"/>
      <c r="I303" s="242">
        <f>ROUND(E303*H303,2)</f>
        <v>0</v>
      </c>
      <c r="J303" s="241"/>
      <c r="K303" s="242">
        <f>ROUND(E303*J303,2)</f>
        <v>0</v>
      </c>
      <c r="L303" s="242">
        <v>21</v>
      </c>
      <c r="M303" s="242">
        <f>G303*(1+L303/100)</f>
        <v>0</v>
      </c>
      <c r="N303" s="240">
        <v>0</v>
      </c>
      <c r="O303" s="240">
        <f>ROUND(E303*N303,2)</f>
        <v>0</v>
      </c>
      <c r="P303" s="240">
        <v>0</v>
      </c>
      <c r="Q303" s="240">
        <f>ROUND(E303*P303,2)</f>
        <v>0</v>
      </c>
      <c r="R303" s="242" t="s">
        <v>217</v>
      </c>
      <c r="S303" s="242" t="s">
        <v>128</v>
      </c>
      <c r="T303" s="243" t="s">
        <v>128</v>
      </c>
      <c r="U303" s="220">
        <v>0</v>
      </c>
      <c r="V303" s="220">
        <f>ROUND(E303*U303,2)</f>
        <v>0</v>
      </c>
      <c r="W303" s="220"/>
      <c r="X303" s="220" t="s">
        <v>129</v>
      </c>
      <c r="Y303" s="220" t="s">
        <v>130</v>
      </c>
      <c r="Z303" s="210"/>
      <c r="AA303" s="210"/>
      <c r="AB303" s="210"/>
      <c r="AC303" s="210"/>
      <c r="AD303" s="210"/>
      <c r="AE303" s="210"/>
      <c r="AF303" s="210"/>
      <c r="AG303" s="210" t="s">
        <v>131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63" t="s">
        <v>580</v>
      </c>
      <c r="D304" s="247"/>
      <c r="E304" s="247"/>
      <c r="F304" s="247"/>
      <c r="G304" s="247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160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37">
        <v>88</v>
      </c>
      <c r="B305" s="238" t="s">
        <v>581</v>
      </c>
      <c r="C305" s="256" t="s">
        <v>582</v>
      </c>
      <c r="D305" s="239" t="s">
        <v>223</v>
      </c>
      <c r="E305" s="240">
        <v>0.36</v>
      </c>
      <c r="F305" s="241"/>
      <c r="G305" s="242">
        <f>ROUND(E305*F305,2)</f>
        <v>0</v>
      </c>
      <c r="H305" s="241"/>
      <c r="I305" s="242">
        <f>ROUND(E305*H305,2)</f>
        <v>0</v>
      </c>
      <c r="J305" s="241"/>
      <c r="K305" s="242">
        <f>ROUND(E305*J305,2)</f>
        <v>0</v>
      </c>
      <c r="L305" s="242">
        <v>21</v>
      </c>
      <c r="M305" s="242">
        <f>G305*(1+L305/100)</f>
        <v>0</v>
      </c>
      <c r="N305" s="240">
        <v>0</v>
      </c>
      <c r="O305" s="240">
        <f>ROUND(E305*N305,2)</f>
        <v>0</v>
      </c>
      <c r="P305" s="240">
        <v>0</v>
      </c>
      <c r="Q305" s="240">
        <f>ROUND(E305*P305,2)</f>
        <v>0</v>
      </c>
      <c r="R305" s="242" t="s">
        <v>217</v>
      </c>
      <c r="S305" s="242" t="s">
        <v>128</v>
      </c>
      <c r="T305" s="243" t="s">
        <v>128</v>
      </c>
      <c r="U305" s="220">
        <v>0</v>
      </c>
      <c r="V305" s="220">
        <f>ROUND(E305*U305,2)</f>
        <v>0</v>
      </c>
      <c r="W305" s="220"/>
      <c r="X305" s="220" t="s">
        <v>129</v>
      </c>
      <c r="Y305" s="220" t="s">
        <v>130</v>
      </c>
      <c r="Z305" s="210"/>
      <c r="AA305" s="210"/>
      <c r="AB305" s="210"/>
      <c r="AC305" s="210"/>
      <c r="AD305" s="210"/>
      <c r="AE305" s="210"/>
      <c r="AF305" s="210"/>
      <c r="AG305" s="210" t="s">
        <v>131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63" t="s">
        <v>583</v>
      </c>
      <c r="D306" s="247"/>
      <c r="E306" s="247"/>
      <c r="F306" s="247"/>
      <c r="G306" s="247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160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37">
        <v>89</v>
      </c>
      <c r="B307" s="238" t="s">
        <v>584</v>
      </c>
      <c r="C307" s="256" t="s">
        <v>585</v>
      </c>
      <c r="D307" s="239" t="s">
        <v>223</v>
      </c>
      <c r="E307" s="240">
        <v>21.427949999999999</v>
      </c>
      <c r="F307" s="241"/>
      <c r="G307" s="242">
        <f>ROUND(E307*F307,2)</f>
        <v>0</v>
      </c>
      <c r="H307" s="241"/>
      <c r="I307" s="242">
        <f>ROUND(E307*H307,2)</f>
        <v>0</v>
      </c>
      <c r="J307" s="241"/>
      <c r="K307" s="242">
        <f>ROUND(E307*J307,2)</f>
        <v>0</v>
      </c>
      <c r="L307" s="242">
        <v>21</v>
      </c>
      <c r="M307" s="242">
        <f>G307*(1+L307/100)</f>
        <v>0</v>
      </c>
      <c r="N307" s="240">
        <v>0</v>
      </c>
      <c r="O307" s="240">
        <f>ROUND(E307*N307,2)</f>
        <v>0</v>
      </c>
      <c r="P307" s="240">
        <v>0</v>
      </c>
      <c r="Q307" s="240">
        <f>ROUND(E307*P307,2)</f>
        <v>0</v>
      </c>
      <c r="R307" s="242" t="s">
        <v>586</v>
      </c>
      <c r="S307" s="242" t="s">
        <v>128</v>
      </c>
      <c r="T307" s="243" t="s">
        <v>128</v>
      </c>
      <c r="U307" s="220">
        <v>0.28000000000000003</v>
      </c>
      <c r="V307" s="220">
        <f>ROUND(E307*U307,2)</f>
        <v>6</v>
      </c>
      <c r="W307" s="220"/>
      <c r="X307" s="220" t="s">
        <v>587</v>
      </c>
      <c r="Y307" s="220" t="s">
        <v>130</v>
      </c>
      <c r="Z307" s="210"/>
      <c r="AA307" s="210"/>
      <c r="AB307" s="210"/>
      <c r="AC307" s="210"/>
      <c r="AD307" s="210"/>
      <c r="AE307" s="210"/>
      <c r="AF307" s="210"/>
      <c r="AG307" s="210" t="s">
        <v>588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58" t="s">
        <v>589</v>
      </c>
      <c r="D308" s="245"/>
      <c r="E308" s="245"/>
      <c r="F308" s="245"/>
      <c r="G308" s="245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150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37">
        <v>90</v>
      </c>
      <c r="B309" s="238" t="s">
        <v>590</v>
      </c>
      <c r="C309" s="256" t="s">
        <v>591</v>
      </c>
      <c r="D309" s="239" t="s">
        <v>223</v>
      </c>
      <c r="E309" s="240">
        <v>21.427949999999999</v>
      </c>
      <c r="F309" s="241"/>
      <c r="G309" s="242">
        <f>ROUND(E309*F309,2)</f>
        <v>0</v>
      </c>
      <c r="H309" s="241"/>
      <c r="I309" s="242">
        <f>ROUND(E309*H309,2)</f>
        <v>0</v>
      </c>
      <c r="J309" s="241"/>
      <c r="K309" s="242">
        <f>ROUND(E309*J309,2)</f>
        <v>0</v>
      </c>
      <c r="L309" s="242">
        <v>21</v>
      </c>
      <c r="M309" s="242">
        <f>G309*(1+L309/100)</f>
        <v>0</v>
      </c>
      <c r="N309" s="240">
        <v>0</v>
      </c>
      <c r="O309" s="240">
        <f>ROUND(E309*N309,2)</f>
        <v>0</v>
      </c>
      <c r="P309" s="240">
        <v>0</v>
      </c>
      <c r="Q309" s="240">
        <f>ROUND(E309*P309,2)</f>
        <v>0</v>
      </c>
      <c r="R309" s="242" t="s">
        <v>217</v>
      </c>
      <c r="S309" s="242" t="s">
        <v>128</v>
      </c>
      <c r="T309" s="243" t="s">
        <v>128</v>
      </c>
      <c r="U309" s="220">
        <v>0.94</v>
      </c>
      <c r="V309" s="220">
        <f>ROUND(E309*U309,2)</f>
        <v>20.14</v>
      </c>
      <c r="W309" s="220"/>
      <c r="X309" s="220" t="s">
        <v>587</v>
      </c>
      <c r="Y309" s="220" t="s">
        <v>130</v>
      </c>
      <c r="Z309" s="210"/>
      <c r="AA309" s="210"/>
      <c r="AB309" s="210"/>
      <c r="AC309" s="210"/>
      <c r="AD309" s="210"/>
      <c r="AE309" s="210"/>
      <c r="AF309" s="210"/>
      <c r="AG309" s="210" t="s">
        <v>588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63" t="s">
        <v>592</v>
      </c>
      <c r="D310" s="247"/>
      <c r="E310" s="247"/>
      <c r="F310" s="247"/>
      <c r="G310" s="247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160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x14ac:dyDescent="0.2">
      <c r="A311" s="230" t="s">
        <v>122</v>
      </c>
      <c r="B311" s="231" t="s">
        <v>93</v>
      </c>
      <c r="C311" s="255" t="s">
        <v>28</v>
      </c>
      <c r="D311" s="232"/>
      <c r="E311" s="233"/>
      <c r="F311" s="234"/>
      <c r="G311" s="234">
        <f>SUMIF(AG312:AG312,"&lt;&gt;NOR",G312:G312)</f>
        <v>0</v>
      </c>
      <c r="H311" s="234"/>
      <c r="I311" s="234">
        <f>SUM(I312:I312)</f>
        <v>0</v>
      </c>
      <c r="J311" s="234"/>
      <c r="K311" s="234">
        <f>SUM(K312:K312)</f>
        <v>0</v>
      </c>
      <c r="L311" s="234"/>
      <c r="M311" s="234">
        <f>SUM(M312:M312)</f>
        <v>0</v>
      </c>
      <c r="N311" s="233"/>
      <c r="O311" s="233">
        <f>SUM(O312:O312)</f>
        <v>0</v>
      </c>
      <c r="P311" s="233"/>
      <c r="Q311" s="233">
        <f>SUM(Q312:Q312)</f>
        <v>0</v>
      </c>
      <c r="R311" s="234"/>
      <c r="S311" s="234"/>
      <c r="T311" s="235"/>
      <c r="U311" s="229"/>
      <c r="V311" s="229">
        <f>SUM(V312:V312)</f>
        <v>0</v>
      </c>
      <c r="W311" s="229"/>
      <c r="X311" s="229"/>
      <c r="Y311" s="229"/>
      <c r="AG311" t="s">
        <v>123</v>
      </c>
    </row>
    <row r="312" spans="1:60" outlineLevel="1" x14ac:dyDescent="0.2">
      <c r="A312" s="237">
        <v>91</v>
      </c>
      <c r="B312" s="238" t="s">
        <v>263</v>
      </c>
      <c r="C312" s="256" t="s">
        <v>264</v>
      </c>
      <c r="D312" s="239" t="s">
        <v>265</v>
      </c>
      <c r="E312" s="240">
        <v>1</v>
      </c>
      <c r="F312" s="241"/>
      <c r="G312" s="242">
        <f>ROUND(E312*F312,2)</f>
        <v>0</v>
      </c>
      <c r="H312" s="241"/>
      <c r="I312" s="242">
        <f>ROUND(E312*H312,2)</f>
        <v>0</v>
      </c>
      <c r="J312" s="241"/>
      <c r="K312" s="242">
        <f>ROUND(E312*J312,2)</f>
        <v>0</v>
      </c>
      <c r="L312" s="242">
        <v>21</v>
      </c>
      <c r="M312" s="242">
        <f>G312*(1+L312/100)</f>
        <v>0</v>
      </c>
      <c r="N312" s="240">
        <v>0</v>
      </c>
      <c r="O312" s="240">
        <f>ROUND(E312*N312,2)</f>
        <v>0</v>
      </c>
      <c r="P312" s="240">
        <v>0</v>
      </c>
      <c r="Q312" s="240">
        <f>ROUND(E312*P312,2)</f>
        <v>0</v>
      </c>
      <c r="R312" s="242"/>
      <c r="S312" s="242" t="s">
        <v>128</v>
      </c>
      <c r="T312" s="243" t="s">
        <v>190</v>
      </c>
      <c r="U312" s="220">
        <v>0</v>
      </c>
      <c r="V312" s="220">
        <f>ROUND(E312*U312,2)</f>
        <v>0</v>
      </c>
      <c r="W312" s="220"/>
      <c r="X312" s="220" t="s">
        <v>266</v>
      </c>
      <c r="Y312" s="220" t="s">
        <v>130</v>
      </c>
      <c r="Z312" s="210"/>
      <c r="AA312" s="210"/>
      <c r="AB312" s="210"/>
      <c r="AC312" s="210"/>
      <c r="AD312" s="210"/>
      <c r="AE312" s="210"/>
      <c r="AF312" s="210"/>
      <c r="AG312" s="210" t="s">
        <v>593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x14ac:dyDescent="0.2">
      <c r="A313" s="3"/>
      <c r="B313" s="4"/>
      <c r="C313" s="266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AE313">
        <v>12</v>
      </c>
      <c r="AF313">
        <v>21</v>
      </c>
      <c r="AG313" t="s">
        <v>108</v>
      </c>
    </row>
    <row r="314" spans="1:60" x14ac:dyDescent="0.2">
      <c r="A314" s="213"/>
      <c r="B314" s="214" t="s">
        <v>29</v>
      </c>
      <c r="C314" s="267"/>
      <c r="D314" s="215"/>
      <c r="E314" s="216"/>
      <c r="F314" s="216"/>
      <c r="G314" s="236">
        <f>G8+G13+G16+G28+G207+G250+G266+G269+G287+G311</f>
        <v>0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AE314">
        <f>SUMIF(L7:L312,AE313,G7:G312)</f>
        <v>0</v>
      </c>
      <c r="AF314">
        <f>SUMIF(L7:L312,AF313,G7:G312)</f>
        <v>0</v>
      </c>
      <c r="AG314" t="s">
        <v>269</v>
      </c>
    </row>
    <row r="315" spans="1:60" x14ac:dyDescent="0.2">
      <c r="C315" s="268"/>
      <c r="D315" s="10"/>
      <c r="AG315" t="s">
        <v>270</v>
      </c>
    </row>
    <row r="316" spans="1:60" x14ac:dyDescent="0.2">
      <c r="D316" s="10"/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QUmDwKVGTxJpK5JOS43UjYSPMW8dtlQqW9IbkxM9aTz0b5ORRJA1N7uSPhRbzS1N6T6aRdN4U3r3D35ruhKWw==" saltValue="HdEmFfHgQWrNhiUfRgNr9Q==" spinCount="100000" sheet="1" formatRows="0"/>
  <mergeCells count="53">
    <mergeCell ref="C297:G297"/>
    <mergeCell ref="C304:G304"/>
    <mergeCell ref="C306:G306"/>
    <mergeCell ref="C308:G308"/>
    <mergeCell ref="C310:G310"/>
    <mergeCell ref="C239:G239"/>
    <mergeCell ref="C249:G249"/>
    <mergeCell ref="C253:G253"/>
    <mergeCell ref="C254:G254"/>
    <mergeCell ref="C257:G257"/>
    <mergeCell ref="C263:G263"/>
    <mergeCell ref="C190:G190"/>
    <mergeCell ref="C200:G200"/>
    <mergeCell ref="C202:G202"/>
    <mergeCell ref="C204:G204"/>
    <mergeCell ref="C206:G206"/>
    <mergeCell ref="C229:G229"/>
    <mergeCell ref="C144:G144"/>
    <mergeCell ref="C148:G148"/>
    <mergeCell ref="C158:G158"/>
    <mergeCell ref="C165:G165"/>
    <mergeCell ref="C177:G177"/>
    <mergeCell ref="C186:G186"/>
    <mergeCell ref="C85:G85"/>
    <mergeCell ref="C89:G89"/>
    <mergeCell ref="C90:G90"/>
    <mergeCell ref="C91:G91"/>
    <mergeCell ref="C95:G95"/>
    <mergeCell ref="C140:G140"/>
    <mergeCell ref="C67:G67"/>
    <mergeCell ref="C76:G76"/>
    <mergeCell ref="C77:G77"/>
    <mergeCell ref="C80:G80"/>
    <mergeCell ref="C81:G81"/>
    <mergeCell ref="C84:G84"/>
    <mergeCell ref="C48:G48"/>
    <mergeCell ref="C52:G52"/>
    <mergeCell ref="C53:G53"/>
    <mergeCell ref="C58:G58"/>
    <mergeCell ref="C59:G59"/>
    <mergeCell ref="C66:G66"/>
    <mergeCell ref="C34:G34"/>
    <mergeCell ref="C35:G35"/>
    <mergeCell ref="C39:G39"/>
    <mergeCell ref="C40:G40"/>
    <mergeCell ref="C41:G41"/>
    <mergeCell ref="C47:G47"/>
    <mergeCell ref="A1:G1"/>
    <mergeCell ref="C2:G2"/>
    <mergeCell ref="C3:G3"/>
    <mergeCell ref="C4:G4"/>
    <mergeCell ref="C10:G10"/>
    <mergeCell ref="C27:G2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oadresa</vt:lpstr>
      <vt:lpstr>Stavba!Objednatel</vt:lpstr>
      <vt:lpstr>Stavba!Objekt</vt:lpstr>
      <vt:lpstr>'01 01 Pol'!Oblast_tisku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</cp:lastModifiedBy>
  <cp:lastPrinted>2019-03-19T12:27:02Z</cp:lastPrinted>
  <dcterms:created xsi:type="dcterms:W3CDTF">2009-04-08T07:15:50Z</dcterms:created>
  <dcterms:modified xsi:type="dcterms:W3CDTF">2025-02-27T12:32:03Z</dcterms:modified>
</cp:coreProperties>
</file>