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29040" windowHeight="15840" activeTab="0"/>
  </bookViews>
  <sheets>
    <sheet name="Rekapitulace stavby" sheetId="1" r:id="rId1"/>
    <sheet name="04 - Výluhové vody" sheetId="2" r:id="rId2"/>
    <sheet name="Pokyny pro vyplnění" sheetId="3" r:id="rId3"/>
  </sheets>
  <definedNames>
    <definedName name="_xlnm._FilterDatabase" localSheetId="1" hidden="1">'04 - Výluhové vody'!$C$92:$K$496</definedName>
    <definedName name="_xlnm.Print_Area" localSheetId="1">'04 - Výluhové vody'!$C$4:$J$39,'04 - Výluhové vody'!$C$45:$J$74,'04 - Výluhové vody'!$C$80:$K$496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'04 - Výluhové vody'!$92:$92</definedName>
  </definedNames>
  <calcPr calcId="191029"/>
</workbook>
</file>

<file path=xl/sharedStrings.xml><?xml version="1.0" encoding="utf-8"?>
<sst xmlns="http://schemas.openxmlformats.org/spreadsheetml/2006/main" count="4501" uniqueCount="809">
  <si>
    <t>Export Komplet</t>
  </si>
  <si>
    <t>VZ</t>
  </si>
  <si>
    <t>2.0</t>
  </si>
  <si>
    <t/>
  </si>
  <si>
    <t>False</t>
  </si>
  <si>
    <t>{dbe48d9c-5903-48e2-aef5-9943d2b78316}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</si>
  <si>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</si>
  <si>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</si>
  <si>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</si>
  <si>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</si>
  <si>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</si>
  <si>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</si>
  <si>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</si>
  <si>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</si>
  <si>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</si>
  <si>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2021/018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</si>
  <si>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</si>
  <si>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</si>
  <si>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Regionální centrum pro nakládání s odpady - kompostárna</t>
  </si>
  <si>
    <t>KSO:</t>
  </si>
  <si>
    <t>CC-CZ:</t>
  </si>
  <si>
    <t>Místo:</t>
  </si>
  <si>
    <t xml:space="preserve"> </t>
  </si>
  <si>
    <t>Datum:</t>
  </si>
  <si>
    <t>12. 4. 2021</t>
  </si>
  <si>
    <t>Zadavatel:</t>
  </si>
  <si>
    <t>IČ:</t>
  </si>
  <si>
    <t>Město Česká Třebová</t>
  </si>
  <si>
    <t>DIČ:</t>
  </si>
  <si>
    <t>Uchazeč:</t>
  </si>
  <si>
    <t>Vyplň údaj</t>
  </si>
  <si>
    <t>Projektant:</t>
  </si>
  <si>
    <t>RPS Ostrava</t>
  </si>
  <si>
    <t>True</t>
  </si>
  <si>
    <t>Zpracovatel:</t>
  </si>
  <si>
    <t>Jindřich Jansa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</si>
  <si>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</si>
  <si>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</si>
  <si>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</si>
  <si>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</si>
  <si>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</si>
  <si>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</si>
  <si>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</si>
  <si>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</si>
  <si>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</si>
  <si>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</si>
  <si>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</si>
  <si>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</si>
  <si>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</si>
  <si>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</si>
  <si>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</si>
  <si>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</si>
  <si>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</si>
  <si>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</si>
  <si>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</si>
  <si>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</si>
  <si>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</si>
  <si>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</si>
  <si>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</si>
  <si>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</si>
  <si>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</si>
  <si>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</si>
  <si>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</si>
  <si>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</si>
  <si>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</si>
  <si>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</si>
  <si>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</si>
  <si>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</si>
  <si>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</si>
  <si>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</si>
  <si>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</si>
  <si>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</si>
  <si>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</si>
  <si>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</si>
  <si>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</si>
  <si>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</si>
  <si>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</si>
  <si>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04</t>
  </si>
  <si>
    <t>Výluhové vody</t>
  </si>
  <si>
    <t>STA</t>
  </si>
  <si>
    <t>1</t>
  </si>
  <si>
    <t>{5e5f7cf5-dad4-4c18-9efc-8a48ea9442a2}</t>
  </si>
  <si>
    <t>2</t>
  </si>
  <si>
    <t>KRYCÍ LIST SOUPISU PRACÍ</t>
  </si>
  <si>
    <t>Objekt:</t>
  </si>
  <si>
    <t>04 - Výluhové vody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</si>
  <si>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</si>
  <si>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</si>
  <si>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</si>
  <si>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</si>
  <si>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</si>
  <si>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</si>
  <si>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</si>
  <si>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</si>
  <si>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</si>
  <si>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</si>
  <si>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</si>
  <si>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</si>
  <si>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</si>
  <si>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</si>
  <si>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</si>
  <si>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</si>
  <si>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</si>
  <si>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</si>
  <si>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</si>
  <si>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</si>
  <si>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</si>
  <si>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</si>
  <si>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</si>
  <si>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</si>
  <si>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</si>
  <si>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</si>
  <si>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</si>
  <si>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</si>
  <si>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</si>
  <si>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</si>
  <si>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</si>
  <si>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</si>
  <si>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</si>
  <si>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</si>
  <si>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</si>
  <si>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</si>
  <si>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129001101</t>
  </si>
  <si>
    <t>Příplatek za ztížení odkopávky nebo prokopávky v blízkosti inženýrských sítí</t>
  </si>
  <si>
    <t>m3</t>
  </si>
  <si>
    <t>CS ÚRS 2021 01</t>
  </si>
  <si>
    <t>4</t>
  </si>
  <si>
    <t>-283868203</t>
  </si>
  <si>
    <t>PP</t>
  </si>
  <si>
    <t>Příplatek k cenám vykopávek za ztížení vykopávky v blízkosti podzemního vedení nebo výbušnin v horninách jakékoliv třídy</t>
  </si>
  <si>
    <t>131251105</t>
  </si>
  <si>
    <t>Hloubení jam nezapažených v hornině třídy těžitelnosti I, skupiny 3 objemu do 1000 m3 strojně</t>
  </si>
  <si>
    <t>718013470</t>
  </si>
  <si>
    <t>Hloubení nezapažených jam a zářezů strojně s urovnáním dna do předepsaného profilu a spádu v hornině třídy těžitelnosti I skupiny 3 přes 500 do 1 000 m3</t>
  </si>
  <si>
    <t>VV</t>
  </si>
  <si>
    <t>"dle výkresu číslo RPS-2379.5-04-04-04 a technické zprávy"</t>
  </si>
  <si>
    <t>"pro nádrž a Š1"</t>
  </si>
  <si>
    <t>2,95*9*45+3,45*2*5</t>
  </si>
  <si>
    <t>Součet</t>
  </si>
  <si>
    <t>3</t>
  </si>
  <si>
    <t>132251252</t>
  </si>
  <si>
    <t>Hloubení rýh nezapažených š do 2000 mm v hornině třídy těžitelnosti I, skupiny 3 objem do 50 m3 strojně</t>
  </si>
  <si>
    <t>1162093191</t>
  </si>
  <si>
    <t>Hloubení nezapažených rýh šířky přes 800 do 2 000 mm strojně s urovnáním dna do předepsaného profilu a spádu v hornině třídy těžitelnosti I skupiny 3 přes 20 do 50 m3</t>
  </si>
  <si>
    <t>"dle výkresu číslo RPS-2379.5-04-04-03, 06 a technické zprávy"</t>
  </si>
  <si>
    <t>"pro potrubí a Š2"</t>
  </si>
  <si>
    <t>0,8*1*(17,7+1+1,2+1,5)</t>
  </si>
  <si>
    <t>0,9*1*20</t>
  </si>
  <si>
    <t>151101101</t>
  </si>
  <si>
    <t>Zřízení příložného pažení a rozepření stěn rýh hl do 2 m</t>
  </si>
  <si>
    <t>m2</t>
  </si>
  <si>
    <t>-881710735</t>
  </si>
  <si>
    <t>Zřízení pažení a rozepření stěn rýh pro podzemní vedení příložné pro jakoukoliv mezerovitost, hloubky do 2 m</t>
  </si>
  <si>
    <t>2*1*(17,7+1+1,2+1,5)</t>
  </si>
  <si>
    <t>2*1*20</t>
  </si>
  <si>
    <t>5</t>
  </si>
  <si>
    <t>151101111</t>
  </si>
  <si>
    <t>Odstranění příložného pažení a rozepření stěn rýh hl do 2 m</t>
  </si>
  <si>
    <t>1994344665</t>
  </si>
  <si>
    <t>Odstranění pažení a rozepření stěn rýh pro podzemní vedení s uložením materiálu na vzdálenost do 3 m od kraje výkopu příložné, hloubky do 2 m</t>
  </si>
  <si>
    <t>6</t>
  </si>
  <si>
    <t>162751117</t>
  </si>
  <si>
    <t>Vodorovné přemístění do 10000 m výkopku/sypaniny z horniny třídy těžitelnosti I, skupiny 1 až 3</t>
  </si>
  <si>
    <t>-2140956958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</si>
  <si>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</si>
  <si>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přebytečné zeminy na skládku"</t>
  </si>
  <si>
    <t>1229,25+35,12-682,941+6*0,9*0,4</t>
  </si>
  <si>
    <t>7</t>
  </si>
  <si>
    <t>171251201</t>
  </si>
  <si>
    <t>Uložení sypaniny na skládky nebo meziskládky</t>
  </si>
  <si>
    <t>306752216</t>
  </si>
  <si>
    <t>Uložení sypaniny na skládky nebo meziskládky bez hutnění s upravením uložené sypaniny do předepsaného tvaru</t>
  </si>
  <si>
    <t>583,589</t>
  </si>
  <si>
    <t>8</t>
  </si>
  <si>
    <t>171201221</t>
  </si>
  <si>
    <t>Poplatek za uložení na skládce (skládkovné) zeminy a kamení kód odpadu 17 05 04</t>
  </si>
  <si>
    <t>t</t>
  </si>
  <si>
    <t>-240557423</t>
  </si>
  <si>
    <t>Poplatek za uložení stavebního odpadu na skládce (skládkovné) zeminy a kamení zatříděného do Katalogu odpadů pod kódem 17 05 04</t>
  </si>
  <si>
    <t>583,589*1,7</t>
  </si>
  <si>
    <t>9</t>
  </si>
  <si>
    <t>174151101</t>
  </si>
  <si>
    <t>Zásyp jam, šachet rýh nebo kolem objektů sypaninou se zhutněním</t>
  </si>
  <si>
    <t>462914986</t>
  </si>
  <si>
    <t>Zásyp sypaninou z jakékoliv horniny strojně s uložením výkopku ve vrstvách se zhutněním jam, šachet, rýh nebo kolem objektů v těchto vykopávkách</t>
  </si>
  <si>
    <t>"kolem  nádrže a Š1"</t>
  </si>
  <si>
    <t>2,95*9*45+3,45*2*5-40*4,5*3,1-0,55*1,4*1,4-3,14*0,5*0,5*3,45</t>
  </si>
  <si>
    <t>"kolem potrubí a Š2"</t>
  </si>
  <si>
    <t>0,8*(1-0,5)*(17,7+1+1,2+1,5)</t>
  </si>
  <si>
    <t>0,9*(1-0,6)*20-3,14*0,3*0,3*1</t>
  </si>
  <si>
    <t>10</t>
  </si>
  <si>
    <t>M</t>
  </si>
  <si>
    <t>58344197</t>
  </si>
  <si>
    <t>štěrkodrť frakce 0/63</t>
  </si>
  <si>
    <t>1726108759</t>
  </si>
  <si>
    <t>"v místě zpevněné plochy"</t>
  </si>
  <si>
    <t>6*0,9*0,4*2</t>
  </si>
  <si>
    <t>11</t>
  </si>
  <si>
    <t>181951112</t>
  </si>
  <si>
    <t>Úprava pláně v hornině třídy těžitelnosti I, skupiny 1 až 3 se zhutněním strojně</t>
  </si>
  <si>
    <t>1763049258</t>
  </si>
  <si>
    <t>Úprava pláně vyrovnáním výškových rozdílů strojně v hornině třídy těžitelnosti I, skupiny 1 až 3 se zhutněním</t>
  </si>
  <si>
    <t>"nádrž výluhů"</t>
  </si>
  <si>
    <t>4,9*40,4</t>
  </si>
  <si>
    <t>"Š1, Š2"</t>
  </si>
  <si>
    <t>12</t>
  </si>
  <si>
    <t>1-SS</t>
  </si>
  <si>
    <t>Zajištění a ochrana stávajících sítí ve výkopu</t>
  </si>
  <si>
    <t>bm</t>
  </si>
  <si>
    <t>1388513773</t>
  </si>
  <si>
    <t>"upřesní dle skutečnosti"</t>
  </si>
  <si>
    <t>50</t>
  </si>
  <si>
    <t>Svislé a kompletní konstrukce</t>
  </si>
  <si>
    <t>13</t>
  </si>
  <si>
    <t>359901211</t>
  </si>
  <si>
    <t>Monitoring stoky jakékoli výšky na nové kanalizaci</t>
  </si>
  <si>
    <t>m</t>
  </si>
  <si>
    <t>1999283753</t>
  </si>
  <si>
    <t>Monitoring stok (kamerový systém) jakékoli výšky nová kanalizace</t>
  </si>
  <si>
    <t>"nová kanalizace"</t>
  </si>
  <si>
    <t>21,4+20</t>
  </si>
  <si>
    <t>14</t>
  </si>
  <si>
    <t>380326133</t>
  </si>
  <si>
    <t>Kompletní konstrukce ČOV, nádrží ze ŽB se zvýšenými nároky na prostředí tř. C 30/37 XA1, XC4, XF3 tl nad 300 mm</t>
  </si>
  <si>
    <t>1700332914</t>
  </si>
  <si>
    <t>Kompletní konstrukce čistíren odpadních vod, nádrží, vodojemů, kanálů z betonu železového bez výztuže a bednění se zvýšenými nároky na prostředí tř. C 30/37 XA1, XC4, XF3, tl. přes 300 mm</t>
  </si>
  <si>
    <t>0,4*4,5*40</t>
  </si>
  <si>
    <t>0,4*0,55*1*4</t>
  </si>
  <si>
    <t>((0,4+0,25)*0,5)*2,55*(40*2+4*2)</t>
  </si>
  <si>
    <t>380356231</t>
  </si>
  <si>
    <t>Bednění kompletních konstrukcí ČOV, nádrží nebo vodojemů neomítaných ploch rovinných zřízení</t>
  </si>
  <si>
    <t>224771386</t>
  </si>
  <si>
    <t>Bednění kompletních konstrukcí čistíren odpadních vod, nádrží, vodojemů, kanálů konstrukcí neomítaných z betonu prostého nebo železového ploch rovinných zřízení</t>
  </si>
  <si>
    <t>2,95*(40*2+4,5*2)</t>
  </si>
  <si>
    <t>0,55*1,4*4+0,55*0,6*4</t>
  </si>
  <si>
    <t>2,55*(39,5*2+4*2)</t>
  </si>
  <si>
    <t>16</t>
  </si>
  <si>
    <t>380356232</t>
  </si>
  <si>
    <t>Bednění kompletních konstrukcí ČOV, nádrží nebo vodojemů neomítaných ploch rovinných odstranění</t>
  </si>
  <si>
    <t>-2053968178</t>
  </si>
  <si>
    <t>Bednění kompletních konstrukcí čistíren odpadních vod, nádrží, vodojemů, kanálů konstrukcí neomítaných z betonu prostého nebo železového ploch rovinných odstranění</t>
  </si>
  <si>
    <t>17</t>
  </si>
  <si>
    <t>380361006</t>
  </si>
  <si>
    <t>Výztuž kompletních konstrukcí ČOV, nádrží nebo vodojemů z betonářské oceli 10 505</t>
  </si>
  <si>
    <t>1117051750</t>
  </si>
  <si>
    <t>Výztuž kompletních konstrukcí čistíren odpadních vod, nádrží, vodojemů, kanálů z oceli 10 505 (R) nebo BSt 500</t>
  </si>
  <si>
    <t>"160kg/m3"</t>
  </si>
  <si>
    <t>145,81*0,16</t>
  </si>
  <si>
    <t>Vodorovné konstrukce</t>
  </si>
  <si>
    <t>18</t>
  </si>
  <si>
    <t>451572111</t>
  </si>
  <si>
    <t>Lože pod potrubí otevřený výkop z kameniva drobného těženého</t>
  </si>
  <si>
    <t>1183071082</t>
  </si>
  <si>
    <t>Lože pod potrubí, stoky a drobné objekty v otevřeném výkopu z kameniva drobného těženého 0 až 4 mm</t>
  </si>
  <si>
    <t>"pod potrubím"</t>
  </si>
  <si>
    <t>0,8*0,1*(17,7+1+1,2+1,5)</t>
  </si>
  <si>
    <t>0,9*0,1*20</t>
  </si>
  <si>
    <t>"dle výkresu číslo RPS-2379.5-04-04-05 a technické zprávy"</t>
  </si>
  <si>
    <t>"pod Š2"</t>
  </si>
  <si>
    <t>3,14*0,4*0,4*0,1</t>
  </si>
  <si>
    <t>19</t>
  </si>
  <si>
    <t>451573111</t>
  </si>
  <si>
    <t>Lože pod potrubí otevřený výkop ze štěrkopísku</t>
  </si>
  <si>
    <t>271269417</t>
  </si>
  <si>
    <t>Lože pod potrubí, stoky a drobné objekty v otevřeném výkopu z písku a štěrkopísku do 63 mm</t>
  </si>
  <si>
    <t>"kolem potrubí"</t>
  </si>
  <si>
    <t>0,8*0,4*(17,7+1+1,2+1,5)</t>
  </si>
  <si>
    <t>0,9*0,5*20</t>
  </si>
  <si>
    <t>"kolem Š2"</t>
  </si>
  <si>
    <t>Úpravy povrchů, podlahy a osazování výplní</t>
  </si>
  <si>
    <t>20</t>
  </si>
  <si>
    <t>631311133</t>
  </si>
  <si>
    <t>Mazanina tl do 240 mm z betonu prostého bez zvýšených nároků na prostředí tř. C 12/15</t>
  </si>
  <si>
    <t>1786745566</t>
  </si>
  <si>
    <t>Mazanina z betonu prostého bez zvýšených nároků na prostředí tl. přes 120 do 240 mm tř. C 12/15</t>
  </si>
  <si>
    <t>"nádrž výluhů - podkladní beton"</t>
  </si>
  <si>
    <t>0,15*(4,9*40,4+0,2*1*4)+0,5*0,5*1,4*3</t>
  </si>
  <si>
    <t>631311225</t>
  </si>
  <si>
    <t>Mazanina tl do 120 mm z betonu prostého se zvýšenými nároky na prostředí tř. C 30/37 XA1, XC4, XF3</t>
  </si>
  <si>
    <t>726227080</t>
  </si>
  <si>
    <t>Mazanina z betonu prostého se zvýšenými nároky na prostředí tl. přes 80 do 120 mm tř. C 30/37 XA1, XC4, XF3</t>
  </si>
  <si>
    <t>"nádrž výluhů - spádový beton"</t>
  </si>
  <si>
    <t>(0,2+0,05)*0,5*(39,5*4-0,6*0,6)</t>
  </si>
  <si>
    <t>"pod Š1"</t>
  </si>
  <si>
    <t>3,14*0,8*0,8*0,1</t>
  </si>
  <si>
    <t>22</t>
  </si>
  <si>
    <t>631319012</t>
  </si>
  <si>
    <t>Příplatek k mazanině tl do 120 mm za přehlazení povrchu</t>
  </si>
  <si>
    <t>-1898827682</t>
  </si>
  <si>
    <t>Příplatek k cenám mazanin za úpravu povrchu mazaniny přehlazením, mazanina tl. přes 80 do 120 mm</t>
  </si>
  <si>
    <t>23</t>
  </si>
  <si>
    <t>631319173</t>
  </si>
  <si>
    <t>Příplatek k mazanině tl do 120 mm za stržení povrchu spodní vrstvy před vložením výztuže</t>
  </si>
  <si>
    <t>-137174384</t>
  </si>
  <si>
    <t>Příplatek k cenám mazanin za stržení povrchu spodní vrstvy mazaniny latí před vložením výztuže nebo pletiva pro tl. obou vrstev mazaniny přes 80 do 120 mm</t>
  </si>
  <si>
    <t>24</t>
  </si>
  <si>
    <t>631362021</t>
  </si>
  <si>
    <t>Výztuž mazanin svařovanými sítěmi Kari</t>
  </si>
  <si>
    <t>980388774</t>
  </si>
  <si>
    <t>Výztuž mazanin ze svařovaných sítí z drátů typu KARI</t>
  </si>
  <si>
    <t>4,44*(39,5*4-0,6*0,6)*0,001*1,2</t>
  </si>
  <si>
    <t>25</t>
  </si>
  <si>
    <t>637211122</t>
  </si>
  <si>
    <t>Okapový chodník z betonových dlaždic tl 60 mm kladených do písku se zalitím spár MC</t>
  </si>
  <si>
    <t>-201997689</t>
  </si>
  <si>
    <t>Okapový chodník z dlaždic betonových se zalitím spár cementovou maltou do písku, tl. dlaždic 60 mm</t>
  </si>
  <si>
    <t>0,5*(40*2+5,5*2)</t>
  </si>
  <si>
    <t>Trubní vedení</t>
  </si>
  <si>
    <t>26</t>
  </si>
  <si>
    <t>871310310</t>
  </si>
  <si>
    <t>Montáž kanalizačního potrubí hladkého plnostěnného SN 10 z polypropylenu DN 150</t>
  </si>
  <si>
    <t>-1152241929</t>
  </si>
  <si>
    <t>Montáž kanalizačního potrubí z plastů z polypropylenu PP hladkého plnostěnného SN 10 DN 150</t>
  </si>
  <si>
    <t>"A2"</t>
  </si>
  <si>
    <t>1,5</t>
  </si>
  <si>
    <t>27</t>
  </si>
  <si>
    <t>871350310</t>
  </si>
  <si>
    <t>Montáž kanalizačního potrubí hladkého plnostěnného SN 10 z polypropylenu DN 200</t>
  </si>
  <si>
    <t>1358154357</t>
  </si>
  <si>
    <t>Montáž kanalizačního potrubí z plastů z polypropylenu PP hladkého plnostěnného SN 10 DN 200</t>
  </si>
  <si>
    <t>"A1"</t>
  </si>
  <si>
    <t>1,2</t>
  </si>
  <si>
    <t>"B"</t>
  </si>
  <si>
    <t>17,7</t>
  </si>
  <si>
    <t>"B1"</t>
  </si>
  <si>
    <t>28</t>
  </si>
  <si>
    <t>871370310</t>
  </si>
  <si>
    <t>Montáž kanalizačního potrubí hladkého plnostěnného SN 10 z polypropylenu DN 300</t>
  </si>
  <si>
    <t>-762596945</t>
  </si>
  <si>
    <t>Montáž kanalizačního potrubí z plastů z polypropylenu PP hladkého plnostěnného SN 10 DN 300</t>
  </si>
  <si>
    <t>"A"</t>
  </si>
  <si>
    <t>29</t>
  </si>
  <si>
    <t>28617003</t>
  </si>
  <si>
    <t>trubka kanalizační PP plnostěnná třívrstvá DN 150x1000mm SN10</t>
  </si>
  <si>
    <t>-1278332176</t>
  </si>
  <si>
    <t>1,5*1,05</t>
  </si>
  <si>
    <t>30</t>
  </si>
  <si>
    <t>28617004</t>
  </si>
  <si>
    <t>trubka kanalizační PP plnostěnná třívrstvá DN 200x1000mm SN10</t>
  </si>
  <si>
    <t>1746558092</t>
  </si>
  <si>
    <t>1,2*1,05</t>
  </si>
  <si>
    <t>17,7*1,05</t>
  </si>
  <si>
    <t>1*1,05</t>
  </si>
  <si>
    <t>31</t>
  </si>
  <si>
    <t>28617006</t>
  </si>
  <si>
    <t>trubka kanalizační PP plnostěnná třívrstvá DN 300x1000mm SN10</t>
  </si>
  <si>
    <t>-1783158583</t>
  </si>
  <si>
    <t>14*1,05</t>
  </si>
  <si>
    <t>32</t>
  </si>
  <si>
    <t>871370330</t>
  </si>
  <si>
    <t>Montáž kanalizačního potrubí hladkého plnostěnného SN 16 z polypropylenu DN 300</t>
  </si>
  <si>
    <t>1138970278</t>
  </si>
  <si>
    <t>Montáž kanalizačního potrubí z plastů z polypropylenu PP hladkého plnostěnného SN 16 DN 300</t>
  </si>
  <si>
    <t>33</t>
  </si>
  <si>
    <t>28617097</t>
  </si>
  <si>
    <t>trubka kanalizační PP plnostěnná třívrstvá DN 300x6000mm SN16</t>
  </si>
  <si>
    <t>450489701</t>
  </si>
  <si>
    <t>6*1,05</t>
  </si>
  <si>
    <t>34</t>
  </si>
  <si>
    <t>877310310</t>
  </si>
  <si>
    <t>Montáž kolen na kanalizačním potrubí z PP trub hladkých plnostěnných DN 150</t>
  </si>
  <si>
    <t>kus</t>
  </si>
  <si>
    <t>403808443</t>
  </si>
  <si>
    <t>Montáž tvarovek na kanalizačním plastovém potrubí z polypropylenu PP hladkého plnostěnného kolen DN 150</t>
  </si>
  <si>
    <t>35</t>
  </si>
  <si>
    <t>28617192</t>
  </si>
  <si>
    <t>koleno kanalizační PP SN16 87° DN 150</t>
  </si>
  <si>
    <t>-1153420188</t>
  </si>
  <si>
    <t>36</t>
  </si>
  <si>
    <t>877350310</t>
  </si>
  <si>
    <t>Montáž kolen na kanalizačním potrubí z PP trub hladkých plnostěnných DN 200</t>
  </si>
  <si>
    <t>-1482919451</t>
  </si>
  <si>
    <t>Montáž tvarovek na kanalizačním plastovém potrubí z polypropylenu PP hladkého plnostěnného kolen DN 200</t>
  </si>
  <si>
    <t>37</t>
  </si>
  <si>
    <t>28617193</t>
  </si>
  <si>
    <t>koleno kanalizační PP SN16 87° DN 200</t>
  </si>
  <si>
    <t>-340960229</t>
  </si>
  <si>
    <t>38</t>
  </si>
  <si>
    <t>877370310</t>
  </si>
  <si>
    <t>Montáž kolen na kanalizačním potrubí z PP trub hladkých plnostěnných DN 300</t>
  </si>
  <si>
    <t>1339931946</t>
  </si>
  <si>
    <t>Montáž tvarovek na kanalizačním plastovém potrubí z polypropylenu PP hladkého plnostěnného kolen DN 300</t>
  </si>
  <si>
    <t>39</t>
  </si>
  <si>
    <t>28617195</t>
  </si>
  <si>
    <t>koleno kanalizační PP SN16 87° DN 300</t>
  </si>
  <si>
    <t>-16395080</t>
  </si>
  <si>
    <t>40</t>
  </si>
  <si>
    <t>87-NAP-N</t>
  </si>
  <si>
    <t>Napojení nové kanalizace na nádrž - prostupové chráničky, utěsnění</t>
  </si>
  <si>
    <t>-1855536267</t>
  </si>
  <si>
    <t>41</t>
  </si>
  <si>
    <t>87-NAP-ŽL</t>
  </si>
  <si>
    <t>Napojení nové kanalizace na odvodňovací žlaby</t>
  </si>
  <si>
    <t>-1352757610</t>
  </si>
  <si>
    <t>42</t>
  </si>
  <si>
    <t>892351111</t>
  </si>
  <si>
    <t>Tlaková zkouška vodou potrubí DN 150 nebo 200</t>
  </si>
  <si>
    <t>1601729459</t>
  </si>
  <si>
    <t>Tlakové zkoušky vodou na potrubí DN 150 nebo 200</t>
  </si>
  <si>
    <t>1,5+1,2+17,7+1</t>
  </si>
  <si>
    <t>43</t>
  </si>
  <si>
    <t>892381111</t>
  </si>
  <si>
    <t>Tlaková zkouška vodou potrubí DN 250, DN 300 nebo 350</t>
  </si>
  <si>
    <t>478464535</t>
  </si>
  <si>
    <t>Tlakové zkoušky vodou na potrubí DN 250, 300 nebo 350</t>
  </si>
  <si>
    <t>14+6</t>
  </si>
  <si>
    <t>44</t>
  </si>
  <si>
    <t>894118001</t>
  </si>
  <si>
    <t>Příplatek ZKD 0,60 m výšky vstupu na potrubí</t>
  </si>
  <si>
    <t>1116556509</t>
  </si>
  <si>
    <t>Šachty kanalizační zděné Příplatek k cenám za každých dalších 0,60 m výšky vstupu</t>
  </si>
  <si>
    <t>45</t>
  </si>
  <si>
    <t>894411121</t>
  </si>
  <si>
    <t>Zřízení šachet kanalizačních z betonových dílců na potrubí DN nad 200 do 300 dno beton tř. C 25/30</t>
  </si>
  <si>
    <t>1499085353</t>
  </si>
  <si>
    <t>Zřízení šachet kanalizačních z betonových dílců výšky vstupu do 1,50 m s obložením dna betonem tř. C 25/30, na potrubí DN přes 200 do 300</t>
  </si>
  <si>
    <t>"Š1"</t>
  </si>
  <si>
    <t>46</t>
  </si>
  <si>
    <t>59224063</t>
  </si>
  <si>
    <t>dno betonové šachtové kulaté DN 1000x1000, 100x115x15cm</t>
  </si>
  <si>
    <t>-2107085154</t>
  </si>
  <si>
    <t>47</t>
  </si>
  <si>
    <t>59224011</t>
  </si>
  <si>
    <t>prstenec šachtový vyrovnávací betonový 625x100x60mm</t>
  </si>
  <si>
    <t>-907533739</t>
  </si>
  <si>
    <t>48</t>
  </si>
  <si>
    <t>59224013</t>
  </si>
  <si>
    <t>prstenec šachtový vyrovnávací betonový 625x100x100mm</t>
  </si>
  <si>
    <t>-274540539</t>
  </si>
  <si>
    <t>49</t>
  </si>
  <si>
    <t>59224068</t>
  </si>
  <si>
    <t>skruž betonová DN 1000x500 PS, 100x50x12cm</t>
  </si>
  <si>
    <t>524792316</t>
  </si>
  <si>
    <t>59224067</t>
  </si>
  <si>
    <t>skruž betonová DN 1000x500 PS, 100x40x12cm</t>
  </si>
  <si>
    <t>1562083777</t>
  </si>
  <si>
    <t>skruž betonová DN 1000x400 PS, 100x40x12cm</t>
  </si>
  <si>
    <t>51</t>
  </si>
  <si>
    <t>59224168</t>
  </si>
  <si>
    <t>skruž betonová přechodová 62,5/100x60x12cm, PS</t>
  </si>
  <si>
    <t>67448663</t>
  </si>
  <si>
    <t>skruž betonová přechodová 62,5/100x60x12cm</t>
  </si>
  <si>
    <t>52</t>
  </si>
  <si>
    <t>894812354</t>
  </si>
  <si>
    <t>Revizní a čistící šachta z PP DN 600 poklop litinový pro třídu zatížení A15 s plastovým konusem</t>
  </si>
  <si>
    <t>-204607683</t>
  </si>
  <si>
    <t>Revizní a čistící šachta z polypropylenu PP pro hladké trouby DN 600 poklop (mříž) litinový pro třídu zatížení A15 s plastovým konusem</t>
  </si>
  <si>
    <t>"Š2"</t>
  </si>
  <si>
    <t>53</t>
  </si>
  <si>
    <t>899304111</t>
  </si>
  <si>
    <t>Osazení poklop železobetonových včetně rámů jakékoli hmotnosti</t>
  </si>
  <si>
    <t>727613623</t>
  </si>
  <si>
    <t>Osazení poklopů železobetonových včetně rámů jakékoliv hmotnosti</t>
  </si>
  <si>
    <t>54</t>
  </si>
  <si>
    <t>55241015</t>
  </si>
  <si>
    <t>poklop šachtový třída A30, kruhový rám DN600, s ventilací</t>
  </si>
  <si>
    <t>1813433010</t>
  </si>
  <si>
    <t>poklop šachtový třída D400, kruhový rám 785, vstup 600mm, s ventilací</t>
  </si>
  <si>
    <t>55</t>
  </si>
  <si>
    <t>899501221</t>
  </si>
  <si>
    <t>Stupadla do šachet ocelová s PE povlakem vidlicová pro přímé zabudování do hmoždinek</t>
  </si>
  <si>
    <t>-1870578861</t>
  </si>
  <si>
    <t>Stupadla do šachet a drobných objektů ocelová s PE povlakem vidlicová pro přímé zabudování do hmoždinek</t>
  </si>
  <si>
    <t>"nádrž"</t>
  </si>
  <si>
    <t>6*2</t>
  </si>
  <si>
    <t>56</t>
  </si>
  <si>
    <t>8-Š1-V</t>
  </si>
  <si>
    <t>D+M Vybavení čerpací šachty Š1</t>
  </si>
  <si>
    <t>kpl</t>
  </si>
  <si>
    <t>-1299704257</t>
  </si>
  <si>
    <t>"dle technické zprávy"</t>
  </si>
  <si>
    <t>Ostatní konstrukce a práce, bourání</t>
  </si>
  <si>
    <t>57</t>
  </si>
  <si>
    <t>933901111</t>
  </si>
  <si>
    <t>Provedení zkoušky vodotěsnosti nádrže do 1000 m3</t>
  </si>
  <si>
    <t>268660494</t>
  </si>
  <si>
    <t>Zkoušky objektů a vymývání provedení zkoušky vodotěsnosti betonové nádrže jakéhokoliv druhu a tvaru, o obsahu do 1000 m3</t>
  </si>
  <si>
    <t>39,5*4*2,55</t>
  </si>
  <si>
    <t>58</t>
  </si>
  <si>
    <t>08113910</t>
  </si>
  <si>
    <t>voda povrchová pro jinou potřebu průmyslu a služeb</t>
  </si>
  <si>
    <t>476986354</t>
  </si>
  <si>
    <t>59</t>
  </si>
  <si>
    <t>933901311</t>
  </si>
  <si>
    <t>Naplnění a vyprázdnění nádrže pro propláchnutí do 1000 m3</t>
  </si>
  <si>
    <t>1785422081</t>
  </si>
  <si>
    <t>Zkoušky objektů a vymývání naplnění a vyprázdnění nádrže pro účely vymývací (proplachovací) o obsahu do 1000 m3</t>
  </si>
  <si>
    <t>60</t>
  </si>
  <si>
    <t>941111111</t>
  </si>
  <si>
    <t>Montáž lešení řadového trubkového lehkého s podlahami zatížení do 200 kg/m2 š do 0,9 m v do 10 m</t>
  </si>
  <si>
    <t>1217736188</t>
  </si>
  <si>
    <t>Montáž lešení řadového trubkového lehkého pracovního s podlahami s provozním zatížením tř. 3 do 200 kg/m2 šířky tř. W06 od 0,6 do 0,9 m, výšky do 10 m</t>
  </si>
  <si>
    <t>3,1*(40*2+6*2)</t>
  </si>
  <si>
    <t>61</t>
  </si>
  <si>
    <t>941111211</t>
  </si>
  <si>
    <t>Příplatek k lešení řadovému trubkovému lehkému s podlahami š 0,9 m v 10 m za první a ZKD den použití</t>
  </si>
  <si>
    <t>1629787612</t>
  </si>
  <si>
    <t>Montáž lešení řadového trubkového lehkého pracovního s podlahami s provozním zatížením tř. 3 do 200 kg/m2 Příplatek za první a každý další den použití lešení k ceně -1111</t>
  </si>
  <si>
    <t>507,05*60</t>
  </si>
  <si>
    <t>62</t>
  </si>
  <si>
    <t>941111811</t>
  </si>
  <si>
    <t>Demontáž lešení řadového trubkového lehkého s podlahami zatížení do 200 kg/m2 š do 0,9 m v do 10 m</t>
  </si>
  <si>
    <t>2012414302</t>
  </si>
  <si>
    <t>Demontáž lešení řadového trubkového lehkého pracovního s podlahami s provozním zatížením tř. 3 do 200 kg/m2 šířky tř. W06 od 0,6 do 0,9 m, výšky do 10 m</t>
  </si>
  <si>
    <t>63</t>
  </si>
  <si>
    <t>952903112</t>
  </si>
  <si>
    <t>Vyčištění objektů ČOV, nádrží, žlabů a kanálů při v do 3,5 m</t>
  </si>
  <si>
    <t>-1951720879</t>
  </si>
  <si>
    <t>Vyčištění objektů čistíren odpadních vod, nádrží, žlabů nebo kanálů světlé výšky prostoru do 3,5 m</t>
  </si>
  <si>
    <t>40*4,5</t>
  </si>
  <si>
    <t>64</t>
  </si>
  <si>
    <t>953334118</t>
  </si>
  <si>
    <t>Bobtnavý pásek do pracovních spar betonových kcí bentonitový 20 x 15 mm</t>
  </si>
  <si>
    <t>661163315</t>
  </si>
  <si>
    <t>Bobtnavý pásek do pracovních spar betonových konstrukcí bentonitový, rozměru 20 x 15 mm</t>
  </si>
  <si>
    <t>40*2+4,5*2</t>
  </si>
  <si>
    <t>65</t>
  </si>
  <si>
    <t>953334315</t>
  </si>
  <si>
    <t>Kombinovaný těsnící PVC pás s bobtnavým profilem do pracovních spar betonových kcí š 150 mm</t>
  </si>
  <si>
    <t>340994961</t>
  </si>
  <si>
    <t>Kombinovaný těsnící pás do pracovních spar betonových konstrukcí PVC pás s bobtnavým kruhovým profilem šířky 150 mm</t>
  </si>
  <si>
    <t>66</t>
  </si>
  <si>
    <t>9-OK</t>
  </si>
  <si>
    <t>D+M Ocelová konstrukce zakrytí jímky a zábradlí vč. kotvení a povrchové úpravy</t>
  </si>
  <si>
    <t>484260992</t>
  </si>
  <si>
    <t>"dle dílčího rozpočtu"</t>
  </si>
  <si>
    <t>998</t>
  </si>
  <si>
    <t>Přesun hmot</t>
  </si>
  <si>
    <t>67</t>
  </si>
  <si>
    <t>998142251</t>
  </si>
  <si>
    <t>Přesun hmot pro nádrže, jímky, zásobníky a jámy betonové monolitické v do 25 m</t>
  </si>
  <si>
    <t>1870469010</t>
  </si>
  <si>
    <t>Přesun hmot pro nádrže, jímky, zásobníky a jámy pozemní mimo zemědělství se svislou nosnou konstrukcí monolitickou betonovou tyčovou nebo plošnou vodorovná dopravní vzdálenost do 50 m výšky do 25 m</t>
  </si>
  <si>
    <t>PSV</t>
  </si>
  <si>
    <t>Práce a dodávky PSV</t>
  </si>
  <si>
    <t>711</t>
  </si>
  <si>
    <t>Izolace proti vodě, vlhkosti a plynům</t>
  </si>
  <si>
    <t>68</t>
  </si>
  <si>
    <t>711413111</t>
  </si>
  <si>
    <t>Izolace proti vodě za studena vodorovná těsnicí hmotou dvousložkovou na bázi polymery modifikované živičné emulze</t>
  </si>
  <si>
    <t>1585098993</t>
  </si>
  <si>
    <t>Izolace proti povrchové a podpovrchové vodě natěradly a tmely za studena na ploše vodorovné V těsnicí hmotou dvousložkovou bitumenovou</t>
  </si>
  <si>
    <t>4,5*40*1,15</t>
  </si>
  <si>
    <t>69</t>
  </si>
  <si>
    <t>711413121</t>
  </si>
  <si>
    <t>Izolace proti vodě za studena svislá těsnicí hmotou dvousložkovou na bázi polymery modifikované živičné emulze</t>
  </si>
  <si>
    <t>1097576599</t>
  </si>
  <si>
    <t>Izolace proti povrchové a podpovrchové vodě natěradly a tmely za studena na ploše svislé S těsnicí hmotou dvousložkovou bitumenovou</t>
  </si>
  <si>
    <t>2,95*(4,5*2+40*2)*1,2</t>
  </si>
  <si>
    <t>0,55*1,4*4*1,2</t>
  </si>
  <si>
    <t>70</t>
  </si>
  <si>
    <t>711491272</t>
  </si>
  <si>
    <t>Provedení doplňků izolace proti vodě na ploše svislé z textilií vrstva ochranná</t>
  </si>
  <si>
    <t>-1113220152</t>
  </si>
  <si>
    <t>Provedení doplňků izolace proti vodě textilií na ploše svislé S vrstva ochranná</t>
  </si>
  <si>
    <t>2,95*(4,5*2+40*2)</t>
  </si>
  <si>
    <t>0,55*1,4*4</t>
  </si>
  <si>
    <t>71</t>
  </si>
  <si>
    <t>69311172</t>
  </si>
  <si>
    <t>geotextilie PP 300g/m2</t>
  </si>
  <si>
    <t>742936666</t>
  </si>
  <si>
    <t>72</t>
  </si>
  <si>
    <t>711493111</t>
  </si>
  <si>
    <t>Izolace proti podpovrchové a tlakové vodě vodorovná těsnicí hmotou dvousložkovou na bázi cementu</t>
  </si>
  <si>
    <t>-416164582</t>
  </si>
  <si>
    <t>Izolace proti podpovrchové a tlakové vodě - ostatní na ploše vodorovné V dvousložkovou na bázi cementu</t>
  </si>
  <si>
    <t>4*39,5*1,15</t>
  </si>
  <si>
    <t>73</t>
  </si>
  <si>
    <t>711493121</t>
  </si>
  <si>
    <t>Izolace proti podpovrchové a tlakové vodě svislá těsnicí hmotou dvousložkovou na bázi cementu</t>
  </si>
  <si>
    <t>-1450283255</t>
  </si>
  <si>
    <t>Izolace proti podpovrchové a tlakové vodě - ostatní na ploše svislé S dvousložkovou na bázi cementu</t>
  </si>
  <si>
    <t>(0,55*0,6*4+2,55*(4*2+39,5*2))*1,2</t>
  </si>
  <si>
    <t>74</t>
  </si>
  <si>
    <t>998711101</t>
  </si>
  <si>
    <t>Přesun hmot tonážní pro izolace proti vodě, vlhkosti a plynům v objektech výšky do 6 m</t>
  </si>
  <si>
    <t>1894524679</t>
  </si>
  <si>
    <t>Přesun hmot pro izolace proti vodě, vlhkosti a plynům stanovený z hmotnosti přesunovaného materiálu vodorovná dopravní vzdálenost do 50 m v objektech výšky do 6 m</t>
  </si>
  <si>
    <t>VRN</t>
  </si>
  <si>
    <t>Vedlejší rozpočtové náklady</t>
  </si>
  <si>
    <t>VRN1</t>
  </si>
  <si>
    <t>Průzkumné, geodetické a projektové práce</t>
  </si>
  <si>
    <t>75</t>
  </si>
  <si>
    <t>012002000</t>
  </si>
  <si>
    <t>Geodetické práce</t>
  </si>
  <si>
    <t>1024</t>
  </si>
  <si>
    <t>997090982</t>
  </si>
  <si>
    <t>"náklady na vytyčení stavby a inženýrských sítí před výstavbou"</t>
  </si>
  <si>
    <t>"náklady na geodetické zaměření skutečného provedení stavby"</t>
  </si>
  <si>
    <t>76</t>
  </si>
  <si>
    <t>013244000</t>
  </si>
  <si>
    <t>Dokumentace pro provádění stavby</t>
  </si>
  <si>
    <t>-722543561</t>
  </si>
  <si>
    <t>77</t>
  </si>
  <si>
    <t>013254000</t>
  </si>
  <si>
    <t>Dokumentace skutečného provedení stavby</t>
  </si>
  <si>
    <t>-1102450892</t>
  </si>
  <si>
    <t>78</t>
  </si>
  <si>
    <t>013294000</t>
  </si>
  <si>
    <t>Ostatní dokumentace</t>
  </si>
  <si>
    <t>-2030898944</t>
  </si>
  <si>
    <t>"výrobní a dodavatelská dokumentace, fotodokumentace, vzorky výrobků atd."</t>
  </si>
  <si>
    <t>VRN3</t>
  </si>
  <si>
    <t>Zařízení staveniště</t>
  </si>
  <si>
    <t>79</t>
  </si>
  <si>
    <t>030001000</t>
  </si>
  <si>
    <t>1532752001</t>
  </si>
  <si>
    <t>"náklady na zařízení staveniště, spotřebu energií atd."</t>
  </si>
  <si>
    <t>VRN4</t>
  </si>
  <si>
    <t>Inženýrská činnost</t>
  </si>
  <si>
    <t>80</t>
  </si>
  <si>
    <t>041403000</t>
  </si>
  <si>
    <t>Koordinátor BOZP na staveništi</t>
  </si>
  <si>
    <t>-206556090</t>
  </si>
  <si>
    <t>81</t>
  </si>
  <si>
    <t>042503000</t>
  </si>
  <si>
    <t>Plán BOZP na staveništi</t>
  </si>
  <si>
    <t>236426624</t>
  </si>
  <si>
    <t>82</t>
  </si>
  <si>
    <t>043103000</t>
  </si>
  <si>
    <t>Zkoušky bez rozlišení</t>
  </si>
  <si>
    <t>-108713188</t>
  </si>
  <si>
    <t>"veškeré potřebné zkoušky a revize"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</si>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</sst>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7" t="s">
        <v>6</v>
      </c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73" t="s">
        <v>15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R5" s="21"/>
      <c r="BE5" s="270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75" t="s">
        <v>18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R6" s="21"/>
      <c r="BE6" s="271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71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71"/>
      <c r="BS8" s="18" t="s">
        <v>7</v>
      </c>
    </row>
    <row r="9" spans="2:71" s="1" customFormat="1" ht="14.45" customHeight="1">
      <c r="B9" s="21"/>
      <c r="AR9" s="21"/>
      <c r="BE9" s="271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71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271"/>
      <c r="BS11" s="18" t="s">
        <v>7</v>
      </c>
    </row>
    <row r="12" spans="2:71" s="1" customFormat="1" ht="6.95" customHeight="1">
      <c r="B12" s="21"/>
      <c r="AR12" s="21"/>
      <c r="BE12" s="271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71"/>
      <c r="BS13" s="18" t="s">
        <v>7</v>
      </c>
    </row>
    <row r="14" spans="2:71" ht="12.75">
      <c r="B14" s="21"/>
      <c r="E14" s="276" t="s">
        <v>30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28</v>
      </c>
      <c r="AN14" s="30" t="s">
        <v>30</v>
      </c>
      <c r="AR14" s="21"/>
      <c r="BE14" s="271"/>
      <c r="BS14" s="18" t="s">
        <v>7</v>
      </c>
    </row>
    <row r="15" spans="2:71" s="1" customFormat="1" ht="6.95" customHeight="1">
      <c r="B15" s="21"/>
      <c r="AR15" s="21"/>
      <c r="BE15" s="271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71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271"/>
      <c r="BS17" s="18" t="s">
        <v>33</v>
      </c>
    </row>
    <row r="18" spans="2:71" s="1" customFormat="1" ht="6.95" customHeight="1">
      <c r="B18" s="21"/>
      <c r="AR18" s="21"/>
      <c r="BE18" s="271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71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271"/>
      <c r="BS20" s="18" t="s">
        <v>33</v>
      </c>
    </row>
    <row r="21" spans="2:57" s="1" customFormat="1" ht="6.95" customHeight="1">
      <c r="B21" s="21"/>
      <c r="AR21" s="21"/>
      <c r="BE21" s="271"/>
    </row>
    <row r="22" spans="2:57" s="1" customFormat="1" ht="12" customHeight="1">
      <c r="B22" s="21"/>
      <c r="D22" s="28" t="s">
        <v>36</v>
      </c>
      <c r="AR22" s="21"/>
      <c r="BE22" s="271"/>
    </row>
    <row r="23" spans="2:57" s="1" customFormat="1" ht="47.25" customHeight="1">
      <c r="B23" s="21"/>
      <c r="E23" s="278" t="s">
        <v>37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21"/>
      <c r="BE23" s="271"/>
    </row>
    <row r="24" spans="2:57" s="1" customFormat="1" ht="6.95" customHeight="1">
      <c r="B24" s="21"/>
      <c r="AR24" s="21"/>
      <c r="BE24" s="271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1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9">
        <f>ROUND(AG54,2)</f>
        <v>0</v>
      </c>
      <c r="AL26" s="280"/>
      <c r="AM26" s="280"/>
      <c r="AN26" s="280"/>
      <c r="AO26" s="280"/>
      <c r="AP26" s="33"/>
      <c r="AQ26" s="33"/>
      <c r="AR26" s="34"/>
      <c r="BE26" s="271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1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1" t="s">
        <v>39</v>
      </c>
      <c r="M28" s="281"/>
      <c r="N28" s="281"/>
      <c r="O28" s="281"/>
      <c r="P28" s="281"/>
      <c r="Q28" s="33"/>
      <c r="R28" s="33"/>
      <c r="S28" s="33"/>
      <c r="T28" s="33"/>
      <c r="U28" s="33"/>
      <c r="V28" s="33"/>
      <c r="W28" s="281" t="s">
        <v>40</v>
      </c>
      <c r="X28" s="281"/>
      <c r="Y28" s="281"/>
      <c r="Z28" s="281"/>
      <c r="AA28" s="281"/>
      <c r="AB28" s="281"/>
      <c r="AC28" s="281"/>
      <c r="AD28" s="281"/>
      <c r="AE28" s="281"/>
      <c r="AF28" s="33"/>
      <c r="AG28" s="33"/>
      <c r="AH28" s="33"/>
      <c r="AI28" s="33"/>
      <c r="AJ28" s="33"/>
      <c r="AK28" s="281" t="s">
        <v>41</v>
      </c>
      <c r="AL28" s="281"/>
      <c r="AM28" s="281"/>
      <c r="AN28" s="281"/>
      <c r="AO28" s="281"/>
      <c r="AP28" s="33"/>
      <c r="AQ28" s="33"/>
      <c r="AR28" s="34"/>
      <c r="BE28" s="271"/>
    </row>
    <row r="29" spans="2:57" s="3" customFormat="1" ht="14.45" customHeight="1">
      <c r="B29" s="38"/>
      <c r="D29" s="28" t="s">
        <v>42</v>
      </c>
      <c r="F29" s="28" t="s">
        <v>43</v>
      </c>
      <c r="L29" s="284">
        <v>0.21</v>
      </c>
      <c r="M29" s="283"/>
      <c r="N29" s="283"/>
      <c r="O29" s="283"/>
      <c r="P29" s="283"/>
      <c r="W29" s="282">
        <f>ROUND(AZ54,2)</f>
        <v>0</v>
      </c>
      <c r="X29" s="283"/>
      <c r="Y29" s="283"/>
      <c r="Z29" s="283"/>
      <c r="AA29" s="283"/>
      <c r="AB29" s="283"/>
      <c r="AC29" s="283"/>
      <c r="AD29" s="283"/>
      <c r="AE29" s="283"/>
      <c r="AK29" s="282">
        <f>ROUND(AV54,2)</f>
        <v>0</v>
      </c>
      <c r="AL29" s="283"/>
      <c r="AM29" s="283"/>
      <c r="AN29" s="283"/>
      <c r="AO29" s="283"/>
      <c r="AR29" s="38"/>
      <c r="BE29" s="272"/>
    </row>
    <row r="30" spans="2:57" s="3" customFormat="1" ht="14.45" customHeight="1">
      <c r="B30" s="38"/>
      <c r="F30" s="28" t="s">
        <v>44</v>
      </c>
      <c r="L30" s="284">
        <v>0.15</v>
      </c>
      <c r="M30" s="283"/>
      <c r="N30" s="283"/>
      <c r="O30" s="283"/>
      <c r="P30" s="283"/>
      <c r="W30" s="282">
        <f>ROUND(BA54,2)</f>
        <v>0</v>
      </c>
      <c r="X30" s="283"/>
      <c r="Y30" s="283"/>
      <c r="Z30" s="283"/>
      <c r="AA30" s="283"/>
      <c r="AB30" s="283"/>
      <c r="AC30" s="283"/>
      <c r="AD30" s="283"/>
      <c r="AE30" s="283"/>
      <c r="AK30" s="282">
        <f>ROUND(AW54,2)</f>
        <v>0</v>
      </c>
      <c r="AL30" s="283"/>
      <c r="AM30" s="283"/>
      <c r="AN30" s="283"/>
      <c r="AO30" s="283"/>
      <c r="AR30" s="38"/>
      <c r="BE30" s="272"/>
    </row>
    <row r="31" spans="2:57" s="3" customFormat="1" ht="14.45" customHeight="1" hidden="1">
      <c r="B31" s="38"/>
      <c r="F31" s="28" t="s">
        <v>45</v>
      </c>
      <c r="L31" s="284">
        <v>0.21</v>
      </c>
      <c r="M31" s="283"/>
      <c r="N31" s="283"/>
      <c r="O31" s="283"/>
      <c r="P31" s="283"/>
      <c r="W31" s="282">
        <f>ROUND(BB54,2)</f>
        <v>0</v>
      </c>
      <c r="X31" s="283"/>
      <c r="Y31" s="283"/>
      <c r="Z31" s="283"/>
      <c r="AA31" s="283"/>
      <c r="AB31" s="283"/>
      <c r="AC31" s="283"/>
      <c r="AD31" s="283"/>
      <c r="AE31" s="283"/>
      <c r="AK31" s="282">
        <v>0</v>
      </c>
      <c r="AL31" s="283"/>
      <c r="AM31" s="283"/>
      <c r="AN31" s="283"/>
      <c r="AO31" s="283"/>
      <c r="AR31" s="38"/>
      <c r="BE31" s="272"/>
    </row>
    <row r="32" spans="2:57" s="3" customFormat="1" ht="14.45" customHeight="1" hidden="1">
      <c r="B32" s="38"/>
      <c r="F32" s="28" t="s">
        <v>46</v>
      </c>
      <c r="L32" s="284">
        <v>0.15</v>
      </c>
      <c r="M32" s="283"/>
      <c r="N32" s="283"/>
      <c r="O32" s="283"/>
      <c r="P32" s="283"/>
      <c r="W32" s="282">
        <f>ROUND(BC54,2)</f>
        <v>0</v>
      </c>
      <c r="X32" s="283"/>
      <c r="Y32" s="283"/>
      <c r="Z32" s="283"/>
      <c r="AA32" s="283"/>
      <c r="AB32" s="283"/>
      <c r="AC32" s="283"/>
      <c r="AD32" s="283"/>
      <c r="AE32" s="283"/>
      <c r="AK32" s="282">
        <v>0</v>
      </c>
      <c r="AL32" s="283"/>
      <c r="AM32" s="283"/>
      <c r="AN32" s="283"/>
      <c r="AO32" s="283"/>
      <c r="AR32" s="38"/>
      <c r="BE32" s="272"/>
    </row>
    <row r="33" spans="2:44" s="3" customFormat="1" ht="14.45" customHeight="1" hidden="1">
      <c r="B33" s="38"/>
      <c r="F33" s="28" t="s">
        <v>47</v>
      </c>
      <c r="L33" s="284">
        <v>0</v>
      </c>
      <c r="M33" s="283"/>
      <c r="N33" s="283"/>
      <c r="O33" s="283"/>
      <c r="P33" s="283"/>
      <c r="W33" s="282">
        <f>ROUND(BD54,2)</f>
        <v>0</v>
      </c>
      <c r="X33" s="283"/>
      <c r="Y33" s="283"/>
      <c r="Z33" s="283"/>
      <c r="AA33" s="283"/>
      <c r="AB33" s="283"/>
      <c r="AC33" s="283"/>
      <c r="AD33" s="283"/>
      <c r="AE33" s="283"/>
      <c r="AK33" s="282">
        <v>0</v>
      </c>
      <c r="AL33" s="283"/>
      <c r="AM33" s="283"/>
      <c r="AN33" s="283"/>
      <c r="AO33" s="283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85" t="s">
        <v>50</v>
      </c>
      <c r="Y35" s="286"/>
      <c r="Z35" s="286"/>
      <c r="AA35" s="286"/>
      <c r="AB35" s="286"/>
      <c r="AC35" s="41"/>
      <c r="AD35" s="41"/>
      <c r="AE35" s="41"/>
      <c r="AF35" s="41"/>
      <c r="AG35" s="41"/>
      <c r="AH35" s="41"/>
      <c r="AI35" s="41"/>
      <c r="AJ35" s="41"/>
      <c r="AK35" s="287">
        <f>SUM(AK26:AK33)</f>
        <v>0</v>
      </c>
      <c r="AL35" s="286"/>
      <c r="AM35" s="286"/>
      <c r="AN35" s="286"/>
      <c r="AO35" s="288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2021/018</v>
      </c>
      <c r="AR44" s="47"/>
    </row>
    <row r="45" spans="2:44" s="5" customFormat="1" ht="36.95" customHeight="1">
      <c r="B45" s="48"/>
      <c r="C45" s="49" t="s">
        <v>17</v>
      </c>
      <c r="L45" s="289" t="str">
        <f>K6</f>
        <v>Regionální centrum pro nakládání s odpady - kompostárna</v>
      </c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91" t="str">
        <f>IF(AN8="","",AN8)</f>
        <v>12. 4. 2021</v>
      </c>
      <c r="AN47" s="291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Město Česká Třebová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92" t="str">
        <f>IF(E17="","",E17)</f>
        <v>RPS Ostrava</v>
      </c>
      <c r="AN49" s="293"/>
      <c r="AO49" s="293"/>
      <c r="AP49" s="293"/>
      <c r="AQ49" s="33"/>
      <c r="AR49" s="34"/>
      <c r="AS49" s="294" t="s">
        <v>52</v>
      </c>
      <c r="AT49" s="295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92" t="str">
        <f>IF(E20="","",E20)</f>
        <v>Jindřich Jansa</v>
      </c>
      <c r="AN50" s="293"/>
      <c r="AO50" s="293"/>
      <c r="AP50" s="293"/>
      <c r="AQ50" s="33"/>
      <c r="AR50" s="34"/>
      <c r="AS50" s="296"/>
      <c r="AT50" s="297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6"/>
      <c r="AT51" s="297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98" t="s">
        <v>53</v>
      </c>
      <c r="D52" s="299"/>
      <c r="E52" s="299"/>
      <c r="F52" s="299"/>
      <c r="G52" s="299"/>
      <c r="H52" s="56"/>
      <c r="I52" s="300" t="s">
        <v>54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1" t="s">
        <v>55</v>
      </c>
      <c r="AH52" s="299"/>
      <c r="AI52" s="299"/>
      <c r="AJ52" s="299"/>
      <c r="AK52" s="299"/>
      <c r="AL52" s="299"/>
      <c r="AM52" s="299"/>
      <c r="AN52" s="300" t="s">
        <v>56</v>
      </c>
      <c r="AO52" s="299"/>
      <c r="AP52" s="299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05">
        <f>ROUND(AG55,2)</f>
        <v>0</v>
      </c>
      <c r="AH54" s="305"/>
      <c r="AI54" s="305"/>
      <c r="AJ54" s="305"/>
      <c r="AK54" s="305"/>
      <c r="AL54" s="305"/>
      <c r="AM54" s="305"/>
      <c r="AN54" s="306">
        <f>SUM(AG54,AT54)</f>
        <v>0</v>
      </c>
      <c r="AO54" s="306"/>
      <c r="AP54" s="306"/>
      <c r="AQ54" s="68" t="s">
        <v>3</v>
      </c>
      <c r="AR54" s="64"/>
      <c r="AS54" s="69">
        <f>ROUND(AS55,2)</f>
        <v>0</v>
      </c>
      <c r="AT54" s="70">
        <f>ROUND(SUM(AV54:AW54),2)</f>
        <v>0</v>
      </c>
      <c r="AU54" s="71">
        <f>ROUND(AU55,5)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0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>
      <c r="A55" s="75" t="s">
        <v>76</v>
      </c>
      <c r="B55" s="76"/>
      <c r="C55" s="77"/>
      <c r="D55" s="304" t="s">
        <v>77</v>
      </c>
      <c r="E55" s="304"/>
      <c r="F55" s="304"/>
      <c r="G55" s="304"/>
      <c r="H55" s="304"/>
      <c r="I55" s="78"/>
      <c r="J55" s="304" t="s">
        <v>78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2">
        <f>'04 - Výluhové vody'!J30</f>
        <v>0</v>
      </c>
      <c r="AH55" s="303"/>
      <c r="AI55" s="303"/>
      <c r="AJ55" s="303"/>
      <c r="AK55" s="303"/>
      <c r="AL55" s="303"/>
      <c r="AM55" s="303"/>
      <c r="AN55" s="302">
        <f>SUM(AG55,AT55)</f>
        <v>0</v>
      </c>
      <c r="AO55" s="303"/>
      <c r="AP55" s="303"/>
      <c r="AQ55" s="79" t="s">
        <v>79</v>
      </c>
      <c r="AR55" s="76"/>
      <c r="AS55" s="80">
        <v>0</v>
      </c>
      <c r="AT55" s="81">
        <f>ROUND(SUM(AV55:AW55),2)</f>
        <v>0</v>
      </c>
      <c r="AU55" s="82">
        <f>'04 - Výluhové vody'!P93</f>
        <v>0</v>
      </c>
      <c r="AV55" s="81">
        <f>'04 - Výluhové vody'!J33</f>
        <v>0</v>
      </c>
      <c r="AW55" s="81">
        <f>'04 - Výluhové vody'!J34</f>
        <v>0</v>
      </c>
      <c r="AX55" s="81">
        <f>'04 - Výluhové vody'!J35</f>
        <v>0</v>
      </c>
      <c r="AY55" s="81">
        <f>'04 - Výluhové vody'!J36</f>
        <v>0</v>
      </c>
      <c r="AZ55" s="81">
        <f>'04 - Výluhové vody'!F33</f>
        <v>0</v>
      </c>
      <c r="BA55" s="81">
        <f>'04 - Výluhové vody'!F34</f>
        <v>0</v>
      </c>
      <c r="BB55" s="81">
        <f>'04 - Výluhové vody'!F35</f>
        <v>0</v>
      </c>
      <c r="BC55" s="81">
        <f>'04 - Výluhové vody'!F36</f>
        <v>0</v>
      </c>
      <c r="BD55" s="83">
        <f>'04 - Výluhové vody'!F37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57" s="2" customFormat="1" ht="30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4 - Výluhové vo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 t="s">
        <v>6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83</v>
      </c>
      <c r="L4" s="21"/>
      <c r="M4" s="85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08" t="str">
        <f>'Rekapitulace stavby'!K6</f>
        <v>Regionální centrum pro nakládání s odpady - kompostárna</v>
      </c>
      <c r="F7" s="309"/>
      <c r="G7" s="309"/>
      <c r="H7" s="309"/>
      <c r="L7" s="21"/>
    </row>
    <row r="8" spans="1:31" s="2" customFormat="1" ht="12" customHeight="1">
      <c r="A8" s="33"/>
      <c r="B8" s="34"/>
      <c r="C8" s="33"/>
      <c r="D8" s="28" t="s">
        <v>84</v>
      </c>
      <c r="E8" s="33"/>
      <c r="F8" s="33"/>
      <c r="G8" s="33"/>
      <c r="H8" s="33"/>
      <c r="I8" s="33"/>
      <c r="J8" s="33"/>
      <c r="K8" s="33"/>
      <c r="L8" s="8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89" t="s">
        <v>85</v>
      </c>
      <c r="F9" s="310"/>
      <c r="G9" s="310"/>
      <c r="H9" s="310"/>
      <c r="I9" s="33"/>
      <c r="J9" s="33"/>
      <c r="K9" s="33"/>
      <c r="L9" s="8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8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8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12. 4. 2021</v>
      </c>
      <c r="K12" s="33"/>
      <c r="L12" s="8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8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8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8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8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8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1" t="str">
        <f>'Rekapitulace stavby'!E14</f>
        <v>Vyplň údaj</v>
      </c>
      <c r="F18" s="273"/>
      <c r="G18" s="273"/>
      <c r="H18" s="273"/>
      <c r="I18" s="28" t="s">
        <v>28</v>
      </c>
      <c r="J18" s="29" t="str">
        <f>'Rekapitulace stavby'!AN14</f>
        <v>Vyplň údaj</v>
      </c>
      <c r="K18" s="33"/>
      <c r="L18" s="8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8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8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8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8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8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8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8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8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87"/>
      <c r="B27" s="88"/>
      <c r="C27" s="87"/>
      <c r="D27" s="87"/>
      <c r="E27" s="278" t="s">
        <v>3</v>
      </c>
      <c r="F27" s="278"/>
      <c r="G27" s="278"/>
      <c r="H27" s="278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8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0" t="s">
        <v>38</v>
      </c>
      <c r="E30" s="33"/>
      <c r="F30" s="33"/>
      <c r="G30" s="33"/>
      <c r="H30" s="33"/>
      <c r="I30" s="33"/>
      <c r="J30" s="67">
        <f>ROUND(J93,2)</f>
        <v>0</v>
      </c>
      <c r="K30" s="33"/>
      <c r="L30" s="8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8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8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1" t="s">
        <v>42</v>
      </c>
      <c r="E33" s="28" t="s">
        <v>43</v>
      </c>
      <c r="F33" s="92">
        <f>ROUND((SUM(BE93:BE496)),2)</f>
        <v>0</v>
      </c>
      <c r="G33" s="33"/>
      <c r="H33" s="33"/>
      <c r="I33" s="93">
        <v>0.21</v>
      </c>
      <c r="J33" s="92">
        <f>ROUND(((SUM(BE93:BE496))*I33),2)</f>
        <v>0</v>
      </c>
      <c r="K33" s="33"/>
      <c r="L33" s="8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2">
        <f>ROUND((SUM(BF93:BF496)),2)</f>
        <v>0</v>
      </c>
      <c r="G34" s="33"/>
      <c r="H34" s="33"/>
      <c r="I34" s="93">
        <v>0.15</v>
      </c>
      <c r="J34" s="92">
        <f>ROUND(((SUM(BF93:BF496))*I34),2)</f>
        <v>0</v>
      </c>
      <c r="K34" s="33"/>
      <c r="L34" s="8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2">
        <f>ROUND((SUM(BG93:BG496)),2)</f>
        <v>0</v>
      </c>
      <c r="G35" s="33"/>
      <c r="H35" s="33"/>
      <c r="I35" s="93">
        <v>0.21</v>
      </c>
      <c r="J35" s="92">
        <f>0</f>
        <v>0</v>
      </c>
      <c r="K35" s="33"/>
      <c r="L35" s="8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2">
        <f>ROUND((SUM(BH93:BH496)),2)</f>
        <v>0</v>
      </c>
      <c r="G36" s="33"/>
      <c r="H36" s="33"/>
      <c r="I36" s="93">
        <v>0.15</v>
      </c>
      <c r="J36" s="92">
        <f>0</f>
        <v>0</v>
      </c>
      <c r="K36" s="33"/>
      <c r="L36" s="8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2">
        <f>ROUND((SUM(BI93:BI496)),2)</f>
        <v>0</v>
      </c>
      <c r="G37" s="33"/>
      <c r="H37" s="33"/>
      <c r="I37" s="93">
        <v>0</v>
      </c>
      <c r="J37" s="92">
        <f>0</f>
        <v>0</v>
      </c>
      <c r="K37" s="33"/>
      <c r="L37" s="8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8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4"/>
      <c r="D39" s="95" t="s">
        <v>48</v>
      </c>
      <c r="E39" s="56"/>
      <c r="F39" s="56"/>
      <c r="G39" s="96" t="s">
        <v>49</v>
      </c>
      <c r="H39" s="97" t="s">
        <v>50</v>
      </c>
      <c r="I39" s="56"/>
      <c r="J39" s="98">
        <f>SUM(J30:J37)</f>
        <v>0</v>
      </c>
      <c r="K39" s="99"/>
      <c r="L39" s="8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8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8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3"/>
      <c r="E45" s="33"/>
      <c r="F45" s="33"/>
      <c r="G45" s="33"/>
      <c r="H45" s="33"/>
      <c r="I45" s="33"/>
      <c r="J45" s="33"/>
      <c r="K45" s="33"/>
      <c r="L45" s="86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86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86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08" t="str">
        <f>E7</f>
        <v>Regionální centrum pro nakládání s odpady - kompostárna</v>
      </c>
      <c r="F48" s="309"/>
      <c r="G48" s="309"/>
      <c r="H48" s="309"/>
      <c r="I48" s="33"/>
      <c r="J48" s="33"/>
      <c r="K48" s="33"/>
      <c r="L48" s="86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84</v>
      </c>
      <c r="D49" s="33"/>
      <c r="E49" s="33"/>
      <c r="F49" s="33"/>
      <c r="G49" s="33"/>
      <c r="H49" s="33"/>
      <c r="I49" s="33"/>
      <c r="J49" s="33"/>
      <c r="K49" s="33"/>
      <c r="L49" s="86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89" t="str">
        <f>E9</f>
        <v>04 - Výluhové vody</v>
      </c>
      <c r="F50" s="310"/>
      <c r="G50" s="310"/>
      <c r="H50" s="310"/>
      <c r="I50" s="33"/>
      <c r="J50" s="33"/>
      <c r="K50" s="33"/>
      <c r="L50" s="86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86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12. 4. 2021</v>
      </c>
      <c r="K52" s="33"/>
      <c r="L52" s="86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86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Město Česká Třebová</v>
      </c>
      <c r="G54" s="33"/>
      <c r="H54" s="33"/>
      <c r="I54" s="28" t="s">
        <v>31</v>
      </c>
      <c r="J54" s="31" t="str">
        <f>E21</f>
        <v>RPS Ostrava</v>
      </c>
      <c r="K54" s="33"/>
      <c r="L54" s="86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Jindřich Jansa</v>
      </c>
      <c r="K55" s="33"/>
      <c r="L55" s="86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86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0" t="s">
        <v>87</v>
      </c>
      <c r="D57" s="94"/>
      <c r="E57" s="94"/>
      <c r="F57" s="94"/>
      <c r="G57" s="94"/>
      <c r="H57" s="94"/>
      <c r="I57" s="94"/>
      <c r="J57" s="101" t="s">
        <v>88</v>
      </c>
      <c r="K57" s="94"/>
      <c r="L57" s="86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86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2" t="s">
        <v>70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86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89</v>
      </c>
    </row>
    <row r="60" spans="2:12" s="9" customFormat="1" ht="24.95" customHeight="1">
      <c r="B60" s="103"/>
      <c r="D60" s="104" t="s">
        <v>90</v>
      </c>
      <c r="E60" s="105"/>
      <c r="F60" s="105"/>
      <c r="G60" s="105"/>
      <c r="H60" s="105"/>
      <c r="I60" s="105"/>
      <c r="J60" s="106">
        <f>J94</f>
        <v>0</v>
      </c>
      <c r="L60" s="103"/>
    </row>
    <row r="61" spans="2:12" s="10" customFormat="1" ht="19.9" customHeight="1">
      <c r="B61" s="107"/>
      <c r="D61" s="108" t="s">
        <v>91</v>
      </c>
      <c r="E61" s="109"/>
      <c r="F61" s="109"/>
      <c r="G61" s="109"/>
      <c r="H61" s="109"/>
      <c r="I61" s="109"/>
      <c r="J61" s="110">
        <f>J95</f>
        <v>0</v>
      </c>
      <c r="L61" s="107"/>
    </row>
    <row r="62" spans="2:12" s="10" customFormat="1" ht="19.9" customHeight="1">
      <c r="B62" s="107"/>
      <c r="D62" s="108" t="s">
        <v>92</v>
      </c>
      <c r="E62" s="109"/>
      <c r="F62" s="109"/>
      <c r="G62" s="109"/>
      <c r="H62" s="109"/>
      <c r="I62" s="109"/>
      <c r="J62" s="110">
        <f>J162</f>
        <v>0</v>
      </c>
      <c r="L62" s="107"/>
    </row>
    <row r="63" spans="2:12" s="10" customFormat="1" ht="19.9" customHeight="1">
      <c r="B63" s="107"/>
      <c r="D63" s="108" t="s">
        <v>93</v>
      </c>
      <c r="E63" s="109"/>
      <c r="F63" s="109"/>
      <c r="G63" s="109"/>
      <c r="H63" s="109"/>
      <c r="I63" s="109"/>
      <c r="J63" s="110">
        <f>J191</f>
        <v>0</v>
      </c>
      <c r="L63" s="107"/>
    </row>
    <row r="64" spans="2:12" s="10" customFormat="1" ht="19.9" customHeight="1">
      <c r="B64" s="107"/>
      <c r="D64" s="108" t="s">
        <v>94</v>
      </c>
      <c r="E64" s="109"/>
      <c r="F64" s="109"/>
      <c r="G64" s="109"/>
      <c r="H64" s="109"/>
      <c r="I64" s="109"/>
      <c r="J64" s="110">
        <f>J212</f>
        <v>0</v>
      </c>
      <c r="L64" s="107"/>
    </row>
    <row r="65" spans="2:12" s="10" customFormat="1" ht="19.9" customHeight="1">
      <c r="B65" s="107"/>
      <c r="D65" s="108" t="s">
        <v>95</v>
      </c>
      <c r="E65" s="109"/>
      <c r="F65" s="109"/>
      <c r="G65" s="109"/>
      <c r="H65" s="109"/>
      <c r="I65" s="109"/>
      <c r="J65" s="110">
        <f>J243</f>
        <v>0</v>
      </c>
      <c r="L65" s="107"/>
    </row>
    <row r="66" spans="2:12" s="10" customFormat="1" ht="19.9" customHeight="1">
      <c r="B66" s="107"/>
      <c r="D66" s="108" t="s">
        <v>96</v>
      </c>
      <c r="E66" s="109"/>
      <c r="F66" s="109"/>
      <c r="G66" s="109"/>
      <c r="H66" s="109"/>
      <c r="I66" s="109"/>
      <c r="J66" s="110">
        <f>J377</f>
        <v>0</v>
      </c>
      <c r="L66" s="107"/>
    </row>
    <row r="67" spans="2:12" s="10" customFormat="1" ht="19.9" customHeight="1">
      <c r="B67" s="107"/>
      <c r="D67" s="108" t="s">
        <v>97</v>
      </c>
      <c r="E67" s="109"/>
      <c r="F67" s="109"/>
      <c r="G67" s="109"/>
      <c r="H67" s="109"/>
      <c r="I67" s="109"/>
      <c r="J67" s="110">
        <f>J418</f>
        <v>0</v>
      </c>
      <c r="L67" s="107"/>
    </row>
    <row r="68" spans="2:12" s="9" customFormat="1" ht="24.95" customHeight="1">
      <c r="B68" s="103"/>
      <c r="D68" s="104" t="s">
        <v>98</v>
      </c>
      <c r="E68" s="105"/>
      <c r="F68" s="105"/>
      <c r="G68" s="105"/>
      <c r="H68" s="105"/>
      <c r="I68" s="105"/>
      <c r="J68" s="106">
        <f>J421</f>
        <v>0</v>
      </c>
      <c r="L68" s="103"/>
    </row>
    <row r="69" spans="2:12" s="10" customFormat="1" ht="19.9" customHeight="1">
      <c r="B69" s="107"/>
      <c r="D69" s="108" t="s">
        <v>99</v>
      </c>
      <c r="E69" s="109"/>
      <c r="F69" s="109"/>
      <c r="G69" s="109"/>
      <c r="H69" s="109"/>
      <c r="I69" s="109"/>
      <c r="J69" s="110">
        <f>J422</f>
        <v>0</v>
      </c>
      <c r="L69" s="107"/>
    </row>
    <row r="70" spans="2:12" s="9" customFormat="1" ht="24.95" customHeight="1">
      <c r="B70" s="103"/>
      <c r="D70" s="104" t="s">
        <v>100</v>
      </c>
      <c r="E70" s="105"/>
      <c r="F70" s="105"/>
      <c r="G70" s="105"/>
      <c r="H70" s="105"/>
      <c r="I70" s="105"/>
      <c r="J70" s="106">
        <f>J464</f>
        <v>0</v>
      </c>
      <c r="L70" s="103"/>
    </row>
    <row r="71" spans="2:12" s="10" customFormat="1" ht="19.9" customHeight="1">
      <c r="B71" s="107"/>
      <c r="D71" s="108" t="s">
        <v>101</v>
      </c>
      <c r="E71" s="109"/>
      <c r="F71" s="109"/>
      <c r="G71" s="109"/>
      <c r="H71" s="109"/>
      <c r="I71" s="109"/>
      <c r="J71" s="110">
        <f>J465</f>
        <v>0</v>
      </c>
      <c r="L71" s="107"/>
    </row>
    <row r="72" spans="2:12" s="10" customFormat="1" ht="19.9" customHeight="1">
      <c r="B72" s="107"/>
      <c r="D72" s="108" t="s">
        <v>102</v>
      </c>
      <c r="E72" s="109"/>
      <c r="F72" s="109"/>
      <c r="G72" s="109"/>
      <c r="H72" s="109"/>
      <c r="I72" s="109"/>
      <c r="J72" s="110">
        <f>J481</f>
        <v>0</v>
      </c>
      <c r="L72" s="107"/>
    </row>
    <row r="73" spans="2:12" s="10" customFormat="1" ht="19.9" customHeight="1">
      <c r="B73" s="107"/>
      <c r="D73" s="108" t="s">
        <v>103</v>
      </c>
      <c r="E73" s="109"/>
      <c r="F73" s="109"/>
      <c r="G73" s="109"/>
      <c r="H73" s="109"/>
      <c r="I73" s="109"/>
      <c r="J73" s="110">
        <f>J487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86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86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86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104</v>
      </c>
      <c r="D80" s="33"/>
      <c r="E80" s="33"/>
      <c r="F80" s="33"/>
      <c r="G80" s="33"/>
      <c r="H80" s="33"/>
      <c r="I80" s="33"/>
      <c r="J80" s="33"/>
      <c r="K80" s="33"/>
      <c r="L80" s="86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8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8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08" t="str">
        <f>E7</f>
        <v>Regionální centrum pro nakládání s odpady - kompostárna</v>
      </c>
      <c r="F83" s="309"/>
      <c r="G83" s="309"/>
      <c r="H83" s="309"/>
      <c r="I83" s="33"/>
      <c r="J83" s="33"/>
      <c r="K83" s="33"/>
      <c r="L83" s="8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84</v>
      </c>
      <c r="D84" s="33"/>
      <c r="E84" s="33"/>
      <c r="F84" s="33"/>
      <c r="G84" s="33"/>
      <c r="H84" s="33"/>
      <c r="I84" s="33"/>
      <c r="J84" s="33"/>
      <c r="K84" s="33"/>
      <c r="L84" s="8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9" t="str">
        <f>E9</f>
        <v>04 - Výluhové vody</v>
      </c>
      <c r="F85" s="310"/>
      <c r="G85" s="310"/>
      <c r="H85" s="310"/>
      <c r="I85" s="33"/>
      <c r="J85" s="33"/>
      <c r="K85" s="33"/>
      <c r="L85" s="8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8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21</v>
      </c>
      <c r="D87" s="33"/>
      <c r="E87" s="33"/>
      <c r="F87" s="26" t="str">
        <f>F12</f>
        <v xml:space="preserve"> </v>
      </c>
      <c r="G87" s="33"/>
      <c r="H87" s="33"/>
      <c r="I87" s="28" t="s">
        <v>23</v>
      </c>
      <c r="J87" s="51" t="str">
        <f>IF(J12="","",J12)</f>
        <v>12. 4. 2021</v>
      </c>
      <c r="K87" s="33"/>
      <c r="L87" s="8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8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25</v>
      </c>
      <c r="D89" s="33"/>
      <c r="E89" s="33"/>
      <c r="F89" s="26" t="str">
        <f>E15</f>
        <v>Město Česká Třebová</v>
      </c>
      <c r="G89" s="33"/>
      <c r="H89" s="33"/>
      <c r="I89" s="28" t="s">
        <v>31</v>
      </c>
      <c r="J89" s="31" t="str">
        <f>E21</f>
        <v>RPS Ostrava</v>
      </c>
      <c r="K89" s="33"/>
      <c r="L89" s="8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29</v>
      </c>
      <c r="D90" s="33"/>
      <c r="E90" s="33"/>
      <c r="F90" s="26" t="str">
        <f>IF(E18="","",E18)</f>
        <v>Vyplň údaj</v>
      </c>
      <c r="G90" s="33"/>
      <c r="H90" s="33"/>
      <c r="I90" s="28" t="s">
        <v>34</v>
      </c>
      <c r="J90" s="31" t="str">
        <f>E24</f>
        <v>Jindřich Jansa</v>
      </c>
      <c r="K90" s="33"/>
      <c r="L90" s="8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8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1"/>
      <c r="B92" s="112"/>
      <c r="C92" s="113" t="s">
        <v>105</v>
      </c>
      <c r="D92" s="114" t="s">
        <v>57</v>
      </c>
      <c r="E92" s="114" t="s">
        <v>53</v>
      </c>
      <c r="F92" s="114" t="s">
        <v>54</v>
      </c>
      <c r="G92" s="114" t="s">
        <v>106</v>
      </c>
      <c r="H92" s="114" t="s">
        <v>107</v>
      </c>
      <c r="I92" s="114" t="s">
        <v>108</v>
      </c>
      <c r="J92" s="114" t="s">
        <v>88</v>
      </c>
      <c r="K92" s="115" t="s">
        <v>109</v>
      </c>
      <c r="L92" s="116"/>
      <c r="M92" s="58" t="s">
        <v>3</v>
      </c>
      <c r="N92" s="59" t="s">
        <v>42</v>
      </c>
      <c r="O92" s="59" t="s">
        <v>110</v>
      </c>
      <c r="P92" s="59" t="s">
        <v>111</v>
      </c>
      <c r="Q92" s="59" t="s">
        <v>112</v>
      </c>
      <c r="R92" s="59" t="s">
        <v>113</v>
      </c>
      <c r="S92" s="59" t="s">
        <v>114</v>
      </c>
      <c r="T92" s="60" t="s">
        <v>115</v>
      </c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</row>
    <row r="93" spans="1:63" s="2" customFormat="1" ht="22.9" customHeight="1">
      <c r="A93" s="33"/>
      <c r="B93" s="34"/>
      <c r="C93" s="65" t="s">
        <v>116</v>
      </c>
      <c r="D93" s="33"/>
      <c r="E93" s="33"/>
      <c r="F93" s="33"/>
      <c r="G93" s="33"/>
      <c r="H93" s="33"/>
      <c r="I93" s="33"/>
      <c r="J93" s="117">
        <f>BK93</f>
        <v>0</v>
      </c>
      <c r="K93" s="33"/>
      <c r="L93" s="34"/>
      <c r="M93" s="61"/>
      <c r="N93" s="52"/>
      <c r="O93" s="62"/>
      <c r="P93" s="118">
        <f>P94+P421+P464</f>
        <v>0</v>
      </c>
      <c r="Q93" s="62"/>
      <c r="R93" s="118">
        <f>R94+R421+R464</f>
        <v>943.3825637999998</v>
      </c>
      <c r="S93" s="62"/>
      <c r="T93" s="119">
        <f>T94+T421+T464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71</v>
      </c>
      <c r="AU93" s="18" t="s">
        <v>89</v>
      </c>
      <c r="BK93" s="120">
        <f>BK94+BK421+BK464</f>
        <v>0</v>
      </c>
    </row>
    <row r="94" spans="2:63" s="12" customFormat="1" ht="25.9" customHeight="1">
      <c r="B94" s="121"/>
      <c r="D94" s="122" t="s">
        <v>71</v>
      </c>
      <c r="E94" s="123" t="s">
        <v>117</v>
      </c>
      <c r="F94" s="123" t="s">
        <v>118</v>
      </c>
      <c r="I94" s="124"/>
      <c r="J94" s="125">
        <f>BK94</f>
        <v>0</v>
      </c>
      <c r="L94" s="121"/>
      <c r="M94" s="126"/>
      <c r="N94" s="127"/>
      <c r="O94" s="127"/>
      <c r="P94" s="128">
        <f>P95+P162+P191+P212+P243+P377+P418</f>
        <v>0</v>
      </c>
      <c r="Q94" s="127"/>
      <c r="R94" s="128">
        <f>R95+R162+R191+R212+R243+R377+R418</f>
        <v>938.1019503999999</v>
      </c>
      <c r="S94" s="127"/>
      <c r="T94" s="129">
        <f>T95+T162+T191+T212+T243+T377+T418</f>
        <v>0</v>
      </c>
      <c r="AR94" s="122" t="s">
        <v>80</v>
      </c>
      <c r="AT94" s="130" t="s">
        <v>71</v>
      </c>
      <c r="AU94" s="130" t="s">
        <v>72</v>
      </c>
      <c r="AY94" s="122" t="s">
        <v>119</v>
      </c>
      <c r="BK94" s="131">
        <f>BK95+BK162+BK191+BK212+BK243+BK377+BK418</f>
        <v>0</v>
      </c>
    </row>
    <row r="95" spans="2:63" s="12" customFormat="1" ht="22.9" customHeight="1">
      <c r="B95" s="121"/>
      <c r="D95" s="122" t="s">
        <v>71</v>
      </c>
      <c r="E95" s="132" t="s">
        <v>80</v>
      </c>
      <c r="F95" s="132" t="s">
        <v>120</v>
      </c>
      <c r="I95" s="124"/>
      <c r="J95" s="133">
        <f>BK95</f>
        <v>0</v>
      </c>
      <c r="L95" s="121"/>
      <c r="M95" s="126"/>
      <c r="N95" s="127"/>
      <c r="O95" s="127"/>
      <c r="P95" s="128">
        <f>SUM(P96:P161)</f>
        <v>0</v>
      </c>
      <c r="Q95" s="127"/>
      <c r="R95" s="128">
        <f>SUM(R96:R161)</f>
        <v>4.389552</v>
      </c>
      <c r="S95" s="127"/>
      <c r="T95" s="129">
        <f>SUM(T96:T161)</f>
        <v>0</v>
      </c>
      <c r="AR95" s="122" t="s">
        <v>80</v>
      </c>
      <c r="AT95" s="130" t="s">
        <v>71</v>
      </c>
      <c r="AU95" s="130" t="s">
        <v>80</v>
      </c>
      <c r="AY95" s="122" t="s">
        <v>119</v>
      </c>
      <c r="BK95" s="131">
        <f>SUM(BK96:BK161)</f>
        <v>0</v>
      </c>
    </row>
    <row r="96" spans="1:65" s="2" customFormat="1" ht="14.45" customHeight="1">
      <c r="A96" s="33"/>
      <c r="B96" s="134"/>
      <c r="C96" s="135" t="s">
        <v>80</v>
      </c>
      <c r="D96" s="135" t="s">
        <v>121</v>
      </c>
      <c r="E96" s="136" t="s">
        <v>122</v>
      </c>
      <c r="F96" s="137" t="s">
        <v>123</v>
      </c>
      <c r="G96" s="138" t="s">
        <v>124</v>
      </c>
      <c r="H96" s="139">
        <v>150</v>
      </c>
      <c r="I96" s="140"/>
      <c r="J96" s="141">
        <f>ROUND(I96*H96,2)</f>
        <v>0</v>
      </c>
      <c r="K96" s="137" t="s">
        <v>125</v>
      </c>
      <c r="L96" s="34"/>
      <c r="M96" s="142" t="s">
        <v>3</v>
      </c>
      <c r="N96" s="143" t="s">
        <v>43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126</v>
      </c>
      <c r="AT96" s="146" t="s">
        <v>121</v>
      </c>
      <c r="AU96" s="146" t="s">
        <v>82</v>
      </c>
      <c r="AY96" s="18" t="s">
        <v>119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80</v>
      </c>
      <c r="BK96" s="147">
        <f>ROUND(I96*H96,2)</f>
        <v>0</v>
      </c>
      <c r="BL96" s="18" t="s">
        <v>126</v>
      </c>
      <c r="BM96" s="146" t="s">
        <v>127</v>
      </c>
    </row>
    <row r="97" spans="1:47" s="2" customFormat="1" ht="11.25">
      <c r="A97" s="33"/>
      <c r="B97" s="34"/>
      <c r="C97" s="33"/>
      <c r="D97" s="148" t="s">
        <v>128</v>
      </c>
      <c r="E97" s="33"/>
      <c r="F97" s="149" t="s">
        <v>129</v>
      </c>
      <c r="G97" s="33"/>
      <c r="H97" s="33"/>
      <c r="I97" s="150"/>
      <c r="J97" s="33"/>
      <c r="K97" s="33"/>
      <c r="L97" s="34"/>
      <c r="M97" s="151"/>
      <c r="N97" s="152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128</v>
      </c>
      <c r="AU97" s="18" t="s">
        <v>82</v>
      </c>
    </row>
    <row r="98" spans="1:65" s="2" customFormat="1" ht="14.45" customHeight="1">
      <c r="A98" s="33"/>
      <c r="B98" s="134"/>
      <c r="C98" s="135" t="s">
        <v>82</v>
      </c>
      <c r="D98" s="135" t="s">
        <v>121</v>
      </c>
      <c r="E98" s="136" t="s">
        <v>130</v>
      </c>
      <c r="F98" s="137" t="s">
        <v>131</v>
      </c>
      <c r="G98" s="138" t="s">
        <v>124</v>
      </c>
      <c r="H98" s="139">
        <v>1229.25</v>
      </c>
      <c r="I98" s="140"/>
      <c r="J98" s="141">
        <f>ROUND(I98*H98,2)</f>
        <v>0</v>
      </c>
      <c r="K98" s="137" t="s">
        <v>125</v>
      </c>
      <c r="L98" s="34"/>
      <c r="M98" s="142" t="s">
        <v>3</v>
      </c>
      <c r="N98" s="143" t="s">
        <v>43</v>
      </c>
      <c r="O98" s="54"/>
      <c r="P98" s="144">
        <f>O98*H98</f>
        <v>0</v>
      </c>
      <c r="Q98" s="144">
        <v>0</v>
      </c>
      <c r="R98" s="144">
        <f>Q98*H98</f>
        <v>0</v>
      </c>
      <c r="S98" s="144">
        <v>0</v>
      </c>
      <c r="T98" s="14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126</v>
      </c>
      <c r="AT98" s="146" t="s">
        <v>121</v>
      </c>
      <c r="AU98" s="146" t="s">
        <v>82</v>
      </c>
      <c r="AY98" s="18" t="s">
        <v>119</v>
      </c>
      <c r="BE98" s="147">
        <f>IF(N98="základní",J98,0)</f>
        <v>0</v>
      </c>
      <c r="BF98" s="147">
        <f>IF(N98="snížená",J98,0)</f>
        <v>0</v>
      </c>
      <c r="BG98" s="147">
        <f>IF(N98="zákl. přenesená",J98,0)</f>
        <v>0</v>
      </c>
      <c r="BH98" s="147">
        <f>IF(N98="sníž. přenesená",J98,0)</f>
        <v>0</v>
      </c>
      <c r="BI98" s="147">
        <f>IF(N98="nulová",J98,0)</f>
        <v>0</v>
      </c>
      <c r="BJ98" s="18" t="s">
        <v>80</v>
      </c>
      <c r="BK98" s="147">
        <f>ROUND(I98*H98,2)</f>
        <v>0</v>
      </c>
      <c r="BL98" s="18" t="s">
        <v>126</v>
      </c>
      <c r="BM98" s="146" t="s">
        <v>132</v>
      </c>
    </row>
    <row r="99" spans="1:47" s="2" customFormat="1" ht="19.5">
      <c r="A99" s="33"/>
      <c r="B99" s="34"/>
      <c r="C99" s="33"/>
      <c r="D99" s="148" t="s">
        <v>128</v>
      </c>
      <c r="E99" s="33"/>
      <c r="F99" s="149" t="s">
        <v>133</v>
      </c>
      <c r="G99" s="33"/>
      <c r="H99" s="33"/>
      <c r="I99" s="150"/>
      <c r="J99" s="33"/>
      <c r="K99" s="33"/>
      <c r="L99" s="34"/>
      <c r="M99" s="151"/>
      <c r="N99" s="152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128</v>
      </c>
      <c r="AU99" s="18" t="s">
        <v>82</v>
      </c>
    </row>
    <row r="100" spans="2:51" s="13" customFormat="1" ht="11.25">
      <c r="B100" s="153"/>
      <c r="D100" s="148" t="s">
        <v>134</v>
      </c>
      <c r="E100" s="154" t="s">
        <v>3</v>
      </c>
      <c r="F100" s="155" t="s">
        <v>135</v>
      </c>
      <c r="H100" s="154" t="s">
        <v>3</v>
      </c>
      <c r="I100" s="156"/>
      <c r="L100" s="153"/>
      <c r="M100" s="157"/>
      <c r="N100" s="158"/>
      <c r="O100" s="158"/>
      <c r="P100" s="158"/>
      <c r="Q100" s="158"/>
      <c r="R100" s="158"/>
      <c r="S100" s="158"/>
      <c r="T100" s="159"/>
      <c r="AT100" s="154" t="s">
        <v>134</v>
      </c>
      <c r="AU100" s="154" t="s">
        <v>82</v>
      </c>
      <c r="AV100" s="13" t="s">
        <v>80</v>
      </c>
      <c r="AW100" s="13" t="s">
        <v>33</v>
      </c>
      <c r="AX100" s="13" t="s">
        <v>72</v>
      </c>
      <c r="AY100" s="154" t="s">
        <v>119</v>
      </c>
    </row>
    <row r="101" spans="2:51" s="13" customFormat="1" ht="11.25">
      <c r="B101" s="153"/>
      <c r="D101" s="148" t="s">
        <v>134</v>
      </c>
      <c r="E101" s="154" t="s">
        <v>3</v>
      </c>
      <c r="F101" s="155" t="s">
        <v>136</v>
      </c>
      <c r="H101" s="154" t="s">
        <v>3</v>
      </c>
      <c r="I101" s="156"/>
      <c r="L101" s="153"/>
      <c r="M101" s="157"/>
      <c r="N101" s="158"/>
      <c r="O101" s="158"/>
      <c r="P101" s="158"/>
      <c r="Q101" s="158"/>
      <c r="R101" s="158"/>
      <c r="S101" s="158"/>
      <c r="T101" s="159"/>
      <c r="AT101" s="154" t="s">
        <v>134</v>
      </c>
      <c r="AU101" s="154" t="s">
        <v>82</v>
      </c>
      <c r="AV101" s="13" t="s">
        <v>80</v>
      </c>
      <c r="AW101" s="13" t="s">
        <v>33</v>
      </c>
      <c r="AX101" s="13" t="s">
        <v>72</v>
      </c>
      <c r="AY101" s="154" t="s">
        <v>119</v>
      </c>
    </row>
    <row r="102" spans="2:51" s="14" customFormat="1" ht="11.25">
      <c r="B102" s="160"/>
      <c r="D102" s="148" t="s">
        <v>134</v>
      </c>
      <c r="E102" s="161" t="s">
        <v>3</v>
      </c>
      <c r="F102" s="162" t="s">
        <v>137</v>
      </c>
      <c r="H102" s="163">
        <v>1229.25</v>
      </c>
      <c r="I102" s="164"/>
      <c r="L102" s="160"/>
      <c r="M102" s="165"/>
      <c r="N102" s="166"/>
      <c r="O102" s="166"/>
      <c r="P102" s="166"/>
      <c r="Q102" s="166"/>
      <c r="R102" s="166"/>
      <c r="S102" s="166"/>
      <c r="T102" s="167"/>
      <c r="AT102" s="161" t="s">
        <v>134</v>
      </c>
      <c r="AU102" s="161" t="s">
        <v>82</v>
      </c>
      <c r="AV102" s="14" t="s">
        <v>82</v>
      </c>
      <c r="AW102" s="14" t="s">
        <v>33</v>
      </c>
      <c r="AX102" s="14" t="s">
        <v>72</v>
      </c>
      <c r="AY102" s="161" t="s">
        <v>119</v>
      </c>
    </row>
    <row r="103" spans="2:51" s="15" customFormat="1" ht="11.25">
      <c r="B103" s="168"/>
      <c r="D103" s="148" t="s">
        <v>134</v>
      </c>
      <c r="E103" s="169" t="s">
        <v>3</v>
      </c>
      <c r="F103" s="170" t="s">
        <v>138</v>
      </c>
      <c r="H103" s="171">
        <v>1229.25</v>
      </c>
      <c r="I103" s="172"/>
      <c r="L103" s="168"/>
      <c r="M103" s="173"/>
      <c r="N103" s="174"/>
      <c r="O103" s="174"/>
      <c r="P103" s="174"/>
      <c r="Q103" s="174"/>
      <c r="R103" s="174"/>
      <c r="S103" s="174"/>
      <c r="T103" s="175"/>
      <c r="AT103" s="169" t="s">
        <v>134</v>
      </c>
      <c r="AU103" s="169" t="s">
        <v>82</v>
      </c>
      <c r="AV103" s="15" t="s">
        <v>126</v>
      </c>
      <c r="AW103" s="15" t="s">
        <v>33</v>
      </c>
      <c r="AX103" s="15" t="s">
        <v>80</v>
      </c>
      <c r="AY103" s="169" t="s">
        <v>119</v>
      </c>
    </row>
    <row r="104" spans="1:65" s="2" customFormat="1" ht="14.45" customHeight="1">
      <c r="A104" s="33"/>
      <c r="B104" s="134"/>
      <c r="C104" s="135" t="s">
        <v>139</v>
      </c>
      <c r="D104" s="135" t="s">
        <v>121</v>
      </c>
      <c r="E104" s="136" t="s">
        <v>140</v>
      </c>
      <c r="F104" s="137" t="s">
        <v>141</v>
      </c>
      <c r="G104" s="138" t="s">
        <v>124</v>
      </c>
      <c r="H104" s="139">
        <v>35.12</v>
      </c>
      <c r="I104" s="140"/>
      <c r="J104" s="141">
        <f>ROUND(I104*H104,2)</f>
        <v>0</v>
      </c>
      <c r="K104" s="137" t="s">
        <v>125</v>
      </c>
      <c r="L104" s="34"/>
      <c r="M104" s="142" t="s">
        <v>3</v>
      </c>
      <c r="N104" s="143" t="s">
        <v>43</v>
      </c>
      <c r="O104" s="54"/>
      <c r="P104" s="144">
        <f>O104*H104</f>
        <v>0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126</v>
      </c>
      <c r="AT104" s="146" t="s">
        <v>121</v>
      </c>
      <c r="AU104" s="146" t="s">
        <v>82</v>
      </c>
      <c r="AY104" s="18" t="s">
        <v>119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80</v>
      </c>
      <c r="BK104" s="147">
        <f>ROUND(I104*H104,2)</f>
        <v>0</v>
      </c>
      <c r="BL104" s="18" t="s">
        <v>126</v>
      </c>
      <c r="BM104" s="146" t="s">
        <v>142</v>
      </c>
    </row>
    <row r="105" spans="1:47" s="2" customFormat="1" ht="19.5">
      <c r="A105" s="33"/>
      <c r="B105" s="34"/>
      <c r="C105" s="33"/>
      <c r="D105" s="148" t="s">
        <v>128</v>
      </c>
      <c r="E105" s="33"/>
      <c r="F105" s="149" t="s">
        <v>143</v>
      </c>
      <c r="G105" s="33"/>
      <c r="H105" s="33"/>
      <c r="I105" s="150"/>
      <c r="J105" s="33"/>
      <c r="K105" s="33"/>
      <c r="L105" s="34"/>
      <c r="M105" s="151"/>
      <c r="N105" s="152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128</v>
      </c>
      <c r="AU105" s="18" t="s">
        <v>82</v>
      </c>
    </row>
    <row r="106" spans="2:51" s="13" customFormat="1" ht="11.25">
      <c r="B106" s="153"/>
      <c r="D106" s="148" t="s">
        <v>134</v>
      </c>
      <c r="E106" s="154" t="s">
        <v>3</v>
      </c>
      <c r="F106" s="155" t="s">
        <v>144</v>
      </c>
      <c r="H106" s="154" t="s">
        <v>3</v>
      </c>
      <c r="I106" s="156"/>
      <c r="L106" s="153"/>
      <c r="M106" s="157"/>
      <c r="N106" s="158"/>
      <c r="O106" s="158"/>
      <c r="P106" s="158"/>
      <c r="Q106" s="158"/>
      <c r="R106" s="158"/>
      <c r="S106" s="158"/>
      <c r="T106" s="159"/>
      <c r="AT106" s="154" t="s">
        <v>134</v>
      </c>
      <c r="AU106" s="154" t="s">
        <v>82</v>
      </c>
      <c r="AV106" s="13" t="s">
        <v>80</v>
      </c>
      <c r="AW106" s="13" t="s">
        <v>33</v>
      </c>
      <c r="AX106" s="13" t="s">
        <v>72</v>
      </c>
      <c r="AY106" s="154" t="s">
        <v>119</v>
      </c>
    </row>
    <row r="107" spans="2:51" s="13" customFormat="1" ht="11.25">
      <c r="B107" s="153"/>
      <c r="D107" s="148" t="s">
        <v>134</v>
      </c>
      <c r="E107" s="154" t="s">
        <v>3</v>
      </c>
      <c r="F107" s="155" t="s">
        <v>145</v>
      </c>
      <c r="H107" s="154" t="s">
        <v>3</v>
      </c>
      <c r="I107" s="156"/>
      <c r="L107" s="153"/>
      <c r="M107" s="157"/>
      <c r="N107" s="158"/>
      <c r="O107" s="158"/>
      <c r="P107" s="158"/>
      <c r="Q107" s="158"/>
      <c r="R107" s="158"/>
      <c r="S107" s="158"/>
      <c r="T107" s="159"/>
      <c r="AT107" s="154" t="s">
        <v>134</v>
      </c>
      <c r="AU107" s="154" t="s">
        <v>82</v>
      </c>
      <c r="AV107" s="13" t="s">
        <v>80</v>
      </c>
      <c r="AW107" s="13" t="s">
        <v>33</v>
      </c>
      <c r="AX107" s="13" t="s">
        <v>72</v>
      </c>
      <c r="AY107" s="154" t="s">
        <v>119</v>
      </c>
    </row>
    <row r="108" spans="2:51" s="14" customFormat="1" ht="11.25">
      <c r="B108" s="160"/>
      <c r="D108" s="148" t="s">
        <v>134</v>
      </c>
      <c r="E108" s="161" t="s">
        <v>3</v>
      </c>
      <c r="F108" s="162" t="s">
        <v>146</v>
      </c>
      <c r="H108" s="163">
        <v>17.12</v>
      </c>
      <c r="I108" s="164"/>
      <c r="L108" s="160"/>
      <c r="M108" s="165"/>
      <c r="N108" s="166"/>
      <c r="O108" s="166"/>
      <c r="P108" s="166"/>
      <c r="Q108" s="166"/>
      <c r="R108" s="166"/>
      <c r="S108" s="166"/>
      <c r="T108" s="167"/>
      <c r="AT108" s="161" t="s">
        <v>134</v>
      </c>
      <c r="AU108" s="161" t="s">
        <v>82</v>
      </c>
      <c r="AV108" s="14" t="s">
        <v>82</v>
      </c>
      <c r="AW108" s="14" t="s">
        <v>33</v>
      </c>
      <c r="AX108" s="14" t="s">
        <v>72</v>
      </c>
      <c r="AY108" s="161" t="s">
        <v>119</v>
      </c>
    </row>
    <row r="109" spans="2:51" s="14" customFormat="1" ht="11.25">
      <c r="B109" s="160"/>
      <c r="D109" s="148" t="s">
        <v>134</v>
      </c>
      <c r="E109" s="161" t="s">
        <v>3</v>
      </c>
      <c r="F109" s="162" t="s">
        <v>147</v>
      </c>
      <c r="H109" s="163">
        <v>18</v>
      </c>
      <c r="I109" s="164"/>
      <c r="L109" s="160"/>
      <c r="M109" s="165"/>
      <c r="N109" s="166"/>
      <c r="O109" s="166"/>
      <c r="P109" s="166"/>
      <c r="Q109" s="166"/>
      <c r="R109" s="166"/>
      <c r="S109" s="166"/>
      <c r="T109" s="167"/>
      <c r="AT109" s="161" t="s">
        <v>134</v>
      </c>
      <c r="AU109" s="161" t="s">
        <v>82</v>
      </c>
      <c r="AV109" s="14" t="s">
        <v>82</v>
      </c>
      <c r="AW109" s="14" t="s">
        <v>33</v>
      </c>
      <c r="AX109" s="14" t="s">
        <v>72</v>
      </c>
      <c r="AY109" s="161" t="s">
        <v>119</v>
      </c>
    </row>
    <row r="110" spans="2:51" s="15" customFormat="1" ht="11.25">
      <c r="B110" s="168"/>
      <c r="D110" s="148" t="s">
        <v>134</v>
      </c>
      <c r="E110" s="169" t="s">
        <v>3</v>
      </c>
      <c r="F110" s="170" t="s">
        <v>138</v>
      </c>
      <c r="H110" s="171">
        <v>35.12</v>
      </c>
      <c r="I110" s="172"/>
      <c r="L110" s="168"/>
      <c r="M110" s="173"/>
      <c r="N110" s="174"/>
      <c r="O110" s="174"/>
      <c r="P110" s="174"/>
      <c r="Q110" s="174"/>
      <c r="R110" s="174"/>
      <c r="S110" s="174"/>
      <c r="T110" s="175"/>
      <c r="AT110" s="169" t="s">
        <v>134</v>
      </c>
      <c r="AU110" s="169" t="s">
        <v>82</v>
      </c>
      <c r="AV110" s="15" t="s">
        <v>126</v>
      </c>
      <c r="AW110" s="15" t="s">
        <v>33</v>
      </c>
      <c r="AX110" s="15" t="s">
        <v>80</v>
      </c>
      <c r="AY110" s="169" t="s">
        <v>119</v>
      </c>
    </row>
    <row r="111" spans="1:65" s="2" customFormat="1" ht="14.45" customHeight="1">
      <c r="A111" s="33"/>
      <c r="B111" s="134"/>
      <c r="C111" s="135" t="s">
        <v>126</v>
      </c>
      <c r="D111" s="135" t="s">
        <v>121</v>
      </c>
      <c r="E111" s="136" t="s">
        <v>148</v>
      </c>
      <c r="F111" s="137" t="s">
        <v>149</v>
      </c>
      <c r="G111" s="138" t="s">
        <v>150</v>
      </c>
      <c r="H111" s="139">
        <v>82.8</v>
      </c>
      <c r="I111" s="140"/>
      <c r="J111" s="141">
        <f>ROUND(I111*H111,2)</f>
        <v>0</v>
      </c>
      <c r="K111" s="137" t="s">
        <v>125</v>
      </c>
      <c r="L111" s="34"/>
      <c r="M111" s="142" t="s">
        <v>3</v>
      </c>
      <c r="N111" s="143" t="s">
        <v>43</v>
      </c>
      <c r="O111" s="54"/>
      <c r="P111" s="144">
        <f>O111*H111</f>
        <v>0</v>
      </c>
      <c r="Q111" s="144">
        <v>0.00084</v>
      </c>
      <c r="R111" s="144">
        <f>Q111*H111</f>
        <v>0.069552</v>
      </c>
      <c r="S111" s="144">
        <v>0</v>
      </c>
      <c r="T111" s="14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126</v>
      </c>
      <c r="AT111" s="146" t="s">
        <v>121</v>
      </c>
      <c r="AU111" s="146" t="s">
        <v>82</v>
      </c>
      <c r="AY111" s="18" t="s">
        <v>119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80</v>
      </c>
      <c r="BK111" s="147">
        <f>ROUND(I111*H111,2)</f>
        <v>0</v>
      </c>
      <c r="BL111" s="18" t="s">
        <v>126</v>
      </c>
      <c r="BM111" s="146" t="s">
        <v>151</v>
      </c>
    </row>
    <row r="112" spans="1:47" s="2" customFormat="1" ht="11.25">
      <c r="A112" s="33"/>
      <c r="B112" s="34"/>
      <c r="C112" s="33"/>
      <c r="D112" s="148" t="s">
        <v>128</v>
      </c>
      <c r="E112" s="33"/>
      <c r="F112" s="149" t="s">
        <v>152</v>
      </c>
      <c r="G112" s="33"/>
      <c r="H112" s="33"/>
      <c r="I112" s="150"/>
      <c r="J112" s="33"/>
      <c r="K112" s="33"/>
      <c r="L112" s="34"/>
      <c r="M112" s="151"/>
      <c r="N112" s="152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128</v>
      </c>
      <c r="AU112" s="18" t="s">
        <v>82</v>
      </c>
    </row>
    <row r="113" spans="2:51" s="13" customFormat="1" ht="11.25">
      <c r="B113" s="153"/>
      <c r="D113" s="148" t="s">
        <v>134</v>
      </c>
      <c r="E113" s="154" t="s">
        <v>3</v>
      </c>
      <c r="F113" s="155" t="s">
        <v>144</v>
      </c>
      <c r="H113" s="154" t="s">
        <v>3</v>
      </c>
      <c r="I113" s="156"/>
      <c r="L113" s="153"/>
      <c r="M113" s="157"/>
      <c r="N113" s="158"/>
      <c r="O113" s="158"/>
      <c r="P113" s="158"/>
      <c r="Q113" s="158"/>
      <c r="R113" s="158"/>
      <c r="S113" s="158"/>
      <c r="T113" s="159"/>
      <c r="AT113" s="154" t="s">
        <v>134</v>
      </c>
      <c r="AU113" s="154" t="s">
        <v>82</v>
      </c>
      <c r="AV113" s="13" t="s">
        <v>80</v>
      </c>
      <c r="AW113" s="13" t="s">
        <v>33</v>
      </c>
      <c r="AX113" s="13" t="s">
        <v>72</v>
      </c>
      <c r="AY113" s="154" t="s">
        <v>119</v>
      </c>
    </row>
    <row r="114" spans="2:51" s="13" customFormat="1" ht="11.25">
      <c r="B114" s="153"/>
      <c r="D114" s="148" t="s">
        <v>134</v>
      </c>
      <c r="E114" s="154" t="s">
        <v>3</v>
      </c>
      <c r="F114" s="155" t="s">
        <v>145</v>
      </c>
      <c r="H114" s="154" t="s">
        <v>3</v>
      </c>
      <c r="I114" s="156"/>
      <c r="L114" s="153"/>
      <c r="M114" s="157"/>
      <c r="N114" s="158"/>
      <c r="O114" s="158"/>
      <c r="P114" s="158"/>
      <c r="Q114" s="158"/>
      <c r="R114" s="158"/>
      <c r="S114" s="158"/>
      <c r="T114" s="159"/>
      <c r="AT114" s="154" t="s">
        <v>134</v>
      </c>
      <c r="AU114" s="154" t="s">
        <v>82</v>
      </c>
      <c r="AV114" s="13" t="s">
        <v>80</v>
      </c>
      <c r="AW114" s="13" t="s">
        <v>33</v>
      </c>
      <c r="AX114" s="13" t="s">
        <v>72</v>
      </c>
      <c r="AY114" s="154" t="s">
        <v>119</v>
      </c>
    </row>
    <row r="115" spans="2:51" s="14" customFormat="1" ht="11.25">
      <c r="B115" s="160"/>
      <c r="D115" s="148" t="s">
        <v>134</v>
      </c>
      <c r="E115" s="161" t="s">
        <v>3</v>
      </c>
      <c r="F115" s="162" t="s">
        <v>153</v>
      </c>
      <c r="H115" s="163">
        <v>42.8</v>
      </c>
      <c r="I115" s="164"/>
      <c r="L115" s="160"/>
      <c r="M115" s="165"/>
      <c r="N115" s="166"/>
      <c r="O115" s="166"/>
      <c r="P115" s="166"/>
      <c r="Q115" s="166"/>
      <c r="R115" s="166"/>
      <c r="S115" s="166"/>
      <c r="T115" s="167"/>
      <c r="AT115" s="161" t="s">
        <v>134</v>
      </c>
      <c r="AU115" s="161" t="s">
        <v>82</v>
      </c>
      <c r="AV115" s="14" t="s">
        <v>82</v>
      </c>
      <c r="AW115" s="14" t="s">
        <v>33</v>
      </c>
      <c r="AX115" s="14" t="s">
        <v>72</v>
      </c>
      <c r="AY115" s="161" t="s">
        <v>119</v>
      </c>
    </row>
    <row r="116" spans="2:51" s="14" customFormat="1" ht="11.25">
      <c r="B116" s="160"/>
      <c r="D116" s="148" t="s">
        <v>134</v>
      </c>
      <c r="E116" s="161" t="s">
        <v>3</v>
      </c>
      <c r="F116" s="162" t="s">
        <v>154</v>
      </c>
      <c r="H116" s="163">
        <v>40</v>
      </c>
      <c r="I116" s="164"/>
      <c r="L116" s="160"/>
      <c r="M116" s="165"/>
      <c r="N116" s="166"/>
      <c r="O116" s="166"/>
      <c r="P116" s="166"/>
      <c r="Q116" s="166"/>
      <c r="R116" s="166"/>
      <c r="S116" s="166"/>
      <c r="T116" s="167"/>
      <c r="AT116" s="161" t="s">
        <v>134</v>
      </c>
      <c r="AU116" s="161" t="s">
        <v>82</v>
      </c>
      <c r="AV116" s="14" t="s">
        <v>82</v>
      </c>
      <c r="AW116" s="14" t="s">
        <v>33</v>
      </c>
      <c r="AX116" s="14" t="s">
        <v>72</v>
      </c>
      <c r="AY116" s="161" t="s">
        <v>119</v>
      </c>
    </row>
    <row r="117" spans="2:51" s="15" customFormat="1" ht="11.25">
      <c r="B117" s="168"/>
      <c r="D117" s="148" t="s">
        <v>134</v>
      </c>
      <c r="E117" s="169" t="s">
        <v>3</v>
      </c>
      <c r="F117" s="170" t="s">
        <v>138</v>
      </c>
      <c r="H117" s="171">
        <v>82.8</v>
      </c>
      <c r="I117" s="172"/>
      <c r="L117" s="168"/>
      <c r="M117" s="173"/>
      <c r="N117" s="174"/>
      <c r="O117" s="174"/>
      <c r="P117" s="174"/>
      <c r="Q117" s="174"/>
      <c r="R117" s="174"/>
      <c r="S117" s="174"/>
      <c r="T117" s="175"/>
      <c r="AT117" s="169" t="s">
        <v>134</v>
      </c>
      <c r="AU117" s="169" t="s">
        <v>82</v>
      </c>
      <c r="AV117" s="15" t="s">
        <v>126</v>
      </c>
      <c r="AW117" s="15" t="s">
        <v>33</v>
      </c>
      <c r="AX117" s="15" t="s">
        <v>80</v>
      </c>
      <c r="AY117" s="169" t="s">
        <v>119</v>
      </c>
    </row>
    <row r="118" spans="1:65" s="2" customFormat="1" ht="14.45" customHeight="1">
      <c r="A118" s="33"/>
      <c r="B118" s="134"/>
      <c r="C118" s="135" t="s">
        <v>155</v>
      </c>
      <c r="D118" s="135" t="s">
        <v>121</v>
      </c>
      <c r="E118" s="136" t="s">
        <v>156</v>
      </c>
      <c r="F118" s="137" t="s">
        <v>157</v>
      </c>
      <c r="G118" s="138" t="s">
        <v>150</v>
      </c>
      <c r="H118" s="139">
        <v>82.8</v>
      </c>
      <c r="I118" s="140"/>
      <c r="J118" s="141">
        <f>ROUND(I118*H118,2)</f>
        <v>0</v>
      </c>
      <c r="K118" s="137" t="s">
        <v>125</v>
      </c>
      <c r="L118" s="34"/>
      <c r="M118" s="142" t="s">
        <v>3</v>
      </c>
      <c r="N118" s="143" t="s">
        <v>43</v>
      </c>
      <c r="O118" s="54"/>
      <c r="P118" s="144">
        <f>O118*H118</f>
        <v>0</v>
      </c>
      <c r="Q118" s="144">
        <v>0</v>
      </c>
      <c r="R118" s="144">
        <f>Q118*H118</f>
        <v>0</v>
      </c>
      <c r="S118" s="144">
        <v>0</v>
      </c>
      <c r="T118" s="14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6" t="s">
        <v>126</v>
      </c>
      <c r="AT118" s="146" t="s">
        <v>121</v>
      </c>
      <c r="AU118" s="146" t="s">
        <v>82</v>
      </c>
      <c r="AY118" s="18" t="s">
        <v>119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80</v>
      </c>
      <c r="BK118" s="147">
        <f>ROUND(I118*H118,2)</f>
        <v>0</v>
      </c>
      <c r="BL118" s="18" t="s">
        <v>126</v>
      </c>
      <c r="BM118" s="146" t="s">
        <v>158</v>
      </c>
    </row>
    <row r="119" spans="1:47" s="2" customFormat="1" ht="19.5">
      <c r="A119" s="33"/>
      <c r="B119" s="34"/>
      <c r="C119" s="33"/>
      <c r="D119" s="148" t="s">
        <v>128</v>
      </c>
      <c r="E119" s="33"/>
      <c r="F119" s="149" t="s">
        <v>159</v>
      </c>
      <c r="G119" s="33"/>
      <c r="H119" s="33"/>
      <c r="I119" s="150"/>
      <c r="J119" s="33"/>
      <c r="K119" s="33"/>
      <c r="L119" s="34"/>
      <c r="M119" s="151"/>
      <c r="N119" s="152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128</v>
      </c>
      <c r="AU119" s="18" t="s">
        <v>82</v>
      </c>
    </row>
    <row r="120" spans="1:65" s="2" customFormat="1" ht="14.45" customHeight="1">
      <c r="A120" s="33"/>
      <c r="B120" s="134"/>
      <c r="C120" s="135" t="s">
        <v>160</v>
      </c>
      <c r="D120" s="135" t="s">
        <v>121</v>
      </c>
      <c r="E120" s="136" t="s">
        <v>161</v>
      </c>
      <c r="F120" s="137" t="s">
        <v>162</v>
      </c>
      <c r="G120" s="138" t="s">
        <v>124</v>
      </c>
      <c r="H120" s="139">
        <v>583.589</v>
      </c>
      <c r="I120" s="140"/>
      <c r="J120" s="141">
        <f>ROUND(I120*H120,2)</f>
        <v>0</v>
      </c>
      <c r="K120" s="137" t="s">
        <v>125</v>
      </c>
      <c r="L120" s="34"/>
      <c r="M120" s="142" t="s">
        <v>3</v>
      </c>
      <c r="N120" s="143" t="s">
        <v>43</v>
      </c>
      <c r="O120" s="54"/>
      <c r="P120" s="144">
        <f>O120*H120</f>
        <v>0</v>
      </c>
      <c r="Q120" s="144">
        <v>0</v>
      </c>
      <c r="R120" s="144">
        <f>Q120*H120</f>
        <v>0</v>
      </c>
      <c r="S120" s="144">
        <v>0</v>
      </c>
      <c r="T120" s="145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6" t="s">
        <v>126</v>
      </c>
      <c r="AT120" s="146" t="s">
        <v>121</v>
      </c>
      <c r="AU120" s="146" t="s">
        <v>82</v>
      </c>
      <c r="AY120" s="18" t="s">
        <v>119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8" t="s">
        <v>80</v>
      </c>
      <c r="BK120" s="147">
        <f>ROUND(I120*H120,2)</f>
        <v>0</v>
      </c>
      <c r="BL120" s="18" t="s">
        <v>126</v>
      </c>
      <c r="BM120" s="146" t="s">
        <v>163</v>
      </c>
    </row>
    <row r="121" spans="1:47" s="2" customFormat="1" ht="19.5">
      <c r="A121" s="33"/>
      <c r="B121" s="34"/>
      <c r="C121" s="33"/>
      <c r="D121" s="148" t="s">
        <v>128</v>
      </c>
      <c r="E121" s="33"/>
      <c r="F121" s="149" t="s">
        <v>164</v>
      </c>
      <c r="G121" s="33"/>
      <c r="H121" s="33"/>
      <c r="I121" s="150"/>
      <c r="J121" s="33"/>
      <c r="K121" s="33"/>
      <c r="L121" s="34"/>
      <c r="M121" s="151"/>
      <c r="N121" s="152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128</v>
      </c>
      <c r="AU121" s="18" t="s">
        <v>82</v>
      </c>
    </row>
    <row r="122" spans="2:51" s="13" customFormat="1" ht="11.25">
      <c r="B122" s="153"/>
      <c r="D122" s="148" t="s">
        <v>134</v>
      </c>
      <c r="E122" s="154" t="s">
        <v>3</v>
      </c>
      <c r="F122" s="155" t="s">
        <v>165</v>
      </c>
      <c r="H122" s="154" t="s">
        <v>3</v>
      </c>
      <c r="I122" s="156"/>
      <c r="L122" s="153"/>
      <c r="M122" s="157"/>
      <c r="N122" s="158"/>
      <c r="O122" s="158"/>
      <c r="P122" s="158"/>
      <c r="Q122" s="158"/>
      <c r="R122" s="158"/>
      <c r="S122" s="158"/>
      <c r="T122" s="159"/>
      <c r="AT122" s="154" t="s">
        <v>134</v>
      </c>
      <c r="AU122" s="154" t="s">
        <v>82</v>
      </c>
      <c r="AV122" s="13" t="s">
        <v>80</v>
      </c>
      <c r="AW122" s="13" t="s">
        <v>33</v>
      </c>
      <c r="AX122" s="13" t="s">
        <v>72</v>
      </c>
      <c r="AY122" s="154" t="s">
        <v>119</v>
      </c>
    </row>
    <row r="123" spans="2:51" s="14" customFormat="1" ht="11.25">
      <c r="B123" s="160"/>
      <c r="D123" s="148" t="s">
        <v>134</v>
      </c>
      <c r="E123" s="161" t="s">
        <v>3</v>
      </c>
      <c r="F123" s="162" t="s">
        <v>166</v>
      </c>
      <c r="H123" s="163">
        <v>583.589</v>
      </c>
      <c r="I123" s="164"/>
      <c r="L123" s="160"/>
      <c r="M123" s="165"/>
      <c r="N123" s="166"/>
      <c r="O123" s="166"/>
      <c r="P123" s="166"/>
      <c r="Q123" s="166"/>
      <c r="R123" s="166"/>
      <c r="S123" s="166"/>
      <c r="T123" s="167"/>
      <c r="AT123" s="161" t="s">
        <v>134</v>
      </c>
      <c r="AU123" s="161" t="s">
        <v>82</v>
      </c>
      <c r="AV123" s="14" t="s">
        <v>82</v>
      </c>
      <c r="AW123" s="14" t="s">
        <v>33</v>
      </c>
      <c r="AX123" s="14" t="s">
        <v>72</v>
      </c>
      <c r="AY123" s="161" t="s">
        <v>119</v>
      </c>
    </row>
    <row r="124" spans="2:51" s="15" customFormat="1" ht="11.25">
      <c r="B124" s="168"/>
      <c r="D124" s="148" t="s">
        <v>134</v>
      </c>
      <c r="E124" s="169" t="s">
        <v>3</v>
      </c>
      <c r="F124" s="170" t="s">
        <v>138</v>
      </c>
      <c r="H124" s="171">
        <v>583.589</v>
      </c>
      <c r="I124" s="172"/>
      <c r="L124" s="168"/>
      <c r="M124" s="173"/>
      <c r="N124" s="174"/>
      <c r="O124" s="174"/>
      <c r="P124" s="174"/>
      <c r="Q124" s="174"/>
      <c r="R124" s="174"/>
      <c r="S124" s="174"/>
      <c r="T124" s="175"/>
      <c r="AT124" s="169" t="s">
        <v>134</v>
      </c>
      <c r="AU124" s="169" t="s">
        <v>82</v>
      </c>
      <c r="AV124" s="15" t="s">
        <v>126</v>
      </c>
      <c r="AW124" s="15" t="s">
        <v>33</v>
      </c>
      <c r="AX124" s="15" t="s">
        <v>80</v>
      </c>
      <c r="AY124" s="169" t="s">
        <v>119</v>
      </c>
    </row>
    <row r="125" spans="1:65" s="2" customFormat="1" ht="14.45" customHeight="1">
      <c r="A125" s="33"/>
      <c r="B125" s="134"/>
      <c r="C125" s="135" t="s">
        <v>167</v>
      </c>
      <c r="D125" s="135" t="s">
        <v>121</v>
      </c>
      <c r="E125" s="136" t="s">
        <v>168</v>
      </c>
      <c r="F125" s="137" t="s">
        <v>169</v>
      </c>
      <c r="G125" s="138" t="s">
        <v>124</v>
      </c>
      <c r="H125" s="139">
        <v>583.589</v>
      </c>
      <c r="I125" s="140"/>
      <c r="J125" s="141">
        <f>ROUND(I125*H125,2)</f>
        <v>0</v>
      </c>
      <c r="K125" s="137" t="s">
        <v>125</v>
      </c>
      <c r="L125" s="34"/>
      <c r="M125" s="142" t="s">
        <v>3</v>
      </c>
      <c r="N125" s="143" t="s">
        <v>43</v>
      </c>
      <c r="O125" s="54"/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126</v>
      </c>
      <c r="AT125" s="146" t="s">
        <v>121</v>
      </c>
      <c r="AU125" s="146" t="s">
        <v>82</v>
      </c>
      <c r="AY125" s="18" t="s">
        <v>119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80</v>
      </c>
      <c r="BK125" s="147">
        <f>ROUND(I125*H125,2)</f>
        <v>0</v>
      </c>
      <c r="BL125" s="18" t="s">
        <v>126</v>
      </c>
      <c r="BM125" s="146" t="s">
        <v>170</v>
      </c>
    </row>
    <row r="126" spans="1:47" s="2" customFormat="1" ht="11.25">
      <c r="A126" s="33"/>
      <c r="B126" s="34"/>
      <c r="C126" s="33"/>
      <c r="D126" s="148" t="s">
        <v>128</v>
      </c>
      <c r="E126" s="33"/>
      <c r="F126" s="149" t="s">
        <v>171</v>
      </c>
      <c r="G126" s="33"/>
      <c r="H126" s="33"/>
      <c r="I126" s="150"/>
      <c r="J126" s="33"/>
      <c r="K126" s="33"/>
      <c r="L126" s="34"/>
      <c r="M126" s="151"/>
      <c r="N126" s="152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128</v>
      </c>
      <c r="AU126" s="18" t="s">
        <v>82</v>
      </c>
    </row>
    <row r="127" spans="2:51" s="14" customFormat="1" ht="11.25">
      <c r="B127" s="160"/>
      <c r="D127" s="148" t="s">
        <v>134</v>
      </c>
      <c r="E127" s="161" t="s">
        <v>3</v>
      </c>
      <c r="F127" s="162" t="s">
        <v>172</v>
      </c>
      <c r="H127" s="163">
        <v>583.589</v>
      </c>
      <c r="I127" s="164"/>
      <c r="L127" s="160"/>
      <c r="M127" s="165"/>
      <c r="N127" s="166"/>
      <c r="O127" s="166"/>
      <c r="P127" s="166"/>
      <c r="Q127" s="166"/>
      <c r="R127" s="166"/>
      <c r="S127" s="166"/>
      <c r="T127" s="167"/>
      <c r="AT127" s="161" t="s">
        <v>134</v>
      </c>
      <c r="AU127" s="161" t="s">
        <v>82</v>
      </c>
      <c r="AV127" s="14" t="s">
        <v>82</v>
      </c>
      <c r="AW127" s="14" t="s">
        <v>33</v>
      </c>
      <c r="AX127" s="14" t="s">
        <v>72</v>
      </c>
      <c r="AY127" s="161" t="s">
        <v>119</v>
      </c>
    </row>
    <row r="128" spans="2:51" s="15" customFormat="1" ht="11.25">
      <c r="B128" s="168"/>
      <c r="D128" s="148" t="s">
        <v>134</v>
      </c>
      <c r="E128" s="169" t="s">
        <v>3</v>
      </c>
      <c r="F128" s="170" t="s">
        <v>138</v>
      </c>
      <c r="H128" s="171">
        <v>583.589</v>
      </c>
      <c r="I128" s="172"/>
      <c r="L128" s="168"/>
      <c r="M128" s="173"/>
      <c r="N128" s="174"/>
      <c r="O128" s="174"/>
      <c r="P128" s="174"/>
      <c r="Q128" s="174"/>
      <c r="R128" s="174"/>
      <c r="S128" s="174"/>
      <c r="T128" s="175"/>
      <c r="AT128" s="169" t="s">
        <v>134</v>
      </c>
      <c r="AU128" s="169" t="s">
        <v>82</v>
      </c>
      <c r="AV128" s="15" t="s">
        <v>126</v>
      </c>
      <c r="AW128" s="15" t="s">
        <v>33</v>
      </c>
      <c r="AX128" s="15" t="s">
        <v>80</v>
      </c>
      <c r="AY128" s="169" t="s">
        <v>119</v>
      </c>
    </row>
    <row r="129" spans="1:65" s="2" customFormat="1" ht="14.45" customHeight="1">
      <c r="A129" s="33"/>
      <c r="B129" s="134"/>
      <c r="C129" s="135" t="s">
        <v>173</v>
      </c>
      <c r="D129" s="135" t="s">
        <v>121</v>
      </c>
      <c r="E129" s="136" t="s">
        <v>174</v>
      </c>
      <c r="F129" s="137" t="s">
        <v>175</v>
      </c>
      <c r="G129" s="138" t="s">
        <v>176</v>
      </c>
      <c r="H129" s="139">
        <v>992.101</v>
      </c>
      <c r="I129" s="140"/>
      <c r="J129" s="141">
        <f>ROUND(I129*H129,2)</f>
        <v>0</v>
      </c>
      <c r="K129" s="137" t="s">
        <v>125</v>
      </c>
      <c r="L129" s="34"/>
      <c r="M129" s="142" t="s">
        <v>3</v>
      </c>
      <c r="N129" s="143" t="s">
        <v>43</v>
      </c>
      <c r="O129" s="54"/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126</v>
      </c>
      <c r="AT129" s="146" t="s">
        <v>121</v>
      </c>
      <c r="AU129" s="146" t="s">
        <v>82</v>
      </c>
      <c r="AY129" s="18" t="s">
        <v>119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80</v>
      </c>
      <c r="BK129" s="147">
        <f>ROUND(I129*H129,2)</f>
        <v>0</v>
      </c>
      <c r="BL129" s="18" t="s">
        <v>126</v>
      </c>
      <c r="BM129" s="146" t="s">
        <v>177</v>
      </c>
    </row>
    <row r="130" spans="1:47" s="2" customFormat="1" ht="11.25">
      <c r="A130" s="33"/>
      <c r="B130" s="34"/>
      <c r="C130" s="33"/>
      <c r="D130" s="148" t="s">
        <v>128</v>
      </c>
      <c r="E130" s="33"/>
      <c r="F130" s="149" t="s">
        <v>178</v>
      </c>
      <c r="G130" s="33"/>
      <c r="H130" s="33"/>
      <c r="I130" s="150"/>
      <c r="J130" s="33"/>
      <c r="K130" s="33"/>
      <c r="L130" s="34"/>
      <c r="M130" s="151"/>
      <c r="N130" s="152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128</v>
      </c>
      <c r="AU130" s="18" t="s">
        <v>82</v>
      </c>
    </row>
    <row r="131" spans="2:51" s="14" customFormat="1" ht="11.25">
      <c r="B131" s="160"/>
      <c r="D131" s="148" t="s">
        <v>134</v>
      </c>
      <c r="E131" s="161" t="s">
        <v>3</v>
      </c>
      <c r="F131" s="162" t="s">
        <v>179</v>
      </c>
      <c r="H131" s="163">
        <v>992.101</v>
      </c>
      <c r="I131" s="164"/>
      <c r="L131" s="160"/>
      <c r="M131" s="165"/>
      <c r="N131" s="166"/>
      <c r="O131" s="166"/>
      <c r="P131" s="166"/>
      <c r="Q131" s="166"/>
      <c r="R131" s="166"/>
      <c r="S131" s="166"/>
      <c r="T131" s="167"/>
      <c r="AT131" s="161" t="s">
        <v>134</v>
      </c>
      <c r="AU131" s="161" t="s">
        <v>82</v>
      </c>
      <c r="AV131" s="14" t="s">
        <v>82</v>
      </c>
      <c r="AW131" s="14" t="s">
        <v>33</v>
      </c>
      <c r="AX131" s="14" t="s">
        <v>72</v>
      </c>
      <c r="AY131" s="161" t="s">
        <v>119</v>
      </c>
    </row>
    <row r="132" spans="2:51" s="15" customFormat="1" ht="11.25">
      <c r="B132" s="168"/>
      <c r="D132" s="148" t="s">
        <v>134</v>
      </c>
      <c r="E132" s="169" t="s">
        <v>3</v>
      </c>
      <c r="F132" s="170" t="s">
        <v>138</v>
      </c>
      <c r="H132" s="171">
        <v>992.101</v>
      </c>
      <c r="I132" s="172"/>
      <c r="L132" s="168"/>
      <c r="M132" s="173"/>
      <c r="N132" s="174"/>
      <c r="O132" s="174"/>
      <c r="P132" s="174"/>
      <c r="Q132" s="174"/>
      <c r="R132" s="174"/>
      <c r="S132" s="174"/>
      <c r="T132" s="175"/>
      <c r="AT132" s="169" t="s">
        <v>134</v>
      </c>
      <c r="AU132" s="169" t="s">
        <v>82</v>
      </c>
      <c r="AV132" s="15" t="s">
        <v>126</v>
      </c>
      <c r="AW132" s="15" t="s">
        <v>33</v>
      </c>
      <c r="AX132" s="15" t="s">
        <v>80</v>
      </c>
      <c r="AY132" s="169" t="s">
        <v>119</v>
      </c>
    </row>
    <row r="133" spans="1:65" s="2" customFormat="1" ht="14.45" customHeight="1">
      <c r="A133" s="33"/>
      <c r="B133" s="134"/>
      <c r="C133" s="135" t="s">
        <v>180</v>
      </c>
      <c r="D133" s="135" t="s">
        <v>121</v>
      </c>
      <c r="E133" s="136" t="s">
        <v>181</v>
      </c>
      <c r="F133" s="137" t="s">
        <v>182</v>
      </c>
      <c r="G133" s="138" t="s">
        <v>124</v>
      </c>
      <c r="H133" s="139">
        <v>682.941</v>
      </c>
      <c r="I133" s="140"/>
      <c r="J133" s="141">
        <f>ROUND(I133*H133,2)</f>
        <v>0</v>
      </c>
      <c r="K133" s="137" t="s">
        <v>125</v>
      </c>
      <c r="L133" s="34"/>
      <c r="M133" s="142" t="s">
        <v>3</v>
      </c>
      <c r="N133" s="143" t="s">
        <v>43</v>
      </c>
      <c r="O133" s="54"/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46" t="s">
        <v>126</v>
      </c>
      <c r="AT133" s="146" t="s">
        <v>121</v>
      </c>
      <c r="AU133" s="146" t="s">
        <v>82</v>
      </c>
      <c r="AY133" s="18" t="s">
        <v>119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8" t="s">
        <v>80</v>
      </c>
      <c r="BK133" s="147">
        <f>ROUND(I133*H133,2)</f>
        <v>0</v>
      </c>
      <c r="BL133" s="18" t="s">
        <v>126</v>
      </c>
      <c r="BM133" s="146" t="s">
        <v>183</v>
      </c>
    </row>
    <row r="134" spans="1:47" s="2" customFormat="1" ht="19.5">
      <c r="A134" s="33"/>
      <c r="B134" s="34"/>
      <c r="C134" s="33"/>
      <c r="D134" s="148" t="s">
        <v>128</v>
      </c>
      <c r="E134" s="33"/>
      <c r="F134" s="149" t="s">
        <v>184</v>
      </c>
      <c r="G134" s="33"/>
      <c r="H134" s="33"/>
      <c r="I134" s="150"/>
      <c r="J134" s="33"/>
      <c r="K134" s="33"/>
      <c r="L134" s="34"/>
      <c r="M134" s="151"/>
      <c r="N134" s="152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128</v>
      </c>
      <c r="AU134" s="18" t="s">
        <v>82</v>
      </c>
    </row>
    <row r="135" spans="2:51" s="13" customFormat="1" ht="11.25">
      <c r="B135" s="153"/>
      <c r="D135" s="148" t="s">
        <v>134</v>
      </c>
      <c r="E135" s="154" t="s">
        <v>3</v>
      </c>
      <c r="F135" s="155" t="s">
        <v>135</v>
      </c>
      <c r="H135" s="154" t="s">
        <v>3</v>
      </c>
      <c r="I135" s="156"/>
      <c r="L135" s="153"/>
      <c r="M135" s="157"/>
      <c r="N135" s="158"/>
      <c r="O135" s="158"/>
      <c r="P135" s="158"/>
      <c r="Q135" s="158"/>
      <c r="R135" s="158"/>
      <c r="S135" s="158"/>
      <c r="T135" s="159"/>
      <c r="AT135" s="154" t="s">
        <v>134</v>
      </c>
      <c r="AU135" s="154" t="s">
        <v>82</v>
      </c>
      <c r="AV135" s="13" t="s">
        <v>80</v>
      </c>
      <c r="AW135" s="13" t="s">
        <v>33</v>
      </c>
      <c r="AX135" s="13" t="s">
        <v>72</v>
      </c>
      <c r="AY135" s="154" t="s">
        <v>119</v>
      </c>
    </row>
    <row r="136" spans="2:51" s="13" customFormat="1" ht="11.25">
      <c r="B136" s="153"/>
      <c r="D136" s="148" t="s">
        <v>134</v>
      </c>
      <c r="E136" s="154" t="s">
        <v>3</v>
      </c>
      <c r="F136" s="155" t="s">
        <v>185</v>
      </c>
      <c r="H136" s="154" t="s">
        <v>3</v>
      </c>
      <c r="I136" s="156"/>
      <c r="L136" s="153"/>
      <c r="M136" s="157"/>
      <c r="N136" s="158"/>
      <c r="O136" s="158"/>
      <c r="P136" s="158"/>
      <c r="Q136" s="158"/>
      <c r="R136" s="158"/>
      <c r="S136" s="158"/>
      <c r="T136" s="159"/>
      <c r="AT136" s="154" t="s">
        <v>134</v>
      </c>
      <c r="AU136" s="154" t="s">
        <v>82</v>
      </c>
      <c r="AV136" s="13" t="s">
        <v>80</v>
      </c>
      <c r="AW136" s="13" t="s">
        <v>33</v>
      </c>
      <c r="AX136" s="13" t="s">
        <v>72</v>
      </c>
      <c r="AY136" s="154" t="s">
        <v>119</v>
      </c>
    </row>
    <row r="137" spans="2:51" s="14" customFormat="1" ht="11.25">
      <c r="B137" s="160"/>
      <c r="D137" s="148" t="s">
        <v>134</v>
      </c>
      <c r="E137" s="161" t="s">
        <v>3</v>
      </c>
      <c r="F137" s="162" t="s">
        <v>186</v>
      </c>
      <c r="H137" s="163">
        <v>667.464</v>
      </c>
      <c r="I137" s="164"/>
      <c r="L137" s="160"/>
      <c r="M137" s="165"/>
      <c r="N137" s="166"/>
      <c r="O137" s="166"/>
      <c r="P137" s="166"/>
      <c r="Q137" s="166"/>
      <c r="R137" s="166"/>
      <c r="S137" s="166"/>
      <c r="T137" s="167"/>
      <c r="AT137" s="161" t="s">
        <v>134</v>
      </c>
      <c r="AU137" s="161" t="s">
        <v>82</v>
      </c>
      <c r="AV137" s="14" t="s">
        <v>82</v>
      </c>
      <c r="AW137" s="14" t="s">
        <v>33</v>
      </c>
      <c r="AX137" s="14" t="s">
        <v>72</v>
      </c>
      <c r="AY137" s="161" t="s">
        <v>119</v>
      </c>
    </row>
    <row r="138" spans="2:51" s="13" customFormat="1" ht="11.25">
      <c r="B138" s="153"/>
      <c r="D138" s="148" t="s">
        <v>134</v>
      </c>
      <c r="E138" s="154" t="s">
        <v>3</v>
      </c>
      <c r="F138" s="155" t="s">
        <v>144</v>
      </c>
      <c r="H138" s="154" t="s">
        <v>3</v>
      </c>
      <c r="I138" s="156"/>
      <c r="L138" s="153"/>
      <c r="M138" s="157"/>
      <c r="N138" s="158"/>
      <c r="O138" s="158"/>
      <c r="P138" s="158"/>
      <c r="Q138" s="158"/>
      <c r="R138" s="158"/>
      <c r="S138" s="158"/>
      <c r="T138" s="159"/>
      <c r="AT138" s="154" t="s">
        <v>134</v>
      </c>
      <c r="AU138" s="154" t="s">
        <v>82</v>
      </c>
      <c r="AV138" s="13" t="s">
        <v>80</v>
      </c>
      <c r="AW138" s="13" t="s">
        <v>33</v>
      </c>
      <c r="AX138" s="13" t="s">
        <v>72</v>
      </c>
      <c r="AY138" s="154" t="s">
        <v>119</v>
      </c>
    </row>
    <row r="139" spans="2:51" s="13" customFormat="1" ht="11.25">
      <c r="B139" s="153"/>
      <c r="D139" s="148" t="s">
        <v>134</v>
      </c>
      <c r="E139" s="154" t="s">
        <v>3</v>
      </c>
      <c r="F139" s="155" t="s">
        <v>187</v>
      </c>
      <c r="H139" s="154" t="s">
        <v>3</v>
      </c>
      <c r="I139" s="156"/>
      <c r="L139" s="153"/>
      <c r="M139" s="157"/>
      <c r="N139" s="158"/>
      <c r="O139" s="158"/>
      <c r="P139" s="158"/>
      <c r="Q139" s="158"/>
      <c r="R139" s="158"/>
      <c r="S139" s="158"/>
      <c r="T139" s="159"/>
      <c r="AT139" s="154" t="s">
        <v>134</v>
      </c>
      <c r="AU139" s="154" t="s">
        <v>82</v>
      </c>
      <c r="AV139" s="13" t="s">
        <v>80</v>
      </c>
      <c r="AW139" s="13" t="s">
        <v>33</v>
      </c>
      <c r="AX139" s="13" t="s">
        <v>72</v>
      </c>
      <c r="AY139" s="154" t="s">
        <v>119</v>
      </c>
    </row>
    <row r="140" spans="2:51" s="14" customFormat="1" ht="11.25">
      <c r="B140" s="160"/>
      <c r="D140" s="148" t="s">
        <v>134</v>
      </c>
      <c r="E140" s="161" t="s">
        <v>3</v>
      </c>
      <c r="F140" s="162" t="s">
        <v>188</v>
      </c>
      <c r="H140" s="163">
        <v>8.56</v>
      </c>
      <c r="I140" s="164"/>
      <c r="L140" s="160"/>
      <c r="M140" s="165"/>
      <c r="N140" s="166"/>
      <c r="O140" s="166"/>
      <c r="P140" s="166"/>
      <c r="Q140" s="166"/>
      <c r="R140" s="166"/>
      <c r="S140" s="166"/>
      <c r="T140" s="167"/>
      <c r="AT140" s="161" t="s">
        <v>134</v>
      </c>
      <c r="AU140" s="161" t="s">
        <v>82</v>
      </c>
      <c r="AV140" s="14" t="s">
        <v>82</v>
      </c>
      <c r="AW140" s="14" t="s">
        <v>33</v>
      </c>
      <c r="AX140" s="14" t="s">
        <v>72</v>
      </c>
      <c r="AY140" s="161" t="s">
        <v>119</v>
      </c>
    </row>
    <row r="141" spans="2:51" s="14" customFormat="1" ht="11.25">
      <c r="B141" s="160"/>
      <c r="D141" s="148" t="s">
        <v>134</v>
      </c>
      <c r="E141" s="161" t="s">
        <v>3</v>
      </c>
      <c r="F141" s="162" t="s">
        <v>189</v>
      </c>
      <c r="H141" s="163">
        <v>6.917</v>
      </c>
      <c r="I141" s="164"/>
      <c r="L141" s="160"/>
      <c r="M141" s="165"/>
      <c r="N141" s="166"/>
      <c r="O141" s="166"/>
      <c r="P141" s="166"/>
      <c r="Q141" s="166"/>
      <c r="R141" s="166"/>
      <c r="S141" s="166"/>
      <c r="T141" s="167"/>
      <c r="AT141" s="161" t="s">
        <v>134</v>
      </c>
      <c r="AU141" s="161" t="s">
        <v>82</v>
      </c>
      <c r="AV141" s="14" t="s">
        <v>82</v>
      </c>
      <c r="AW141" s="14" t="s">
        <v>33</v>
      </c>
      <c r="AX141" s="14" t="s">
        <v>72</v>
      </c>
      <c r="AY141" s="161" t="s">
        <v>119</v>
      </c>
    </row>
    <row r="142" spans="2:51" s="15" customFormat="1" ht="11.25">
      <c r="B142" s="168"/>
      <c r="D142" s="148" t="s">
        <v>134</v>
      </c>
      <c r="E142" s="169" t="s">
        <v>3</v>
      </c>
      <c r="F142" s="170" t="s">
        <v>138</v>
      </c>
      <c r="H142" s="171">
        <v>682.941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134</v>
      </c>
      <c r="AU142" s="169" t="s">
        <v>82</v>
      </c>
      <c r="AV142" s="15" t="s">
        <v>126</v>
      </c>
      <c r="AW142" s="15" t="s">
        <v>33</v>
      </c>
      <c r="AX142" s="15" t="s">
        <v>80</v>
      </c>
      <c r="AY142" s="169" t="s">
        <v>119</v>
      </c>
    </row>
    <row r="143" spans="1:65" s="2" customFormat="1" ht="14.45" customHeight="1">
      <c r="A143" s="33"/>
      <c r="B143" s="134"/>
      <c r="C143" s="176" t="s">
        <v>190</v>
      </c>
      <c r="D143" s="176" t="s">
        <v>191</v>
      </c>
      <c r="E143" s="177" t="s">
        <v>192</v>
      </c>
      <c r="F143" s="178" t="s">
        <v>193</v>
      </c>
      <c r="G143" s="179" t="s">
        <v>176</v>
      </c>
      <c r="H143" s="180">
        <v>4.32</v>
      </c>
      <c r="I143" s="181"/>
      <c r="J143" s="182">
        <f>ROUND(I143*H143,2)</f>
        <v>0</v>
      </c>
      <c r="K143" s="178" t="s">
        <v>125</v>
      </c>
      <c r="L143" s="183"/>
      <c r="M143" s="184" t="s">
        <v>3</v>
      </c>
      <c r="N143" s="185" t="s">
        <v>43</v>
      </c>
      <c r="O143" s="54"/>
      <c r="P143" s="144">
        <f>O143*H143</f>
        <v>0</v>
      </c>
      <c r="Q143" s="144">
        <v>1</v>
      </c>
      <c r="R143" s="144">
        <f>Q143*H143</f>
        <v>4.32</v>
      </c>
      <c r="S143" s="144">
        <v>0</v>
      </c>
      <c r="T143" s="14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173</v>
      </c>
      <c r="AT143" s="146" t="s">
        <v>191</v>
      </c>
      <c r="AU143" s="146" t="s">
        <v>82</v>
      </c>
      <c r="AY143" s="18" t="s">
        <v>119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8" t="s">
        <v>80</v>
      </c>
      <c r="BK143" s="147">
        <f>ROUND(I143*H143,2)</f>
        <v>0</v>
      </c>
      <c r="BL143" s="18" t="s">
        <v>126</v>
      </c>
      <c r="BM143" s="146" t="s">
        <v>194</v>
      </c>
    </row>
    <row r="144" spans="1:47" s="2" customFormat="1" ht="11.25">
      <c r="A144" s="33"/>
      <c r="B144" s="34"/>
      <c r="C144" s="33"/>
      <c r="D144" s="148" t="s">
        <v>128</v>
      </c>
      <c r="E144" s="33"/>
      <c r="F144" s="149" t="s">
        <v>193</v>
      </c>
      <c r="G144" s="33"/>
      <c r="H144" s="33"/>
      <c r="I144" s="150"/>
      <c r="J144" s="33"/>
      <c r="K144" s="33"/>
      <c r="L144" s="34"/>
      <c r="M144" s="151"/>
      <c r="N144" s="152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128</v>
      </c>
      <c r="AU144" s="18" t="s">
        <v>82</v>
      </c>
    </row>
    <row r="145" spans="2:51" s="13" customFormat="1" ht="11.25">
      <c r="B145" s="153"/>
      <c r="D145" s="148" t="s">
        <v>134</v>
      </c>
      <c r="E145" s="154" t="s">
        <v>3</v>
      </c>
      <c r="F145" s="155" t="s">
        <v>144</v>
      </c>
      <c r="H145" s="154" t="s">
        <v>3</v>
      </c>
      <c r="I145" s="156"/>
      <c r="L145" s="153"/>
      <c r="M145" s="157"/>
      <c r="N145" s="158"/>
      <c r="O145" s="158"/>
      <c r="P145" s="158"/>
      <c r="Q145" s="158"/>
      <c r="R145" s="158"/>
      <c r="S145" s="158"/>
      <c r="T145" s="159"/>
      <c r="AT145" s="154" t="s">
        <v>134</v>
      </c>
      <c r="AU145" s="154" t="s">
        <v>82</v>
      </c>
      <c r="AV145" s="13" t="s">
        <v>80</v>
      </c>
      <c r="AW145" s="13" t="s">
        <v>33</v>
      </c>
      <c r="AX145" s="13" t="s">
        <v>72</v>
      </c>
      <c r="AY145" s="154" t="s">
        <v>119</v>
      </c>
    </row>
    <row r="146" spans="2:51" s="13" customFormat="1" ht="11.25">
      <c r="B146" s="153"/>
      <c r="D146" s="148" t="s">
        <v>134</v>
      </c>
      <c r="E146" s="154" t="s">
        <v>3</v>
      </c>
      <c r="F146" s="155" t="s">
        <v>195</v>
      </c>
      <c r="H146" s="154" t="s">
        <v>3</v>
      </c>
      <c r="I146" s="156"/>
      <c r="L146" s="153"/>
      <c r="M146" s="157"/>
      <c r="N146" s="158"/>
      <c r="O146" s="158"/>
      <c r="P146" s="158"/>
      <c r="Q146" s="158"/>
      <c r="R146" s="158"/>
      <c r="S146" s="158"/>
      <c r="T146" s="159"/>
      <c r="AT146" s="154" t="s">
        <v>134</v>
      </c>
      <c r="AU146" s="154" t="s">
        <v>82</v>
      </c>
      <c r="AV146" s="13" t="s">
        <v>80</v>
      </c>
      <c r="AW146" s="13" t="s">
        <v>33</v>
      </c>
      <c r="AX146" s="13" t="s">
        <v>72</v>
      </c>
      <c r="AY146" s="154" t="s">
        <v>119</v>
      </c>
    </row>
    <row r="147" spans="2:51" s="14" customFormat="1" ht="11.25">
      <c r="B147" s="160"/>
      <c r="D147" s="148" t="s">
        <v>134</v>
      </c>
      <c r="E147" s="161" t="s">
        <v>3</v>
      </c>
      <c r="F147" s="162" t="s">
        <v>196</v>
      </c>
      <c r="H147" s="163">
        <v>4.32</v>
      </c>
      <c r="I147" s="164"/>
      <c r="L147" s="160"/>
      <c r="M147" s="165"/>
      <c r="N147" s="166"/>
      <c r="O147" s="166"/>
      <c r="P147" s="166"/>
      <c r="Q147" s="166"/>
      <c r="R147" s="166"/>
      <c r="S147" s="166"/>
      <c r="T147" s="167"/>
      <c r="AT147" s="161" t="s">
        <v>134</v>
      </c>
      <c r="AU147" s="161" t="s">
        <v>82</v>
      </c>
      <c r="AV147" s="14" t="s">
        <v>82</v>
      </c>
      <c r="AW147" s="14" t="s">
        <v>33</v>
      </c>
      <c r="AX147" s="14" t="s">
        <v>72</v>
      </c>
      <c r="AY147" s="161" t="s">
        <v>119</v>
      </c>
    </row>
    <row r="148" spans="2:51" s="15" customFormat="1" ht="11.25">
      <c r="B148" s="168"/>
      <c r="D148" s="148" t="s">
        <v>134</v>
      </c>
      <c r="E148" s="169" t="s">
        <v>3</v>
      </c>
      <c r="F148" s="170" t="s">
        <v>138</v>
      </c>
      <c r="H148" s="171">
        <v>4.32</v>
      </c>
      <c r="I148" s="172"/>
      <c r="L148" s="168"/>
      <c r="M148" s="173"/>
      <c r="N148" s="174"/>
      <c r="O148" s="174"/>
      <c r="P148" s="174"/>
      <c r="Q148" s="174"/>
      <c r="R148" s="174"/>
      <c r="S148" s="174"/>
      <c r="T148" s="175"/>
      <c r="AT148" s="169" t="s">
        <v>134</v>
      </c>
      <c r="AU148" s="169" t="s">
        <v>82</v>
      </c>
      <c r="AV148" s="15" t="s">
        <v>126</v>
      </c>
      <c r="AW148" s="15" t="s">
        <v>33</v>
      </c>
      <c r="AX148" s="15" t="s">
        <v>80</v>
      </c>
      <c r="AY148" s="169" t="s">
        <v>119</v>
      </c>
    </row>
    <row r="149" spans="1:65" s="2" customFormat="1" ht="14.45" customHeight="1">
      <c r="A149" s="33"/>
      <c r="B149" s="134"/>
      <c r="C149" s="135" t="s">
        <v>197</v>
      </c>
      <c r="D149" s="135" t="s">
        <v>121</v>
      </c>
      <c r="E149" s="136" t="s">
        <v>198</v>
      </c>
      <c r="F149" s="137" t="s">
        <v>199</v>
      </c>
      <c r="G149" s="138" t="s">
        <v>150</v>
      </c>
      <c r="H149" s="139">
        <v>207.96</v>
      </c>
      <c r="I149" s="140"/>
      <c r="J149" s="141">
        <f>ROUND(I149*H149,2)</f>
        <v>0</v>
      </c>
      <c r="K149" s="137" t="s">
        <v>125</v>
      </c>
      <c r="L149" s="34"/>
      <c r="M149" s="142" t="s">
        <v>3</v>
      </c>
      <c r="N149" s="143" t="s">
        <v>43</v>
      </c>
      <c r="O149" s="54"/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46" t="s">
        <v>126</v>
      </c>
      <c r="AT149" s="146" t="s">
        <v>121</v>
      </c>
      <c r="AU149" s="146" t="s">
        <v>82</v>
      </c>
      <c r="AY149" s="18" t="s">
        <v>119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8" t="s">
        <v>80</v>
      </c>
      <c r="BK149" s="147">
        <f>ROUND(I149*H149,2)</f>
        <v>0</v>
      </c>
      <c r="BL149" s="18" t="s">
        <v>126</v>
      </c>
      <c r="BM149" s="146" t="s">
        <v>200</v>
      </c>
    </row>
    <row r="150" spans="1:47" s="2" customFormat="1" ht="11.25">
      <c r="A150" s="33"/>
      <c r="B150" s="34"/>
      <c r="C150" s="33"/>
      <c r="D150" s="148" t="s">
        <v>128</v>
      </c>
      <c r="E150" s="33"/>
      <c r="F150" s="149" t="s">
        <v>201</v>
      </c>
      <c r="G150" s="33"/>
      <c r="H150" s="33"/>
      <c r="I150" s="150"/>
      <c r="J150" s="33"/>
      <c r="K150" s="33"/>
      <c r="L150" s="34"/>
      <c r="M150" s="151"/>
      <c r="N150" s="152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128</v>
      </c>
      <c r="AU150" s="18" t="s">
        <v>82</v>
      </c>
    </row>
    <row r="151" spans="2:51" s="13" customFormat="1" ht="11.25">
      <c r="B151" s="153"/>
      <c r="D151" s="148" t="s">
        <v>134</v>
      </c>
      <c r="E151" s="154" t="s">
        <v>3</v>
      </c>
      <c r="F151" s="155" t="s">
        <v>135</v>
      </c>
      <c r="H151" s="154" t="s">
        <v>3</v>
      </c>
      <c r="I151" s="156"/>
      <c r="L151" s="153"/>
      <c r="M151" s="157"/>
      <c r="N151" s="158"/>
      <c r="O151" s="158"/>
      <c r="P151" s="158"/>
      <c r="Q151" s="158"/>
      <c r="R151" s="158"/>
      <c r="S151" s="158"/>
      <c r="T151" s="159"/>
      <c r="AT151" s="154" t="s">
        <v>134</v>
      </c>
      <c r="AU151" s="154" t="s">
        <v>82</v>
      </c>
      <c r="AV151" s="13" t="s">
        <v>80</v>
      </c>
      <c r="AW151" s="13" t="s">
        <v>33</v>
      </c>
      <c r="AX151" s="13" t="s">
        <v>72</v>
      </c>
      <c r="AY151" s="154" t="s">
        <v>119</v>
      </c>
    </row>
    <row r="152" spans="2:51" s="13" customFormat="1" ht="11.25">
      <c r="B152" s="153"/>
      <c r="D152" s="148" t="s">
        <v>134</v>
      </c>
      <c r="E152" s="154" t="s">
        <v>3</v>
      </c>
      <c r="F152" s="155" t="s">
        <v>202</v>
      </c>
      <c r="H152" s="154" t="s">
        <v>3</v>
      </c>
      <c r="I152" s="156"/>
      <c r="L152" s="153"/>
      <c r="M152" s="157"/>
      <c r="N152" s="158"/>
      <c r="O152" s="158"/>
      <c r="P152" s="158"/>
      <c r="Q152" s="158"/>
      <c r="R152" s="158"/>
      <c r="S152" s="158"/>
      <c r="T152" s="159"/>
      <c r="AT152" s="154" t="s">
        <v>134</v>
      </c>
      <c r="AU152" s="154" t="s">
        <v>82</v>
      </c>
      <c r="AV152" s="13" t="s">
        <v>80</v>
      </c>
      <c r="AW152" s="13" t="s">
        <v>33</v>
      </c>
      <c r="AX152" s="13" t="s">
        <v>72</v>
      </c>
      <c r="AY152" s="154" t="s">
        <v>119</v>
      </c>
    </row>
    <row r="153" spans="2:51" s="14" customFormat="1" ht="11.25">
      <c r="B153" s="160"/>
      <c r="D153" s="148" t="s">
        <v>134</v>
      </c>
      <c r="E153" s="161" t="s">
        <v>3</v>
      </c>
      <c r="F153" s="162" t="s">
        <v>203</v>
      </c>
      <c r="H153" s="163">
        <v>197.96</v>
      </c>
      <c r="I153" s="164"/>
      <c r="L153" s="160"/>
      <c r="M153" s="165"/>
      <c r="N153" s="166"/>
      <c r="O153" s="166"/>
      <c r="P153" s="166"/>
      <c r="Q153" s="166"/>
      <c r="R153" s="166"/>
      <c r="S153" s="166"/>
      <c r="T153" s="167"/>
      <c r="AT153" s="161" t="s">
        <v>134</v>
      </c>
      <c r="AU153" s="161" t="s">
        <v>82</v>
      </c>
      <c r="AV153" s="14" t="s">
        <v>82</v>
      </c>
      <c r="AW153" s="14" t="s">
        <v>33</v>
      </c>
      <c r="AX153" s="14" t="s">
        <v>72</v>
      </c>
      <c r="AY153" s="161" t="s">
        <v>119</v>
      </c>
    </row>
    <row r="154" spans="2:51" s="13" customFormat="1" ht="11.25">
      <c r="B154" s="153"/>
      <c r="D154" s="148" t="s">
        <v>134</v>
      </c>
      <c r="E154" s="154" t="s">
        <v>3</v>
      </c>
      <c r="F154" s="155" t="s">
        <v>204</v>
      </c>
      <c r="H154" s="154" t="s">
        <v>3</v>
      </c>
      <c r="I154" s="156"/>
      <c r="L154" s="153"/>
      <c r="M154" s="157"/>
      <c r="N154" s="158"/>
      <c r="O154" s="158"/>
      <c r="P154" s="158"/>
      <c r="Q154" s="158"/>
      <c r="R154" s="158"/>
      <c r="S154" s="158"/>
      <c r="T154" s="159"/>
      <c r="AT154" s="154" t="s">
        <v>134</v>
      </c>
      <c r="AU154" s="154" t="s">
        <v>82</v>
      </c>
      <c r="AV154" s="13" t="s">
        <v>80</v>
      </c>
      <c r="AW154" s="13" t="s">
        <v>33</v>
      </c>
      <c r="AX154" s="13" t="s">
        <v>72</v>
      </c>
      <c r="AY154" s="154" t="s">
        <v>119</v>
      </c>
    </row>
    <row r="155" spans="2:51" s="14" customFormat="1" ht="11.25">
      <c r="B155" s="160"/>
      <c r="D155" s="148" t="s">
        <v>134</v>
      </c>
      <c r="E155" s="161" t="s">
        <v>3</v>
      </c>
      <c r="F155" s="162" t="s">
        <v>190</v>
      </c>
      <c r="H155" s="163">
        <v>10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134</v>
      </c>
      <c r="AU155" s="161" t="s">
        <v>82</v>
      </c>
      <c r="AV155" s="14" t="s">
        <v>82</v>
      </c>
      <c r="AW155" s="14" t="s">
        <v>33</v>
      </c>
      <c r="AX155" s="14" t="s">
        <v>72</v>
      </c>
      <c r="AY155" s="161" t="s">
        <v>119</v>
      </c>
    </row>
    <row r="156" spans="2:51" s="15" customFormat="1" ht="11.25">
      <c r="B156" s="168"/>
      <c r="D156" s="148" t="s">
        <v>134</v>
      </c>
      <c r="E156" s="169" t="s">
        <v>3</v>
      </c>
      <c r="F156" s="170" t="s">
        <v>138</v>
      </c>
      <c r="H156" s="171">
        <v>207.96</v>
      </c>
      <c r="I156" s="172"/>
      <c r="L156" s="168"/>
      <c r="M156" s="173"/>
      <c r="N156" s="174"/>
      <c r="O156" s="174"/>
      <c r="P156" s="174"/>
      <c r="Q156" s="174"/>
      <c r="R156" s="174"/>
      <c r="S156" s="174"/>
      <c r="T156" s="175"/>
      <c r="AT156" s="169" t="s">
        <v>134</v>
      </c>
      <c r="AU156" s="169" t="s">
        <v>82</v>
      </c>
      <c r="AV156" s="15" t="s">
        <v>126</v>
      </c>
      <c r="AW156" s="15" t="s">
        <v>33</v>
      </c>
      <c r="AX156" s="15" t="s">
        <v>80</v>
      </c>
      <c r="AY156" s="169" t="s">
        <v>119</v>
      </c>
    </row>
    <row r="157" spans="1:65" s="2" customFormat="1" ht="14.45" customHeight="1">
      <c r="A157" s="33"/>
      <c r="B157" s="134"/>
      <c r="C157" s="135" t="s">
        <v>205</v>
      </c>
      <c r="D157" s="135" t="s">
        <v>121</v>
      </c>
      <c r="E157" s="136" t="s">
        <v>206</v>
      </c>
      <c r="F157" s="137" t="s">
        <v>207</v>
      </c>
      <c r="G157" s="138" t="s">
        <v>208</v>
      </c>
      <c r="H157" s="139">
        <v>50</v>
      </c>
      <c r="I157" s="140"/>
      <c r="J157" s="141">
        <f>ROUND(I157*H157,2)</f>
        <v>0</v>
      </c>
      <c r="K157" s="137" t="s">
        <v>3</v>
      </c>
      <c r="L157" s="34"/>
      <c r="M157" s="142" t="s">
        <v>3</v>
      </c>
      <c r="N157" s="143" t="s">
        <v>43</v>
      </c>
      <c r="O157" s="54"/>
      <c r="P157" s="144">
        <f>O157*H157</f>
        <v>0</v>
      </c>
      <c r="Q157" s="144">
        <v>0</v>
      </c>
      <c r="R157" s="144">
        <f>Q157*H157</f>
        <v>0</v>
      </c>
      <c r="S157" s="144">
        <v>0</v>
      </c>
      <c r="T157" s="145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46" t="s">
        <v>126</v>
      </c>
      <c r="AT157" s="146" t="s">
        <v>121</v>
      </c>
      <c r="AU157" s="146" t="s">
        <v>82</v>
      </c>
      <c r="AY157" s="18" t="s">
        <v>119</v>
      </c>
      <c r="BE157" s="147">
        <f>IF(N157="základní",J157,0)</f>
        <v>0</v>
      </c>
      <c r="BF157" s="147">
        <f>IF(N157="snížená",J157,0)</f>
        <v>0</v>
      </c>
      <c r="BG157" s="147">
        <f>IF(N157="zákl. přenesená",J157,0)</f>
        <v>0</v>
      </c>
      <c r="BH157" s="147">
        <f>IF(N157="sníž. přenesená",J157,0)</f>
        <v>0</v>
      </c>
      <c r="BI157" s="147">
        <f>IF(N157="nulová",J157,0)</f>
        <v>0</v>
      </c>
      <c r="BJ157" s="18" t="s">
        <v>80</v>
      </c>
      <c r="BK157" s="147">
        <f>ROUND(I157*H157,2)</f>
        <v>0</v>
      </c>
      <c r="BL157" s="18" t="s">
        <v>126</v>
      </c>
      <c r="BM157" s="146" t="s">
        <v>209</v>
      </c>
    </row>
    <row r="158" spans="1:47" s="2" customFormat="1" ht="11.25">
      <c r="A158" s="33"/>
      <c r="B158" s="34"/>
      <c r="C158" s="33"/>
      <c r="D158" s="148" t="s">
        <v>128</v>
      </c>
      <c r="E158" s="33"/>
      <c r="F158" s="149" t="s">
        <v>207</v>
      </c>
      <c r="G158" s="33"/>
      <c r="H158" s="33"/>
      <c r="I158" s="150"/>
      <c r="J158" s="33"/>
      <c r="K158" s="33"/>
      <c r="L158" s="34"/>
      <c r="M158" s="151"/>
      <c r="N158" s="152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128</v>
      </c>
      <c r="AU158" s="18" t="s">
        <v>82</v>
      </c>
    </row>
    <row r="159" spans="2:51" s="13" customFormat="1" ht="11.25">
      <c r="B159" s="153"/>
      <c r="D159" s="148" t="s">
        <v>134</v>
      </c>
      <c r="E159" s="154" t="s">
        <v>3</v>
      </c>
      <c r="F159" s="155" t="s">
        <v>210</v>
      </c>
      <c r="H159" s="154" t="s">
        <v>3</v>
      </c>
      <c r="I159" s="156"/>
      <c r="L159" s="153"/>
      <c r="M159" s="157"/>
      <c r="N159" s="158"/>
      <c r="O159" s="158"/>
      <c r="P159" s="158"/>
      <c r="Q159" s="158"/>
      <c r="R159" s="158"/>
      <c r="S159" s="158"/>
      <c r="T159" s="159"/>
      <c r="AT159" s="154" t="s">
        <v>134</v>
      </c>
      <c r="AU159" s="154" t="s">
        <v>82</v>
      </c>
      <c r="AV159" s="13" t="s">
        <v>80</v>
      </c>
      <c r="AW159" s="13" t="s">
        <v>33</v>
      </c>
      <c r="AX159" s="13" t="s">
        <v>72</v>
      </c>
      <c r="AY159" s="154" t="s">
        <v>119</v>
      </c>
    </row>
    <row r="160" spans="2:51" s="14" customFormat="1" ht="11.25">
      <c r="B160" s="160"/>
      <c r="D160" s="148" t="s">
        <v>134</v>
      </c>
      <c r="E160" s="161" t="s">
        <v>3</v>
      </c>
      <c r="F160" s="162" t="s">
        <v>211</v>
      </c>
      <c r="H160" s="163">
        <v>50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1" t="s">
        <v>134</v>
      </c>
      <c r="AU160" s="161" t="s">
        <v>82</v>
      </c>
      <c r="AV160" s="14" t="s">
        <v>82</v>
      </c>
      <c r="AW160" s="14" t="s">
        <v>33</v>
      </c>
      <c r="AX160" s="14" t="s">
        <v>72</v>
      </c>
      <c r="AY160" s="161" t="s">
        <v>119</v>
      </c>
    </row>
    <row r="161" spans="2:51" s="15" customFormat="1" ht="11.25">
      <c r="B161" s="168"/>
      <c r="D161" s="148" t="s">
        <v>134</v>
      </c>
      <c r="E161" s="169" t="s">
        <v>3</v>
      </c>
      <c r="F161" s="170" t="s">
        <v>138</v>
      </c>
      <c r="H161" s="171">
        <v>50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134</v>
      </c>
      <c r="AU161" s="169" t="s">
        <v>82</v>
      </c>
      <c r="AV161" s="15" t="s">
        <v>126</v>
      </c>
      <c r="AW161" s="15" t="s">
        <v>33</v>
      </c>
      <c r="AX161" s="15" t="s">
        <v>80</v>
      </c>
      <c r="AY161" s="169" t="s">
        <v>119</v>
      </c>
    </row>
    <row r="162" spans="2:63" s="12" customFormat="1" ht="22.9" customHeight="1">
      <c r="B162" s="121"/>
      <c r="D162" s="122" t="s">
        <v>71</v>
      </c>
      <c r="E162" s="132" t="s">
        <v>139</v>
      </c>
      <c r="F162" s="132" t="s">
        <v>212</v>
      </c>
      <c r="I162" s="124"/>
      <c r="J162" s="133">
        <f>BK162</f>
        <v>0</v>
      </c>
      <c r="L162" s="121"/>
      <c r="M162" s="126"/>
      <c r="N162" s="127"/>
      <c r="O162" s="127"/>
      <c r="P162" s="128">
        <f>SUM(P163:P190)</f>
        <v>0</v>
      </c>
      <c r="Q162" s="127"/>
      <c r="R162" s="128">
        <f>SUM(R163:R190)</f>
        <v>391.94959259999996</v>
      </c>
      <c r="S162" s="127"/>
      <c r="T162" s="129">
        <f>SUM(T163:T190)</f>
        <v>0</v>
      </c>
      <c r="AR162" s="122" t="s">
        <v>80</v>
      </c>
      <c r="AT162" s="130" t="s">
        <v>71</v>
      </c>
      <c r="AU162" s="130" t="s">
        <v>80</v>
      </c>
      <c r="AY162" s="122" t="s">
        <v>119</v>
      </c>
      <c r="BK162" s="131">
        <f>SUM(BK163:BK190)</f>
        <v>0</v>
      </c>
    </row>
    <row r="163" spans="1:65" s="2" customFormat="1" ht="14.45" customHeight="1">
      <c r="A163" s="33"/>
      <c r="B163" s="134"/>
      <c r="C163" s="135" t="s">
        <v>213</v>
      </c>
      <c r="D163" s="135" t="s">
        <v>121</v>
      </c>
      <c r="E163" s="136" t="s">
        <v>214</v>
      </c>
      <c r="F163" s="137" t="s">
        <v>215</v>
      </c>
      <c r="G163" s="138" t="s">
        <v>216</v>
      </c>
      <c r="H163" s="139">
        <v>41.4</v>
      </c>
      <c r="I163" s="140"/>
      <c r="J163" s="141">
        <f>ROUND(I163*H163,2)</f>
        <v>0</v>
      </c>
      <c r="K163" s="137" t="s">
        <v>125</v>
      </c>
      <c r="L163" s="34"/>
      <c r="M163" s="142" t="s">
        <v>3</v>
      </c>
      <c r="N163" s="143" t="s">
        <v>43</v>
      </c>
      <c r="O163" s="54"/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126</v>
      </c>
      <c r="AT163" s="146" t="s">
        <v>121</v>
      </c>
      <c r="AU163" s="146" t="s">
        <v>82</v>
      </c>
      <c r="AY163" s="18" t="s">
        <v>119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80</v>
      </c>
      <c r="BK163" s="147">
        <f>ROUND(I163*H163,2)</f>
        <v>0</v>
      </c>
      <c r="BL163" s="18" t="s">
        <v>126</v>
      </c>
      <c r="BM163" s="146" t="s">
        <v>217</v>
      </c>
    </row>
    <row r="164" spans="1:47" s="2" customFormat="1" ht="11.25">
      <c r="A164" s="33"/>
      <c r="B164" s="34"/>
      <c r="C164" s="33"/>
      <c r="D164" s="148" t="s">
        <v>128</v>
      </c>
      <c r="E164" s="33"/>
      <c r="F164" s="149" t="s">
        <v>218</v>
      </c>
      <c r="G164" s="33"/>
      <c r="H164" s="33"/>
      <c r="I164" s="150"/>
      <c r="J164" s="33"/>
      <c r="K164" s="33"/>
      <c r="L164" s="34"/>
      <c r="M164" s="151"/>
      <c r="N164" s="152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128</v>
      </c>
      <c r="AU164" s="18" t="s">
        <v>82</v>
      </c>
    </row>
    <row r="165" spans="2:51" s="13" customFormat="1" ht="11.25">
      <c r="B165" s="153"/>
      <c r="D165" s="148" t="s">
        <v>134</v>
      </c>
      <c r="E165" s="154" t="s">
        <v>3</v>
      </c>
      <c r="F165" s="155" t="s">
        <v>219</v>
      </c>
      <c r="H165" s="154" t="s">
        <v>3</v>
      </c>
      <c r="I165" s="156"/>
      <c r="L165" s="153"/>
      <c r="M165" s="157"/>
      <c r="N165" s="158"/>
      <c r="O165" s="158"/>
      <c r="P165" s="158"/>
      <c r="Q165" s="158"/>
      <c r="R165" s="158"/>
      <c r="S165" s="158"/>
      <c r="T165" s="159"/>
      <c r="AT165" s="154" t="s">
        <v>134</v>
      </c>
      <c r="AU165" s="154" t="s">
        <v>82</v>
      </c>
      <c r="AV165" s="13" t="s">
        <v>80</v>
      </c>
      <c r="AW165" s="13" t="s">
        <v>33</v>
      </c>
      <c r="AX165" s="13" t="s">
        <v>72</v>
      </c>
      <c r="AY165" s="154" t="s">
        <v>119</v>
      </c>
    </row>
    <row r="166" spans="2:51" s="14" customFormat="1" ht="11.25">
      <c r="B166" s="160"/>
      <c r="D166" s="148" t="s">
        <v>134</v>
      </c>
      <c r="E166" s="161" t="s">
        <v>3</v>
      </c>
      <c r="F166" s="162" t="s">
        <v>220</v>
      </c>
      <c r="H166" s="163">
        <v>41.4</v>
      </c>
      <c r="I166" s="164"/>
      <c r="L166" s="160"/>
      <c r="M166" s="165"/>
      <c r="N166" s="166"/>
      <c r="O166" s="166"/>
      <c r="P166" s="166"/>
      <c r="Q166" s="166"/>
      <c r="R166" s="166"/>
      <c r="S166" s="166"/>
      <c r="T166" s="167"/>
      <c r="AT166" s="161" t="s">
        <v>134</v>
      </c>
      <c r="AU166" s="161" t="s">
        <v>82</v>
      </c>
      <c r="AV166" s="14" t="s">
        <v>82</v>
      </c>
      <c r="AW166" s="14" t="s">
        <v>33</v>
      </c>
      <c r="AX166" s="14" t="s">
        <v>72</v>
      </c>
      <c r="AY166" s="161" t="s">
        <v>119</v>
      </c>
    </row>
    <row r="167" spans="2:51" s="15" customFormat="1" ht="11.25">
      <c r="B167" s="168"/>
      <c r="D167" s="148" t="s">
        <v>134</v>
      </c>
      <c r="E167" s="169" t="s">
        <v>3</v>
      </c>
      <c r="F167" s="170" t="s">
        <v>138</v>
      </c>
      <c r="H167" s="171">
        <v>41.4</v>
      </c>
      <c r="I167" s="172"/>
      <c r="L167" s="168"/>
      <c r="M167" s="173"/>
      <c r="N167" s="174"/>
      <c r="O167" s="174"/>
      <c r="P167" s="174"/>
      <c r="Q167" s="174"/>
      <c r="R167" s="174"/>
      <c r="S167" s="174"/>
      <c r="T167" s="175"/>
      <c r="AT167" s="169" t="s">
        <v>134</v>
      </c>
      <c r="AU167" s="169" t="s">
        <v>82</v>
      </c>
      <c r="AV167" s="15" t="s">
        <v>126</v>
      </c>
      <c r="AW167" s="15" t="s">
        <v>33</v>
      </c>
      <c r="AX167" s="15" t="s">
        <v>80</v>
      </c>
      <c r="AY167" s="169" t="s">
        <v>119</v>
      </c>
    </row>
    <row r="168" spans="1:65" s="2" customFormat="1" ht="24.2" customHeight="1">
      <c r="A168" s="33"/>
      <c r="B168" s="134"/>
      <c r="C168" s="135" t="s">
        <v>221</v>
      </c>
      <c r="D168" s="135" t="s">
        <v>121</v>
      </c>
      <c r="E168" s="136" t="s">
        <v>222</v>
      </c>
      <c r="F168" s="137" t="s">
        <v>223</v>
      </c>
      <c r="G168" s="138" t="s">
        <v>124</v>
      </c>
      <c r="H168" s="139">
        <v>145.81</v>
      </c>
      <c r="I168" s="140"/>
      <c r="J168" s="141">
        <f>ROUND(I168*H168,2)</f>
        <v>0</v>
      </c>
      <c r="K168" s="137" t="s">
        <v>125</v>
      </c>
      <c r="L168" s="34"/>
      <c r="M168" s="142" t="s">
        <v>3</v>
      </c>
      <c r="N168" s="143" t="s">
        <v>43</v>
      </c>
      <c r="O168" s="54"/>
      <c r="P168" s="144">
        <f>O168*H168</f>
        <v>0</v>
      </c>
      <c r="Q168" s="144">
        <v>2.50235</v>
      </c>
      <c r="R168" s="144">
        <f>Q168*H168</f>
        <v>364.86765349999996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126</v>
      </c>
      <c r="AT168" s="146" t="s">
        <v>121</v>
      </c>
      <c r="AU168" s="146" t="s">
        <v>82</v>
      </c>
      <c r="AY168" s="18" t="s">
        <v>119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80</v>
      </c>
      <c r="BK168" s="147">
        <f>ROUND(I168*H168,2)</f>
        <v>0</v>
      </c>
      <c r="BL168" s="18" t="s">
        <v>126</v>
      </c>
      <c r="BM168" s="146" t="s">
        <v>224</v>
      </c>
    </row>
    <row r="169" spans="1:47" s="2" customFormat="1" ht="19.5">
      <c r="A169" s="33"/>
      <c r="B169" s="34"/>
      <c r="C169" s="33"/>
      <c r="D169" s="148" t="s">
        <v>128</v>
      </c>
      <c r="E169" s="33"/>
      <c r="F169" s="149" t="s">
        <v>225</v>
      </c>
      <c r="G169" s="33"/>
      <c r="H169" s="33"/>
      <c r="I169" s="150"/>
      <c r="J169" s="33"/>
      <c r="K169" s="33"/>
      <c r="L169" s="34"/>
      <c r="M169" s="151"/>
      <c r="N169" s="152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128</v>
      </c>
      <c r="AU169" s="18" t="s">
        <v>82</v>
      </c>
    </row>
    <row r="170" spans="2:51" s="13" customFormat="1" ht="11.25">
      <c r="B170" s="153"/>
      <c r="D170" s="148" t="s">
        <v>134</v>
      </c>
      <c r="E170" s="154" t="s">
        <v>3</v>
      </c>
      <c r="F170" s="155" t="s">
        <v>135</v>
      </c>
      <c r="H170" s="154" t="s">
        <v>3</v>
      </c>
      <c r="I170" s="156"/>
      <c r="L170" s="153"/>
      <c r="M170" s="157"/>
      <c r="N170" s="158"/>
      <c r="O170" s="158"/>
      <c r="P170" s="158"/>
      <c r="Q170" s="158"/>
      <c r="R170" s="158"/>
      <c r="S170" s="158"/>
      <c r="T170" s="159"/>
      <c r="AT170" s="154" t="s">
        <v>134</v>
      </c>
      <c r="AU170" s="154" t="s">
        <v>82</v>
      </c>
      <c r="AV170" s="13" t="s">
        <v>80</v>
      </c>
      <c r="AW170" s="13" t="s">
        <v>33</v>
      </c>
      <c r="AX170" s="13" t="s">
        <v>72</v>
      </c>
      <c r="AY170" s="154" t="s">
        <v>119</v>
      </c>
    </row>
    <row r="171" spans="2:51" s="13" customFormat="1" ht="11.25">
      <c r="B171" s="153"/>
      <c r="D171" s="148" t="s">
        <v>134</v>
      </c>
      <c r="E171" s="154" t="s">
        <v>3</v>
      </c>
      <c r="F171" s="155" t="s">
        <v>202</v>
      </c>
      <c r="H171" s="154" t="s">
        <v>3</v>
      </c>
      <c r="I171" s="156"/>
      <c r="L171" s="153"/>
      <c r="M171" s="157"/>
      <c r="N171" s="158"/>
      <c r="O171" s="158"/>
      <c r="P171" s="158"/>
      <c r="Q171" s="158"/>
      <c r="R171" s="158"/>
      <c r="S171" s="158"/>
      <c r="T171" s="159"/>
      <c r="AT171" s="154" t="s">
        <v>134</v>
      </c>
      <c r="AU171" s="154" t="s">
        <v>82</v>
      </c>
      <c r="AV171" s="13" t="s">
        <v>80</v>
      </c>
      <c r="AW171" s="13" t="s">
        <v>33</v>
      </c>
      <c r="AX171" s="13" t="s">
        <v>72</v>
      </c>
      <c r="AY171" s="154" t="s">
        <v>119</v>
      </c>
    </row>
    <row r="172" spans="2:51" s="14" customFormat="1" ht="11.25">
      <c r="B172" s="160"/>
      <c r="D172" s="148" t="s">
        <v>134</v>
      </c>
      <c r="E172" s="161" t="s">
        <v>3</v>
      </c>
      <c r="F172" s="162" t="s">
        <v>226</v>
      </c>
      <c r="H172" s="163">
        <v>72</v>
      </c>
      <c r="I172" s="164"/>
      <c r="L172" s="160"/>
      <c r="M172" s="165"/>
      <c r="N172" s="166"/>
      <c r="O172" s="166"/>
      <c r="P172" s="166"/>
      <c r="Q172" s="166"/>
      <c r="R172" s="166"/>
      <c r="S172" s="166"/>
      <c r="T172" s="167"/>
      <c r="AT172" s="161" t="s">
        <v>134</v>
      </c>
      <c r="AU172" s="161" t="s">
        <v>82</v>
      </c>
      <c r="AV172" s="14" t="s">
        <v>82</v>
      </c>
      <c r="AW172" s="14" t="s">
        <v>33</v>
      </c>
      <c r="AX172" s="14" t="s">
        <v>72</v>
      </c>
      <c r="AY172" s="161" t="s">
        <v>119</v>
      </c>
    </row>
    <row r="173" spans="2:51" s="14" customFormat="1" ht="11.25">
      <c r="B173" s="160"/>
      <c r="D173" s="148" t="s">
        <v>134</v>
      </c>
      <c r="E173" s="161" t="s">
        <v>3</v>
      </c>
      <c r="F173" s="162" t="s">
        <v>227</v>
      </c>
      <c r="H173" s="163">
        <v>0.88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1" t="s">
        <v>134</v>
      </c>
      <c r="AU173" s="161" t="s">
        <v>82</v>
      </c>
      <c r="AV173" s="14" t="s">
        <v>82</v>
      </c>
      <c r="AW173" s="14" t="s">
        <v>33</v>
      </c>
      <c r="AX173" s="14" t="s">
        <v>72</v>
      </c>
      <c r="AY173" s="161" t="s">
        <v>119</v>
      </c>
    </row>
    <row r="174" spans="2:51" s="14" customFormat="1" ht="11.25">
      <c r="B174" s="160"/>
      <c r="D174" s="148" t="s">
        <v>134</v>
      </c>
      <c r="E174" s="161" t="s">
        <v>3</v>
      </c>
      <c r="F174" s="162" t="s">
        <v>228</v>
      </c>
      <c r="H174" s="163">
        <v>72.93</v>
      </c>
      <c r="I174" s="164"/>
      <c r="L174" s="160"/>
      <c r="M174" s="165"/>
      <c r="N174" s="166"/>
      <c r="O174" s="166"/>
      <c r="P174" s="166"/>
      <c r="Q174" s="166"/>
      <c r="R174" s="166"/>
      <c r="S174" s="166"/>
      <c r="T174" s="167"/>
      <c r="AT174" s="161" t="s">
        <v>134</v>
      </c>
      <c r="AU174" s="161" t="s">
        <v>82</v>
      </c>
      <c r="AV174" s="14" t="s">
        <v>82</v>
      </c>
      <c r="AW174" s="14" t="s">
        <v>33</v>
      </c>
      <c r="AX174" s="14" t="s">
        <v>72</v>
      </c>
      <c r="AY174" s="161" t="s">
        <v>119</v>
      </c>
    </row>
    <row r="175" spans="2:51" s="15" customFormat="1" ht="11.25">
      <c r="B175" s="168"/>
      <c r="D175" s="148" t="s">
        <v>134</v>
      </c>
      <c r="E175" s="169" t="s">
        <v>3</v>
      </c>
      <c r="F175" s="170" t="s">
        <v>138</v>
      </c>
      <c r="H175" s="171">
        <v>145.81</v>
      </c>
      <c r="I175" s="172"/>
      <c r="L175" s="168"/>
      <c r="M175" s="173"/>
      <c r="N175" s="174"/>
      <c r="O175" s="174"/>
      <c r="P175" s="174"/>
      <c r="Q175" s="174"/>
      <c r="R175" s="174"/>
      <c r="S175" s="174"/>
      <c r="T175" s="175"/>
      <c r="AT175" s="169" t="s">
        <v>134</v>
      </c>
      <c r="AU175" s="169" t="s">
        <v>82</v>
      </c>
      <c r="AV175" s="15" t="s">
        <v>126</v>
      </c>
      <c r="AW175" s="15" t="s">
        <v>33</v>
      </c>
      <c r="AX175" s="15" t="s">
        <v>80</v>
      </c>
      <c r="AY175" s="169" t="s">
        <v>119</v>
      </c>
    </row>
    <row r="176" spans="1:65" s="2" customFormat="1" ht="14.45" customHeight="1">
      <c r="A176" s="33"/>
      <c r="B176" s="134"/>
      <c r="C176" s="135" t="s">
        <v>9</v>
      </c>
      <c r="D176" s="135" t="s">
        <v>121</v>
      </c>
      <c r="E176" s="136" t="s">
        <v>229</v>
      </c>
      <c r="F176" s="137" t="s">
        <v>230</v>
      </c>
      <c r="G176" s="138" t="s">
        <v>150</v>
      </c>
      <c r="H176" s="139">
        <v>488.8</v>
      </c>
      <c r="I176" s="140"/>
      <c r="J176" s="141">
        <f>ROUND(I176*H176,2)</f>
        <v>0</v>
      </c>
      <c r="K176" s="137" t="s">
        <v>125</v>
      </c>
      <c r="L176" s="34"/>
      <c r="M176" s="142" t="s">
        <v>3</v>
      </c>
      <c r="N176" s="143" t="s">
        <v>43</v>
      </c>
      <c r="O176" s="54"/>
      <c r="P176" s="144">
        <f>O176*H176</f>
        <v>0</v>
      </c>
      <c r="Q176" s="144">
        <v>0.00247</v>
      </c>
      <c r="R176" s="144">
        <f>Q176*H176</f>
        <v>1.207336</v>
      </c>
      <c r="S176" s="144">
        <v>0</v>
      </c>
      <c r="T176" s="14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46" t="s">
        <v>126</v>
      </c>
      <c r="AT176" s="146" t="s">
        <v>121</v>
      </c>
      <c r="AU176" s="146" t="s">
        <v>82</v>
      </c>
      <c r="AY176" s="18" t="s">
        <v>119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8" t="s">
        <v>80</v>
      </c>
      <c r="BK176" s="147">
        <f>ROUND(I176*H176,2)</f>
        <v>0</v>
      </c>
      <c r="BL176" s="18" t="s">
        <v>126</v>
      </c>
      <c r="BM176" s="146" t="s">
        <v>231</v>
      </c>
    </row>
    <row r="177" spans="1:47" s="2" customFormat="1" ht="19.5">
      <c r="A177" s="33"/>
      <c r="B177" s="34"/>
      <c r="C177" s="33"/>
      <c r="D177" s="148" t="s">
        <v>128</v>
      </c>
      <c r="E177" s="33"/>
      <c r="F177" s="149" t="s">
        <v>232</v>
      </c>
      <c r="G177" s="33"/>
      <c r="H177" s="33"/>
      <c r="I177" s="150"/>
      <c r="J177" s="33"/>
      <c r="K177" s="33"/>
      <c r="L177" s="34"/>
      <c r="M177" s="151"/>
      <c r="N177" s="152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128</v>
      </c>
      <c r="AU177" s="18" t="s">
        <v>82</v>
      </c>
    </row>
    <row r="178" spans="2:51" s="13" customFormat="1" ht="11.25">
      <c r="B178" s="153"/>
      <c r="D178" s="148" t="s">
        <v>134</v>
      </c>
      <c r="E178" s="154" t="s">
        <v>3</v>
      </c>
      <c r="F178" s="155" t="s">
        <v>135</v>
      </c>
      <c r="H178" s="154" t="s">
        <v>3</v>
      </c>
      <c r="I178" s="156"/>
      <c r="L178" s="153"/>
      <c r="M178" s="157"/>
      <c r="N178" s="158"/>
      <c r="O178" s="158"/>
      <c r="P178" s="158"/>
      <c r="Q178" s="158"/>
      <c r="R178" s="158"/>
      <c r="S178" s="158"/>
      <c r="T178" s="159"/>
      <c r="AT178" s="154" t="s">
        <v>134</v>
      </c>
      <c r="AU178" s="154" t="s">
        <v>82</v>
      </c>
      <c r="AV178" s="13" t="s">
        <v>80</v>
      </c>
      <c r="AW178" s="13" t="s">
        <v>33</v>
      </c>
      <c r="AX178" s="13" t="s">
        <v>72</v>
      </c>
      <c r="AY178" s="154" t="s">
        <v>119</v>
      </c>
    </row>
    <row r="179" spans="2:51" s="13" customFormat="1" ht="11.25">
      <c r="B179" s="153"/>
      <c r="D179" s="148" t="s">
        <v>134</v>
      </c>
      <c r="E179" s="154" t="s">
        <v>3</v>
      </c>
      <c r="F179" s="155" t="s">
        <v>202</v>
      </c>
      <c r="H179" s="154" t="s">
        <v>3</v>
      </c>
      <c r="I179" s="156"/>
      <c r="L179" s="153"/>
      <c r="M179" s="157"/>
      <c r="N179" s="158"/>
      <c r="O179" s="158"/>
      <c r="P179" s="158"/>
      <c r="Q179" s="158"/>
      <c r="R179" s="158"/>
      <c r="S179" s="158"/>
      <c r="T179" s="159"/>
      <c r="AT179" s="154" t="s">
        <v>134</v>
      </c>
      <c r="AU179" s="154" t="s">
        <v>82</v>
      </c>
      <c r="AV179" s="13" t="s">
        <v>80</v>
      </c>
      <c r="AW179" s="13" t="s">
        <v>33</v>
      </c>
      <c r="AX179" s="13" t="s">
        <v>72</v>
      </c>
      <c r="AY179" s="154" t="s">
        <v>119</v>
      </c>
    </row>
    <row r="180" spans="2:51" s="14" customFormat="1" ht="11.25">
      <c r="B180" s="160"/>
      <c r="D180" s="148" t="s">
        <v>134</v>
      </c>
      <c r="E180" s="161" t="s">
        <v>3</v>
      </c>
      <c r="F180" s="162" t="s">
        <v>233</v>
      </c>
      <c r="H180" s="163">
        <v>262.55</v>
      </c>
      <c r="I180" s="164"/>
      <c r="L180" s="160"/>
      <c r="M180" s="165"/>
      <c r="N180" s="166"/>
      <c r="O180" s="166"/>
      <c r="P180" s="166"/>
      <c r="Q180" s="166"/>
      <c r="R180" s="166"/>
      <c r="S180" s="166"/>
      <c r="T180" s="167"/>
      <c r="AT180" s="161" t="s">
        <v>134</v>
      </c>
      <c r="AU180" s="161" t="s">
        <v>82</v>
      </c>
      <c r="AV180" s="14" t="s">
        <v>82</v>
      </c>
      <c r="AW180" s="14" t="s">
        <v>33</v>
      </c>
      <c r="AX180" s="14" t="s">
        <v>72</v>
      </c>
      <c r="AY180" s="161" t="s">
        <v>119</v>
      </c>
    </row>
    <row r="181" spans="2:51" s="14" customFormat="1" ht="11.25">
      <c r="B181" s="160"/>
      <c r="D181" s="148" t="s">
        <v>134</v>
      </c>
      <c r="E181" s="161" t="s">
        <v>3</v>
      </c>
      <c r="F181" s="162" t="s">
        <v>234</v>
      </c>
      <c r="H181" s="163">
        <v>4.4</v>
      </c>
      <c r="I181" s="164"/>
      <c r="L181" s="160"/>
      <c r="M181" s="165"/>
      <c r="N181" s="166"/>
      <c r="O181" s="166"/>
      <c r="P181" s="166"/>
      <c r="Q181" s="166"/>
      <c r="R181" s="166"/>
      <c r="S181" s="166"/>
      <c r="T181" s="167"/>
      <c r="AT181" s="161" t="s">
        <v>134</v>
      </c>
      <c r="AU181" s="161" t="s">
        <v>82</v>
      </c>
      <c r="AV181" s="14" t="s">
        <v>82</v>
      </c>
      <c r="AW181" s="14" t="s">
        <v>33</v>
      </c>
      <c r="AX181" s="14" t="s">
        <v>72</v>
      </c>
      <c r="AY181" s="161" t="s">
        <v>119</v>
      </c>
    </row>
    <row r="182" spans="2:51" s="14" customFormat="1" ht="11.25">
      <c r="B182" s="160"/>
      <c r="D182" s="148" t="s">
        <v>134</v>
      </c>
      <c r="E182" s="161" t="s">
        <v>3</v>
      </c>
      <c r="F182" s="162" t="s">
        <v>235</v>
      </c>
      <c r="H182" s="163">
        <v>221.85</v>
      </c>
      <c r="I182" s="164"/>
      <c r="L182" s="160"/>
      <c r="M182" s="165"/>
      <c r="N182" s="166"/>
      <c r="O182" s="166"/>
      <c r="P182" s="166"/>
      <c r="Q182" s="166"/>
      <c r="R182" s="166"/>
      <c r="S182" s="166"/>
      <c r="T182" s="167"/>
      <c r="AT182" s="161" t="s">
        <v>134</v>
      </c>
      <c r="AU182" s="161" t="s">
        <v>82</v>
      </c>
      <c r="AV182" s="14" t="s">
        <v>82</v>
      </c>
      <c r="AW182" s="14" t="s">
        <v>33</v>
      </c>
      <c r="AX182" s="14" t="s">
        <v>72</v>
      </c>
      <c r="AY182" s="161" t="s">
        <v>119</v>
      </c>
    </row>
    <row r="183" spans="2:51" s="15" customFormat="1" ht="11.25">
      <c r="B183" s="168"/>
      <c r="D183" s="148" t="s">
        <v>134</v>
      </c>
      <c r="E183" s="169" t="s">
        <v>3</v>
      </c>
      <c r="F183" s="170" t="s">
        <v>138</v>
      </c>
      <c r="H183" s="171">
        <v>488.8</v>
      </c>
      <c r="I183" s="172"/>
      <c r="L183" s="168"/>
      <c r="M183" s="173"/>
      <c r="N183" s="174"/>
      <c r="O183" s="174"/>
      <c r="P183" s="174"/>
      <c r="Q183" s="174"/>
      <c r="R183" s="174"/>
      <c r="S183" s="174"/>
      <c r="T183" s="175"/>
      <c r="AT183" s="169" t="s">
        <v>134</v>
      </c>
      <c r="AU183" s="169" t="s">
        <v>82</v>
      </c>
      <c r="AV183" s="15" t="s">
        <v>126</v>
      </c>
      <c r="AW183" s="15" t="s">
        <v>33</v>
      </c>
      <c r="AX183" s="15" t="s">
        <v>80</v>
      </c>
      <c r="AY183" s="169" t="s">
        <v>119</v>
      </c>
    </row>
    <row r="184" spans="1:65" s="2" customFormat="1" ht="14.45" customHeight="1">
      <c r="A184" s="33"/>
      <c r="B184" s="134"/>
      <c r="C184" s="135" t="s">
        <v>236</v>
      </c>
      <c r="D184" s="135" t="s">
        <v>121</v>
      </c>
      <c r="E184" s="136" t="s">
        <v>237</v>
      </c>
      <c r="F184" s="137" t="s">
        <v>238</v>
      </c>
      <c r="G184" s="138" t="s">
        <v>150</v>
      </c>
      <c r="H184" s="139">
        <v>488.8</v>
      </c>
      <c r="I184" s="140"/>
      <c r="J184" s="141">
        <f>ROUND(I184*H184,2)</f>
        <v>0</v>
      </c>
      <c r="K184" s="137" t="s">
        <v>125</v>
      </c>
      <c r="L184" s="34"/>
      <c r="M184" s="142" t="s">
        <v>3</v>
      </c>
      <c r="N184" s="143" t="s">
        <v>43</v>
      </c>
      <c r="O184" s="54"/>
      <c r="P184" s="144">
        <f>O184*H184</f>
        <v>0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46" t="s">
        <v>126</v>
      </c>
      <c r="AT184" s="146" t="s">
        <v>121</v>
      </c>
      <c r="AU184" s="146" t="s">
        <v>82</v>
      </c>
      <c r="AY184" s="18" t="s">
        <v>119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8" t="s">
        <v>80</v>
      </c>
      <c r="BK184" s="147">
        <f>ROUND(I184*H184,2)</f>
        <v>0</v>
      </c>
      <c r="BL184" s="18" t="s">
        <v>126</v>
      </c>
      <c r="BM184" s="146" t="s">
        <v>239</v>
      </c>
    </row>
    <row r="185" spans="1:47" s="2" customFormat="1" ht="19.5">
      <c r="A185" s="33"/>
      <c r="B185" s="34"/>
      <c r="C185" s="33"/>
      <c r="D185" s="148" t="s">
        <v>128</v>
      </c>
      <c r="E185" s="33"/>
      <c r="F185" s="149" t="s">
        <v>240</v>
      </c>
      <c r="G185" s="33"/>
      <c r="H185" s="33"/>
      <c r="I185" s="150"/>
      <c r="J185" s="33"/>
      <c r="K185" s="33"/>
      <c r="L185" s="34"/>
      <c r="M185" s="151"/>
      <c r="N185" s="152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128</v>
      </c>
      <c r="AU185" s="18" t="s">
        <v>82</v>
      </c>
    </row>
    <row r="186" spans="1:65" s="2" customFormat="1" ht="14.45" customHeight="1">
      <c r="A186" s="33"/>
      <c r="B186" s="134"/>
      <c r="C186" s="135" t="s">
        <v>241</v>
      </c>
      <c r="D186" s="135" t="s">
        <v>121</v>
      </c>
      <c r="E186" s="136" t="s">
        <v>242</v>
      </c>
      <c r="F186" s="137" t="s">
        <v>243</v>
      </c>
      <c r="G186" s="138" t="s">
        <v>176</v>
      </c>
      <c r="H186" s="139">
        <v>23.33</v>
      </c>
      <c r="I186" s="140"/>
      <c r="J186" s="141">
        <f>ROUND(I186*H186,2)</f>
        <v>0</v>
      </c>
      <c r="K186" s="137" t="s">
        <v>125</v>
      </c>
      <c r="L186" s="34"/>
      <c r="M186" s="142" t="s">
        <v>3</v>
      </c>
      <c r="N186" s="143" t="s">
        <v>43</v>
      </c>
      <c r="O186" s="54"/>
      <c r="P186" s="144">
        <f>O186*H186</f>
        <v>0</v>
      </c>
      <c r="Q186" s="144">
        <v>1.10907</v>
      </c>
      <c r="R186" s="144">
        <f>Q186*H186</f>
        <v>25.874603099999998</v>
      </c>
      <c r="S186" s="144">
        <v>0</v>
      </c>
      <c r="T186" s="14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46" t="s">
        <v>126</v>
      </c>
      <c r="AT186" s="146" t="s">
        <v>121</v>
      </c>
      <c r="AU186" s="146" t="s">
        <v>82</v>
      </c>
      <c r="AY186" s="18" t="s">
        <v>119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8" t="s">
        <v>80</v>
      </c>
      <c r="BK186" s="147">
        <f>ROUND(I186*H186,2)</f>
        <v>0</v>
      </c>
      <c r="BL186" s="18" t="s">
        <v>126</v>
      </c>
      <c r="BM186" s="146" t="s">
        <v>244</v>
      </c>
    </row>
    <row r="187" spans="1:47" s="2" customFormat="1" ht="11.25">
      <c r="A187" s="33"/>
      <c r="B187" s="34"/>
      <c r="C187" s="33"/>
      <c r="D187" s="148" t="s">
        <v>128</v>
      </c>
      <c r="E187" s="33"/>
      <c r="F187" s="149" t="s">
        <v>245</v>
      </c>
      <c r="G187" s="33"/>
      <c r="H187" s="33"/>
      <c r="I187" s="150"/>
      <c r="J187" s="33"/>
      <c r="K187" s="33"/>
      <c r="L187" s="34"/>
      <c r="M187" s="151"/>
      <c r="N187" s="152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128</v>
      </c>
      <c r="AU187" s="18" t="s">
        <v>82</v>
      </c>
    </row>
    <row r="188" spans="2:51" s="13" customFormat="1" ht="11.25">
      <c r="B188" s="153"/>
      <c r="D188" s="148" t="s">
        <v>134</v>
      </c>
      <c r="E188" s="154" t="s">
        <v>3</v>
      </c>
      <c r="F188" s="155" t="s">
        <v>246</v>
      </c>
      <c r="H188" s="154" t="s">
        <v>3</v>
      </c>
      <c r="I188" s="156"/>
      <c r="L188" s="153"/>
      <c r="M188" s="157"/>
      <c r="N188" s="158"/>
      <c r="O188" s="158"/>
      <c r="P188" s="158"/>
      <c r="Q188" s="158"/>
      <c r="R188" s="158"/>
      <c r="S188" s="158"/>
      <c r="T188" s="159"/>
      <c r="AT188" s="154" t="s">
        <v>134</v>
      </c>
      <c r="AU188" s="154" t="s">
        <v>82</v>
      </c>
      <c r="AV188" s="13" t="s">
        <v>80</v>
      </c>
      <c r="AW188" s="13" t="s">
        <v>33</v>
      </c>
      <c r="AX188" s="13" t="s">
        <v>72</v>
      </c>
      <c r="AY188" s="154" t="s">
        <v>119</v>
      </c>
    </row>
    <row r="189" spans="2:51" s="14" customFormat="1" ht="11.25">
      <c r="B189" s="160"/>
      <c r="D189" s="148" t="s">
        <v>134</v>
      </c>
      <c r="E189" s="161" t="s">
        <v>3</v>
      </c>
      <c r="F189" s="162" t="s">
        <v>247</v>
      </c>
      <c r="H189" s="163">
        <v>23.33</v>
      </c>
      <c r="I189" s="164"/>
      <c r="L189" s="160"/>
      <c r="M189" s="165"/>
      <c r="N189" s="166"/>
      <c r="O189" s="166"/>
      <c r="P189" s="166"/>
      <c r="Q189" s="166"/>
      <c r="R189" s="166"/>
      <c r="S189" s="166"/>
      <c r="T189" s="167"/>
      <c r="AT189" s="161" t="s">
        <v>134</v>
      </c>
      <c r="AU189" s="161" t="s">
        <v>82</v>
      </c>
      <c r="AV189" s="14" t="s">
        <v>82</v>
      </c>
      <c r="AW189" s="14" t="s">
        <v>33</v>
      </c>
      <c r="AX189" s="14" t="s">
        <v>72</v>
      </c>
      <c r="AY189" s="161" t="s">
        <v>119</v>
      </c>
    </row>
    <row r="190" spans="2:51" s="15" customFormat="1" ht="11.25">
      <c r="B190" s="168"/>
      <c r="D190" s="148" t="s">
        <v>134</v>
      </c>
      <c r="E190" s="169" t="s">
        <v>3</v>
      </c>
      <c r="F190" s="170" t="s">
        <v>138</v>
      </c>
      <c r="H190" s="171">
        <v>23.33</v>
      </c>
      <c r="I190" s="172"/>
      <c r="L190" s="168"/>
      <c r="M190" s="173"/>
      <c r="N190" s="174"/>
      <c r="O190" s="174"/>
      <c r="P190" s="174"/>
      <c r="Q190" s="174"/>
      <c r="R190" s="174"/>
      <c r="S190" s="174"/>
      <c r="T190" s="175"/>
      <c r="AT190" s="169" t="s">
        <v>134</v>
      </c>
      <c r="AU190" s="169" t="s">
        <v>82</v>
      </c>
      <c r="AV190" s="15" t="s">
        <v>126</v>
      </c>
      <c r="AW190" s="15" t="s">
        <v>33</v>
      </c>
      <c r="AX190" s="15" t="s">
        <v>80</v>
      </c>
      <c r="AY190" s="169" t="s">
        <v>119</v>
      </c>
    </row>
    <row r="191" spans="2:63" s="12" customFormat="1" ht="22.9" customHeight="1">
      <c r="B191" s="121"/>
      <c r="D191" s="122" t="s">
        <v>71</v>
      </c>
      <c r="E191" s="132" t="s">
        <v>126</v>
      </c>
      <c r="F191" s="132" t="s">
        <v>248</v>
      </c>
      <c r="I191" s="124"/>
      <c r="J191" s="133">
        <f>BK191</f>
        <v>0</v>
      </c>
      <c r="L191" s="121"/>
      <c r="M191" s="126"/>
      <c r="N191" s="127"/>
      <c r="O191" s="127"/>
      <c r="P191" s="128">
        <f>SUM(P192:P211)</f>
        <v>0</v>
      </c>
      <c r="Q191" s="127"/>
      <c r="R191" s="128">
        <f>SUM(R192:R211)</f>
        <v>0</v>
      </c>
      <c r="S191" s="127"/>
      <c r="T191" s="129">
        <f>SUM(T192:T211)</f>
        <v>0</v>
      </c>
      <c r="AR191" s="122" t="s">
        <v>80</v>
      </c>
      <c r="AT191" s="130" t="s">
        <v>71</v>
      </c>
      <c r="AU191" s="130" t="s">
        <v>80</v>
      </c>
      <c r="AY191" s="122" t="s">
        <v>119</v>
      </c>
      <c r="BK191" s="131">
        <f>SUM(BK192:BK211)</f>
        <v>0</v>
      </c>
    </row>
    <row r="192" spans="1:65" s="2" customFormat="1" ht="14.45" customHeight="1">
      <c r="A192" s="33"/>
      <c r="B192" s="134"/>
      <c r="C192" s="135" t="s">
        <v>249</v>
      </c>
      <c r="D192" s="135" t="s">
        <v>121</v>
      </c>
      <c r="E192" s="136" t="s">
        <v>250</v>
      </c>
      <c r="F192" s="137" t="s">
        <v>251</v>
      </c>
      <c r="G192" s="138" t="s">
        <v>124</v>
      </c>
      <c r="H192" s="139">
        <v>3.562</v>
      </c>
      <c r="I192" s="140"/>
      <c r="J192" s="141">
        <f>ROUND(I192*H192,2)</f>
        <v>0</v>
      </c>
      <c r="K192" s="137" t="s">
        <v>125</v>
      </c>
      <c r="L192" s="34"/>
      <c r="M192" s="142" t="s">
        <v>3</v>
      </c>
      <c r="N192" s="143" t="s">
        <v>43</v>
      </c>
      <c r="O192" s="54"/>
      <c r="P192" s="144">
        <f>O192*H192</f>
        <v>0</v>
      </c>
      <c r="Q192" s="144">
        <v>0</v>
      </c>
      <c r="R192" s="144">
        <f>Q192*H192</f>
        <v>0</v>
      </c>
      <c r="S192" s="144">
        <v>0</v>
      </c>
      <c r="T192" s="14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46" t="s">
        <v>126</v>
      </c>
      <c r="AT192" s="146" t="s">
        <v>121</v>
      </c>
      <c r="AU192" s="146" t="s">
        <v>82</v>
      </c>
      <c r="AY192" s="18" t="s">
        <v>119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8" t="s">
        <v>80</v>
      </c>
      <c r="BK192" s="147">
        <f>ROUND(I192*H192,2)</f>
        <v>0</v>
      </c>
      <c r="BL192" s="18" t="s">
        <v>126</v>
      </c>
      <c r="BM192" s="146" t="s">
        <v>252</v>
      </c>
    </row>
    <row r="193" spans="1:47" s="2" customFormat="1" ht="11.25">
      <c r="A193" s="33"/>
      <c r="B193" s="34"/>
      <c r="C193" s="33"/>
      <c r="D193" s="148" t="s">
        <v>128</v>
      </c>
      <c r="E193" s="33"/>
      <c r="F193" s="149" t="s">
        <v>253</v>
      </c>
      <c r="G193" s="33"/>
      <c r="H193" s="33"/>
      <c r="I193" s="150"/>
      <c r="J193" s="33"/>
      <c r="K193" s="33"/>
      <c r="L193" s="34"/>
      <c r="M193" s="151"/>
      <c r="N193" s="152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128</v>
      </c>
      <c r="AU193" s="18" t="s">
        <v>82</v>
      </c>
    </row>
    <row r="194" spans="2:51" s="13" customFormat="1" ht="11.25">
      <c r="B194" s="153"/>
      <c r="D194" s="148" t="s">
        <v>134</v>
      </c>
      <c r="E194" s="154" t="s">
        <v>3</v>
      </c>
      <c r="F194" s="155" t="s">
        <v>144</v>
      </c>
      <c r="H194" s="154" t="s">
        <v>3</v>
      </c>
      <c r="I194" s="156"/>
      <c r="L194" s="153"/>
      <c r="M194" s="157"/>
      <c r="N194" s="158"/>
      <c r="O194" s="158"/>
      <c r="P194" s="158"/>
      <c r="Q194" s="158"/>
      <c r="R194" s="158"/>
      <c r="S194" s="158"/>
      <c r="T194" s="159"/>
      <c r="AT194" s="154" t="s">
        <v>134</v>
      </c>
      <c r="AU194" s="154" t="s">
        <v>82</v>
      </c>
      <c r="AV194" s="13" t="s">
        <v>80</v>
      </c>
      <c r="AW194" s="13" t="s">
        <v>33</v>
      </c>
      <c r="AX194" s="13" t="s">
        <v>72</v>
      </c>
      <c r="AY194" s="154" t="s">
        <v>119</v>
      </c>
    </row>
    <row r="195" spans="2:51" s="13" customFormat="1" ht="11.25">
      <c r="B195" s="153"/>
      <c r="D195" s="148" t="s">
        <v>134</v>
      </c>
      <c r="E195" s="154" t="s">
        <v>3</v>
      </c>
      <c r="F195" s="155" t="s">
        <v>254</v>
      </c>
      <c r="H195" s="154" t="s">
        <v>3</v>
      </c>
      <c r="I195" s="156"/>
      <c r="L195" s="153"/>
      <c r="M195" s="157"/>
      <c r="N195" s="158"/>
      <c r="O195" s="158"/>
      <c r="P195" s="158"/>
      <c r="Q195" s="158"/>
      <c r="R195" s="158"/>
      <c r="S195" s="158"/>
      <c r="T195" s="159"/>
      <c r="AT195" s="154" t="s">
        <v>134</v>
      </c>
      <c r="AU195" s="154" t="s">
        <v>82</v>
      </c>
      <c r="AV195" s="13" t="s">
        <v>80</v>
      </c>
      <c r="AW195" s="13" t="s">
        <v>33</v>
      </c>
      <c r="AX195" s="13" t="s">
        <v>72</v>
      </c>
      <c r="AY195" s="154" t="s">
        <v>119</v>
      </c>
    </row>
    <row r="196" spans="2:51" s="14" customFormat="1" ht="11.25">
      <c r="B196" s="160"/>
      <c r="D196" s="148" t="s">
        <v>134</v>
      </c>
      <c r="E196" s="161" t="s">
        <v>3</v>
      </c>
      <c r="F196" s="162" t="s">
        <v>255</v>
      </c>
      <c r="H196" s="163">
        <v>1.712</v>
      </c>
      <c r="I196" s="164"/>
      <c r="L196" s="160"/>
      <c r="M196" s="165"/>
      <c r="N196" s="166"/>
      <c r="O196" s="166"/>
      <c r="P196" s="166"/>
      <c r="Q196" s="166"/>
      <c r="R196" s="166"/>
      <c r="S196" s="166"/>
      <c r="T196" s="167"/>
      <c r="AT196" s="161" t="s">
        <v>134</v>
      </c>
      <c r="AU196" s="161" t="s">
        <v>82</v>
      </c>
      <c r="AV196" s="14" t="s">
        <v>82</v>
      </c>
      <c r="AW196" s="14" t="s">
        <v>33</v>
      </c>
      <c r="AX196" s="14" t="s">
        <v>72</v>
      </c>
      <c r="AY196" s="161" t="s">
        <v>119</v>
      </c>
    </row>
    <row r="197" spans="2:51" s="14" customFormat="1" ht="11.25">
      <c r="B197" s="160"/>
      <c r="D197" s="148" t="s">
        <v>134</v>
      </c>
      <c r="E197" s="161" t="s">
        <v>3</v>
      </c>
      <c r="F197" s="162" t="s">
        <v>256</v>
      </c>
      <c r="H197" s="163">
        <v>1.8</v>
      </c>
      <c r="I197" s="164"/>
      <c r="L197" s="160"/>
      <c r="M197" s="165"/>
      <c r="N197" s="166"/>
      <c r="O197" s="166"/>
      <c r="P197" s="166"/>
      <c r="Q197" s="166"/>
      <c r="R197" s="166"/>
      <c r="S197" s="166"/>
      <c r="T197" s="167"/>
      <c r="AT197" s="161" t="s">
        <v>134</v>
      </c>
      <c r="AU197" s="161" t="s">
        <v>82</v>
      </c>
      <c r="AV197" s="14" t="s">
        <v>82</v>
      </c>
      <c r="AW197" s="14" t="s">
        <v>33</v>
      </c>
      <c r="AX197" s="14" t="s">
        <v>72</v>
      </c>
      <c r="AY197" s="161" t="s">
        <v>119</v>
      </c>
    </row>
    <row r="198" spans="2:51" s="13" customFormat="1" ht="11.25">
      <c r="B198" s="153"/>
      <c r="D198" s="148" t="s">
        <v>134</v>
      </c>
      <c r="E198" s="154" t="s">
        <v>3</v>
      </c>
      <c r="F198" s="155" t="s">
        <v>257</v>
      </c>
      <c r="H198" s="154" t="s">
        <v>3</v>
      </c>
      <c r="I198" s="156"/>
      <c r="L198" s="153"/>
      <c r="M198" s="157"/>
      <c r="N198" s="158"/>
      <c r="O198" s="158"/>
      <c r="P198" s="158"/>
      <c r="Q198" s="158"/>
      <c r="R198" s="158"/>
      <c r="S198" s="158"/>
      <c r="T198" s="159"/>
      <c r="AT198" s="154" t="s">
        <v>134</v>
      </c>
      <c r="AU198" s="154" t="s">
        <v>82</v>
      </c>
      <c r="AV198" s="13" t="s">
        <v>80</v>
      </c>
      <c r="AW198" s="13" t="s">
        <v>33</v>
      </c>
      <c r="AX198" s="13" t="s">
        <v>72</v>
      </c>
      <c r="AY198" s="154" t="s">
        <v>119</v>
      </c>
    </row>
    <row r="199" spans="2:51" s="13" customFormat="1" ht="11.25">
      <c r="B199" s="153"/>
      <c r="D199" s="148" t="s">
        <v>134</v>
      </c>
      <c r="E199" s="154" t="s">
        <v>3</v>
      </c>
      <c r="F199" s="155" t="s">
        <v>258</v>
      </c>
      <c r="H199" s="154" t="s">
        <v>3</v>
      </c>
      <c r="I199" s="156"/>
      <c r="L199" s="153"/>
      <c r="M199" s="157"/>
      <c r="N199" s="158"/>
      <c r="O199" s="158"/>
      <c r="P199" s="158"/>
      <c r="Q199" s="158"/>
      <c r="R199" s="158"/>
      <c r="S199" s="158"/>
      <c r="T199" s="159"/>
      <c r="AT199" s="154" t="s">
        <v>134</v>
      </c>
      <c r="AU199" s="154" t="s">
        <v>82</v>
      </c>
      <c r="AV199" s="13" t="s">
        <v>80</v>
      </c>
      <c r="AW199" s="13" t="s">
        <v>33</v>
      </c>
      <c r="AX199" s="13" t="s">
        <v>72</v>
      </c>
      <c r="AY199" s="154" t="s">
        <v>119</v>
      </c>
    </row>
    <row r="200" spans="2:51" s="14" customFormat="1" ht="11.25">
      <c r="B200" s="160"/>
      <c r="D200" s="148" t="s">
        <v>134</v>
      </c>
      <c r="E200" s="161" t="s">
        <v>3</v>
      </c>
      <c r="F200" s="162" t="s">
        <v>259</v>
      </c>
      <c r="H200" s="163">
        <v>0.05</v>
      </c>
      <c r="I200" s="164"/>
      <c r="L200" s="160"/>
      <c r="M200" s="165"/>
      <c r="N200" s="166"/>
      <c r="O200" s="166"/>
      <c r="P200" s="166"/>
      <c r="Q200" s="166"/>
      <c r="R200" s="166"/>
      <c r="S200" s="166"/>
      <c r="T200" s="167"/>
      <c r="AT200" s="161" t="s">
        <v>134</v>
      </c>
      <c r="AU200" s="161" t="s">
        <v>82</v>
      </c>
      <c r="AV200" s="14" t="s">
        <v>82</v>
      </c>
      <c r="AW200" s="14" t="s">
        <v>33</v>
      </c>
      <c r="AX200" s="14" t="s">
        <v>72</v>
      </c>
      <c r="AY200" s="161" t="s">
        <v>119</v>
      </c>
    </row>
    <row r="201" spans="2:51" s="15" customFormat="1" ht="11.25">
      <c r="B201" s="168"/>
      <c r="D201" s="148" t="s">
        <v>134</v>
      </c>
      <c r="E201" s="169" t="s">
        <v>3</v>
      </c>
      <c r="F201" s="170" t="s">
        <v>138</v>
      </c>
      <c r="H201" s="171">
        <v>3.562</v>
      </c>
      <c r="I201" s="172"/>
      <c r="L201" s="168"/>
      <c r="M201" s="173"/>
      <c r="N201" s="174"/>
      <c r="O201" s="174"/>
      <c r="P201" s="174"/>
      <c r="Q201" s="174"/>
      <c r="R201" s="174"/>
      <c r="S201" s="174"/>
      <c r="T201" s="175"/>
      <c r="AT201" s="169" t="s">
        <v>134</v>
      </c>
      <c r="AU201" s="169" t="s">
        <v>82</v>
      </c>
      <c r="AV201" s="15" t="s">
        <v>126</v>
      </c>
      <c r="AW201" s="15" t="s">
        <v>33</v>
      </c>
      <c r="AX201" s="15" t="s">
        <v>80</v>
      </c>
      <c r="AY201" s="169" t="s">
        <v>119</v>
      </c>
    </row>
    <row r="202" spans="1:65" s="2" customFormat="1" ht="14.45" customHeight="1">
      <c r="A202" s="33"/>
      <c r="B202" s="134"/>
      <c r="C202" s="135" t="s">
        <v>260</v>
      </c>
      <c r="D202" s="135" t="s">
        <v>121</v>
      </c>
      <c r="E202" s="136" t="s">
        <v>261</v>
      </c>
      <c r="F202" s="137" t="s">
        <v>262</v>
      </c>
      <c r="G202" s="138" t="s">
        <v>124</v>
      </c>
      <c r="H202" s="139">
        <v>17.848</v>
      </c>
      <c r="I202" s="140"/>
      <c r="J202" s="141">
        <f>ROUND(I202*H202,2)</f>
        <v>0</v>
      </c>
      <c r="K202" s="137" t="s">
        <v>125</v>
      </c>
      <c r="L202" s="34"/>
      <c r="M202" s="142" t="s">
        <v>3</v>
      </c>
      <c r="N202" s="143" t="s">
        <v>43</v>
      </c>
      <c r="O202" s="54"/>
      <c r="P202" s="144">
        <f>O202*H202</f>
        <v>0</v>
      </c>
      <c r="Q202" s="144">
        <v>0</v>
      </c>
      <c r="R202" s="144">
        <f>Q202*H202</f>
        <v>0</v>
      </c>
      <c r="S202" s="144">
        <v>0</v>
      </c>
      <c r="T202" s="145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46" t="s">
        <v>126</v>
      </c>
      <c r="AT202" s="146" t="s">
        <v>121</v>
      </c>
      <c r="AU202" s="146" t="s">
        <v>82</v>
      </c>
      <c r="AY202" s="18" t="s">
        <v>119</v>
      </c>
      <c r="BE202" s="147">
        <f>IF(N202="základní",J202,0)</f>
        <v>0</v>
      </c>
      <c r="BF202" s="147">
        <f>IF(N202="snížená",J202,0)</f>
        <v>0</v>
      </c>
      <c r="BG202" s="147">
        <f>IF(N202="zákl. přenesená",J202,0)</f>
        <v>0</v>
      </c>
      <c r="BH202" s="147">
        <f>IF(N202="sníž. přenesená",J202,0)</f>
        <v>0</v>
      </c>
      <c r="BI202" s="147">
        <f>IF(N202="nulová",J202,0)</f>
        <v>0</v>
      </c>
      <c r="BJ202" s="18" t="s">
        <v>80</v>
      </c>
      <c r="BK202" s="147">
        <f>ROUND(I202*H202,2)</f>
        <v>0</v>
      </c>
      <c r="BL202" s="18" t="s">
        <v>126</v>
      </c>
      <c r="BM202" s="146" t="s">
        <v>263</v>
      </c>
    </row>
    <row r="203" spans="1:47" s="2" customFormat="1" ht="11.25">
      <c r="A203" s="33"/>
      <c r="B203" s="34"/>
      <c r="C203" s="33"/>
      <c r="D203" s="148" t="s">
        <v>128</v>
      </c>
      <c r="E203" s="33"/>
      <c r="F203" s="149" t="s">
        <v>264</v>
      </c>
      <c r="G203" s="33"/>
      <c r="H203" s="33"/>
      <c r="I203" s="150"/>
      <c r="J203" s="33"/>
      <c r="K203" s="33"/>
      <c r="L203" s="34"/>
      <c r="M203" s="151"/>
      <c r="N203" s="152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128</v>
      </c>
      <c r="AU203" s="18" t="s">
        <v>82</v>
      </c>
    </row>
    <row r="204" spans="2:51" s="13" customFormat="1" ht="11.25">
      <c r="B204" s="153"/>
      <c r="D204" s="148" t="s">
        <v>134</v>
      </c>
      <c r="E204" s="154" t="s">
        <v>3</v>
      </c>
      <c r="F204" s="155" t="s">
        <v>144</v>
      </c>
      <c r="H204" s="154" t="s">
        <v>3</v>
      </c>
      <c r="I204" s="156"/>
      <c r="L204" s="153"/>
      <c r="M204" s="157"/>
      <c r="N204" s="158"/>
      <c r="O204" s="158"/>
      <c r="P204" s="158"/>
      <c r="Q204" s="158"/>
      <c r="R204" s="158"/>
      <c r="S204" s="158"/>
      <c r="T204" s="159"/>
      <c r="AT204" s="154" t="s">
        <v>134</v>
      </c>
      <c r="AU204" s="154" t="s">
        <v>82</v>
      </c>
      <c r="AV204" s="13" t="s">
        <v>80</v>
      </c>
      <c r="AW204" s="13" t="s">
        <v>33</v>
      </c>
      <c r="AX204" s="13" t="s">
        <v>72</v>
      </c>
      <c r="AY204" s="154" t="s">
        <v>119</v>
      </c>
    </row>
    <row r="205" spans="2:51" s="13" customFormat="1" ht="11.25">
      <c r="B205" s="153"/>
      <c r="D205" s="148" t="s">
        <v>134</v>
      </c>
      <c r="E205" s="154" t="s">
        <v>3</v>
      </c>
      <c r="F205" s="155" t="s">
        <v>265</v>
      </c>
      <c r="H205" s="154" t="s">
        <v>3</v>
      </c>
      <c r="I205" s="156"/>
      <c r="L205" s="153"/>
      <c r="M205" s="157"/>
      <c r="N205" s="158"/>
      <c r="O205" s="158"/>
      <c r="P205" s="158"/>
      <c r="Q205" s="158"/>
      <c r="R205" s="158"/>
      <c r="S205" s="158"/>
      <c r="T205" s="159"/>
      <c r="AT205" s="154" t="s">
        <v>134</v>
      </c>
      <c r="AU205" s="154" t="s">
        <v>82</v>
      </c>
      <c r="AV205" s="13" t="s">
        <v>80</v>
      </c>
      <c r="AW205" s="13" t="s">
        <v>33</v>
      </c>
      <c r="AX205" s="13" t="s">
        <v>72</v>
      </c>
      <c r="AY205" s="154" t="s">
        <v>119</v>
      </c>
    </row>
    <row r="206" spans="2:51" s="14" customFormat="1" ht="11.25">
      <c r="B206" s="160"/>
      <c r="D206" s="148" t="s">
        <v>134</v>
      </c>
      <c r="E206" s="161" t="s">
        <v>3</v>
      </c>
      <c r="F206" s="162" t="s">
        <v>266</v>
      </c>
      <c r="H206" s="163">
        <v>6.848</v>
      </c>
      <c r="I206" s="164"/>
      <c r="L206" s="160"/>
      <c r="M206" s="165"/>
      <c r="N206" s="166"/>
      <c r="O206" s="166"/>
      <c r="P206" s="166"/>
      <c r="Q206" s="166"/>
      <c r="R206" s="166"/>
      <c r="S206" s="166"/>
      <c r="T206" s="167"/>
      <c r="AT206" s="161" t="s">
        <v>134</v>
      </c>
      <c r="AU206" s="161" t="s">
        <v>82</v>
      </c>
      <c r="AV206" s="14" t="s">
        <v>82</v>
      </c>
      <c r="AW206" s="14" t="s">
        <v>33</v>
      </c>
      <c r="AX206" s="14" t="s">
        <v>72</v>
      </c>
      <c r="AY206" s="161" t="s">
        <v>119</v>
      </c>
    </row>
    <row r="207" spans="2:51" s="14" customFormat="1" ht="11.25">
      <c r="B207" s="160"/>
      <c r="D207" s="148" t="s">
        <v>134</v>
      </c>
      <c r="E207" s="161" t="s">
        <v>3</v>
      </c>
      <c r="F207" s="162" t="s">
        <v>267</v>
      </c>
      <c r="H207" s="163">
        <v>9</v>
      </c>
      <c r="I207" s="164"/>
      <c r="L207" s="160"/>
      <c r="M207" s="165"/>
      <c r="N207" s="166"/>
      <c r="O207" s="166"/>
      <c r="P207" s="166"/>
      <c r="Q207" s="166"/>
      <c r="R207" s="166"/>
      <c r="S207" s="166"/>
      <c r="T207" s="167"/>
      <c r="AT207" s="161" t="s">
        <v>134</v>
      </c>
      <c r="AU207" s="161" t="s">
        <v>82</v>
      </c>
      <c r="AV207" s="14" t="s">
        <v>82</v>
      </c>
      <c r="AW207" s="14" t="s">
        <v>33</v>
      </c>
      <c r="AX207" s="14" t="s">
        <v>72</v>
      </c>
      <c r="AY207" s="161" t="s">
        <v>119</v>
      </c>
    </row>
    <row r="208" spans="2:51" s="13" customFormat="1" ht="11.25">
      <c r="B208" s="153"/>
      <c r="D208" s="148" t="s">
        <v>134</v>
      </c>
      <c r="E208" s="154" t="s">
        <v>3</v>
      </c>
      <c r="F208" s="155" t="s">
        <v>257</v>
      </c>
      <c r="H208" s="154" t="s">
        <v>3</v>
      </c>
      <c r="I208" s="156"/>
      <c r="L208" s="153"/>
      <c r="M208" s="157"/>
      <c r="N208" s="158"/>
      <c r="O208" s="158"/>
      <c r="P208" s="158"/>
      <c r="Q208" s="158"/>
      <c r="R208" s="158"/>
      <c r="S208" s="158"/>
      <c r="T208" s="159"/>
      <c r="AT208" s="154" t="s">
        <v>134</v>
      </c>
      <c r="AU208" s="154" t="s">
        <v>82</v>
      </c>
      <c r="AV208" s="13" t="s">
        <v>80</v>
      </c>
      <c r="AW208" s="13" t="s">
        <v>33</v>
      </c>
      <c r="AX208" s="13" t="s">
        <v>72</v>
      </c>
      <c r="AY208" s="154" t="s">
        <v>119</v>
      </c>
    </row>
    <row r="209" spans="2:51" s="13" customFormat="1" ht="11.25">
      <c r="B209" s="153"/>
      <c r="D209" s="148" t="s">
        <v>134</v>
      </c>
      <c r="E209" s="154" t="s">
        <v>3</v>
      </c>
      <c r="F209" s="155" t="s">
        <v>268</v>
      </c>
      <c r="H209" s="154" t="s">
        <v>3</v>
      </c>
      <c r="I209" s="156"/>
      <c r="L209" s="153"/>
      <c r="M209" s="157"/>
      <c r="N209" s="158"/>
      <c r="O209" s="158"/>
      <c r="P209" s="158"/>
      <c r="Q209" s="158"/>
      <c r="R209" s="158"/>
      <c r="S209" s="158"/>
      <c r="T209" s="159"/>
      <c r="AT209" s="154" t="s">
        <v>134</v>
      </c>
      <c r="AU209" s="154" t="s">
        <v>82</v>
      </c>
      <c r="AV209" s="13" t="s">
        <v>80</v>
      </c>
      <c r="AW209" s="13" t="s">
        <v>33</v>
      </c>
      <c r="AX209" s="13" t="s">
        <v>72</v>
      </c>
      <c r="AY209" s="154" t="s">
        <v>119</v>
      </c>
    </row>
    <row r="210" spans="2:51" s="14" customFormat="1" ht="11.25">
      <c r="B210" s="160"/>
      <c r="D210" s="148" t="s">
        <v>134</v>
      </c>
      <c r="E210" s="161" t="s">
        <v>3</v>
      </c>
      <c r="F210" s="162" t="s">
        <v>82</v>
      </c>
      <c r="H210" s="163">
        <v>2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134</v>
      </c>
      <c r="AU210" s="161" t="s">
        <v>82</v>
      </c>
      <c r="AV210" s="14" t="s">
        <v>82</v>
      </c>
      <c r="AW210" s="14" t="s">
        <v>33</v>
      </c>
      <c r="AX210" s="14" t="s">
        <v>72</v>
      </c>
      <c r="AY210" s="161" t="s">
        <v>119</v>
      </c>
    </row>
    <row r="211" spans="2:51" s="15" customFormat="1" ht="11.25">
      <c r="B211" s="168"/>
      <c r="D211" s="148" t="s">
        <v>134</v>
      </c>
      <c r="E211" s="169" t="s">
        <v>3</v>
      </c>
      <c r="F211" s="170" t="s">
        <v>138</v>
      </c>
      <c r="H211" s="171">
        <v>17.848</v>
      </c>
      <c r="I211" s="172"/>
      <c r="L211" s="168"/>
      <c r="M211" s="173"/>
      <c r="N211" s="174"/>
      <c r="O211" s="174"/>
      <c r="P211" s="174"/>
      <c r="Q211" s="174"/>
      <c r="R211" s="174"/>
      <c r="S211" s="174"/>
      <c r="T211" s="175"/>
      <c r="AT211" s="169" t="s">
        <v>134</v>
      </c>
      <c r="AU211" s="169" t="s">
        <v>82</v>
      </c>
      <c r="AV211" s="15" t="s">
        <v>126</v>
      </c>
      <c r="AW211" s="15" t="s">
        <v>33</v>
      </c>
      <c r="AX211" s="15" t="s">
        <v>80</v>
      </c>
      <c r="AY211" s="169" t="s">
        <v>119</v>
      </c>
    </row>
    <row r="212" spans="2:63" s="12" customFormat="1" ht="22.9" customHeight="1">
      <c r="B212" s="121"/>
      <c r="D212" s="122" t="s">
        <v>71</v>
      </c>
      <c r="E212" s="132" t="s">
        <v>160</v>
      </c>
      <c r="F212" s="132" t="s">
        <v>269</v>
      </c>
      <c r="I212" s="124"/>
      <c r="J212" s="133">
        <f>BK212</f>
        <v>0</v>
      </c>
      <c r="L212" s="121"/>
      <c r="M212" s="126"/>
      <c r="N212" s="127"/>
      <c r="O212" s="127"/>
      <c r="P212" s="128">
        <f>SUM(P213:P242)</f>
        <v>0</v>
      </c>
      <c r="Q212" s="127"/>
      <c r="R212" s="128">
        <f>SUM(R213:R242)</f>
        <v>132.2723053</v>
      </c>
      <c r="S212" s="127"/>
      <c r="T212" s="129">
        <f>SUM(T213:T242)</f>
        <v>0</v>
      </c>
      <c r="AR212" s="122" t="s">
        <v>80</v>
      </c>
      <c r="AT212" s="130" t="s">
        <v>71</v>
      </c>
      <c r="AU212" s="130" t="s">
        <v>80</v>
      </c>
      <c r="AY212" s="122" t="s">
        <v>119</v>
      </c>
      <c r="BK212" s="131">
        <f>SUM(BK213:BK242)</f>
        <v>0</v>
      </c>
    </row>
    <row r="213" spans="1:65" s="2" customFormat="1" ht="14.45" customHeight="1">
      <c r="A213" s="33"/>
      <c r="B213" s="134"/>
      <c r="C213" s="135" t="s">
        <v>270</v>
      </c>
      <c r="D213" s="135" t="s">
        <v>121</v>
      </c>
      <c r="E213" s="136" t="s">
        <v>271</v>
      </c>
      <c r="F213" s="137" t="s">
        <v>272</v>
      </c>
      <c r="G213" s="138" t="s">
        <v>124</v>
      </c>
      <c r="H213" s="139">
        <v>30.864</v>
      </c>
      <c r="I213" s="140"/>
      <c r="J213" s="141">
        <f>ROUND(I213*H213,2)</f>
        <v>0</v>
      </c>
      <c r="K213" s="137" t="s">
        <v>125</v>
      </c>
      <c r="L213" s="34"/>
      <c r="M213" s="142" t="s">
        <v>3</v>
      </c>
      <c r="N213" s="143" t="s">
        <v>43</v>
      </c>
      <c r="O213" s="54"/>
      <c r="P213" s="144">
        <f>O213*H213</f>
        <v>0</v>
      </c>
      <c r="Q213" s="144">
        <v>2.25634</v>
      </c>
      <c r="R213" s="144">
        <f>Q213*H213</f>
        <v>69.63967776</v>
      </c>
      <c r="S213" s="144">
        <v>0</v>
      </c>
      <c r="T213" s="14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46" t="s">
        <v>126</v>
      </c>
      <c r="AT213" s="146" t="s">
        <v>121</v>
      </c>
      <c r="AU213" s="146" t="s">
        <v>82</v>
      </c>
      <c r="AY213" s="18" t="s">
        <v>119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8" t="s">
        <v>80</v>
      </c>
      <c r="BK213" s="147">
        <f>ROUND(I213*H213,2)</f>
        <v>0</v>
      </c>
      <c r="BL213" s="18" t="s">
        <v>126</v>
      </c>
      <c r="BM213" s="146" t="s">
        <v>273</v>
      </c>
    </row>
    <row r="214" spans="1:47" s="2" customFormat="1" ht="11.25">
      <c r="A214" s="33"/>
      <c r="B214" s="34"/>
      <c r="C214" s="33"/>
      <c r="D214" s="148" t="s">
        <v>128</v>
      </c>
      <c r="E214" s="33"/>
      <c r="F214" s="149" t="s">
        <v>274</v>
      </c>
      <c r="G214" s="33"/>
      <c r="H214" s="33"/>
      <c r="I214" s="150"/>
      <c r="J214" s="33"/>
      <c r="K214" s="33"/>
      <c r="L214" s="34"/>
      <c r="M214" s="151"/>
      <c r="N214" s="152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128</v>
      </c>
      <c r="AU214" s="18" t="s">
        <v>82</v>
      </c>
    </row>
    <row r="215" spans="2:51" s="13" customFormat="1" ht="11.25">
      <c r="B215" s="153"/>
      <c r="D215" s="148" t="s">
        <v>134</v>
      </c>
      <c r="E215" s="154" t="s">
        <v>3</v>
      </c>
      <c r="F215" s="155" t="s">
        <v>135</v>
      </c>
      <c r="H215" s="154" t="s">
        <v>3</v>
      </c>
      <c r="I215" s="156"/>
      <c r="L215" s="153"/>
      <c r="M215" s="157"/>
      <c r="N215" s="158"/>
      <c r="O215" s="158"/>
      <c r="P215" s="158"/>
      <c r="Q215" s="158"/>
      <c r="R215" s="158"/>
      <c r="S215" s="158"/>
      <c r="T215" s="159"/>
      <c r="AT215" s="154" t="s">
        <v>134</v>
      </c>
      <c r="AU215" s="154" t="s">
        <v>82</v>
      </c>
      <c r="AV215" s="13" t="s">
        <v>80</v>
      </c>
      <c r="AW215" s="13" t="s">
        <v>33</v>
      </c>
      <c r="AX215" s="13" t="s">
        <v>72</v>
      </c>
      <c r="AY215" s="154" t="s">
        <v>119</v>
      </c>
    </row>
    <row r="216" spans="2:51" s="13" customFormat="1" ht="11.25">
      <c r="B216" s="153"/>
      <c r="D216" s="148" t="s">
        <v>134</v>
      </c>
      <c r="E216" s="154" t="s">
        <v>3</v>
      </c>
      <c r="F216" s="155" t="s">
        <v>275</v>
      </c>
      <c r="H216" s="154" t="s">
        <v>3</v>
      </c>
      <c r="I216" s="156"/>
      <c r="L216" s="153"/>
      <c r="M216" s="157"/>
      <c r="N216" s="158"/>
      <c r="O216" s="158"/>
      <c r="P216" s="158"/>
      <c r="Q216" s="158"/>
      <c r="R216" s="158"/>
      <c r="S216" s="158"/>
      <c r="T216" s="159"/>
      <c r="AT216" s="154" t="s">
        <v>134</v>
      </c>
      <c r="AU216" s="154" t="s">
        <v>82</v>
      </c>
      <c r="AV216" s="13" t="s">
        <v>80</v>
      </c>
      <c r="AW216" s="13" t="s">
        <v>33</v>
      </c>
      <c r="AX216" s="13" t="s">
        <v>72</v>
      </c>
      <c r="AY216" s="154" t="s">
        <v>119</v>
      </c>
    </row>
    <row r="217" spans="2:51" s="14" customFormat="1" ht="11.25">
      <c r="B217" s="160"/>
      <c r="D217" s="148" t="s">
        <v>134</v>
      </c>
      <c r="E217" s="161" t="s">
        <v>3</v>
      </c>
      <c r="F217" s="162" t="s">
        <v>276</v>
      </c>
      <c r="H217" s="163">
        <v>30.864</v>
      </c>
      <c r="I217" s="164"/>
      <c r="L217" s="160"/>
      <c r="M217" s="165"/>
      <c r="N217" s="166"/>
      <c r="O217" s="166"/>
      <c r="P217" s="166"/>
      <c r="Q217" s="166"/>
      <c r="R217" s="166"/>
      <c r="S217" s="166"/>
      <c r="T217" s="167"/>
      <c r="AT217" s="161" t="s">
        <v>134</v>
      </c>
      <c r="AU217" s="161" t="s">
        <v>82</v>
      </c>
      <c r="AV217" s="14" t="s">
        <v>82</v>
      </c>
      <c r="AW217" s="14" t="s">
        <v>33</v>
      </c>
      <c r="AX217" s="14" t="s">
        <v>72</v>
      </c>
      <c r="AY217" s="161" t="s">
        <v>119</v>
      </c>
    </row>
    <row r="218" spans="2:51" s="15" customFormat="1" ht="11.25">
      <c r="B218" s="168"/>
      <c r="D218" s="148" t="s">
        <v>134</v>
      </c>
      <c r="E218" s="169" t="s">
        <v>3</v>
      </c>
      <c r="F218" s="170" t="s">
        <v>138</v>
      </c>
      <c r="H218" s="171">
        <v>30.864</v>
      </c>
      <c r="I218" s="172"/>
      <c r="L218" s="168"/>
      <c r="M218" s="173"/>
      <c r="N218" s="174"/>
      <c r="O218" s="174"/>
      <c r="P218" s="174"/>
      <c r="Q218" s="174"/>
      <c r="R218" s="174"/>
      <c r="S218" s="174"/>
      <c r="T218" s="175"/>
      <c r="AT218" s="169" t="s">
        <v>134</v>
      </c>
      <c r="AU218" s="169" t="s">
        <v>82</v>
      </c>
      <c r="AV218" s="15" t="s">
        <v>126</v>
      </c>
      <c r="AW218" s="15" t="s">
        <v>33</v>
      </c>
      <c r="AX218" s="15" t="s">
        <v>80</v>
      </c>
      <c r="AY218" s="169" t="s">
        <v>119</v>
      </c>
    </row>
    <row r="219" spans="1:65" s="2" customFormat="1" ht="14.45" customHeight="1">
      <c r="A219" s="33"/>
      <c r="B219" s="134"/>
      <c r="C219" s="135" t="s">
        <v>8</v>
      </c>
      <c r="D219" s="135" t="s">
        <v>121</v>
      </c>
      <c r="E219" s="136" t="s">
        <v>277</v>
      </c>
      <c r="F219" s="137" t="s">
        <v>278</v>
      </c>
      <c r="G219" s="138" t="s">
        <v>124</v>
      </c>
      <c r="H219" s="139">
        <v>19.906</v>
      </c>
      <c r="I219" s="140"/>
      <c r="J219" s="141">
        <f>ROUND(I219*H219,2)</f>
        <v>0</v>
      </c>
      <c r="K219" s="137" t="s">
        <v>125</v>
      </c>
      <c r="L219" s="34"/>
      <c r="M219" s="142" t="s">
        <v>3</v>
      </c>
      <c r="N219" s="143" t="s">
        <v>43</v>
      </c>
      <c r="O219" s="54"/>
      <c r="P219" s="144">
        <f>O219*H219</f>
        <v>0</v>
      </c>
      <c r="Q219" s="144">
        <v>2.45329</v>
      </c>
      <c r="R219" s="144">
        <f>Q219*H219</f>
        <v>48.835190739999994</v>
      </c>
      <c r="S219" s="144">
        <v>0</v>
      </c>
      <c r="T219" s="14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46" t="s">
        <v>126</v>
      </c>
      <c r="AT219" s="146" t="s">
        <v>121</v>
      </c>
      <c r="AU219" s="146" t="s">
        <v>82</v>
      </c>
      <c r="AY219" s="18" t="s">
        <v>119</v>
      </c>
      <c r="BE219" s="147">
        <f>IF(N219="základní",J219,0)</f>
        <v>0</v>
      </c>
      <c r="BF219" s="147">
        <f>IF(N219="snížená",J219,0)</f>
        <v>0</v>
      </c>
      <c r="BG219" s="147">
        <f>IF(N219="zákl. přenesená",J219,0)</f>
        <v>0</v>
      </c>
      <c r="BH219" s="147">
        <f>IF(N219="sníž. přenesená",J219,0)</f>
        <v>0</v>
      </c>
      <c r="BI219" s="147">
        <f>IF(N219="nulová",J219,0)</f>
        <v>0</v>
      </c>
      <c r="BJ219" s="18" t="s">
        <v>80</v>
      </c>
      <c r="BK219" s="147">
        <f>ROUND(I219*H219,2)</f>
        <v>0</v>
      </c>
      <c r="BL219" s="18" t="s">
        <v>126</v>
      </c>
      <c r="BM219" s="146" t="s">
        <v>279</v>
      </c>
    </row>
    <row r="220" spans="1:47" s="2" customFormat="1" ht="11.25">
      <c r="A220" s="33"/>
      <c r="B220" s="34"/>
      <c r="C220" s="33"/>
      <c r="D220" s="148" t="s">
        <v>128</v>
      </c>
      <c r="E220" s="33"/>
      <c r="F220" s="149" t="s">
        <v>280</v>
      </c>
      <c r="G220" s="33"/>
      <c r="H220" s="33"/>
      <c r="I220" s="150"/>
      <c r="J220" s="33"/>
      <c r="K220" s="33"/>
      <c r="L220" s="34"/>
      <c r="M220" s="151"/>
      <c r="N220" s="152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128</v>
      </c>
      <c r="AU220" s="18" t="s">
        <v>82</v>
      </c>
    </row>
    <row r="221" spans="2:51" s="13" customFormat="1" ht="11.25">
      <c r="B221" s="153"/>
      <c r="D221" s="148" t="s">
        <v>134</v>
      </c>
      <c r="E221" s="154" t="s">
        <v>3</v>
      </c>
      <c r="F221" s="155" t="s">
        <v>135</v>
      </c>
      <c r="H221" s="154" t="s">
        <v>3</v>
      </c>
      <c r="I221" s="156"/>
      <c r="L221" s="153"/>
      <c r="M221" s="157"/>
      <c r="N221" s="158"/>
      <c r="O221" s="158"/>
      <c r="P221" s="158"/>
      <c r="Q221" s="158"/>
      <c r="R221" s="158"/>
      <c r="S221" s="158"/>
      <c r="T221" s="159"/>
      <c r="AT221" s="154" t="s">
        <v>134</v>
      </c>
      <c r="AU221" s="154" t="s">
        <v>82</v>
      </c>
      <c r="AV221" s="13" t="s">
        <v>80</v>
      </c>
      <c r="AW221" s="13" t="s">
        <v>33</v>
      </c>
      <c r="AX221" s="13" t="s">
        <v>72</v>
      </c>
      <c r="AY221" s="154" t="s">
        <v>119</v>
      </c>
    </row>
    <row r="222" spans="2:51" s="13" customFormat="1" ht="11.25">
      <c r="B222" s="153"/>
      <c r="D222" s="148" t="s">
        <v>134</v>
      </c>
      <c r="E222" s="154" t="s">
        <v>3</v>
      </c>
      <c r="F222" s="155" t="s">
        <v>281</v>
      </c>
      <c r="H222" s="154" t="s">
        <v>3</v>
      </c>
      <c r="I222" s="156"/>
      <c r="L222" s="153"/>
      <c r="M222" s="157"/>
      <c r="N222" s="158"/>
      <c r="O222" s="158"/>
      <c r="P222" s="158"/>
      <c r="Q222" s="158"/>
      <c r="R222" s="158"/>
      <c r="S222" s="158"/>
      <c r="T222" s="159"/>
      <c r="AT222" s="154" t="s">
        <v>134</v>
      </c>
      <c r="AU222" s="154" t="s">
        <v>82</v>
      </c>
      <c r="AV222" s="13" t="s">
        <v>80</v>
      </c>
      <c r="AW222" s="13" t="s">
        <v>33</v>
      </c>
      <c r="AX222" s="13" t="s">
        <v>72</v>
      </c>
      <c r="AY222" s="154" t="s">
        <v>119</v>
      </c>
    </row>
    <row r="223" spans="2:51" s="14" customFormat="1" ht="11.25">
      <c r="B223" s="160"/>
      <c r="D223" s="148" t="s">
        <v>134</v>
      </c>
      <c r="E223" s="161" t="s">
        <v>3</v>
      </c>
      <c r="F223" s="162" t="s">
        <v>282</v>
      </c>
      <c r="H223" s="163">
        <v>19.705</v>
      </c>
      <c r="I223" s="164"/>
      <c r="L223" s="160"/>
      <c r="M223" s="165"/>
      <c r="N223" s="166"/>
      <c r="O223" s="166"/>
      <c r="P223" s="166"/>
      <c r="Q223" s="166"/>
      <c r="R223" s="166"/>
      <c r="S223" s="166"/>
      <c r="T223" s="167"/>
      <c r="AT223" s="161" t="s">
        <v>134</v>
      </c>
      <c r="AU223" s="161" t="s">
        <v>82</v>
      </c>
      <c r="AV223" s="14" t="s">
        <v>82</v>
      </c>
      <c r="AW223" s="14" t="s">
        <v>33</v>
      </c>
      <c r="AX223" s="14" t="s">
        <v>72</v>
      </c>
      <c r="AY223" s="161" t="s">
        <v>119</v>
      </c>
    </row>
    <row r="224" spans="2:51" s="13" customFormat="1" ht="11.25">
      <c r="B224" s="153"/>
      <c r="D224" s="148" t="s">
        <v>134</v>
      </c>
      <c r="E224" s="154" t="s">
        <v>3</v>
      </c>
      <c r="F224" s="155" t="s">
        <v>283</v>
      </c>
      <c r="H224" s="154" t="s">
        <v>3</v>
      </c>
      <c r="I224" s="156"/>
      <c r="L224" s="153"/>
      <c r="M224" s="157"/>
      <c r="N224" s="158"/>
      <c r="O224" s="158"/>
      <c r="P224" s="158"/>
      <c r="Q224" s="158"/>
      <c r="R224" s="158"/>
      <c r="S224" s="158"/>
      <c r="T224" s="159"/>
      <c r="AT224" s="154" t="s">
        <v>134</v>
      </c>
      <c r="AU224" s="154" t="s">
        <v>82</v>
      </c>
      <c r="AV224" s="13" t="s">
        <v>80</v>
      </c>
      <c r="AW224" s="13" t="s">
        <v>33</v>
      </c>
      <c r="AX224" s="13" t="s">
        <v>72</v>
      </c>
      <c r="AY224" s="154" t="s">
        <v>119</v>
      </c>
    </row>
    <row r="225" spans="2:51" s="14" customFormat="1" ht="11.25">
      <c r="B225" s="160"/>
      <c r="D225" s="148" t="s">
        <v>134</v>
      </c>
      <c r="E225" s="161" t="s">
        <v>3</v>
      </c>
      <c r="F225" s="162" t="s">
        <v>284</v>
      </c>
      <c r="H225" s="163">
        <v>0.201</v>
      </c>
      <c r="I225" s="164"/>
      <c r="L225" s="160"/>
      <c r="M225" s="165"/>
      <c r="N225" s="166"/>
      <c r="O225" s="166"/>
      <c r="P225" s="166"/>
      <c r="Q225" s="166"/>
      <c r="R225" s="166"/>
      <c r="S225" s="166"/>
      <c r="T225" s="167"/>
      <c r="AT225" s="161" t="s">
        <v>134</v>
      </c>
      <c r="AU225" s="161" t="s">
        <v>82</v>
      </c>
      <c r="AV225" s="14" t="s">
        <v>82</v>
      </c>
      <c r="AW225" s="14" t="s">
        <v>33</v>
      </c>
      <c r="AX225" s="14" t="s">
        <v>72</v>
      </c>
      <c r="AY225" s="161" t="s">
        <v>119</v>
      </c>
    </row>
    <row r="226" spans="2:51" s="15" customFormat="1" ht="11.25">
      <c r="B226" s="168"/>
      <c r="D226" s="148" t="s">
        <v>134</v>
      </c>
      <c r="E226" s="169" t="s">
        <v>3</v>
      </c>
      <c r="F226" s="170" t="s">
        <v>138</v>
      </c>
      <c r="H226" s="171">
        <v>19.906</v>
      </c>
      <c r="I226" s="172"/>
      <c r="L226" s="168"/>
      <c r="M226" s="173"/>
      <c r="N226" s="174"/>
      <c r="O226" s="174"/>
      <c r="P226" s="174"/>
      <c r="Q226" s="174"/>
      <c r="R226" s="174"/>
      <c r="S226" s="174"/>
      <c r="T226" s="175"/>
      <c r="AT226" s="169" t="s">
        <v>134</v>
      </c>
      <c r="AU226" s="169" t="s">
        <v>82</v>
      </c>
      <c r="AV226" s="15" t="s">
        <v>126</v>
      </c>
      <c r="AW226" s="15" t="s">
        <v>33</v>
      </c>
      <c r="AX226" s="15" t="s">
        <v>80</v>
      </c>
      <c r="AY226" s="169" t="s">
        <v>119</v>
      </c>
    </row>
    <row r="227" spans="1:65" s="2" customFormat="1" ht="14.45" customHeight="1">
      <c r="A227" s="33"/>
      <c r="B227" s="134"/>
      <c r="C227" s="135" t="s">
        <v>285</v>
      </c>
      <c r="D227" s="135" t="s">
        <v>121</v>
      </c>
      <c r="E227" s="136" t="s">
        <v>286</v>
      </c>
      <c r="F227" s="137" t="s">
        <v>287</v>
      </c>
      <c r="G227" s="138" t="s">
        <v>124</v>
      </c>
      <c r="H227" s="139">
        <v>19.705</v>
      </c>
      <c r="I227" s="140"/>
      <c r="J227" s="141">
        <f>ROUND(I227*H227,2)</f>
        <v>0</v>
      </c>
      <c r="K227" s="137" t="s">
        <v>125</v>
      </c>
      <c r="L227" s="34"/>
      <c r="M227" s="142" t="s">
        <v>3</v>
      </c>
      <c r="N227" s="143" t="s">
        <v>43</v>
      </c>
      <c r="O227" s="54"/>
      <c r="P227" s="144">
        <f>O227*H227</f>
        <v>0</v>
      </c>
      <c r="Q227" s="144">
        <v>0</v>
      </c>
      <c r="R227" s="144">
        <f>Q227*H227</f>
        <v>0</v>
      </c>
      <c r="S227" s="144">
        <v>0</v>
      </c>
      <c r="T227" s="14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46" t="s">
        <v>126</v>
      </c>
      <c r="AT227" s="146" t="s">
        <v>121</v>
      </c>
      <c r="AU227" s="146" t="s">
        <v>82</v>
      </c>
      <c r="AY227" s="18" t="s">
        <v>119</v>
      </c>
      <c r="BE227" s="147">
        <f>IF(N227="základní",J227,0)</f>
        <v>0</v>
      </c>
      <c r="BF227" s="147">
        <f>IF(N227="snížená",J227,0)</f>
        <v>0</v>
      </c>
      <c r="BG227" s="147">
        <f>IF(N227="zákl. přenesená",J227,0)</f>
        <v>0</v>
      </c>
      <c r="BH227" s="147">
        <f>IF(N227="sníž. přenesená",J227,0)</f>
        <v>0</v>
      </c>
      <c r="BI227" s="147">
        <f>IF(N227="nulová",J227,0)</f>
        <v>0</v>
      </c>
      <c r="BJ227" s="18" t="s">
        <v>80</v>
      </c>
      <c r="BK227" s="147">
        <f>ROUND(I227*H227,2)</f>
        <v>0</v>
      </c>
      <c r="BL227" s="18" t="s">
        <v>126</v>
      </c>
      <c r="BM227" s="146" t="s">
        <v>288</v>
      </c>
    </row>
    <row r="228" spans="1:47" s="2" customFormat="1" ht="11.25">
      <c r="A228" s="33"/>
      <c r="B228" s="34"/>
      <c r="C228" s="33"/>
      <c r="D228" s="148" t="s">
        <v>128</v>
      </c>
      <c r="E228" s="33"/>
      <c r="F228" s="149" t="s">
        <v>289</v>
      </c>
      <c r="G228" s="33"/>
      <c r="H228" s="33"/>
      <c r="I228" s="150"/>
      <c r="J228" s="33"/>
      <c r="K228" s="33"/>
      <c r="L228" s="34"/>
      <c r="M228" s="151"/>
      <c r="N228" s="152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128</v>
      </c>
      <c r="AU228" s="18" t="s">
        <v>82</v>
      </c>
    </row>
    <row r="229" spans="1:65" s="2" customFormat="1" ht="14.45" customHeight="1">
      <c r="A229" s="33"/>
      <c r="B229" s="134"/>
      <c r="C229" s="135" t="s">
        <v>290</v>
      </c>
      <c r="D229" s="135" t="s">
        <v>121</v>
      </c>
      <c r="E229" s="136" t="s">
        <v>291</v>
      </c>
      <c r="F229" s="137" t="s">
        <v>292</v>
      </c>
      <c r="G229" s="138" t="s">
        <v>124</v>
      </c>
      <c r="H229" s="139">
        <v>19.705</v>
      </c>
      <c r="I229" s="140"/>
      <c r="J229" s="141">
        <f>ROUND(I229*H229,2)</f>
        <v>0</v>
      </c>
      <c r="K229" s="137" t="s">
        <v>125</v>
      </c>
      <c r="L229" s="34"/>
      <c r="M229" s="142" t="s">
        <v>3</v>
      </c>
      <c r="N229" s="143" t="s">
        <v>43</v>
      </c>
      <c r="O229" s="54"/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6" t="s">
        <v>126</v>
      </c>
      <c r="AT229" s="146" t="s">
        <v>121</v>
      </c>
      <c r="AU229" s="146" t="s">
        <v>82</v>
      </c>
      <c r="AY229" s="18" t="s">
        <v>119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80</v>
      </c>
      <c r="BK229" s="147">
        <f>ROUND(I229*H229,2)</f>
        <v>0</v>
      </c>
      <c r="BL229" s="18" t="s">
        <v>126</v>
      </c>
      <c r="BM229" s="146" t="s">
        <v>293</v>
      </c>
    </row>
    <row r="230" spans="1:47" s="2" customFormat="1" ht="19.5">
      <c r="A230" s="33"/>
      <c r="B230" s="34"/>
      <c r="C230" s="33"/>
      <c r="D230" s="148" t="s">
        <v>128</v>
      </c>
      <c r="E230" s="33"/>
      <c r="F230" s="149" t="s">
        <v>294</v>
      </c>
      <c r="G230" s="33"/>
      <c r="H230" s="33"/>
      <c r="I230" s="150"/>
      <c r="J230" s="33"/>
      <c r="K230" s="33"/>
      <c r="L230" s="34"/>
      <c r="M230" s="151"/>
      <c r="N230" s="152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128</v>
      </c>
      <c r="AU230" s="18" t="s">
        <v>82</v>
      </c>
    </row>
    <row r="231" spans="1:65" s="2" customFormat="1" ht="14.45" customHeight="1">
      <c r="A231" s="33"/>
      <c r="B231" s="134"/>
      <c r="C231" s="135" t="s">
        <v>295</v>
      </c>
      <c r="D231" s="135" t="s">
        <v>121</v>
      </c>
      <c r="E231" s="136" t="s">
        <v>296</v>
      </c>
      <c r="F231" s="137" t="s">
        <v>297</v>
      </c>
      <c r="G231" s="138" t="s">
        <v>176</v>
      </c>
      <c r="H231" s="139">
        <v>0.84</v>
      </c>
      <c r="I231" s="140"/>
      <c r="J231" s="141">
        <f>ROUND(I231*H231,2)</f>
        <v>0</v>
      </c>
      <c r="K231" s="137" t="s">
        <v>125</v>
      </c>
      <c r="L231" s="34"/>
      <c r="M231" s="142" t="s">
        <v>3</v>
      </c>
      <c r="N231" s="143" t="s">
        <v>43</v>
      </c>
      <c r="O231" s="54"/>
      <c r="P231" s="144">
        <f>O231*H231</f>
        <v>0</v>
      </c>
      <c r="Q231" s="144">
        <v>1.06277</v>
      </c>
      <c r="R231" s="144">
        <f>Q231*H231</f>
        <v>0.8927267999999999</v>
      </c>
      <c r="S231" s="144">
        <v>0</v>
      </c>
      <c r="T231" s="145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46" t="s">
        <v>126</v>
      </c>
      <c r="AT231" s="146" t="s">
        <v>121</v>
      </c>
      <c r="AU231" s="146" t="s">
        <v>82</v>
      </c>
      <c r="AY231" s="18" t="s">
        <v>119</v>
      </c>
      <c r="BE231" s="147">
        <f>IF(N231="základní",J231,0)</f>
        <v>0</v>
      </c>
      <c r="BF231" s="147">
        <f>IF(N231="snížená",J231,0)</f>
        <v>0</v>
      </c>
      <c r="BG231" s="147">
        <f>IF(N231="zákl. přenesená",J231,0)</f>
        <v>0</v>
      </c>
      <c r="BH231" s="147">
        <f>IF(N231="sníž. přenesená",J231,0)</f>
        <v>0</v>
      </c>
      <c r="BI231" s="147">
        <f>IF(N231="nulová",J231,0)</f>
        <v>0</v>
      </c>
      <c r="BJ231" s="18" t="s">
        <v>80</v>
      </c>
      <c r="BK231" s="147">
        <f>ROUND(I231*H231,2)</f>
        <v>0</v>
      </c>
      <c r="BL231" s="18" t="s">
        <v>126</v>
      </c>
      <c r="BM231" s="146" t="s">
        <v>298</v>
      </c>
    </row>
    <row r="232" spans="1:47" s="2" customFormat="1" ht="11.25">
      <c r="A232" s="33"/>
      <c r="B232" s="34"/>
      <c r="C232" s="33"/>
      <c r="D232" s="148" t="s">
        <v>128</v>
      </c>
      <c r="E232" s="33"/>
      <c r="F232" s="149" t="s">
        <v>299</v>
      </c>
      <c r="G232" s="33"/>
      <c r="H232" s="33"/>
      <c r="I232" s="150"/>
      <c r="J232" s="33"/>
      <c r="K232" s="33"/>
      <c r="L232" s="34"/>
      <c r="M232" s="151"/>
      <c r="N232" s="152"/>
      <c r="O232" s="54"/>
      <c r="P232" s="54"/>
      <c r="Q232" s="54"/>
      <c r="R232" s="54"/>
      <c r="S232" s="54"/>
      <c r="T232" s="55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128</v>
      </c>
      <c r="AU232" s="18" t="s">
        <v>82</v>
      </c>
    </row>
    <row r="233" spans="2:51" s="13" customFormat="1" ht="11.25">
      <c r="B233" s="153"/>
      <c r="D233" s="148" t="s">
        <v>134</v>
      </c>
      <c r="E233" s="154" t="s">
        <v>3</v>
      </c>
      <c r="F233" s="155" t="s">
        <v>135</v>
      </c>
      <c r="H233" s="154" t="s">
        <v>3</v>
      </c>
      <c r="I233" s="156"/>
      <c r="L233" s="153"/>
      <c r="M233" s="157"/>
      <c r="N233" s="158"/>
      <c r="O233" s="158"/>
      <c r="P233" s="158"/>
      <c r="Q233" s="158"/>
      <c r="R233" s="158"/>
      <c r="S233" s="158"/>
      <c r="T233" s="159"/>
      <c r="AT233" s="154" t="s">
        <v>134</v>
      </c>
      <c r="AU233" s="154" t="s">
        <v>82</v>
      </c>
      <c r="AV233" s="13" t="s">
        <v>80</v>
      </c>
      <c r="AW233" s="13" t="s">
        <v>33</v>
      </c>
      <c r="AX233" s="13" t="s">
        <v>72</v>
      </c>
      <c r="AY233" s="154" t="s">
        <v>119</v>
      </c>
    </row>
    <row r="234" spans="2:51" s="13" customFormat="1" ht="11.25">
      <c r="B234" s="153"/>
      <c r="D234" s="148" t="s">
        <v>134</v>
      </c>
      <c r="E234" s="154" t="s">
        <v>3</v>
      </c>
      <c r="F234" s="155" t="s">
        <v>281</v>
      </c>
      <c r="H234" s="154" t="s">
        <v>3</v>
      </c>
      <c r="I234" s="156"/>
      <c r="L234" s="153"/>
      <c r="M234" s="157"/>
      <c r="N234" s="158"/>
      <c r="O234" s="158"/>
      <c r="P234" s="158"/>
      <c r="Q234" s="158"/>
      <c r="R234" s="158"/>
      <c r="S234" s="158"/>
      <c r="T234" s="159"/>
      <c r="AT234" s="154" t="s">
        <v>134</v>
      </c>
      <c r="AU234" s="154" t="s">
        <v>82</v>
      </c>
      <c r="AV234" s="13" t="s">
        <v>80</v>
      </c>
      <c r="AW234" s="13" t="s">
        <v>33</v>
      </c>
      <c r="AX234" s="13" t="s">
        <v>72</v>
      </c>
      <c r="AY234" s="154" t="s">
        <v>119</v>
      </c>
    </row>
    <row r="235" spans="2:51" s="14" customFormat="1" ht="11.25">
      <c r="B235" s="160"/>
      <c r="D235" s="148" t="s">
        <v>134</v>
      </c>
      <c r="E235" s="161" t="s">
        <v>3</v>
      </c>
      <c r="F235" s="162" t="s">
        <v>300</v>
      </c>
      <c r="H235" s="163">
        <v>0.84</v>
      </c>
      <c r="I235" s="164"/>
      <c r="L235" s="160"/>
      <c r="M235" s="165"/>
      <c r="N235" s="166"/>
      <c r="O235" s="166"/>
      <c r="P235" s="166"/>
      <c r="Q235" s="166"/>
      <c r="R235" s="166"/>
      <c r="S235" s="166"/>
      <c r="T235" s="167"/>
      <c r="AT235" s="161" t="s">
        <v>134</v>
      </c>
      <c r="AU235" s="161" t="s">
        <v>82</v>
      </c>
      <c r="AV235" s="14" t="s">
        <v>82</v>
      </c>
      <c r="AW235" s="14" t="s">
        <v>33</v>
      </c>
      <c r="AX235" s="14" t="s">
        <v>72</v>
      </c>
      <c r="AY235" s="161" t="s">
        <v>119</v>
      </c>
    </row>
    <row r="236" spans="2:51" s="15" customFormat="1" ht="11.25">
      <c r="B236" s="168"/>
      <c r="D236" s="148" t="s">
        <v>134</v>
      </c>
      <c r="E236" s="169" t="s">
        <v>3</v>
      </c>
      <c r="F236" s="170" t="s">
        <v>138</v>
      </c>
      <c r="H236" s="171">
        <v>0.84</v>
      </c>
      <c r="I236" s="172"/>
      <c r="L236" s="168"/>
      <c r="M236" s="173"/>
      <c r="N236" s="174"/>
      <c r="O236" s="174"/>
      <c r="P236" s="174"/>
      <c r="Q236" s="174"/>
      <c r="R236" s="174"/>
      <c r="S236" s="174"/>
      <c r="T236" s="175"/>
      <c r="AT236" s="169" t="s">
        <v>134</v>
      </c>
      <c r="AU236" s="169" t="s">
        <v>82</v>
      </c>
      <c r="AV236" s="15" t="s">
        <v>126</v>
      </c>
      <c r="AW236" s="15" t="s">
        <v>33</v>
      </c>
      <c r="AX236" s="15" t="s">
        <v>80</v>
      </c>
      <c r="AY236" s="169" t="s">
        <v>119</v>
      </c>
    </row>
    <row r="237" spans="1:65" s="2" customFormat="1" ht="14.45" customHeight="1">
      <c r="A237" s="33"/>
      <c r="B237" s="134"/>
      <c r="C237" s="135" t="s">
        <v>301</v>
      </c>
      <c r="D237" s="135" t="s">
        <v>121</v>
      </c>
      <c r="E237" s="136" t="s">
        <v>302</v>
      </c>
      <c r="F237" s="137" t="s">
        <v>303</v>
      </c>
      <c r="G237" s="138" t="s">
        <v>150</v>
      </c>
      <c r="H237" s="139">
        <v>45.5</v>
      </c>
      <c r="I237" s="140"/>
      <c r="J237" s="141">
        <f>ROUND(I237*H237,2)</f>
        <v>0</v>
      </c>
      <c r="K237" s="137" t="s">
        <v>125</v>
      </c>
      <c r="L237" s="34"/>
      <c r="M237" s="142" t="s">
        <v>3</v>
      </c>
      <c r="N237" s="143" t="s">
        <v>43</v>
      </c>
      <c r="O237" s="54"/>
      <c r="P237" s="144">
        <f>O237*H237</f>
        <v>0</v>
      </c>
      <c r="Q237" s="144">
        <v>0.28362</v>
      </c>
      <c r="R237" s="144">
        <f>Q237*H237</f>
        <v>12.90471</v>
      </c>
      <c r="S237" s="144">
        <v>0</v>
      </c>
      <c r="T237" s="145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46" t="s">
        <v>126</v>
      </c>
      <c r="AT237" s="146" t="s">
        <v>121</v>
      </c>
      <c r="AU237" s="146" t="s">
        <v>82</v>
      </c>
      <c r="AY237" s="18" t="s">
        <v>119</v>
      </c>
      <c r="BE237" s="147">
        <f>IF(N237="základní",J237,0)</f>
        <v>0</v>
      </c>
      <c r="BF237" s="147">
        <f>IF(N237="snížená",J237,0)</f>
        <v>0</v>
      </c>
      <c r="BG237" s="147">
        <f>IF(N237="zákl. přenesená",J237,0)</f>
        <v>0</v>
      </c>
      <c r="BH237" s="147">
        <f>IF(N237="sníž. přenesená",J237,0)</f>
        <v>0</v>
      </c>
      <c r="BI237" s="147">
        <f>IF(N237="nulová",J237,0)</f>
        <v>0</v>
      </c>
      <c r="BJ237" s="18" t="s">
        <v>80</v>
      </c>
      <c r="BK237" s="147">
        <f>ROUND(I237*H237,2)</f>
        <v>0</v>
      </c>
      <c r="BL237" s="18" t="s">
        <v>126</v>
      </c>
      <c r="BM237" s="146" t="s">
        <v>304</v>
      </c>
    </row>
    <row r="238" spans="1:47" s="2" customFormat="1" ht="11.25">
      <c r="A238" s="33"/>
      <c r="B238" s="34"/>
      <c r="C238" s="33"/>
      <c r="D238" s="148" t="s">
        <v>128</v>
      </c>
      <c r="E238" s="33"/>
      <c r="F238" s="149" t="s">
        <v>305</v>
      </c>
      <c r="G238" s="33"/>
      <c r="H238" s="33"/>
      <c r="I238" s="150"/>
      <c r="J238" s="33"/>
      <c r="K238" s="33"/>
      <c r="L238" s="34"/>
      <c r="M238" s="151"/>
      <c r="N238" s="152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128</v>
      </c>
      <c r="AU238" s="18" t="s">
        <v>82</v>
      </c>
    </row>
    <row r="239" spans="2:51" s="13" customFormat="1" ht="11.25">
      <c r="B239" s="153"/>
      <c r="D239" s="148" t="s">
        <v>134</v>
      </c>
      <c r="E239" s="154" t="s">
        <v>3</v>
      </c>
      <c r="F239" s="155" t="s">
        <v>135</v>
      </c>
      <c r="H239" s="154" t="s">
        <v>3</v>
      </c>
      <c r="I239" s="156"/>
      <c r="L239" s="153"/>
      <c r="M239" s="157"/>
      <c r="N239" s="158"/>
      <c r="O239" s="158"/>
      <c r="P239" s="158"/>
      <c r="Q239" s="158"/>
      <c r="R239" s="158"/>
      <c r="S239" s="158"/>
      <c r="T239" s="159"/>
      <c r="AT239" s="154" t="s">
        <v>134</v>
      </c>
      <c r="AU239" s="154" t="s">
        <v>82</v>
      </c>
      <c r="AV239" s="13" t="s">
        <v>80</v>
      </c>
      <c r="AW239" s="13" t="s">
        <v>33</v>
      </c>
      <c r="AX239" s="13" t="s">
        <v>72</v>
      </c>
      <c r="AY239" s="154" t="s">
        <v>119</v>
      </c>
    </row>
    <row r="240" spans="2:51" s="13" customFormat="1" ht="11.25">
      <c r="B240" s="153"/>
      <c r="D240" s="148" t="s">
        <v>134</v>
      </c>
      <c r="E240" s="154" t="s">
        <v>3</v>
      </c>
      <c r="F240" s="155" t="s">
        <v>202</v>
      </c>
      <c r="H240" s="154" t="s">
        <v>3</v>
      </c>
      <c r="I240" s="156"/>
      <c r="L240" s="153"/>
      <c r="M240" s="157"/>
      <c r="N240" s="158"/>
      <c r="O240" s="158"/>
      <c r="P240" s="158"/>
      <c r="Q240" s="158"/>
      <c r="R240" s="158"/>
      <c r="S240" s="158"/>
      <c r="T240" s="159"/>
      <c r="AT240" s="154" t="s">
        <v>134</v>
      </c>
      <c r="AU240" s="154" t="s">
        <v>82</v>
      </c>
      <c r="AV240" s="13" t="s">
        <v>80</v>
      </c>
      <c r="AW240" s="13" t="s">
        <v>33</v>
      </c>
      <c r="AX240" s="13" t="s">
        <v>72</v>
      </c>
      <c r="AY240" s="154" t="s">
        <v>119</v>
      </c>
    </row>
    <row r="241" spans="2:51" s="14" customFormat="1" ht="11.25">
      <c r="B241" s="160"/>
      <c r="D241" s="148" t="s">
        <v>134</v>
      </c>
      <c r="E241" s="161" t="s">
        <v>3</v>
      </c>
      <c r="F241" s="162" t="s">
        <v>306</v>
      </c>
      <c r="H241" s="163">
        <v>45.5</v>
      </c>
      <c r="I241" s="164"/>
      <c r="L241" s="160"/>
      <c r="M241" s="165"/>
      <c r="N241" s="166"/>
      <c r="O241" s="166"/>
      <c r="P241" s="166"/>
      <c r="Q241" s="166"/>
      <c r="R241" s="166"/>
      <c r="S241" s="166"/>
      <c r="T241" s="167"/>
      <c r="AT241" s="161" t="s">
        <v>134</v>
      </c>
      <c r="AU241" s="161" t="s">
        <v>82</v>
      </c>
      <c r="AV241" s="14" t="s">
        <v>82</v>
      </c>
      <c r="AW241" s="14" t="s">
        <v>33</v>
      </c>
      <c r="AX241" s="14" t="s">
        <v>72</v>
      </c>
      <c r="AY241" s="161" t="s">
        <v>119</v>
      </c>
    </row>
    <row r="242" spans="2:51" s="15" customFormat="1" ht="11.25">
      <c r="B242" s="168"/>
      <c r="D242" s="148" t="s">
        <v>134</v>
      </c>
      <c r="E242" s="169" t="s">
        <v>3</v>
      </c>
      <c r="F242" s="170" t="s">
        <v>138</v>
      </c>
      <c r="H242" s="171">
        <v>45.5</v>
      </c>
      <c r="I242" s="172"/>
      <c r="L242" s="168"/>
      <c r="M242" s="173"/>
      <c r="N242" s="174"/>
      <c r="O242" s="174"/>
      <c r="P242" s="174"/>
      <c r="Q242" s="174"/>
      <c r="R242" s="174"/>
      <c r="S242" s="174"/>
      <c r="T242" s="175"/>
      <c r="AT242" s="169" t="s">
        <v>134</v>
      </c>
      <c r="AU242" s="169" t="s">
        <v>82</v>
      </c>
      <c r="AV242" s="15" t="s">
        <v>126</v>
      </c>
      <c r="AW242" s="15" t="s">
        <v>33</v>
      </c>
      <c r="AX242" s="15" t="s">
        <v>80</v>
      </c>
      <c r="AY242" s="169" t="s">
        <v>119</v>
      </c>
    </row>
    <row r="243" spans="2:63" s="12" customFormat="1" ht="22.9" customHeight="1">
      <c r="B243" s="121"/>
      <c r="D243" s="122" t="s">
        <v>71</v>
      </c>
      <c r="E243" s="132" t="s">
        <v>173</v>
      </c>
      <c r="F243" s="132" t="s">
        <v>307</v>
      </c>
      <c r="I243" s="124"/>
      <c r="J243" s="133">
        <f>BK243</f>
        <v>0</v>
      </c>
      <c r="L243" s="121"/>
      <c r="M243" s="126"/>
      <c r="N243" s="127"/>
      <c r="O243" s="127"/>
      <c r="P243" s="128">
        <f>SUM(P244:P376)</f>
        <v>0</v>
      </c>
      <c r="Q243" s="127"/>
      <c r="R243" s="128">
        <f>SUM(R244:R376)</f>
        <v>6.319920499999999</v>
      </c>
      <c r="S243" s="127"/>
      <c r="T243" s="129">
        <f>SUM(T244:T376)</f>
        <v>0</v>
      </c>
      <c r="AR243" s="122" t="s">
        <v>80</v>
      </c>
      <c r="AT243" s="130" t="s">
        <v>71</v>
      </c>
      <c r="AU243" s="130" t="s">
        <v>80</v>
      </c>
      <c r="AY243" s="122" t="s">
        <v>119</v>
      </c>
      <c r="BK243" s="131">
        <f>SUM(BK244:BK376)</f>
        <v>0</v>
      </c>
    </row>
    <row r="244" spans="1:65" s="2" customFormat="1" ht="14.45" customHeight="1">
      <c r="A244" s="33"/>
      <c r="B244" s="134"/>
      <c r="C244" s="135" t="s">
        <v>308</v>
      </c>
      <c r="D244" s="135" t="s">
        <v>121</v>
      </c>
      <c r="E244" s="136" t="s">
        <v>309</v>
      </c>
      <c r="F244" s="137" t="s">
        <v>310</v>
      </c>
      <c r="G244" s="138" t="s">
        <v>216</v>
      </c>
      <c r="H244" s="139">
        <v>1.5</v>
      </c>
      <c r="I244" s="140"/>
      <c r="J244" s="141">
        <f>ROUND(I244*H244,2)</f>
        <v>0</v>
      </c>
      <c r="K244" s="137" t="s">
        <v>125</v>
      </c>
      <c r="L244" s="34"/>
      <c r="M244" s="142" t="s">
        <v>3</v>
      </c>
      <c r="N244" s="143" t="s">
        <v>43</v>
      </c>
      <c r="O244" s="54"/>
      <c r="P244" s="144">
        <f>O244*H244</f>
        <v>0</v>
      </c>
      <c r="Q244" s="144">
        <v>1E-05</v>
      </c>
      <c r="R244" s="144">
        <f>Q244*H244</f>
        <v>1.5000000000000002E-05</v>
      </c>
      <c r="S244" s="144">
        <v>0</v>
      </c>
      <c r="T244" s="145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46" t="s">
        <v>126</v>
      </c>
      <c r="AT244" s="146" t="s">
        <v>121</v>
      </c>
      <c r="AU244" s="146" t="s">
        <v>82</v>
      </c>
      <c r="AY244" s="18" t="s">
        <v>119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8" t="s">
        <v>80</v>
      </c>
      <c r="BK244" s="147">
        <f>ROUND(I244*H244,2)</f>
        <v>0</v>
      </c>
      <c r="BL244" s="18" t="s">
        <v>126</v>
      </c>
      <c r="BM244" s="146" t="s">
        <v>311</v>
      </c>
    </row>
    <row r="245" spans="1:47" s="2" customFormat="1" ht="11.25">
      <c r="A245" s="33"/>
      <c r="B245" s="34"/>
      <c r="C245" s="33"/>
      <c r="D245" s="148" t="s">
        <v>128</v>
      </c>
      <c r="E245" s="33"/>
      <c r="F245" s="149" t="s">
        <v>312</v>
      </c>
      <c r="G245" s="33"/>
      <c r="H245" s="33"/>
      <c r="I245" s="150"/>
      <c r="J245" s="33"/>
      <c r="K245" s="33"/>
      <c r="L245" s="34"/>
      <c r="M245" s="151"/>
      <c r="N245" s="152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128</v>
      </c>
      <c r="AU245" s="18" t="s">
        <v>82</v>
      </c>
    </row>
    <row r="246" spans="2:51" s="13" customFormat="1" ht="11.25">
      <c r="B246" s="153"/>
      <c r="D246" s="148" t="s">
        <v>134</v>
      </c>
      <c r="E246" s="154" t="s">
        <v>3</v>
      </c>
      <c r="F246" s="155" t="s">
        <v>144</v>
      </c>
      <c r="H246" s="154" t="s">
        <v>3</v>
      </c>
      <c r="I246" s="156"/>
      <c r="L246" s="153"/>
      <c r="M246" s="157"/>
      <c r="N246" s="158"/>
      <c r="O246" s="158"/>
      <c r="P246" s="158"/>
      <c r="Q246" s="158"/>
      <c r="R246" s="158"/>
      <c r="S246" s="158"/>
      <c r="T246" s="159"/>
      <c r="AT246" s="154" t="s">
        <v>134</v>
      </c>
      <c r="AU246" s="154" t="s">
        <v>82</v>
      </c>
      <c r="AV246" s="13" t="s">
        <v>80</v>
      </c>
      <c r="AW246" s="13" t="s">
        <v>33</v>
      </c>
      <c r="AX246" s="13" t="s">
        <v>72</v>
      </c>
      <c r="AY246" s="154" t="s">
        <v>119</v>
      </c>
    </row>
    <row r="247" spans="2:51" s="13" customFormat="1" ht="11.25">
      <c r="B247" s="153"/>
      <c r="D247" s="148" t="s">
        <v>134</v>
      </c>
      <c r="E247" s="154" t="s">
        <v>3</v>
      </c>
      <c r="F247" s="155" t="s">
        <v>313</v>
      </c>
      <c r="H247" s="154" t="s">
        <v>3</v>
      </c>
      <c r="I247" s="156"/>
      <c r="L247" s="153"/>
      <c r="M247" s="157"/>
      <c r="N247" s="158"/>
      <c r="O247" s="158"/>
      <c r="P247" s="158"/>
      <c r="Q247" s="158"/>
      <c r="R247" s="158"/>
      <c r="S247" s="158"/>
      <c r="T247" s="159"/>
      <c r="AT247" s="154" t="s">
        <v>134</v>
      </c>
      <c r="AU247" s="154" t="s">
        <v>82</v>
      </c>
      <c r="AV247" s="13" t="s">
        <v>80</v>
      </c>
      <c r="AW247" s="13" t="s">
        <v>33</v>
      </c>
      <c r="AX247" s="13" t="s">
        <v>72</v>
      </c>
      <c r="AY247" s="154" t="s">
        <v>119</v>
      </c>
    </row>
    <row r="248" spans="2:51" s="14" customFormat="1" ht="11.25">
      <c r="B248" s="160"/>
      <c r="D248" s="148" t="s">
        <v>134</v>
      </c>
      <c r="E248" s="161" t="s">
        <v>3</v>
      </c>
      <c r="F248" s="162" t="s">
        <v>314</v>
      </c>
      <c r="H248" s="163">
        <v>1.5</v>
      </c>
      <c r="I248" s="164"/>
      <c r="L248" s="160"/>
      <c r="M248" s="165"/>
      <c r="N248" s="166"/>
      <c r="O248" s="166"/>
      <c r="P248" s="166"/>
      <c r="Q248" s="166"/>
      <c r="R248" s="166"/>
      <c r="S248" s="166"/>
      <c r="T248" s="167"/>
      <c r="AT248" s="161" t="s">
        <v>134</v>
      </c>
      <c r="AU248" s="161" t="s">
        <v>82</v>
      </c>
      <c r="AV248" s="14" t="s">
        <v>82</v>
      </c>
      <c r="AW248" s="14" t="s">
        <v>33</v>
      </c>
      <c r="AX248" s="14" t="s">
        <v>72</v>
      </c>
      <c r="AY248" s="161" t="s">
        <v>119</v>
      </c>
    </row>
    <row r="249" spans="2:51" s="15" customFormat="1" ht="11.25">
      <c r="B249" s="168"/>
      <c r="D249" s="148" t="s">
        <v>134</v>
      </c>
      <c r="E249" s="169" t="s">
        <v>3</v>
      </c>
      <c r="F249" s="170" t="s">
        <v>138</v>
      </c>
      <c r="H249" s="171">
        <v>1.5</v>
      </c>
      <c r="I249" s="172"/>
      <c r="L249" s="168"/>
      <c r="M249" s="173"/>
      <c r="N249" s="174"/>
      <c r="O249" s="174"/>
      <c r="P249" s="174"/>
      <c r="Q249" s="174"/>
      <c r="R249" s="174"/>
      <c r="S249" s="174"/>
      <c r="T249" s="175"/>
      <c r="AT249" s="169" t="s">
        <v>134</v>
      </c>
      <c r="AU249" s="169" t="s">
        <v>82</v>
      </c>
      <c r="AV249" s="15" t="s">
        <v>126</v>
      </c>
      <c r="AW249" s="15" t="s">
        <v>33</v>
      </c>
      <c r="AX249" s="15" t="s">
        <v>80</v>
      </c>
      <c r="AY249" s="169" t="s">
        <v>119</v>
      </c>
    </row>
    <row r="250" spans="1:65" s="2" customFormat="1" ht="14.45" customHeight="1">
      <c r="A250" s="33"/>
      <c r="B250" s="134"/>
      <c r="C250" s="135" t="s">
        <v>315</v>
      </c>
      <c r="D250" s="135" t="s">
        <v>121</v>
      </c>
      <c r="E250" s="136" t="s">
        <v>316</v>
      </c>
      <c r="F250" s="137" t="s">
        <v>317</v>
      </c>
      <c r="G250" s="138" t="s">
        <v>216</v>
      </c>
      <c r="H250" s="139">
        <v>19.9</v>
      </c>
      <c r="I250" s="140"/>
      <c r="J250" s="141">
        <f>ROUND(I250*H250,2)</f>
        <v>0</v>
      </c>
      <c r="K250" s="137" t="s">
        <v>125</v>
      </c>
      <c r="L250" s="34"/>
      <c r="M250" s="142" t="s">
        <v>3</v>
      </c>
      <c r="N250" s="143" t="s">
        <v>43</v>
      </c>
      <c r="O250" s="54"/>
      <c r="P250" s="144">
        <f>O250*H250</f>
        <v>0</v>
      </c>
      <c r="Q250" s="144">
        <v>1E-05</v>
      </c>
      <c r="R250" s="144">
        <f>Q250*H250</f>
        <v>0.000199</v>
      </c>
      <c r="S250" s="144">
        <v>0</v>
      </c>
      <c r="T250" s="145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46" t="s">
        <v>126</v>
      </c>
      <c r="AT250" s="146" t="s">
        <v>121</v>
      </c>
      <c r="AU250" s="146" t="s">
        <v>82</v>
      </c>
      <c r="AY250" s="18" t="s">
        <v>119</v>
      </c>
      <c r="BE250" s="147">
        <f>IF(N250="základní",J250,0)</f>
        <v>0</v>
      </c>
      <c r="BF250" s="147">
        <f>IF(N250="snížená",J250,0)</f>
        <v>0</v>
      </c>
      <c r="BG250" s="147">
        <f>IF(N250="zákl. přenesená",J250,0)</f>
        <v>0</v>
      </c>
      <c r="BH250" s="147">
        <f>IF(N250="sníž. přenesená",J250,0)</f>
        <v>0</v>
      </c>
      <c r="BI250" s="147">
        <f>IF(N250="nulová",J250,0)</f>
        <v>0</v>
      </c>
      <c r="BJ250" s="18" t="s">
        <v>80</v>
      </c>
      <c r="BK250" s="147">
        <f>ROUND(I250*H250,2)</f>
        <v>0</v>
      </c>
      <c r="BL250" s="18" t="s">
        <v>126</v>
      </c>
      <c r="BM250" s="146" t="s">
        <v>318</v>
      </c>
    </row>
    <row r="251" spans="1:47" s="2" customFormat="1" ht="11.25">
      <c r="A251" s="33"/>
      <c r="B251" s="34"/>
      <c r="C251" s="33"/>
      <c r="D251" s="148" t="s">
        <v>128</v>
      </c>
      <c r="E251" s="33"/>
      <c r="F251" s="149" t="s">
        <v>319</v>
      </c>
      <c r="G251" s="33"/>
      <c r="H251" s="33"/>
      <c r="I251" s="150"/>
      <c r="J251" s="33"/>
      <c r="K251" s="33"/>
      <c r="L251" s="34"/>
      <c r="M251" s="151"/>
      <c r="N251" s="152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128</v>
      </c>
      <c r="AU251" s="18" t="s">
        <v>82</v>
      </c>
    </row>
    <row r="252" spans="2:51" s="13" customFormat="1" ht="11.25">
      <c r="B252" s="153"/>
      <c r="D252" s="148" t="s">
        <v>134</v>
      </c>
      <c r="E252" s="154" t="s">
        <v>3</v>
      </c>
      <c r="F252" s="155" t="s">
        <v>144</v>
      </c>
      <c r="H252" s="154" t="s">
        <v>3</v>
      </c>
      <c r="I252" s="156"/>
      <c r="L252" s="153"/>
      <c r="M252" s="157"/>
      <c r="N252" s="158"/>
      <c r="O252" s="158"/>
      <c r="P252" s="158"/>
      <c r="Q252" s="158"/>
      <c r="R252" s="158"/>
      <c r="S252" s="158"/>
      <c r="T252" s="159"/>
      <c r="AT252" s="154" t="s">
        <v>134</v>
      </c>
      <c r="AU252" s="154" t="s">
        <v>82</v>
      </c>
      <c r="AV252" s="13" t="s">
        <v>80</v>
      </c>
      <c r="AW252" s="13" t="s">
        <v>33</v>
      </c>
      <c r="AX252" s="13" t="s">
        <v>72</v>
      </c>
      <c r="AY252" s="154" t="s">
        <v>119</v>
      </c>
    </row>
    <row r="253" spans="2:51" s="13" customFormat="1" ht="11.25">
      <c r="B253" s="153"/>
      <c r="D253" s="148" t="s">
        <v>134</v>
      </c>
      <c r="E253" s="154" t="s">
        <v>3</v>
      </c>
      <c r="F253" s="155" t="s">
        <v>320</v>
      </c>
      <c r="H253" s="154" t="s">
        <v>3</v>
      </c>
      <c r="I253" s="156"/>
      <c r="L253" s="153"/>
      <c r="M253" s="157"/>
      <c r="N253" s="158"/>
      <c r="O253" s="158"/>
      <c r="P253" s="158"/>
      <c r="Q253" s="158"/>
      <c r="R253" s="158"/>
      <c r="S253" s="158"/>
      <c r="T253" s="159"/>
      <c r="AT253" s="154" t="s">
        <v>134</v>
      </c>
      <c r="AU253" s="154" t="s">
        <v>82</v>
      </c>
      <c r="AV253" s="13" t="s">
        <v>80</v>
      </c>
      <c r="AW253" s="13" t="s">
        <v>33</v>
      </c>
      <c r="AX253" s="13" t="s">
        <v>72</v>
      </c>
      <c r="AY253" s="154" t="s">
        <v>119</v>
      </c>
    </row>
    <row r="254" spans="2:51" s="14" customFormat="1" ht="11.25">
      <c r="B254" s="160"/>
      <c r="D254" s="148" t="s">
        <v>134</v>
      </c>
      <c r="E254" s="161" t="s">
        <v>3</v>
      </c>
      <c r="F254" s="162" t="s">
        <v>321</v>
      </c>
      <c r="H254" s="163">
        <v>1.2</v>
      </c>
      <c r="I254" s="164"/>
      <c r="L254" s="160"/>
      <c r="M254" s="165"/>
      <c r="N254" s="166"/>
      <c r="O254" s="166"/>
      <c r="P254" s="166"/>
      <c r="Q254" s="166"/>
      <c r="R254" s="166"/>
      <c r="S254" s="166"/>
      <c r="T254" s="167"/>
      <c r="AT254" s="161" t="s">
        <v>134</v>
      </c>
      <c r="AU254" s="161" t="s">
        <v>82</v>
      </c>
      <c r="AV254" s="14" t="s">
        <v>82</v>
      </c>
      <c r="AW254" s="14" t="s">
        <v>33</v>
      </c>
      <c r="AX254" s="14" t="s">
        <v>72</v>
      </c>
      <c r="AY254" s="161" t="s">
        <v>119</v>
      </c>
    </row>
    <row r="255" spans="2:51" s="13" customFormat="1" ht="11.25">
      <c r="B255" s="153"/>
      <c r="D255" s="148" t="s">
        <v>134</v>
      </c>
      <c r="E255" s="154" t="s">
        <v>3</v>
      </c>
      <c r="F255" s="155" t="s">
        <v>322</v>
      </c>
      <c r="H255" s="154" t="s">
        <v>3</v>
      </c>
      <c r="I255" s="156"/>
      <c r="L255" s="153"/>
      <c r="M255" s="157"/>
      <c r="N255" s="158"/>
      <c r="O255" s="158"/>
      <c r="P255" s="158"/>
      <c r="Q255" s="158"/>
      <c r="R255" s="158"/>
      <c r="S255" s="158"/>
      <c r="T255" s="159"/>
      <c r="AT255" s="154" t="s">
        <v>134</v>
      </c>
      <c r="AU255" s="154" t="s">
        <v>82</v>
      </c>
      <c r="AV255" s="13" t="s">
        <v>80</v>
      </c>
      <c r="AW255" s="13" t="s">
        <v>33</v>
      </c>
      <c r="AX255" s="13" t="s">
        <v>72</v>
      </c>
      <c r="AY255" s="154" t="s">
        <v>119</v>
      </c>
    </row>
    <row r="256" spans="2:51" s="14" customFormat="1" ht="11.25">
      <c r="B256" s="160"/>
      <c r="D256" s="148" t="s">
        <v>134</v>
      </c>
      <c r="E256" s="161" t="s">
        <v>3</v>
      </c>
      <c r="F256" s="162" t="s">
        <v>323</v>
      </c>
      <c r="H256" s="163">
        <v>17.7</v>
      </c>
      <c r="I256" s="164"/>
      <c r="L256" s="160"/>
      <c r="M256" s="165"/>
      <c r="N256" s="166"/>
      <c r="O256" s="166"/>
      <c r="P256" s="166"/>
      <c r="Q256" s="166"/>
      <c r="R256" s="166"/>
      <c r="S256" s="166"/>
      <c r="T256" s="167"/>
      <c r="AT256" s="161" t="s">
        <v>134</v>
      </c>
      <c r="AU256" s="161" t="s">
        <v>82</v>
      </c>
      <c r="AV256" s="14" t="s">
        <v>82</v>
      </c>
      <c r="AW256" s="14" t="s">
        <v>33</v>
      </c>
      <c r="AX256" s="14" t="s">
        <v>72</v>
      </c>
      <c r="AY256" s="161" t="s">
        <v>119</v>
      </c>
    </row>
    <row r="257" spans="2:51" s="13" customFormat="1" ht="11.25">
      <c r="B257" s="153"/>
      <c r="D257" s="148" t="s">
        <v>134</v>
      </c>
      <c r="E257" s="154" t="s">
        <v>3</v>
      </c>
      <c r="F257" s="155" t="s">
        <v>324</v>
      </c>
      <c r="H257" s="154" t="s">
        <v>3</v>
      </c>
      <c r="I257" s="156"/>
      <c r="L257" s="153"/>
      <c r="M257" s="157"/>
      <c r="N257" s="158"/>
      <c r="O257" s="158"/>
      <c r="P257" s="158"/>
      <c r="Q257" s="158"/>
      <c r="R257" s="158"/>
      <c r="S257" s="158"/>
      <c r="T257" s="159"/>
      <c r="AT257" s="154" t="s">
        <v>134</v>
      </c>
      <c r="AU257" s="154" t="s">
        <v>82</v>
      </c>
      <c r="AV257" s="13" t="s">
        <v>80</v>
      </c>
      <c r="AW257" s="13" t="s">
        <v>33</v>
      </c>
      <c r="AX257" s="13" t="s">
        <v>72</v>
      </c>
      <c r="AY257" s="154" t="s">
        <v>119</v>
      </c>
    </row>
    <row r="258" spans="2:51" s="14" customFormat="1" ht="11.25">
      <c r="B258" s="160"/>
      <c r="D258" s="148" t="s">
        <v>134</v>
      </c>
      <c r="E258" s="161" t="s">
        <v>3</v>
      </c>
      <c r="F258" s="162" t="s">
        <v>80</v>
      </c>
      <c r="H258" s="163">
        <v>1</v>
      </c>
      <c r="I258" s="164"/>
      <c r="L258" s="160"/>
      <c r="M258" s="165"/>
      <c r="N258" s="166"/>
      <c r="O258" s="166"/>
      <c r="P258" s="166"/>
      <c r="Q258" s="166"/>
      <c r="R258" s="166"/>
      <c r="S258" s="166"/>
      <c r="T258" s="167"/>
      <c r="AT258" s="161" t="s">
        <v>134</v>
      </c>
      <c r="AU258" s="161" t="s">
        <v>82</v>
      </c>
      <c r="AV258" s="14" t="s">
        <v>82</v>
      </c>
      <c r="AW258" s="14" t="s">
        <v>33</v>
      </c>
      <c r="AX258" s="14" t="s">
        <v>72</v>
      </c>
      <c r="AY258" s="161" t="s">
        <v>119</v>
      </c>
    </row>
    <row r="259" spans="2:51" s="15" customFormat="1" ht="11.25">
      <c r="B259" s="168"/>
      <c r="D259" s="148" t="s">
        <v>134</v>
      </c>
      <c r="E259" s="169" t="s">
        <v>3</v>
      </c>
      <c r="F259" s="170" t="s">
        <v>138</v>
      </c>
      <c r="H259" s="171">
        <v>19.9</v>
      </c>
      <c r="I259" s="172"/>
      <c r="L259" s="168"/>
      <c r="M259" s="173"/>
      <c r="N259" s="174"/>
      <c r="O259" s="174"/>
      <c r="P259" s="174"/>
      <c r="Q259" s="174"/>
      <c r="R259" s="174"/>
      <c r="S259" s="174"/>
      <c r="T259" s="175"/>
      <c r="AT259" s="169" t="s">
        <v>134</v>
      </c>
      <c r="AU259" s="169" t="s">
        <v>82</v>
      </c>
      <c r="AV259" s="15" t="s">
        <v>126</v>
      </c>
      <c r="AW259" s="15" t="s">
        <v>33</v>
      </c>
      <c r="AX259" s="15" t="s">
        <v>80</v>
      </c>
      <c r="AY259" s="169" t="s">
        <v>119</v>
      </c>
    </row>
    <row r="260" spans="1:65" s="2" customFormat="1" ht="14.45" customHeight="1">
      <c r="A260" s="33"/>
      <c r="B260" s="134"/>
      <c r="C260" s="135" t="s">
        <v>325</v>
      </c>
      <c r="D260" s="135" t="s">
        <v>121</v>
      </c>
      <c r="E260" s="136" t="s">
        <v>326</v>
      </c>
      <c r="F260" s="137" t="s">
        <v>327</v>
      </c>
      <c r="G260" s="138" t="s">
        <v>216</v>
      </c>
      <c r="H260" s="139">
        <v>14</v>
      </c>
      <c r="I260" s="140"/>
      <c r="J260" s="141">
        <f>ROUND(I260*H260,2)</f>
        <v>0</v>
      </c>
      <c r="K260" s="137" t="s">
        <v>125</v>
      </c>
      <c r="L260" s="34"/>
      <c r="M260" s="142" t="s">
        <v>3</v>
      </c>
      <c r="N260" s="143" t="s">
        <v>43</v>
      </c>
      <c r="O260" s="54"/>
      <c r="P260" s="144">
        <f>O260*H260</f>
        <v>0</v>
      </c>
      <c r="Q260" s="144">
        <v>2E-05</v>
      </c>
      <c r="R260" s="144">
        <f>Q260*H260</f>
        <v>0.00028000000000000003</v>
      </c>
      <c r="S260" s="144">
        <v>0</v>
      </c>
      <c r="T260" s="145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46" t="s">
        <v>126</v>
      </c>
      <c r="AT260" s="146" t="s">
        <v>121</v>
      </c>
      <c r="AU260" s="146" t="s">
        <v>82</v>
      </c>
      <c r="AY260" s="18" t="s">
        <v>119</v>
      </c>
      <c r="BE260" s="147">
        <f>IF(N260="základní",J260,0)</f>
        <v>0</v>
      </c>
      <c r="BF260" s="147">
        <f>IF(N260="snížená",J260,0)</f>
        <v>0</v>
      </c>
      <c r="BG260" s="147">
        <f>IF(N260="zákl. přenesená",J260,0)</f>
        <v>0</v>
      </c>
      <c r="BH260" s="147">
        <f>IF(N260="sníž. přenesená",J260,0)</f>
        <v>0</v>
      </c>
      <c r="BI260" s="147">
        <f>IF(N260="nulová",J260,0)</f>
        <v>0</v>
      </c>
      <c r="BJ260" s="18" t="s">
        <v>80</v>
      </c>
      <c r="BK260" s="147">
        <f>ROUND(I260*H260,2)</f>
        <v>0</v>
      </c>
      <c r="BL260" s="18" t="s">
        <v>126</v>
      </c>
      <c r="BM260" s="146" t="s">
        <v>328</v>
      </c>
    </row>
    <row r="261" spans="1:47" s="2" customFormat="1" ht="11.25">
      <c r="A261" s="33"/>
      <c r="B261" s="34"/>
      <c r="C261" s="33"/>
      <c r="D261" s="148" t="s">
        <v>128</v>
      </c>
      <c r="E261" s="33"/>
      <c r="F261" s="149" t="s">
        <v>329</v>
      </c>
      <c r="G261" s="33"/>
      <c r="H261" s="33"/>
      <c r="I261" s="150"/>
      <c r="J261" s="33"/>
      <c r="K261" s="33"/>
      <c r="L261" s="34"/>
      <c r="M261" s="151"/>
      <c r="N261" s="152"/>
      <c r="O261" s="54"/>
      <c r="P261" s="54"/>
      <c r="Q261" s="54"/>
      <c r="R261" s="54"/>
      <c r="S261" s="54"/>
      <c r="T261" s="55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8" t="s">
        <v>128</v>
      </c>
      <c r="AU261" s="18" t="s">
        <v>82</v>
      </c>
    </row>
    <row r="262" spans="2:51" s="13" customFormat="1" ht="11.25">
      <c r="B262" s="153"/>
      <c r="D262" s="148" t="s">
        <v>134</v>
      </c>
      <c r="E262" s="154" t="s">
        <v>3</v>
      </c>
      <c r="F262" s="155" t="s">
        <v>144</v>
      </c>
      <c r="H262" s="154" t="s">
        <v>3</v>
      </c>
      <c r="I262" s="156"/>
      <c r="L262" s="153"/>
      <c r="M262" s="157"/>
      <c r="N262" s="158"/>
      <c r="O262" s="158"/>
      <c r="P262" s="158"/>
      <c r="Q262" s="158"/>
      <c r="R262" s="158"/>
      <c r="S262" s="158"/>
      <c r="T262" s="159"/>
      <c r="AT262" s="154" t="s">
        <v>134</v>
      </c>
      <c r="AU262" s="154" t="s">
        <v>82</v>
      </c>
      <c r="AV262" s="13" t="s">
        <v>80</v>
      </c>
      <c r="AW262" s="13" t="s">
        <v>33</v>
      </c>
      <c r="AX262" s="13" t="s">
        <v>72</v>
      </c>
      <c r="AY262" s="154" t="s">
        <v>119</v>
      </c>
    </row>
    <row r="263" spans="2:51" s="13" customFormat="1" ht="11.25">
      <c r="B263" s="153"/>
      <c r="D263" s="148" t="s">
        <v>134</v>
      </c>
      <c r="E263" s="154" t="s">
        <v>3</v>
      </c>
      <c r="F263" s="155" t="s">
        <v>330</v>
      </c>
      <c r="H263" s="154" t="s">
        <v>3</v>
      </c>
      <c r="I263" s="156"/>
      <c r="L263" s="153"/>
      <c r="M263" s="157"/>
      <c r="N263" s="158"/>
      <c r="O263" s="158"/>
      <c r="P263" s="158"/>
      <c r="Q263" s="158"/>
      <c r="R263" s="158"/>
      <c r="S263" s="158"/>
      <c r="T263" s="159"/>
      <c r="AT263" s="154" t="s">
        <v>134</v>
      </c>
      <c r="AU263" s="154" t="s">
        <v>82</v>
      </c>
      <c r="AV263" s="13" t="s">
        <v>80</v>
      </c>
      <c r="AW263" s="13" t="s">
        <v>33</v>
      </c>
      <c r="AX263" s="13" t="s">
        <v>72</v>
      </c>
      <c r="AY263" s="154" t="s">
        <v>119</v>
      </c>
    </row>
    <row r="264" spans="2:51" s="14" customFormat="1" ht="11.25">
      <c r="B264" s="160"/>
      <c r="D264" s="148" t="s">
        <v>134</v>
      </c>
      <c r="E264" s="161" t="s">
        <v>3</v>
      </c>
      <c r="F264" s="162" t="s">
        <v>221</v>
      </c>
      <c r="H264" s="163">
        <v>14</v>
      </c>
      <c r="I264" s="164"/>
      <c r="L264" s="160"/>
      <c r="M264" s="165"/>
      <c r="N264" s="166"/>
      <c r="O264" s="166"/>
      <c r="P264" s="166"/>
      <c r="Q264" s="166"/>
      <c r="R264" s="166"/>
      <c r="S264" s="166"/>
      <c r="T264" s="167"/>
      <c r="AT264" s="161" t="s">
        <v>134</v>
      </c>
      <c r="AU264" s="161" t="s">
        <v>82</v>
      </c>
      <c r="AV264" s="14" t="s">
        <v>82</v>
      </c>
      <c r="AW264" s="14" t="s">
        <v>33</v>
      </c>
      <c r="AX264" s="14" t="s">
        <v>72</v>
      </c>
      <c r="AY264" s="161" t="s">
        <v>119</v>
      </c>
    </row>
    <row r="265" spans="2:51" s="15" customFormat="1" ht="11.25">
      <c r="B265" s="168"/>
      <c r="D265" s="148" t="s">
        <v>134</v>
      </c>
      <c r="E265" s="169" t="s">
        <v>3</v>
      </c>
      <c r="F265" s="170" t="s">
        <v>138</v>
      </c>
      <c r="H265" s="171">
        <v>14</v>
      </c>
      <c r="I265" s="172"/>
      <c r="L265" s="168"/>
      <c r="M265" s="173"/>
      <c r="N265" s="174"/>
      <c r="O265" s="174"/>
      <c r="P265" s="174"/>
      <c r="Q265" s="174"/>
      <c r="R265" s="174"/>
      <c r="S265" s="174"/>
      <c r="T265" s="175"/>
      <c r="AT265" s="169" t="s">
        <v>134</v>
      </c>
      <c r="AU265" s="169" t="s">
        <v>82</v>
      </c>
      <c r="AV265" s="15" t="s">
        <v>126</v>
      </c>
      <c r="AW265" s="15" t="s">
        <v>33</v>
      </c>
      <c r="AX265" s="15" t="s">
        <v>80</v>
      </c>
      <c r="AY265" s="169" t="s">
        <v>119</v>
      </c>
    </row>
    <row r="266" spans="1:65" s="2" customFormat="1" ht="14.45" customHeight="1">
      <c r="A266" s="33"/>
      <c r="B266" s="134"/>
      <c r="C266" s="176" t="s">
        <v>331</v>
      </c>
      <c r="D266" s="176" t="s">
        <v>191</v>
      </c>
      <c r="E266" s="177" t="s">
        <v>332</v>
      </c>
      <c r="F266" s="178" t="s">
        <v>333</v>
      </c>
      <c r="G266" s="179" t="s">
        <v>216</v>
      </c>
      <c r="H266" s="180">
        <v>1.575</v>
      </c>
      <c r="I266" s="181"/>
      <c r="J266" s="182">
        <f>ROUND(I266*H266,2)</f>
        <v>0</v>
      </c>
      <c r="K266" s="178" t="s">
        <v>125</v>
      </c>
      <c r="L266" s="183"/>
      <c r="M266" s="184" t="s">
        <v>3</v>
      </c>
      <c r="N266" s="185" t="s">
        <v>43</v>
      </c>
      <c r="O266" s="54"/>
      <c r="P266" s="144">
        <f>O266*H266</f>
        <v>0</v>
      </c>
      <c r="Q266" s="144">
        <v>0.0029</v>
      </c>
      <c r="R266" s="144">
        <f>Q266*H266</f>
        <v>0.0045674999999999995</v>
      </c>
      <c r="S266" s="144">
        <v>0</v>
      </c>
      <c r="T266" s="145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46" t="s">
        <v>173</v>
      </c>
      <c r="AT266" s="146" t="s">
        <v>191</v>
      </c>
      <c r="AU266" s="146" t="s">
        <v>82</v>
      </c>
      <c r="AY266" s="18" t="s">
        <v>119</v>
      </c>
      <c r="BE266" s="147">
        <f>IF(N266="základní",J266,0)</f>
        <v>0</v>
      </c>
      <c r="BF266" s="147">
        <f>IF(N266="snížená",J266,0)</f>
        <v>0</v>
      </c>
      <c r="BG266" s="147">
        <f>IF(N266="zákl. přenesená",J266,0)</f>
        <v>0</v>
      </c>
      <c r="BH266" s="147">
        <f>IF(N266="sníž. přenesená",J266,0)</f>
        <v>0</v>
      </c>
      <c r="BI266" s="147">
        <f>IF(N266="nulová",J266,0)</f>
        <v>0</v>
      </c>
      <c r="BJ266" s="18" t="s">
        <v>80</v>
      </c>
      <c r="BK266" s="147">
        <f>ROUND(I266*H266,2)</f>
        <v>0</v>
      </c>
      <c r="BL266" s="18" t="s">
        <v>126</v>
      </c>
      <c r="BM266" s="146" t="s">
        <v>334</v>
      </c>
    </row>
    <row r="267" spans="1:47" s="2" customFormat="1" ht="11.25">
      <c r="A267" s="33"/>
      <c r="B267" s="34"/>
      <c r="C267" s="33"/>
      <c r="D267" s="148" t="s">
        <v>128</v>
      </c>
      <c r="E267" s="33"/>
      <c r="F267" s="149" t="s">
        <v>333</v>
      </c>
      <c r="G267" s="33"/>
      <c r="H267" s="33"/>
      <c r="I267" s="150"/>
      <c r="J267" s="33"/>
      <c r="K267" s="33"/>
      <c r="L267" s="34"/>
      <c r="M267" s="151"/>
      <c r="N267" s="152"/>
      <c r="O267" s="54"/>
      <c r="P267" s="54"/>
      <c r="Q267" s="54"/>
      <c r="R267" s="54"/>
      <c r="S267" s="54"/>
      <c r="T267" s="55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128</v>
      </c>
      <c r="AU267" s="18" t="s">
        <v>82</v>
      </c>
    </row>
    <row r="268" spans="2:51" s="13" customFormat="1" ht="11.25">
      <c r="B268" s="153"/>
      <c r="D268" s="148" t="s">
        <v>134</v>
      </c>
      <c r="E268" s="154" t="s">
        <v>3</v>
      </c>
      <c r="F268" s="155" t="s">
        <v>144</v>
      </c>
      <c r="H268" s="154" t="s">
        <v>3</v>
      </c>
      <c r="I268" s="156"/>
      <c r="L268" s="153"/>
      <c r="M268" s="157"/>
      <c r="N268" s="158"/>
      <c r="O268" s="158"/>
      <c r="P268" s="158"/>
      <c r="Q268" s="158"/>
      <c r="R268" s="158"/>
      <c r="S268" s="158"/>
      <c r="T268" s="159"/>
      <c r="AT268" s="154" t="s">
        <v>134</v>
      </c>
      <c r="AU268" s="154" t="s">
        <v>82</v>
      </c>
      <c r="AV268" s="13" t="s">
        <v>80</v>
      </c>
      <c r="AW268" s="13" t="s">
        <v>33</v>
      </c>
      <c r="AX268" s="13" t="s">
        <v>72</v>
      </c>
      <c r="AY268" s="154" t="s">
        <v>119</v>
      </c>
    </row>
    <row r="269" spans="2:51" s="13" customFormat="1" ht="11.25">
      <c r="B269" s="153"/>
      <c r="D269" s="148" t="s">
        <v>134</v>
      </c>
      <c r="E269" s="154" t="s">
        <v>3</v>
      </c>
      <c r="F269" s="155" t="s">
        <v>313</v>
      </c>
      <c r="H269" s="154" t="s">
        <v>3</v>
      </c>
      <c r="I269" s="156"/>
      <c r="L269" s="153"/>
      <c r="M269" s="157"/>
      <c r="N269" s="158"/>
      <c r="O269" s="158"/>
      <c r="P269" s="158"/>
      <c r="Q269" s="158"/>
      <c r="R269" s="158"/>
      <c r="S269" s="158"/>
      <c r="T269" s="159"/>
      <c r="AT269" s="154" t="s">
        <v>134</v>
      </c>
      <c r="AU269" s="154" t="s">
        <v>82</v>
      </c>
      <c r="AV269" s="13" t="s">
        <v>80</v>
      </c>
      <c r="AW269" s="13" t="s">
        <v>33</v>
      </c>
      <c r="AX269" s="13" t="s">
        <v>72</v>
      </c>
      <c r="AY269" s="154" t="s">
        <v>119</v>
      </c>
    </row>
    <row r="270" spans="2:51" s="14" customFormat="1" ht="11.25">
      <c r="B270" s="160"/>
      <c r="D270" s="148" t="s">
        <v>134</v>
      </c>
      <c r="E270" s="161" t="s">
        <v>3</v>
      </c>
      <c r="F270" s="162" t="s">
        <v>335</v>
      </c>
      <c r="H270" s="163">
        <v>1.575</v>
      </c>
      <c r="I270" s="164"/>
      <c r="L270" s="160"/>
      <c r="M270" s="165"/>
      <c r="N270" s="166"/>
      <c r="O270" s="166"/>
      <c r="P270" s="166"/>
      <c r="Q270" s="166"/>
      <c r="R270" s="166"/>
      <c r="S270" s="166"/>
      <c r="T270" s="167"/>
      <c r="AT270" s="161" t="s">
        <v>134</v>
      </c>
      <c r="AU270" s="161" t="s">
        <v>82</v>
      </c>
      <c r="AV270" s="14" t="s">
        <v>82</v>
      </c>
      <c r="AW270" s="14" t="s">
        <v>33</v>
      </c>
      <c r="AX270" s="14" t="s">
        <v>72</v>
      </c>
      <c r="AY270" s="161" t="s">
        <v>119</v>
      </c>
    </row>
    <row r="271" spans="2:51" s="15" customFormat="1" ht="11.25">
      <c r="B271" s="168"/>
      <c r="D271" s="148" t="s">
        <v>134</v>
      </c>
      <c r="E271" s="169" t="s">
        <v>3</v>
      </c>
      <c r="F271" s="170" t="s">
        <v>138</v>
      </c>
      <c r="H271" s="171">
        <v>1.575</v>
      </c>
      <c r="I271" s="172"/>
      <c r="L271" s="168"/>
      <c r="M271" s="173"/>
      <c r="N271" s="174"/>
      <c r="O271" s="174"/>
      <c r="P271" s="174"/>
      <c r="Q271" s="174"/>
      <c r="R271" s="174"/>
      <c r="S271" s="174"/>
      <c r="T271" s="175"/>
      <c r="AT271" s="169" t="s">
        <v>134</v>
      </c>
      <c r="AU271" s="169" t="s">
        <v>82</v>
      </c>
      <c r="AV271" s="15" t="s">
        <v>126</v>
      </c>
      <c r="AW271" s="15" t="s">
        <v>33</v>
      </c>
      <c r="AX271" s="15" t="s">
        <v>80</v>
      </c>
      <c r="AY271" s="169" t="s">
        <v>119</v>
      </c>
    </row>
    <row r="272" spans="1:65" s="2" customFormat="1" ht="14.45" customHeight="1">
      <c r="A272" s="33"/>
      <c r="B272" s="134"/>
      <c r="C272" s="176" t="s">
        <v>336</v>
      </c>
      <c r="D272" s="176" t="s">
        <v>191</v>
      </c>
      <c r="E272" s="177" t="s">
        <v>337</v>
      </c>
      <c r="F272" s="178" t="s">
        <v>338</v>
      </c>
      <c r="G272" s="179" t="s">
        <v>216</v>
      </c>
      <c r="H272" s="180">
        <v>20.895</v>
      </c>
      <c r="I272" s="181"/>
      <c r="J272" s="182">
        <f>ROUND(I272*H272,2)</f>
        <v>0</v>
      </c>
      <c r="K272" s="178" t="s">
        <v>125</v>
      </c>
      <c r="L272" s="183"/>
      <c r="M272" s="184" t="s">
        <v>3</v>
      </c>
      <c r="N272" s="185" t="s">
        <v>43</v>
      </c>
      <c r="O272" s="54"/>
      <c r="P272" s="144">
        <f>O272*H272</f>
        <v>0</v>
      </c>
      <c r="Q272" s="144">
        <v>0.0046</v>
      </c>
      <c r="R272" s="144">
        <f>Q272*H272</f>
        <v>0.096117</v>
      </c>
      <c r="S272" s="144">
        <v>0</v>
      </c>
      <c r="T272" s="14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46" t="s">
        <v>173</v>
      </c>
      <c r="AT272" s="146" t="s">
        <v>191</v>
      </c>
      <c r="AU272" s="146" t="s">
        <v>82</v>
      </c>
      <c r="AY272" s="18" t="s">
        <v>119</v>
      </c>
      <c r="BE272" s="147">
        <f>IF(N272="základní",J272,0)</f>
        <v>0</v>
      </c>
      <c r="BF272" s="147">
        <f>IF(N272="snížená",J272,0)</f>
        <v>0</v>
      </c>
      <c r="BG272" s="147">
        <f>IF(N272="zákl. přenesená",J272,0)</f>
        <v>0</v>
      </c>
      <c r="BH272" s="147">
        <f>IF(N272="sníž. přenesená",J272,0)</f>
        <v>0</v>
      </c>
      <c r="BI272" s="147">
        <f>IF(N272="nulová",J272,0)</f>
        <v>0</v>
      </c>
      <c r="BJ272" s="18" t="s">
        <v>80</v>
      </c>
      <c r="BK272" s="147">
        <f>ROUND(I272*H272,2)</f>
        <v>0</v>
      </c>
      <c r="BL272" s="18" t="s">
        <v>126</v>
      </c>
      <c r="BM272" s="146" t="s">
        <v>339</v>
      </c>
    </row>
    <row r="273" spans="1:47" s="2" customFormat="1" ht="11.25">
      <c r="A273" s="33"/>
      <c r="B273" s="34"/>
      <c r="C273" s="33"/>
      <c r="D273" s="148" t="s">
        <v>128</v>
      </c>
      <c r="E273" s="33"/>
      <c r="F273" s="149" t="s">
        <v>338</v>
      </c>
      <c r="G273" s="33"/>
      <c r="H273" s="33"/>
      <c r="I273" s="150"/>
      <c r="J273" s="33"/>
      <c r="K273" s="33"/>
      <c r="L273" s="34"/>
      <c r="M273" s="151"/>
      <c r="N273" s="152"/>
      <c r="O273" s="54"/>
      <c r="P273" s="54"/>
      <c r="Q273" s="54"/>
      <c r="R273" s="54"/>
      <c r="S273" s="54"/>
      <c r="T273" s="55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128</v>
      </c>
      <c r="AU273" s="18" t="s">
        <v>82</v>
      </c>
    </row>
    <row r="274" spans="2:51" s="13" customFormat="1" ht="11.25">
      <c r="B274" s="153"/>
      <c r="D274" s="148" t="s">
        <v>134</v>
      </c>
      <c r="E274" s="154" t="s">
        <v>3</v>
      </c>
      <c r="F274" s="155" t="s">
        <v>144</v>
      </c>
      <c r="H274" s="154" t="s">
        <v>3</v>
      </c>
      <c r="I274" s="156"/>
      <c r="L274" s="153"/>
      <c r="M274" s="157"/>
      <c r="N274" s="158"/>
      <c r="O274" s="158"/>
      <c r="P274" s="158"/>
      <c r="Q274" s="158"/>
      <c r="R274" s="158"/>
      <c r="S274" s="158"/>
      <c r="T274" s="159"/>
      <c r="AT274" s="154" t="s">
        <v>134</v>
      </c>
      <c r="AU274" s="154" t="s">
        <v>82</v>
      </c>
      <c r="AV274" s="13" t="s">
        <v>80</v>
      </c>
      <c r="AW274" s="13" t="s">
        <v>33</v>
      </c>
      <c r="AX274" s="13" t="s">
        <v>72</v>
      </c>
      <c r="AY274" s="154" t="s">
        <v>119</v>
      </c>
    </row>
    <row r="275" spans="2:51" s="13" customFormat="1" ht="11.25">
      <c r="B275" s="153"/>
      <c r="D275" s="148" t="s">
        <v>134</v>
      </c>
      <c r="E275" s="154" t="s">
        <v>3</v>
      </c>
      <c r="F275" s="155" t="s">
        <v>320</v>
      </c>
      <c r="H275" s="154" t="s">
        <v>3</v>
      </c>
      <c r="I275" s="156"/>
      <c r="L275" s="153"/>
      <c r="M275" s="157"/>
      <c r="N275" s="158"/>
      <c r="O275" s="158"/>
      <c r="P275" s="158"/>
      <c r="Q275" s="158"/>
      <c r="R275" s="158"/>
      <c r="S275" s="158"/>
      <c r="T275" s="159"/>
      <c r="AT275" s="154" t="s">
        <v>134</v>
      </c>
      <c r="AU275" s="154" t="s">
        <v>82</v>
      </c>
      <c r="AV275" s="13" t="s">
        <v>80</v>
      </c>
      <c r="AW275" s="13" t="s">
        <v>33</v>
      </c>
      <c r="AX275" s="13" t="s">
        <v>72</v>
      </c>
      <c r="AY275" s="154" t="s">
        <v>119</v>
      </c>
    </row>
    <row r="276" spans="2:51" s="14" customFormat="1" ht="11.25">
      <c r="B276" s="160"/>
      <c r="D276" s="148" t="s">
        <v>134</v>
      </c>
      <c r="E276" s="161" t="s">
        <v>3</v>
      </c>
      <c r="F276" s="162" t="s">
        <v>340</v>
      </c>
      <c r="H276" s="163">
        <v>1.26</v>
      </c>
      <c r="I276" s="164"/>
      <c r="L276" s="160"/>
      <c r="M276" s="165"/>
      <c r="N276" s="166"/>
      <c r="O276" s="166"/>
      <c r="P276" s="166"/>
      <c r="Q276" s="166"/>
      <c r="R276" s="166"/>
      <c r="S276" s="166"/>
      <c r="T276" s="167"/>
      <c r="AT276" s="161" t="s">
        <v>134</v>
      </c>
      <c r="AU276" s="161" t="s">
        <v>82</v>
      </c>
      <c r="AV276" s="14" t="s">
        <v>82</v>
      </c>
      <c r="AW276" s="14" t="s">
        <v>33</v>
      </c>
      <c r="AX276" s="14" t="s">
        <v>72</v>
      </c>
      <c r="AY276" s="161" t="s">
        <v>119</v>
      </c>
    </row>
    <row r="277" spans="2:51" s="13" customFormat="1" ht="11.25">
      <c r="B277" s="153"/>
      <c r="D277" s="148" t="s">
        <v>134</v>
      </c>
      <c r="E277" s="154" t="s">
        <v>3</v>
      </c>
      <c r="F277" s="155" t="s">
        <v>322</v>
      </c>
      <c r="H277" s="154" t="s">
        <v>3</v>
      </c>
      <c r="I277" s="156"/>
      <c r="L277" s="153"/>
      <c r="M277" s="157"/>
      <c r="N277" s="158"/>
      <c r="O277" s="158"/>
      <c r="P277" s="158"/>
      <c r="Q277" s="158"/>
      <c r="R277" s="158"/>
      <c r="S277" s="158"/>
      <c r="T277" s="159"/>
      <c r="AT277" s="154" t="s">
        <v>134</v>
      </c>
      <c r="AU277" s="154" t="s">
        <v>82</v>
      </c>
      <c r="AV277" s="13" t="s">
        <v>80</v>
      </c>
      <c r="AW277" s="13" t="s">
        <v>33</v>
      </c>
      <c r="AX277" s="13" t="s">
        <v>72</v>
      </c>
      <c r="AY277" s="154" t="s">
        <v>119</v>
      </c>
    </row>
    <row r="278" spans="2:51" s="14" customFormat="1" ht="11.25">
      <c r="B278" s="160"/>
      <c r="D278" s="148" t="s">
        <v>134</v>
      </c>
      <c r="E278" s="161" t="s">
        <v>3</v>
      </c>
      <c r="F278" s="162" t="s">
        <v>341</v>
      </c>
      <c r="H278" s="163">
        <v>18.585</v>
      </c>
      <c r="I278" s="164"/>
      <c r="L278" s="160"/>
      <c r="M278" s="165"/>
      <c r="N278" s="166"/>
      <c r="O278" s="166"/>
      <c r="P278" s="166"/>
      <c r="Q278" s="166"/>
      <c r="R278" s="166"/>
      <c r="S278" s="166"/>
      <c r="T278" s="167"/>
      <c r="AT278" s="161" t="s">
        <v>134</v>
      </c>
      <c r="AU278" s="161" t="s">
        <v>82</v>
      </c>
      <c r="AV278" s="14" t="s">
        <v>82</v>
      </c>
      <c r="AW278" s="14" t="s">
        <v>33</v>
      </c>
      <c r="AX278" s="14" t="s">
        <v>72</v>
      </c>
      <c r="AY278" s="161" t="s">
        <v>119</v>
      </c>
    </row>
    <row r="279" spans="2:51" s="13" customFormat="1" ht="11.25">
      <c r="B279" s="153"/>
      <c r="D279" s="148" t="s">
        <v>134</v>
      </c>
      <c r="E279" s="154" t="s">
        <v>3</v>
      </c>
      <c r="F279" s="155" t="s">
        <v>324</v>
      </c>
      <c r="H279" s="154" t="s">
        <v>3</v>
      </c>
      <c r="I279" s="156"/>
      <c r="L279" s="153"/>
      <c r="M279" s="157"/>
      <c r="N279" s="158"/>
      <c r="O279" s="158"/>
      <c r="P279" s="158"/>
      <c r="Q279" s="158"/>
      <c r="R279" s="158"/>
      <c r="S279" s="158"/>
      <c r="T279" s="159"/>
      <c r="AT279" s="154" t="s">
        <v>134</v>
      </c>
      <c r="AU279" s="154" t="s">
        <v>82</v>
      </c>
      <c r="AV279" s="13" t="s">
        <v>80</v>
      </c>
      <c r="AW279" s="13" t="s">
        <v>33</v>
      </c>
      <c r="AX279" s="13" t="s">
        <v>72</v>
      </c>
      <c r="AY279" s="154" t="s">
        <v>119</v>
      </c>
    </row>
    <row r="280" spans="2:51" s="14" customFormat="1" ht="11.25">
      <c r="B280" s="160"/>
      <c r="D280" s="148" t="s">
        <v>134</v>
      </c>
      <c r="E280" s="161" t="s">
        <v>3</v>
      </c>
      <c r="F280" s="162" t="s">
        <v>342</v>
      </c>
      <c r="H280" s="163">
        <v>1.05</v>
      </c>
      <c r="I280" s="164"/>
      <c r="L280" s="160"/>
      <c r="M280" s="165"/>
      <c r="N280" s="166"/>
      <c r="O280" s="166"/>
      <c r="P280" s="166"/>
      <c r="Q280" s="166"/>
      <c r="R280" s="166"/>
      <c r="S280" s="166"/>
      <c r="T280" s="167"/>
      <c r="AT280" s="161" t="s">
        <v>134</v>
      </c>
      <c r="AU280" s="161" t="s">
        <v>82</v>
      </c>
      <c r="AV280" s="14" t="s">
        <v>82</v>
      </c>
      <c r="AW280" s="14" t="s">
        <v>33</v>
      </c>
      <c r="AX280" s="14" t="s">
        <v>72</v>
      </c>
      <c r="AY280" s="161" t="s">
        <v>119</v>
      </c>
    </row>
    <row r="281" spans="2:51" s="15" customFormat="1" ht="11.25">
      <c r="B281" s="168"/>
      <c r="D281" s="148" t="s">
        <v>134</v>
      </c>
      <c r="E281" s="169" t="s">
        <v>3</v>
      </c>
      <c r="F281" s="170" t="s">
        <v>138</v>
      </c>
      <c r="H281" s="171">
        <v>20.895</v>
      </c>
      <c r="I281" s="172"/>
      <c r="L281" s="168"/>
      <c r="M281" s="173"/>
      <c r="N281" s="174"/>
      <c r="O281" s="174"/>
      <c r="P281" s="174"/>
      <c r="Q281" s="174"/>
      <c r="R281" s="174"/>
      <c r="S281" s="174"/>
      <c r="T281" s="175"/>
      <c r="AT281" s="169" t="s">
        <v>134</v>
      </c>
      <c r="AU281" s="169" t="s">
        <v>82</v>
      </c>
      <c r="AV281" s="15" t="s">
        <v>126</v>
      </c>
      <c r="AW281" s="15" t="s">
        <v>33</v>
      </c>
      <c r="AX281" s="15" t="s">
        <v>80</v>
      </c>
      <c r="AY281" s="169" t="s">
        <v>119</v>
      </c>
    </row>
    <row r="282" spans="1:65" s="2" customFormat="1" ht="14.45" customHeight="1">
      <c r="A282" s="33"/>
      <c r="B282" s="134"/>
      <c r="C282" s="176" t="s">
        <v>343</v>
      </c>
      <c r="D282" s="176" t="s">
        <v>191</v>
      </c>
      <c r="E282" s="177" t="s">
        <v>344</v>
      </c>
      <c r="F282" s="178" t="s">
        <v>345</v>
      </c>
      <c r="G282" s="179" t="s">
        <v>216</v>
      </c>
      <c r="H282" s="180">
        <v>14.7</v>
      </c>
      <c r="I282" s="181"/>
      <c r="J282" s="182">
        <f>ROUND(I282*H282,2)</f>
        <v>0</v>
      </c>
      <c r="K282" s="178" t="s">
        <v>125</v>
      </c>
      <c r="L282" s="183"/>
      <c r="M282" s="184" t="s">
        <v>3</v>
      </c>
      <c r="N282" s="185" t="s">
        <v>43</v>
      </c>
      <c r="O282" s="54"/>
      <c r="P282" s="144">
        <f>O282*H282</f>
        <v>0</v>
      </c>
      <c r="Q282" s="144">
        <v>0.0114</v>
      </c>
      <c r="R282" s="144">
        <f>Q282*H282</f>
        <v>0.16758</v>
      </c>
      <c r="S282" s="144">
        <v>0</v>
      </c>
      <c r="T282" s="145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46" t="s">
        <v>173</v>
      </c>
      <c r="AT282" s="146" t="s">
        <v>191</v>
      </c>
      <c r="AU282" s="146" t="s">
        <v>82</v>
      </c>
      <c r="AY282" s="18" t="s">
        <v>119</v>
      </c>
      <c r="BE282" s="147">
        <f>IF(N282="základní",J282,0)</f>
        <v>0</v>
      </c>
      <c r="BF282" s="147">
        <f>IF(N282="snížená",J282,0)</f>
        <v>0</v>
      </c>
      <c r="BG282" s="147">
        <f>IF(N282="zákl. přenesená",J282,0)</f>
        <v>0</v>
      </c>
      <c r="BH282" s="147">
        <f>IF(N282="sníž. přenesená",J282,0)</f>
        <v>0</v>
      </c>
      <c r="BI282" s="147">
        <f>IF(N282="nulová",J282,0)</f>
        <v>0</v>
      </c>
      <c r="BJ282" s="18" t="s">
        <v>80</v>
      </c>
      <c r="BK282" s="147">
        <f>ROUND(I282*H282,2)</f>
        <v>0</v>
      </c>
      <c r="BL282" s="18" t="s">
        <v>126</v>
      </c>
      <c r="BM282" s="146" t="s">
        <v>346</v>
      </c>
    </row>
    <row r="283" spans="1:47" s="2" customFormat="1" ht="11.25">
      <c r="A283" s="33"/>
      <c r="B283" s="34"/>
      <c r="C283" s="33"/>
      <c r="D283" s="148" t="s">
        <v>128</v>
      </c>
      <c r="E283" s="33"/>
      <c r="F283" s="149" t="s">
        <v>345</v>
      </c>
      <c r="G283" s="33"/>
      <c r="H283" s="33"/>
      <c r="I283" s="150"/>
      <c r="J283" s="33"/>
      <c r="K283" s="33"/>
      <c r="L283" s="34"/>
      <c r="M283" s="151"/>
      <c r="N283" s="152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128</v>
      </c>
      <c r="AU283" s="18" t="s">
        <v>82</v>
      </c>
    </row>
    <row r="284" spans="2:51" s="13" customFormat="1" ht="11.25">
      <c r="B284" s="153"/>
      <c r="D284" s="148" t="s">
        <v>134</v>
      </c>
      <c r="E284" s="154" t="s">
        <v>3</v>
      </c>
      <c r="F284" s="155" t="s">
        <v>144</v>
      </c>
      <c r="H284" s="154" t="s">
        <v>3</v>
      </c>
      <c r="I284" s="156"/>
      <c r="L284" s="153"/>
      <c r="M284" s="157"/>
      <c r="N284" s="158"/>
      <c r="O284" s="158"/>
      <c r="P284" s="158"/>
      <c r="Q284" s="158"/>
      <c r="R284" s="158"/>
      <c r="S284" s="158"/>
      <c r="T284" s="159"/>
      <c r="AT284" s="154" t="s">
        <v>134</v>
      </c>
      <c r="AU284" s="154" t="s">
        <v>82</v>
      </c>
      <c r="AV284" s="13" t="s">
        <v>80</v>
      </c>
      <c r="AW284" s="13" t="s">
        <v>33</v>
      </c>
      <c r="AX284" s="13" t="s">
        <v>72</v>
      </c>
      <c r="AY284" s="154" t="s">
        <v>119</v>
      </c>
    </row>
    <row r="285" spans="2:51" s="13" customFormat="1" ht="11.25">
      <c r="B285" s="153"/>
      <c r="D285" s="148" t="s">
        <v>134</v>
      </c>
      <c r="E285" s="154" t="s">
        <v>3</v>
      </c>
      <c r="F285" s="155" t="s">
        <v>330</v>
      </c>
      <c r="H285" s="154" t="s">
        <v>3</v>
      </c>
      <c r="I285" s="156"/>
      <c r="L285" s="153"/>
      <c r="M285" s="157"/>
      <c r="N285" s="158"/>
      <c r="O285" s="158"/>
      <c r="P285" s="158"/>
      <c r="Q285" s="158"/>
      <c r="R285" s="158"/>
      <c r="S285" s="158"/>
      <c r="T285" s="159"/>
      <c r="AT285" s="154" t="s">
        <v>134</v>
      </c>
      <c r="AU285" s="154" t="s">
        <v>82</v>
      </c>
      <c r="AV285" s="13" t="s">
        <v>80</v>
      </c>
      <c r="AW285" s="13" t="s">
        <v>33</v>
      </c>
      <c r="AX285" s="13" t="s">
        <v>72</v>
      </c>
      <c r="AY285" s="154" t="s">
        <v>119</v>
      </c>
    </row>
    <row r="286" spans="2:51" s="14" customFormat="1" ht="11.25">
      <c r="B286" s="160"/>
      <c r="D286" s="148" t="s">
        <v>134</v>
      </c>
      <c r="E286" s="161" t="s">
        <v>3</v>
      </c>
      <c r="F286" s="162" t="s">
        <v>347</v>
      </c>
      <c r="H286" s="163">
        <v>14.7</v>
      </c>
      <c r="I286" s="164"/>
      <c r="L286" s="160"/>
      <c r="M286" s="165"/>
      <c r="N286" s="166"/>
      <c r="O286" s="166"/>
      <c r="P286" s="166"/>
      <c r="Q286" s="166"/>
      <c r="R286" s="166"/>
      <c r="S286" s="166"/>
      <c r="T286" s="167"/>
      <c r="AT286" s="161" t="s">
        <v>134</v>
      </c>
      <c r="AU286" s="161" t="s">
        <v>82</v>
      </c>
      <c r="AV286" s="14" t="s">
        <v>82</v>
      </c>
      <c r="AW286" s="14" t="s">
        <v>33</v>
      </c>
      <c r="AX286" s="14" t="s">
        <v>72</v>
      </c>
      <c r="AY286" s="161" t="s">
        <v>119</v>
      </c>
    </row>
    <row r="287" spans="2:51" s="15" customFormat="1" ht="11.25">
      <c r="B287" s="168"/>
      <c r="D287" s="148" t="s">
        <v>134</v>
      </c>
      <c r="E287" s="169" t="s">
        <v>3</v>
      </c>
      <c r="F287" s="170" t="s">
        <v>138</v>
      </c>
      <c r="H287" s="171">
        <v>14.7</v>
      </c>
      <c r="I287" s="172"/>
      <c r="L287" s="168"/>
      <c r="M287" s="173"/>
      <c r="N287" s="174"/>
      <c r="O287" s="174"/>
      <c r="P287" s="174"/>
      <c r="Q287" s="174"/>
      <c r="R287" s="174"/>
      <c r="S287" s="174"/>
      <c r="T287" s="175"/>
      <c r="AT287" s="169" t="s">
        <v>134</v>
      </c>
      <c r="AU287" s="169" t="s">
        <v>82</v>
      </c>
      <c r="AV287" s="15" t="s">
        <v>126</v>
      </c>
      <c r="AW287" s="15" t="s">
        <v>33</v>
      </c>
      <c r="AX287" s="15" t="s">
        <v>80</v>
      </c>
      <c r="AY287" s="169" t="s">
        <v>119</v>
      </c>
    </row>
    <row r="288" spans="1:65" s="2" customFormat="1" ht="14.45" customHeight="1">
      <c r="A288" s="33"/>
      <c r="B288" s="134"/>
      <c r="C288" s="135" t="s">
        <v>348</v>
      </c>
      <c r="D288" s="135" t="s">
        <v>121</v>
      </c>
      <c r="E288" s="136" t="s">
        <v>349</v>
      </c>
      <c r="F288" s="137" t="s">
        <v>350</v>
      </c>
      <c r="G288" s="138" t="s">
        <v>216</v>
      </c>
      <c r="H288" s="139">
        <v>6</v>
      </c>
      <c r="I288" s="140"/>
      <c r="J288" s="141">
        <f>ROUND(I288*H288,2)</f>
        <v>0</v>
      </c>
      <c r="K288" s="137" t="s">
        <v>125</v>
      </c>
      <c r="L288" s="34"/>
      <c r="M288" s="142" t="s">
        <v>3</v>
      </c>
      <c r="N288" s="143" t="s">
        <v>43</v>
      </c>
      <c r="O288" s="54"/>
      <c r="P288" s="144">
        <f>O288*H288</f>
        <v>0</v>
      </c>
      <c r="Q288" s="144">
        <v>2E-05</v>
      </c>
      <c r="R288" s="144">
        <f>Q288*H288</f>
        <v>0.00012000000000000002</v>
      </c>
      <c r="S288" s="144">
        <v>0</v>
      </c>
      <c r="T288" s="145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46" t="s">
        <v>126</v>
      </c>
      <c r="AT288" s="146" t="s">
        <v>121</v>
      </c>
      <c r="AU288" s="146" t="s">
        <v>82</v>
      </c>
      <c r="AY288" s="18" t="s">
        <v>119</v>
      </c>
      <c r="BE288" s="147">
        <f>IF(N288="základní",J288,0)</f>
        <v>0</v>
      </c>
      <c r="BF288" s="147">
        <f>IF(N288="snížená",J288,0)</f>
        <v>0</v>
      </c>
      <c r="BG288" s="147">
        <f>IF(N288="zákl. přenesená",J288,0)</f>
        <v>0</v>
      </c>
      <c r="BH288" s="147">
        <f>IF(N288="sníž. přenesená",J288,0)</f>
        <v>0</v>
      </c>
      <c r="BI288" s="147">
        <f>IF(N288="nulová",J288,0)</f>
        <v>0</v>
      </c>
      <c r="BJ288" s="18" t="s">
        <v>80</v>
      </c>
      <c r="BK288" s="147">
        <f>ROUND(I288*H288,2)</f>
        <v>0</v>
      </c>
      <c r="BL288" s="18" t="s">
        <v>126</v>
      </c>
      <c r="BM288" s="146" t="s">
        <v>351</v>
      </c>
    </row>
    <row r="289" spans="1:47" s="2" customFormat="1" ht="11.25">
      <c r="A289" s="33"/>
      <c r="B289" s="34"/>
      <c r="C289" s="33"/>
      <c r="D289" s="148" t="s">
        <v>128</v>
      </c>
      <c r="E289" s="33"/>
      <c r="F289" s="149" t="s">
        <v>352</v>
      </c>
      <c r="G289" s="33"/>
      <c r="H289" s="33"/>
      <c r="I289" s="150"/>
      <c r="J289" s="33"/>
      <c r="K289" s="33"/>
      <c r="L289" s="34"/>
      <c r="M289" s="151"/>
      <c r="N289" s="152"/>
      <c r="O289" s="54"/>
      <c r="P289" s="54"/>
      <c r="Q289" s="54"/>
      <c r="R289" s="54"/>
      <c r="S289" s="54"/>
      <c r="T289" s="55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128</v>
      </c>
      <c r="AU289" s="18" t="s">
        <v>82</v>
      </c>
    </row>
    <row r="290" spans="2:51" s="13" customFormat="1" ht="11.25">
      <c r="B290" s="153"/>
      <c r="D290" s="148" t="s">
        <v>134</v>
      </c>
      <c r="E290" s="154" t="s">
        <v>3</v>
      </c>
      <c r="F290" s="155" t="s">
        <v>144</v>
      </c>
      <c r="H290" s="154" t="s">
        <v>3</v>
      </c>
      <c r="I290" s="156"/>
      <c r="L290" s="153"/>
      <c r="M290" s="157"/>
      <c r="N290" s="158"/>
      <c r="O290" s="158"/>
      <c r="P290" s="158"/>
      <c r="Q290" s="158"/>
      <c r="R290" s="158"/>
      <c r="S290" s="158"/>
      <c r="T290" s="159"/>
      <c r="AT290" s="154" t="s">
        <v>134</v>
      </c>
      <c r="AU290" s="154" t="s">
        <v>82</v>
      </c>
      <c r="AV290" s="13" t="s">
        <v>80</v>
      </c>
      <c r="AW290" s="13" t="s">
        <v>33</v>
      </c>
      <c r="AX290" s="13" t="s">
        <v>72</v>
      </c>
      <c r="AY290" s="154" t="s">
        <v>119</v>
      </c>
    </row>
    <row r="291" spans="2:51" s="13" customFormat="1" ht="11.25">
      <c r="B291" s="153"/>
      <c r="D291" s="148" t="s">
        <v>134</v>
      </c>
      <c r="E291" s="154" t="s">
        <v>3</v>
      </c>
      <c r="F291" s="155" t="s">
        <v>330</v>
      </c>
      <c r="H291" s="154" t="s">
        <v>3</v>
      </c>
      <c r="I291" s="156"/>
      <c r="L291" s="153"/>
      <c r="M291" s="157"/>
      <c r="N291" s="158"/>
      <c r="O291" s="158"/>
      <c r="P291" s="158"/>
      <c r="Q291" s="158"/>
      <c r="R291" s="158"/>
      <c r="S291" s="158"/>
      <c r="T291" s="159"/>
      <c r="AT291" s="154" t="s">
        <v>134</v>
      </c>
      <c r="AU291" s="154" t="s">
        <v>82</v>
      </c>
      <c r="AV291" s="13" t="s">
        <v>80</v>
      </c>
      <c r="AW291" s="13" t="s">
        <v>33</v>
      </c>
      <c r="AX291" s="13" t="s">
        <v>72</v>
      </c>
      <c r="AY291" s="154" t="s">
        <v>119</v>
      </c>
    </row>
    <row r="292" spans="2:51" s="14" customFormat="1" ht="11.25">
      <c r="B292" s="160"/>
      <c r="D292" s="148" t="s">
        <v>134</v>
      </c>
      <c r="E292" s="161" t="s">
        <v>3</v>
      </c>
      <c r="F292" s="162" t="s">
        <v>160</v>
      </c>
      <c r="H292" s="163">
        <v>6</v>
      </c>
      <c r="I292" s="164"/>
      <c r="L292" s="160"/>
      <c r="M292" s="165"/>
      <c r="N292" s="166"/>
      <c r="O292" s="166"/>
      <c r="P292" s="166"/>
      <c r="Q292" s="166"/>
      <c r="R292" s="166"/>
      <c r="S292" s="166"/>
      <c r="T292" s="167"/>
      <c r="AT292" s="161" t="s">
        <v>134</v>
      </c>
      <c r="AU292" s="161" t="s">
        <v>82</v>
      </c>
      <c r="AV292" s="14" t="s">
        <v>82</v>
      </c>
      <c r="AW292" s="14" t="s">
        <v>33</v>
      </c>
      <c r="AX292" s="14" t="s">
        <v>72</v>
      </c>
      <c r="AY292" s="161" t="s">
        <v>119</v>
      </c>
    </row>
    <row r="293" spans="2:51" s="15" customFormat="1" ht="11.25">
      <c r="B293" s="168"/>
      <c r="D293" s="148" t="s">
        <v>134</v>
      </c>
      <c r="E293" s="169" t="s">
        <v>3</v>
      </c>
      <c r="F293" s="170" t="s">
        <v>138</v>
      </c>
      <c r="H293" s="171">
        <v>6</v>
      </c>
      <c r="I293" s="172"/>
      <c r="L293" s="168"/>
      <c r="M293" s="173"/>
      <c r="N293" s="174"/>
      <c r="O293" s="174"/>
      <c r="P293" s="174"/>
      <c r="Q293" s="174"/>
      <c r="R293" s="174"/>
      <c r="S293" s="174"/>
      <c r="T293" s="175"/>
      <c r="AT293" s="169" t="s">
        <v>134</v>
      </c>
      <c r="AU293" s="169" t="s">
        <v>82</v>
      </c>
      <c r="AV293" s="15" t="s">
        <v>126</v>
      </c>
      <c r="AW293" s="15" t="s">
        <v>33</v>
      </c>
      <c r="AX293" s="15" t="s">
        <v>80</v>
      </c>
      <c r="AY293" s="169" t="s">
        <v>119</v>
      </c>
    </row>
    <row r="294" spans="1:65" s="2" customFormat="1" ht="14.45" customHeight="1">
      <c r="A294" s="33"/>
      <c r="B294" s="134"/>
      <c r="C294" s="176" t="s">
        <v>353</v>
      </c>
      <c r="D294" s="176" t="s">
        <v>191</v>
      </c>
      <c r="E294" s="177" t="s">
        <v>354</v>
      </c>
      <c r="F294" s="178" t="s">
        <v>355</v>
      </c>
      <c r="G294" s="179" t="s">
        <v>216</v>
      </c>
      <c r="H294" s="180">
        <v>6.3</v>
      </c>
      <c r="I294" s="181"/>
      <c r="J294" s="182">
        <f>ROUND(I294*H294,2)</f>
        <v>0</v>
      </c>
      <c r="K294" s="178" t="s">
        <v>125</v>
      </c>
      <c r="L294" s="183"/>
      <c r="M294" s="184" t="s">
        <v>3</v>
      </c>
      <c r="N294" s="185" t="s">
        <v>43</v>
      </c>
      <c r="O294" s="54"/>
      <c r="P294" s="144">
        <f>O294*H294</f>
        <v>0</v>
      </c>
      <c r="Q294" s="144">
        <v>0.01274</v>
      </c>
      <c r="R294" s="144">
        <f>Q294*H294</f>
        <v>0.080262</v>
      </c>
      <c r="S294" s="144">
        <v>0</v>
      </c>
      <c r="T294" s="145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46" t="s">
        <v>173</v>
      </c>
      <c r="AT294" s="146" t="s">
        <v>191</v>
      </c>
      <c r="AU294" s="146" t="s">
        <v>82</v>
      </c>
      <c r="AY294" s="18" t="s">
        <v>119</v>
      </c>
      <c r="BE294" s="147">
        <f>IF(N294="základní",J294,0)</f>
        <v>0</v>
      </c>
      <c r="BF294" s="147">
        <f>IF(N294="snížená",J294,0)</f>
        <v>0</v>
      </c>
      <c r="BG294" s="147">
        <f>IF(N294="zákl. přenesená",J294,0)</f>
        <v>0</v>
      </c>
      <c r="BH294" s="147">
        <f>IF(N294="sníž. přenesená",J294,0)</f>
        <v>0</v>
      </c>
      <c r="BI294" s="147">
        <f>IF(N294="nulová",J294,0)</f>
        <v>0</v>
      </c>
      <c r="BJ294" s="18" t="s">
        <v>80</v>
      </c>
      <c r="BK294" s="147">
        <f>ROUND(I294*H294,2)</f>
        <v>0</v>
      </c>
      <c r="BL294" s="18" t="s">
        <v>126</v>
      </c>
      <c r="BM294" s="146" t="s">
        <v>356</v>
      </c>
    </row>
    <row r="295" spans="1:47" s="2" customFormat="1" ht="11.25">
      <c r="A295" s="33"/>
      <c r="B295" s="34"/>
      <c r="C295" s="33"/>
      <c r="D295" s="148" t="s">
        <v>128</v>
      </c>
      <c r="E295" s="33"/>
      <c r="F295" s="149" t="s">
        <v>355</v>
      </c>
      <c r="G295" s="33"/>
      <c r="H295" s="33"/>
      <c r="I295" s="150"/>
      <c r="J295" s="33"/>
      <c r="K295" s="33"/>
      <c r="L295" s="34"/>
      <c r="M295" s="151"/>
      <c r="N295" s="152"/>
      <c r="O295" s="54"/>
      <c r="P295" s="54"/>
      <c r="Q295" s="54"/>
      <c r="R295" s="54"/>
      <c r="S295" s="54"/>
      <c r="T295" s="55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128</v>
      </c>
      <c r="AU295" s="18" t="s">
        <v>82</v>
      </c>
    </row>
    <row r="296" spans="2:51" s="13" customFormat="1" ht="11.25">
      <c r="B296" s="153"/>
      <c r="D296" s="148" t="s">
        <v>134</v>
      </c>
      <c r="E296" s="154" t="s">
        <v>3</v>
      </c>
      <c r="F296" s="155" t="s">
        <v>144</v>
      </c>
      <c r="H296" s="154" t="s">
        <v>3</v>
      </c>
      <c r="I296" s="156"/>
      <c r="L296" s="153"/>
      <c r="M296" s="157"/>
      <c r="N296" s="158"/>
      <c r="O296" s="158"/>
      <c r="P296" s="158"/>
      <c r="Q296" s="158"/>
      <c r="R296" s="158"/>
      <c r="S296" s="158"/>
      <c r="T296" s="159"/>
      <c r="AT296" s="154" t="s">
        <v>134</v>
      </c>
      <c r="AU296" s="154" t="s">
        <v>82</v>
      </c>
      <c r="AV296" s="13" t="s">
        <v>80</v>
      </c>
      <c r="AW296" s="13" t="s">
        <v>33</v>
      </c>
      <c r="AX296" s="13" t="s">
        <v>72</v>
      </c>
      <c r="AY296" s="154" t="s">
        <v>119</v>
      </c>
    </row>
    <row r="297" spans="2:51" s="13" customFormat="1" ht="11.25">
      <c r="B297" s="153"/>
      <c r="D297" s="148" t="s">
        <v>134</v>
      </c>
      <c r="E297" s="154" t="s">
        <v>3</v>
      </c>
      <c r="F297" s="155" t="s">
        <v>330</v>
      </c>
      <c r="H297" s="154" t="s">
        <v>3</v>
      </c>
      <c r="I297" s="156"/>
      <c r="L297" s="153"/>
      <c r="M297" s="157"/>
      <c r="N297" s="158"/>
      <c r="O297" s="158"/>
      <c r="P297" s="158"/>
      <c r="Q297" s="158"/>
      <c r="R297" s="158"/>
      <c r="S297" s="158"/>
      <c r="T297" s="159"/>
      <c r="AT297" s="154" t="s">
        <v>134</v>
      </c>
      <c r="AU297" s="154" t="s">
        <v>82</v>
      </c>
      <c r="AV297" s="13" t="s">
        <v>80</v>
      </c>
      <c r="AW297" s="13" t="s">
        <v>33</v>
      </c>
      <c r="AX297" s="13" t="s">
        <v>72</v>
      </c>
      <c r="AY297" s="154" t="s">
        <v>119</v>
      </c>
    </row>
    <row r="298" spans="2:51" s="14" customFormat="1" ht="11.25">
      <c r="B298" s="160"/>
      <c r="D298" s="148" t="s">
        <v>134</v>
      </c>
      <c r="E298" s="161" t="s">
        <v>3</v>
      </c>
      <c r="F298" s="162" t="s">
        <v>357</v>
      </c>
      <c r="H298" s="163">
        <v>6.3</v>
      </c>
      <c r="I298" s="164"/>
      <c r="L298" s="160"/>
      <c r="M298" s="165"/>
      <c r="N298" s="166"/>
      <c r="O298" s="166"/>
      <c r="P298" s="166"/>
      <c r="Q298" s="166"/>
      <c r="R298" s="166"/>
      <c r="S298" s="166"/>
      <c r="T298" s="167"/>
      <c r="AT298" s="161" t="s">
        <v>134</v>
      </c>
      <c r="AU298" s="161" t="s">
        <v>82</v>
      </c>
      <c r="AV298" s="14" t="s">
        <v>82</v>
      </c>
      <c r="AW298" s="14" t="s">
        <v>33</v>
      </c>
      <c r="AX298" s="14" t="s">
        <v>72</v>
      </c>
      <c r="AY298" s="161" t="s">
        <v>119</v>
      </c>
    </row>
    <row r="299" spans="2:51" s="15" customFormat="1" ht="11.25">
      <c r="B299" s="168"/>
      <c r="D299" s="148" t="s">
        <v>134</v>
      </c>
      <c r="E299" s="169" t="s">
        <v>3</v>
      </c>
      <c r="F299" s="170" t="s">
        <v>138</v>
      </c>
      <c r="H299" s="171">
        <v>6.3</v>
      </c>
      <c r="I299" s="172"/>
      <c r="L299" s="168"/>
      <c r="M299" s="173"/>
      <c r="N299" s="174"/>
      <c r="O299" s="174"/>
      <c r="P299" s="174"/>
      <c r="Q299" s="174"/>
      <c r="R299" s="174"/>
      <c r="S299" s="174"/>
      <c r="T299" s="175"/>
      <c r="AT299" s="169" t="s">
        <v>134</v>
      </c>
      <c r="AU299" s="169" t="s">
        <v>82</v>
      </c>
      <c r="AV299" s="15" t="s">
        <v>126</v>
      </c>
      <c r="AW299" s="15" t="s">
        <v>33</v>
      </c>
      <c r="AX299" s="15" t="s">
        <v>80</v>
      </c>
      <c r="AY299" s="169" t="s">
        <v>119</v>
      </c>
    </row>
    <row r="300" spans="1:65" s="2" customFormat="1" ht="14.45" customHeight="1">
      <c r="A300" s="33"/>
      <c r="B300" s="134"/>
      <c r="C300" s="135" t="s">
        <v>358</v>
      </c>
      <c r="D300" s="135" t="s">
        <v>121</v>
      </c>
      <c r="E300" s="136" t="s">
        <v>359</v>
      </c>
      <c r="F300" s="137" t="s">
        <v>360</v>
      </c>
      <c r="G300" s="138" t="s">
        <v>361</v>
      </c>
      <c r="H300" s="139">
        <v>1</v>
      </c>
      <c r="I300" s="140"/>
      <c r="J300" s="141">
        <f>ROUND(I300*H300,2)</f>
        <v>0</v>
      </c>
      <c r="K300" s="137" t="s">
        <v>125</v>
      </c>
      <c r="L300" s="34"/>
      <c r="M300" s="142" t="s">
        <v>3</v>
      </c>
      <c r="N300" s="143" t="s">
        <v>43</v>
      </c>
      <c r="O300" s="54"/>
      <c r="P300" s="144">
        <f>O300*H300</f>
        <v>0</v>
      </c>
      <c r="Q300" s="144">
        <v>0</v>
      </c>
      <c r="R300" s="144">
        <f>Q300*H300</f>
        <v>0</v>
      </c>
      <c r="S300" s="144">
        <v>0</v>
      </c>
      <c r="T300" s="145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46" t="s">
        <v>126</v>
      </c>
      <c r="AT300" s="146" t="s">
        <v>121</v>
      </c>
      <c r="AU300" s="146" t="s">
        <v>82</v>
      </c>
      <c r="AY300" s="18" t="s">
        <v>119</v>
      </c>
      <c r="BE300" s="147">
        <f>IF(N300="základní",J300,0)</f>
        <v>0</v>
      </c>
      <c r="BF300" s="147">
        <f>IF(N300="snížená",J300,0)</f>
        <v>0</v>
      </c>
      <c r="BG300" s="147">
        <f>IF(N300="zákl. přenesená",J300,0)</f>
        <v>0</v>
      </c>
      <c r="BH300" s="147">
        <f>IF(N300="sníž. přenesená",J300,0)</f>
        <v>0</v>
      </c>
      <c r="BI300" s="147">
        <f>IF(N300="nulová",J300,0)</f>
        <v>0</v>
      </c>
      <c r="BJ300" s="18" t="s">
        <v>80</v>
      </c>
      <c r="BK300" s="147">
        <f>ROUND(I300*H300,2)</f>
        <v>0</v>
      </c>
      <c r="BL300" s="18" t="s">
        <v>126</v>
      </c>
      <c r="BM300" s="146" t="s">
        <v>362</v>
      </c>
    </row>
    <row r="301" spans="1:47" s="2" customFormat="1" ht="11.25">
      <c r="A301" s="33"/>
      <c r="B301" s="34"/>
      <c r="C301" s="33"/>
      <c r="D301" s="148" t="s">
        <v>128</v>
      </c>
      <c r="E301" s="33"/>
      <c r="F301" s="149" t="s">
        <v>363</v>
      </c>
      <c r="G301" s="33"/>
      <c r="H301" s="33"/>
      <c r="I301" s="150"/>
      <c r="J301" s="33"/>
      <c r="K301" s="33"/>
      <c r="L301" s="34"/>
      <c r="M301" s="151"/>
      <c r="N301" s="152"/>
      <c r="O301" s="54"/>
      <c r="P301" s="54"/>
      <c r="Q301" s="54"/>
      <c r="R301" s="54"/>
      <c r="S301" s="54"/>
      <c r="T301" s="55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128</v>
      </c>
      <c r="AU301" s="18" t="s">
        <v>82</v>
      </c>
    </row>
    <row r="302" spans="1:65" s="2" customFormat="1" ht="14.45" customHeight="1">
      <c r="A302" s="33"/>
      <c r="B302" s="134"/>
      <c r="C302" s="176" t="s">
        <v>364</v>
      </c>
      <c r="D302" s="176" t="s">
        <v>191</v>
      </c>
      <c r="E302" s="177" t="s">
        <v>365</v>
      </c>
      <c r="F302" s="178" t="s">
        <v>366</v>
      </c>
      <c r="G302" s="179" t="s">
        <v>361</v>
      </c>
      <c r="H302" s="180">
        <v>1</v>
      </c>
      <c r="I302" s="181"/>
      <c r="J302" s="182">
        <f>ROUND(I302*H302,2)</f>
        <v>0</v>
      </c>
      <c r="K302" s="178" t="s">
        <v>125</v>
      </c>
      <c r="L302" s="183"/>
      <c r="M302" s="184" t="s">
        <v>3</v>
      </c>
      <c r="N302" s="185" t="s">
        <v>43</v>
      </c>
      <c r="O302" s="54"/>
      <c r="P302" s="144">
        <f>O302*H302</f>
        <v>0</v>
      </c>
      <c r="Q302" s="144">
        <v>0.001</v>
      </c>
      <c r="R302" s="144">
        <f>Q302*H302</f>
        <v>0.001</v>
      </c>
      <c r="S302" s="144">
        <v>0</v>
      </c>
      <c r="T302" s="145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46" t="s">
        <v>173</v>
      </c>
      <c r="AT302" s="146" t="s">
        <v>191</v>
      </c>
      <c r="AU302" s="146" t="s">
        <v>82</v>
      </c>
      <c r="AY302" s="18" t="s">
        <v>119</v>
      </c>
      <c r="BE302" s="147">
        <f>IF(N302="základní",J302,0)</f>
        <v>0</v>
      </c>
      <c r="BF302" s="147">
        <f>IF(N302="snížená",J302,0)</f>
        <v>0</v>
      </c>
      <c r="BG302" s="147">
        <f>IF(N302="zákl. přenesená",J302,0)</f>
        <v>0</v>
      </c>
      <c r="BH302" s="147">
        <f>IF(N302="sníž. přenesená",J302,0)</f>
        <v>0</v>
      </c>
      <c r="BI302" s="147">
        <f>IF(N302="nulová",J302,0)</f>
        <v>0</v>
      </c>
      <c r="BJ302" s="18" t="s">
        <v>80</v>
      </c>
      <c r="BK302" s="147">
        <f>ROUND(I302*H302,2)</f>
        <v>0</v>
      </c>
      <c r="BL302" s="18" t="s">
        <v>126</v>
      </c>
      <c r="BM302" s="146" t="s">
        <v>367</v>
      </c>
    </row>
    <row r="303" spans="1:47" s="2" customFormat="1" ht="11.25">
      <c r="A303" s="33"/>
      <c r="B303" s="34"/>
      <c r="C303" s="33"/>
      <c r="D303" s="148" t="s">
        <v>128</v>
      </c>
      <c r="E303" s="33"/>
      <c r="F303" s="149" t="s">
        <v>366</v>
      </c>
      <c r="G303" s="33"/>
      <c r="H303" s="33"/>
      <c r="I303" s="150"/>
      <c r="J303" s="33"/>
      <c r="K303" s="33"/>
      <c r="L303" s="34"/>
      <c r="M303" s="151"/>
      <c r="N303" s="152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128</v>
      </c>
      <c r="AU303" s="18" t="s">
        <v>82</v>
      </c>
    </row>
    <row r="304" spans="1:65" s="2" customFormat="1" ht="14.45" customHeight="1">
      <c r="A304" s="33"/>
      <c r="B304" s="134"/>
      <c r="C304" s="135" t="s">
        <v>368</v>
      </c>
      <c r="D304" s="135" t="s">
        <v>121</v>
      </c>
      <c r="E304" s="136" t="s">
        <v>369</v>
      </c>
      <c r="F304" s="137" t="s">
        <v>370</v>
      </c>
      <c r="G304" s="138" t="s">
        <v>361</v>
      </c>
      <c r="H304" s="139">
        <v>1</v>
      </c>
      <c r="I304" s="140"/>
      <c r="J304" s="141">
        <f>ROUND(I304*H304,2)</f>
        <v>0</v>
      </c>
      <c r="K304" s="137" t="s">
        <v>125</v>
      </c>
      <c r="L304" s="34"/>
      <c r="M304" s="142" t="s">
        <v>3</v>
      </c>
      <c r="N304" s="143" t="s">
        <v>43</v>
      </c>
      <c r="O304" s="54"/>
      <c r="P304" s="144">
        <f>O304*H304</f>
        <v>0</v>
      </c>
      <c r="Q304" s="144">
        <v>0</v>
      </c>
      <c r="R304" s="144">
        <f>Q304*H304</f>
        <v>0</v>
      </c>
      <c r="S304" s="144">
        <v>0</v>
      </c>
      <c r="T304" s="145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46" t="s">
        <v>126</v>
      </c>
      <c r="AT304" s="146" t="s">
        <v>121</v>
      </c>
      <c r="AU304" s="146" t="s">
        <v>82</v>
      </c>
      <c r="AY304" s="18" t="s">
        <v>119</v>
      </c>
      <c r="BE304" s="147">
        <f>IF(N304="základní",J304,0)</f>
        <v>0</v>
      </c>
      <c r="BF304" s="147">
        <f>IF(N304="snížená",J304,0)</f>
        <v>0</v>
      </c>
      <c r="BG304" s="147">
        <f>IF(N304="zákl. přenesená",J304,0)</f>
        <v>0</v>
      </c>
      <c r="BH304" s="147">
        <f>IF(N304="sníž. přenesená",J304,0)</f>
        <v>0</v>
      </c>
      <c r="BI304" s="147">
        <f>IF(N304="nulová",J304,0)</f>
        <v>0</v>
      </c>
      <c r="BJ304" s="18" t="s">
        <v>80</v>
      </c>
      <c r="BK304" s="147">
        <f>ROUND(I304*H304,2)</f>
        <v>0</v>
      </c>
      <c r="BL304" s="18" t="s">
        <v>126</v>
      </c>
      <c r="BM304" s="146" t="s">
        <v>371</v>
      </c>
    </row>
    <row r="305" spans="1:47" s="2" customFormat="1" ht="11.25">
      <c r="A305" s="33"/>
      <c r="B305" s="34"/>
      <c r="C305" s="33"/>
      <c r="D305" s="148" t="s">
        <v>128</v>
      </c>
      <c r="E305" s="33"/>
      <c r="F305" s="149" t="s">
        <v>372</v>
      </c>
      <c r="G305" s="33"/>
      <c r="H305" s="33"/>
      <c r="I305" s="150"/>
      <c r="J305" s="33"/>
      <c r="K305" s="33"/>
      <c r="L305" s="34"/>
      <c r="M305" s="151"/>
      <c r="N305" s="152"/>
      <c r="O305" s="54"/>
      <c r="P305" s="54"/>
      <c r="Q305" s="54"/>
      <c r="R305" s="54"/>
      <c r="S305" s="54"/>
      <c r="T305" s="55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128</v>
      </c>
      <c r="AU305" s="18" t="s">
        <v>82</v>
      </c>
    </row>
    <row r="306" spans="1:65" s="2" customFormat="1" ht="14.45" customHeight="1">
      <c r="A306" s="33"/>
      <c r="B306" s="134"/>
      <c r="C306" s="176" t="s">
        <v>373</v>
      </c>
      <c r="D306" s="176" t="s">
        <v>191</v>
      </c>
      <c r="E306" s="177" t="s">
        <v>374</v>
      </c>
      <c r="F306" s="178" t="s">
        <v>375</v>
      </c>
      <c r="G306" s="179" t="s">
        <v>361</v>
      </c>
      <c r="H306" s="180">
        <v>1</v>
      </c>
      <c r="I306" s="181"/>
      <c r="J306" s="182">
        <f>ROUND(I306*H306,2)</f>
        <v>0</v>
      </c>
      <c r="K306" s="178" t="s">
        <v>125</v>
      </c>
      <c r="L306" s="183"/>
      <c r="M306" s="184" t="s">
        <v>3</v>
      </c>
      <c r="N306" s="185" t="s">
        <v>43</v>
      </c>
      <c r="O306" s="54"/>
      <c r="P306" s="144">
        <f>O306*H306</f>
        <v>0</v>
      </c>
      <c r="Q306" s="144">
        <v>0.0016</v>
      </c>
      <c r="R306" s="144">
        <f>Q306*H306</f>
        <v>0.0016</v>
      </c>
      <c r="S306" s="144">
        <v>0</v>
      </c>
      <c r="T306" s="145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46" t="s">
        <v>173</v>
      </c>
      <c r="AT306" s="146" t="s">
        <v>191</v>
      </c>
      <c r="AU306" s="146" t="s">
        <v>82</v>
      </c>
      <c r="AY306" s="18" t="s">
        <v>119</v>
      </c>
      <c r="BE306" s="147">
        <f>IF(N306="základní",J306,0)</f>
        <v>0</v>
      </c>
      <c r="BF306" s="147">
        <f>IF(N306="snížená",J306,0)</f>
        <v>0</v>
      </c>
      <c r="BG306" s="147">
        <f>IF(N306="zákl. přenesená",J306,0)</f>
        <v>0</v>
      </c>
      <c r="BH306" s="147">
        <f>IF(N306="sníž. přenesená",J306,0)</f>
        <v>0</v>
      </c>
      <c r="BI306" s="147">
        <f>IF(N306="nulová",J306,0)</f>
        <v>0</v>
      </c>
      <c r="BJ306" s="18" t="s">
        <v>80</v>
      </c>
      <c r="BK306" s="147">
        <f>ROUND(I306*H306,2)</f>
        <v>0</v>
      </c>
      <c r="BL306" s="18" t="s">
        <v>126</v>
      </c>
      <c r="BM306" s="146" t="s">
        <v>376</v>
      </c>
    </row>
    <row r="307" spans="1:47" s="2" customFormat="1" ht="11.25">
      <c r="A307" s="33"/>
      <c r="B307" s="34"/>
      <c r="C307" s="33"/>
      <c r="D307" s="148" t="s">
        <v>128</v>
      </c>
      <c r="E307" s="33"/>
      <c r="F307" s="149" t="s">
        <v>375</v>
      </c>
      <c r="G307" s="33"/>
      <c r="H307" s="33"/>
      <c r="I307" s="150"/>
      <c r="J307" s="33"/>
      <c r="K307" s="33"/>
      <c r="L307" s="34"/>
      <c r="M307" s="151"/>
      <c r="N307" s="152"/>
      <c r="O307" s="54"/>
      <c r="P307" s="54"/>
      <c r="Q307" s="54"/>
      <c r="R307" s="54"/>
      <c r="S307" s="54"/>
      <c r="T307" s="55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128</v>
      </c>
      <c r="AU307" s="18" t="s">
        <v>82</v>
      </c>
    </row>
    <row r="308" spans="1:65" s="2" customFormat="1" ht="14.45" customHeight="1">
      <c r="A308" s="33"/>
      <c r="B308" s="134"/>
      <c r="C308" s="135" t="s">
        <v>377</v>
      </c>
      <c r="D308" s="135" t="s">
        <v>121</v>
      </c>
      <c r="E308" s="136" t="s">
        <v>378</v>
      </c>
      <c r="F308" s="137" t="s">
        <v>379</v>
      </c>
      <c r="G308" s="138" t="s">
        <v>361</v>
      </c>
      <c r="H308" s="139">
        <v>1</v>
      </c>
      <c r="I308" s="140"/>
      <c r="J308" s="141">
        <f>ROUND(I308*H308,2)</f>
        <v>0</v>
      </c>
      <c r="K308" s="137" t="s">
        <v>125</v>
      </c>
      <c r="L308" s="34"/>
      <c r="M308" s="142" t="s">
        <v>3</v>
      </c>
      <c r="N308" s="143" t="s">
        <v>43</v>
      </c>
      <c r="O308" s="54"/>
      <c r="P308" s="144">
        <f>O308*H308</f>
        <v>0</v>
      </c>
      <c r="Q308" s="144">
        <v>0</v>
      </c>
      <c r="R308" s="144">
        <f>Q308*H308</f>
        <v>0</v>
      </c>
      <c r="S308" s="144">
        <v>0</v>
      </c>
      <c r="T308" s="145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46" t="s">
        <v>126</v>
      </c>
      <c r="AT308" s="146" t="s">
        <v>121</v>
      </c>
      <c r="AU308" s="146" t="s">
        <v>82</v>
      </c>
      <c r="AY308" s="18" t="s">
        <v>119</v>
      </c>
      <c r="BE308" s="147">
        <f>IF(N308="základní",J308,0)</f>
        <v>0</v>
      </c>
      <c r="BF308" s="147">
        <f>IF(N308="snížená",J308,0)</f>
        <v>0</v>
      </c>
      <c r="BG308" s="147">
        <f>IF(N308="zákl. přenesená",J308,0)</f>
        <v>0</v>
      </c>
      <c r="BH308" s="147">
        <f>IF(N308="sníž. přenesená",J308,0)</f>
        <v>0</v>
      </c>
      <c r="BI308" s="147">
        <f>IF(N308="nulová",J308,0)</f>
        <v>0</v>
      </c>
      <c r="BJ308" s="18" t="s">
        <v>80</v>
      </c>
      <c r="BK308" s="147">
        <f>ROUND(I308*H308,2)</f>
        <v>0</v>
      </c>
      <c r="BL308" s="18" t="s">
        <v>126</v>
      </c>
      <c r="BM308" s="146" t="s">
        <v>380</v>
      </c>
    </row>
    <row r="309" spans="1:47" s="2" customFormat="1" ht="11.25">
      <c r="A309" s="33"/>
      <c r="B309" s="34"/>
      <c r="C309" s="33"/>
      <c r="D309" s="148" t="s">
        <v>128</v>
      </c>
      <c r="E309" s="33"/>
      <c r="F309" s="149" t="s">
        <v>381</v>
      </c>
      <c r="G309" s="33"/>
      <c r="H309" s="33"/>
      <c r="I309" s="150"/>
      <c r="J309" s="33"/>
      <c r="K309" s="33"/>
      <c r="L309" s="34"/>
      <c r="M309" s="151"/>
      <c r="N309" s="152"/>
      <c r="O309" s="54"/>
      <c r="P309" s="54"/>
      <c r="Q309" s="54"/>
      <c r="R309" s="54"/>
      <c r="S309" s="54"/>
      <c r="T309" s="55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128</v>
      </c>
      <c r="AU309" s="18" t="s">
        <v>82</v>
      </c>
    </row>
    <row r="310" spans="1:65" s="2" customFormat="1" ht="14.45" customHeight="1">
      <c r="A310" s="33"/>
      <c r="B310" s="134"/>
      <c r="C310" s="176" t="s">
        <v>382</v>
      </c>
      <c r="D310" s="176" t="s">
        <v>191</v>
      </c>
      <c r="E310" s="177" t="s">
        <v>383</v>
      </c>
      <c r="F310" s="178" t="s">
        <v>384</v>
      </c>
      <c r="G310" s="179" t="s">
        <v>361</v>
      </c>
      <c r="H310" s="180">
        <v>1</v>
      </c>
      <c r="I310" s="181"/>
      <c r="J310" s="182">
        <f>ROUND(I310*H310,2)</f>
        <v>0</v>
      </c>
      <c r="K310" s="178" t="s">
        <v>125</v>
      </c>
      <c r="L310" s="183"/>
      <c r="M310" s="184" t="s">
        <v>3</v>
      </c>
      <c r="N310" s="185" t="s">
        <v>43</v>
      </c>
      <c r="O310" s="54"/>
      <c r="P310" s="144">
        <f>O310*H310</f>
        <v>0</v>
      </c>
      <c r="Q310" s="144">
        <v>0.0093</v>
      </c>
      <c r="R310" s="144">
        <f>Q310*H310</f>
        <v>0.0093</v>
      </c>
      <c r="S310" s="144">
        <v>0</v>
      </c>
      <c r="T310" s="145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46" t="s">
        <v>173</v>
      </c>
      <c r="AT310" s="146" t="s">
        <v>191</v>
      </c>
      <c r="AU310" s="146" t="s">
        <v>82</v>
      </c>
      <c r="AY310" s="18" t="s">
        <v>119</v>
      </c>
      <c r="BE310" s="147">
        <f>IF(N310="základní",J310,0)</f>
        <v>0</v>
      </c>
      <c r="BF310" s="147">
        <f>IF(N310="snížená",J310,0)</f>
        <v>0</v>
      </c>
      <c r="BG310" s="147">
        <f>IF(N310="zákl. přenesená",J310,0)</f>
        <v>0</v>
      </c>
      <c r="BH310" s="147">
        <f>IF(N310="sníž. přenesená",J310,0)</f>
        <v>0</v>
      </c>
      <c r="BI310" s="147">
        <f>IF(N310="nulová",J310,0)</f>
        <v>0</v>
      </c>
      <c r="BJ310" s="18" t="s">
        <v>80</v>
      </c>
      <c r="BK310" s="147">
        <f>ROUND(I310*H310,2)</f>
        <v>0</v>
      </c>
      <c r="BL310" s="18" t="s">
        <v>126</v>
      </c>
      <c r="BM310" s="146" t="s">
        <v>385</v>
      </c>
    </row>
    <row r="311" spans="1:47" s="2" customFormat="1" ht="11.25">
      <c r="A311" s="33"/>
      <c r="B311" s="34"/>
      <c r="C311" s="33"/>
      <c r="D311" s="148" t="s">
        <v>128</v>
      </c>
      <c r="E311" s="33"/>
      <c r="F311" s="149" t="s">
        <v>384</v>
      </c>
      <c r="G311" s="33"/>
      <c r="H311" s="33"/>
      <c r="I311" s="150"/>
      <c r="J311" s="33"/>
      <c r="K311" s="33"/>
      <c r="L311" s="34"/>
      <c r="M311" s="151"/>
      <c r="N311" s="152"/>
      <c r="O311" s="54"/>
      <c r="P311" s="54"/>
      <c r="Q311" s="54"/>
      <c r="R311" s="54"/>
      <c r="S311" s="54"/>
      <c r="T311" s="55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128</v>
      </c>
      <c r="AU311" s="18" t="s">
        <v>82</v>
      </c>
    </row>
    <row r="312" spans="1:65" s="2" customFormat="1" ht="14.45" customHeight="1">
      <c r="A312" s="33"/>
      <c r="B312" s="134"/>
      <c r="C312" s="135" t="s">
        <v>386</v>
      </c>
      <c r="D312" s="135" t="s">
        <v>121</v>
      </c>
      <c r="E312" s="136" t="s">
        <v>387</v>
      </c>
      <c r="F312" s="137" t="s">
        <v>388</v>
      </c>
      <c r="G312" s="138" t="s">
        <v>361</v>
      </c>
      <c r="H312" s="139">
        <v>3</v>
      </c>
      <c r="I312" s="140"/>
      <c r="J312" s="141">
        <f>ROUND(I312*H312,2)</f>
        <v>0</v>
      </c>
      <c r="K312" s="137" t="s">
        <v>3</v>
      </c>
      <c r="L312" s="34"/>
      <c r="M312" s="142" t="s">
        <v>3</v>
      </c>
      <c r="N312" s="143" t="s">
        <v>43</v>
      </c>
      <c r="O312" s="54"/>
      <c r="P312" s="144">
        <f>O312*H312</f>
        <v>0</v>
      </c>
      <c r="Q312" s="144">
        <v>0</v>
      </c>
      <c r="R312" s="144">
        <f>Q312*H312</f>
        <v>0</v>
      </c>
      <c r="S312" s="144">
        <v>0</v>
      </c>
      <c r="T312" s="145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46" t="s">
        <v>126</v>
      </c>
      <c r="AT312" s="146" t="s">
        <v>121</v>
      </c>
      <c r="AU312" s="146" t="s">
        <v>82</v>
      </c>
      <c r="AY312" s="18" t="s">
        <v>119</v>
      </c>
      <c r="BE312" s="147">
        <f>IF(N312="základní",J312,0)</f>
        <v>0</v>
      </c>
      <c r="BF312" s="147">
        <f>IF(N312="snížená",J312,0)</f>
        <v>0</v>
      </c>
      <c r="BG312" s="147">
        <f>IF(N312="zákl. přenesená",J312,0)</f>
        <v>0</v>
      </c>
      <c r="BH312" s="147">
        <f>IF(N312="sníž. přenesená",J312,0)</f>
        <v>0</v>
      </c>
      <c r="BI312" s="147">
        <f>IF(N312="nulová",J312,0)</f>
        <v>0</v>
      </c>
      <c r="BJ312" s="18" t="s">
        <v>80</v>
      </c>
      <c r="BK312" s="147">
        <f>ROUND(I312*H312,2)</f>
        <v>0</v>
      </c>
      <c r="BL312" s="18" t="s">
        <v>126</v>
      </c>
      <c r="BM312" s="146" t="s">
        <v>389</v>
      </c>
    </row>
    <row r="313" spans="1:47" s="2" customFormat="1" ht="11.25">
      <c r="A313" s="33"/>
      <c r="B313" s="34"/>
      <c r="C313" s="33"/>
      <c r="D313" s="148" t="s">
        <v>128</v>
      </c>
      <c r="E313" s="33"/>
      <c r="F313" s="149" t="s">
        <v>388</v>
      </c>
      <c r="G313" s="33"/>
      <c r="H313" s="33"/>
      <c r="I313" s="150"/>
      <c r="J313" s="33"/>
      <c r="K313" s="33"/>
      <c r="L313" s="34"/>
      <c r="M313" s="151"/>
      <c r="N313" s="152"/>
      <c r="O313" s="54"/>
      <c r="P313" s="54"/>
      <c r="Q313" s="54"/>
      <c r="R313" s="54"/>
      <c r="S313" s="54"/>
      <c r="T313" s="55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128</v>
      </c>
      <c r="AU313" s="18" t="s">
        <v>82</v>
      </c>
    </row>
    <row r="314" spans="2:51" s="13" customFormat="1" ht="11.25">
      <c r="B314" s="153"/>
      <c r="D314" s="148" t="s">
        <v>134</v>
      </c>
      <c r="E314" s="154" t="s">
        <v>3</v>
      </c>
      <c r="F314" s="155" t="s">
        <v>144</v>
      </c>
      <c r="H314" s="154" t="s">
        <v>3</v>
      </c>
      <c r="I314" s="156"/>
      <c r="L314" s="153"/>
      <c r="M314" s="157"/>
      <c r="N314" s="158"/>
      <c r="O314" s="158"/>
      <c r="P314" s="158"/>
      <c r="Q314" s="158"/>
      <c r="R314" s="158"/>
      <c r="S314" s="158"/>
      <c r="T314" s="159"/>
      <c r="AT314" s="154" t="s">
        <v>134</v>
      </c>
      <c r="AU314" s="154" t="s">
        <v>82</v>
      </c>
      <c r="AV314" s="13" t="s">
        <v>80</v>
      </c>
      <c r="AW314" s="13" t="s">
        <v>33</v>
      </c>
      <c r="AX314" s="13" t="s">
        <v>72</v>
      </c>
      <c r="AY314" s="154" t="s">
        <v>119</v>
      </c>
    </row>
    <row r="315" spans="2:51" s="14" customFormat="1" ht="11.25">
      <c r="B315" s="160"/>
      <c r="D315" s="148" t="s">
        <v>134</v>
      </c>
      <c r="E315" s="161" t="s">
        <v>3</v>
      </c>
      <c r="F315" s="162" t="s">
        <v>139</v>
      </c>
      <c r="H315" s="163">
        <v>3</v>
      </c>
      <c r="I315" s="164"/>
      <c r="L315" s="160"/>
      <c r="M315" s="165"/>
      <c r="N315" s="166"/>
      <c r="O315" s="166"/>
      <c r="P315" s="166"/>
      <c r="Q315" s="166"/>
      <c r="R315" s="166"/>
      <c r="S315" s="166"/>
      <c r="T315" s="167"/>
      <c r="AT315" s="161" t="s">
        <v>134</v>
      </c>
      <c r="AU315" s="161" t="s">
        <v>82</v>
      </c>
      <c r="AV315" s="14" t="s">
        <v>82</v>
      </c>
      <c r="AW315" s="14" t="s">
        <v>33</v>
      </c>
      <c r="AX315" s="14" t="s">
        <v>72</v>
      </c>
      <c r="AY315" s="161" t="s">
        <v>119</v>
      </c>
    </row>
    <row r="316" spans="2:51" s="15" customFormat="1" ht="11.25">
      <c r="B316" s="168"/>
      <c r="D316" s="148" t="s">
        <v>134</v>
      </c>
      <c r="E316" s="169" t="s">
        <v>3</v>
      </c>
      <c r="F316" s="170" t="s">
        <v>138</v>
      </c>
      <c r="H316" s="171">
        <v>3</v>
      </c>
      <c r="I316" s="172"/>
      <c r="L316" s="168"/>
      <c r="M316" s="173"/>
      <c r="N316" s="174"/>
      <c r="O316" s="174"/>
      <c r="P316" s="174"/>
      <c r="Q316" s="174"/>
      <c r="R316" s="174"/>
      <c r="S316" s="174"/>
      <c r="T316" s="175"/>
      <c r="AT316" s="169" t="s">
        <v>134</v>
      </c>
      <c r="AU316" s="169" t="s">
        <v>82</v>
      </c>
      <c r="AV316" s="15" t="s">
        <v>126</v>
      </c>
      <c r="AW316" s="15" t="s">
        <v>33</v>
      </c>
      <c r="AX316" s="15" t="s">
        <v>80</v>
      </c>
      <c r="AY316" s="169" t="s">
        <v>119</v>
      </c>
    </row>
    <row r="317" spans="1:65" s="2" customFormat="1" ht="14.45" customHeight="1">
      <c r="A317" s="33"/>
      <c r="B317" s="134"/>
      <c r="C317" s="135" t="s">
        <v>390</v>
      </c>
      <c r="D317" s="135" t="s">
        <v>121</v>
      </c>
      <c r="E317" s="136" t="s">
        <v>391</v>
      </c>
      <c r="F317" s="137" t="s">
        <v>392</v>
      </c>
      <c r="G317" s="138" t="s">
        <v>361</v>
      </c>
      <c r="H317" s="139">
        <v>4</v>
      </c>
      <c r="I317" s="140"/>
      <c r="J317" s="141">
        <f>ROUND(I317*H317,2)</f>
        <v>0</v>
      </c>
      <c r="K317" s="137" t="s">
        <v>3</v>
      </c>
      <c r="L317" s="34"/>
      <c r="M317" s="142" t="s">
        <v>3</v>
      </c>
      <c r="N317" s="143" t="s">
        <v>43</v>
      </c>
      <c r="O317" s="54"/>
      <c r="P317" s="144">
        <f>O317*H317</f>
        <v>0</v>
      </c>
      <c r="Q317" s="144">
        <v>0</v>
      </c>
      <c r="R317" s="144">
        <f>Q317*H317</f>
        <v>0</v>
      </c>
      <c r="S317" s="144">
        <v>0</v>
      </c>
      <c r="T317" s="145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46" t="s">
        <v>126</v>
      </c>
      <c r="AT317" s="146" t="s">
        <v>121</v>
      </c>
      <c r="AU317" s="146" t="s">
        <v>82</v>
      </c>
      <c r="AY317" s="18" t="s">
        <v>119</v>
      </c>
      <c r="BE317" s="147">
        <f>IF(N317="základní",J317,0)</f>
        <v>0</v>
      </c>
      <c r="BF317" s="147">
        <f>IF(N317="snížená",J317,0)</f>
        <v>0</v>
      </c>
      <c r="BG317" s="147">
        <f>IF(N317="zákl. přenesená",J317,0)</f>
        <v>0</v>
      </c>
      <c r="BH317" s="147">
        <f>IF(N317="sníž. přenesená",J317,0)</f>
        <v>0</v>
      </c>
      <c r="BI317" s="147">
        <f>IF(N317="nulová",J317,0)</f>
        <v>0</v>
      </c>
      <c r="BJ317" s="18" t="s">
        <v>80</v>
      </c>
      <c r="BK317" s="147">
        <f>ROUND(I317*H317,2)</f>
        <v>0</v>
      </c>
      <c r="BL317" s="18" t="s">
        <v>126</v>
      </c>
      <c r="BM317" s="146" t="s">
        <v>393</v>
      </c>
    </row>
    <row r="318" spans="1:47" s="2" customFormat="1" ht="11.25">
      <c r="A318" s="33"/>
      <c r="B318" s="34"/>
      <c r="C318" s="33"/>
      <c r="D318" s="148" t="s">
        <v>128</v>
      </c>
      <c r="E318" s="33"/>
      <c r="F318" s="149" t="s">
        <v>392</v>
      </c>
      <c r="G318" s="33"/>
      <c r="H318" s="33"/>
      <c r="I318" s="150"/>
      <c r="J318" s="33"/>
      <c r="K318" s="33"/>
      <c r="L318" s="34"/>
      <c r="M318" s="151"/>
      <c r="N318" s="152"/>
      <c r="O318" s="54"/>
      <c r="P318" s="54"/>
      <c r="Q318" s="54"/>
      <c r="R318" s="54"/>
      <c r="S318" s="54"/>
      <c r="T318" s="55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128</v>
      </c>
      <c r="AU318" s="18" t="s">
        <v>82</v>
      </c>
    </row>
    <row r="319" spans="2:51" s="13" customFormat="1" ht="11.25">
      <c r="B319" s="153"/>
      <c r="D319" s="148" t="s">
        <v>134</v>
      </c>
      <c r="E319" s="154" t="s">
        <v>3</v>
      </c>
      <c r="F319" s="155" t="s">
        <v>144</v>
      </c>
      <c r="H319" s="154" t="s">
        <v>3</v>
      </c>
      <c r="I319" s="156"/>
      <c r="L319" s="153"/>
      <c r="M319" s="157"/>
      <c r="N319" s="158"/>
      <c r="O319" s="158"/>
      <c r="P319" s="158"/>
      <c r="Q319" s="158"/>
      <c r="R319" s="158"/>
      <c r="S319" s="158"/>
      <c r="T319" s="159"/>
      <c r="AT319" s="154" t="s">
        <v>134</v>
      </c>
      <c r="AU319" s="154" t="s">
        <v>82</v>
      </c>
      <c r="AV319" s="13" t="s">
        <v>80</v>
      </c>
      <c r="AW319" s="13" t="s">
        <v>33</v>
      </c>
      <c r="AX319" s="13" t="s">
        <v>72</v>
      </c>
      <c r="AY319" s="154" t="s">
        <v>119</v>
      </c>
    </row>
    <row r="320" spans="2:51" s="14" customFormat="1" ht="11.25">
      <c r="B320" s="160"/>
      <c r="D320" s="148" t="s">
        <v>134</v>
      </c>
      <c r="E320" s="161" t="s">
        <v>3</v>
      </c>
      <c r="F320" s="162" t="s">
        <v>126</v>
      </c>
      <c r="H320" s="163">
        <v>4</v>
      </c>
      <c r="I320" s="164"/>
      <c r="L320" s="160"/>
      <c r="M320" s="165"/>
      <c r="N320" s="166"/>
      <c r="O320" s="166"/>
      <c r="P320" s="166"/>
      <c r="Q320" s="166"/>
      <c r="R320" s="166"/>
      <c r="S320" s="166"/>
      <c r="T320" s="167"/>
      <c r="AT320" s="161" t="s">
        <v>134</v>
      </c>
      <c r="AU320" s="161" t="s">
        <v>82</v>
      </c>
      <c r="AV320" s="14" t="s">
        <v>82</v>
      </c>
      <c r="AW320" s="14" t="s">
        <v>33</v>
      </c>
      <c r="AX320" s="14" t="s">
        <v>72</v>
      </c>
      <c r="AY320" s="161" t="s">
        <v>119</v>
      </c>
    </row>
    <row r="321" spans="2:51" s="15" customFormat="1" ht="11.25">
      <c r="B321" s="168"/>
      <c r="D321" s="148" t="s">
        <v>134</v>
      </c>
      <c r="E321" s="169" t="s">
        <v>3</v>
      </c>
      <c r="F321" s="170" t="s">
        <v>138</v>
      </c>
      <c r="H321" s="171">
        <v>4</v>
      </c>
      <c r="I321" s="172"/>
      <c r="L321" s="168"/>
      <c r="M321" s="173"/>
      <c r="N321" s="174"/>
      <c r="O321" s="174"/>
      <c r="P321" s="174"/>
      <c r="Q321" s="174"/>
      <c r="R321" s="174"/>
      <c r="S321" s="174"/>
      <c r="T321" s="175"/>
      <c r="AT321" s="169" t="s">
        <v>134</v>
      </c>
      <c r="AU321" s="169" t="s">
        <v>82</v>
      </c>
      <c r="AV321" s="15" t="s">
        <v>126</v>
      </c>
      <c r="AW321" s="15" t="s">
        <v>33</v>
      </c>
      <c r="AX321" s="15" t="s">
        <v>80</v>
      </c>
      <c r="AY321" s="169" t="s">
        <v>119</v>
      </c>
    </row>
    <row r="322" spans="1:65" s="2" customFormat="1" ht="14.45" customHeight="1">
      <c r="A322" s="33"/>
      <c r="B322" s="134"/>
      <c r="C322" s="135" t="s">
        <v>394</v>
      </c>
      <c r="D322" s="135" t="s">
        <v>121</v>
      </c>
      <c r="E322" s="136" t="s">
        <v>395</v>
      </c>
      <c r="F322" s="137" t="s">
        <v>396</v>
      </c>
      <c r="G322" s="138" t="s">
        <v>216</v>
      </c>
      <c r="H322" s="139">
        <v>21.4</v>
      </c>
      <c r="I322" s="140"/>
      <c r="J322" s="141">
        <f>ROUND(I322*H322,2)</f>
        <v>0</v>
      </c>
      <c r="K322" s="137" t="s">
        <v>125</v>
      </c>
      <c r="L322" s="34"/>
      <c r="M322" s="142" t="s">
        <v>3</v>
      </c>
      <c r="N322" s="143" t="s">
        <v>43</v>
      </c>
      <c r="O322" s="54"/>
      <c r="P322" s="144">
        <f>O322*H322</f>
        <v>0</v>
      </c>
      <c r="Q322" s="144">
        <v>0</v>
      </c>
      <c r="R322" s="144">
        <f>Q322*H322</f>
        <v>0</v>
      </c>
      <c r="S322" s="144">
        <v>0</v>
      </c>
      <c r="T322" s="145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46" t="s">
        <v>126</v>
      </c>
      <c r="AT322" s="146" t="s">
        <v>121</v>
      </c>
      <c r="AU322" s="146" t="s">
        <v>82</v>
      </c>
      <c r="AY322" s="18" t="s">
        <v>119</v>
      </c>
      <c r="BE322" s="147">
        <f>IF(N322="základní",J322,0)</f>
        <v>0</v>
      </c>
      <c r="BF322" s="147">
        <f>IF(N322="snížená",J322,0)</f>
        <v>0</v>
      </c>
      <c r="BG322" s="147">
        <f>IF(N322="zákl. přenesená",J322,0)</f>
        <v>0</v>
      </c>
      <c r="BH322" s="147">
        <f>IF(N322="sníž. přenesená",J322,0)</f>
        <v>0</v>
      </c>
      <c r="BI322" s="147">
        <f>IF(N322="nulová",J322,0)</f>
        <v>0</v>
      </c>
      <c r="BJ322" s="18" t="s">
        <v>80</v>
      </c>
      <c r="BK322" s="147">
        <f>ROUND(I322*H322,2)</f>
        <v>0</v>
      </c>
      <c r="BL322" s="18" t="s">
        <v>126</v>
      </c>
      <c r="BM322" s="146" t="s">
        <v>397</v>
      </c>
    </row>
    <row r="323" spans="1:47" s="2" customFormat="1" ht="11.25">
      <c r="A323" s="33"/>
      <c r="B323" s="34"/>
      <c r="C323" s="33"/>
      <c r="D323" s="148" t="s">
        <v>128</v>
      </c>
      <c r="E323" s="33"/>
      <c r="F323" s="149" t="s">
        <v>398</v>
      </c>
      <c r="G323" s="33"/>
      <c r="H323" s="33"/>
      <c r="I323" s="150"/>
      <c r="J323" s="33"/>
      <c r="K323" s="33"/>
      <c r="L323" s="34"/>
      <c r="M323" s="151"/>
      <c r="N323" s="152"/>
      <c r="O323" s="54"/>
      <c r="P323" s="54"/>
      <c r="Q323" s="54"/>
      <c r="R323" s="54"/>
      <c r="S323" s="54"/>
      <c r="T323" s="55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128</v>
      </c>
      <c r="AU323" s="18" t="s">
        <v>82</v>
      </c>
    </row>
    <row r="324" spans="2:51" s="14" customFormat="1" ht="11.25">
      <c r="B324" s="160"/>
      <c r="D324" s="148" t="s">
        <v>134</v>
      </c>
      <c r="E324" s="161" t="s">
        <v>3</v>
      </c>
      <c r="F324" s="162" t="s">
        <v>399</v>
      </c>
      <c r="H324" s="163">
        <v>21.4</v>
      </c>
      <c r="I324" s="164"/>
      <c r="L324" s="160"/>
      <c r="M324" s="165"/>
      <c r="N324" s="166"/>
      <c r="O324" s="166"/>
      <c r="P324" s="166"/>
      <c r="Q324" s="166"/>
      <c r="R324" s="166"/>
      <c r="S324" s="166"/>
      <c r="T324" s="167"/>
      <c r="AT324" s="161" t="s">
        <v>134</v>
      </c>
      <c r="AU324" s="161" t="s">
        <v>82</v>
      </c>
      <c r="AV324" s="14" t="s">
        <v>82</v>
      </c>
      <c r="AW324" s="14" t="s">
        <v>33</v>
      </c>
      <c r="AX324" s="14" t="s">
        <v>72</v>
      </c>
      <c r="AY324" s="161" t="s">
        <v>119</v>
      </c>
    </row>
    <row r="325" spans="2:51" s="15" customFormat="1" ht="11.25">
      <c r="B325" s="168"/>
      <c r="D325" s="148" t="s">
        <v>134</v>
      </c>
      <c r="E325" s="169" t="s">
        <v>3</v>
      </c>
      <c r="F325" s="170" t="s">
        <v>138</v>
      </c>
      <c r="H325" s="171">
        <v>21.4</v>
      </c>
      <c r="I325" s="172"/>
      <c r="L325" s="168"/>
      <c r="M325" s="173"/>
      <c r="N325" s="174"/>
      <c r="O325" s="174"/>
      <c r="P325" s="174"/>
      <c r="Q325" s="174"/>
      <c r="R325" s="174"/>
      <c r="S325" s="174"/>
      <c r="T325" s="175"/>
      <c r="AT325" s="169" t="s">
        <v>134</v>
      </c>
      <c r="AU325" s="169" t="s">
        <v>82</v>
      </c>
      <c r="AV325" s="15" t="s">
        <v>126</v>
      </c>
      <c r="AW325" s="15" t="s">
        <v>33</v>
      </c>
      <c r="AX325" s="15" t="s">
        <v>80</v>
      </c>
      <c r="AY325" s="169" t="s">
        <v>119</v>
      </c>
    </row>
    <row r="326" spans="1:65" s="2" customFormat="1" ht="14.45" customHeight="1">
      <c r="A326" s="33"/>
      <c r="B326" s="134"/>
      <c r="C326" s="135" t="s">
        <v>400</v>
      </c>
      <c r="D326" s="135" t="s">
        <v>121</v>
      </c>
      <c r="E326" s="136" t="s">
        <v>401</v>
      </c>
      <c r="F326" s="137" t="s">
        <v>402</v>
      </c>
      <c r="G326" s="138" t="s">
        <v>216</v>
      </c>
      <c r="H326" s="139">
        <v>20</v>
      </c>
      <c r="I326" s="140"/>
      <c r="J326" s="141">
        <f>ROUND(I326*H326,2)</f>
        <v>0</v>
      </c>
      <c r="K326" s="137" t="s">
        <v>125</v>
      </c>
      <c r="L326" s="34"/>
      <c r="M326" s="142" t="s">
        <v>3</v>
      </c>
      <c r="N326" s="143" t="s">
        <v>43</v>
      </c>
      <c r="O326" s="54"/>
      <c r="P326" s="144">
        <f>O326*H326</f>
        <v>0</v>
      </c>
      <c r="Q326" s="144">
        <v>0</v>
      </c>
      <c r="R326" s="144">
        <f>Q326*H326</f>
        <v>0</v>
      </c>
      <c r="S326" s="144">
        <v>0</v>
      </c>
      <c r="T326" s="145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46" t="s">
        <v>126</v>
      </c>
      <c r="AT326" s="146" t="s">
        <v>121</v>
      </c>
      <c r="AU326" s="146" t="s">
        <v>82</v>
      </c>
      <c r="AY326" s="18" t="s">
        <v>119</v>
      </c>
      <c r="BE326" s="147">
        <f>IF(N326="základní",J326,0)</f>
        <v>0</v>
      </c>
      <c r="BF326" s="147">
        <f>IF(N326="snížená",J326,0)</f>
        <v>0</v>
      </c>
      <c r="BG326" s="147">
        <f>IF(N326="zákl. přenesená",J326,0)</f>
        <v>0</v>
      </c>
      <c r="BH326" s="147">
        <f>IF(N326="sníž. přenesená",J326,0)</f>
        <v>0</v>
      </c>
      <c r="BI326" s="147">
        <f>IF(N326="nulová",J326,0)</f>
        <v>0</v>
      </c>
      <c r="BJ326" s="18" t="s">
        <v>80</v>
      </c>
      <c r="BK326" s="147">
        <f>ROUND(I326*H326,2)</f>
        <v>0</v>
      </c>
      <c r="BL326" s="18" t="s">
        <v>126</v>
      </c>
      <c r="BM326" s="146" t="s">
        <v>403</v>
      </c>
    </row>
    <row r="327" spans="1:47" s="2" customFormat="1" ht="11.25">
      <c r="A327" s="33"/>
      <c r="B327" s="34"/>
      <c r="C327" s="33"/>
      <c r="D327" s="148" t="s">
        <v>128</v>
      </c>
      <c r="E327" s="33"/>
      <c r="F327" s="149" t="s">
        <v>404</v>
      </c>
      <c r="G327" s="33"/>
      <c r="H327" s="33"/>
      <c r="I327" s="150"/>
      <c r="J327" s="33"/>
      <c r="K327" s="33"/>
      <c r="L327" s="34"/>
      <c r="M327" s="151"/>
      <c r="N327" s="152"/>
      <c r="O327" s="54"/>
      <c r="P327" s="54"/>
      <c r="Q327" s="54"/>
      <c r="R327" s="54"/>
      <c r="S327" s="54"/>
      <c r="T327" s="55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128</v>
      </c>
      <c r="AU327" s="18" t="s">
        <v>82</v>
      </c>
    </row>
    <row r="328" spans="2:51" s="14" customFormat="1" ht="11.25">
      <c r="B328" s="160"/>
      <c r="D328" s="148" t="s">
        <v>134</v>
      </c>
      <c r="E328" s="161" t="s">
        <v>3</v>
      </c>
      <c r="F328" s="162" t="s">
        <v>405</v>
      </c>
      <c r="H328" s="163">
        <v>20</v>
      </c>
      <c r="I328" s="164"/>
      <c r="L328" s="160"/>
      <c r="M328" s="165"/>
      <c r="N328" s="166"/>
      <c r="O328" s="166"/>
      <c r="P328" s="166"/>
      <c r="Q328" s="166"/>
      <c r="R328" s="166"/>
      <c r="S328" s="166"/>
      <c r="T328" s="167"/>
      <c r="AT328" s="161" t="s">
        <v>134</v>
      </c>
      <c r="AU328" s="161" t="s">
        <v>82</v>
      </c>
      <c r="AV328" s="14" t="s">
        <v>82</v>
      </c>
      <c r="AW328" s="14" t="s">
        <v>33</v>
      </c>
      <c r="AX328" s="14" t="s">
        <v>72</v>
      </c>
      <c r="AY328" s="161" t="s">
        <v>119</v>
      </c>
    </row>
    <row r="329" spans="2:51" s="15" customFormat="1" ht="11.25">
      <c r="B329" s="168"/>
      <c r="D329" s="148" t="s">
        <v>134</v>
      </c>
      <c r="E329" s="169" t="s">
        <v>3</v>
      </c>
      <c r="F329" s="170" t="s">
        <v>138</v>
      </c>
      <c r="H329" s="171">
        <v>20</v>
      </c>
      <c r="I329" s="172"/>
      <c r="L329" s="168"/>
      <c r="M329" s="173"/>
      <c r="N329" s="174"/>
      <c r="O329" s="174"/>
      <c r="P329" s="174"/>
      <c r="Q329" s="174"/>
      <c r="R329" s="174"/>
      <c r="S329" s="174"/>
      <c r="T329" s="175"/>
      <c r="AT329" s="169" t="s">
        <v>134</v>
      </c>
      <c r="AU329" s="169" t="s">
        <v>82</v>
      </c>
      <c r="AV329" s="15" t="s">
        <v>126</v>
      </c>
      <c r="AW329" s="15" t="s">
        <v>33</v>
      </c>
      <c r="AX329" s="15" t="s">
        <v>80</v>
      </c>
      <c r="AY329" s="169" t="s">
        <v>119</v>
      </c>
    </row>
    <row r="330" spans="1:65" s="2" customFormat="1" ht="14.45" customHeight="1">
      <c r="A330" s="33"/>
      <c r="B330" s="134"/>
      <c r="C330" s="135" t="s">
        <v>406</v>
      </c>
      <c r="D330" s="135" t="s">
        <v>121</v>
      </c>
      <c r="E330" s="136" t="s">
        <v>407</v>
      </c>
      <c r="F330" s="137" t="s">
        <v>408</v>
      </c>
      <c r="G330" s="138" t="s">
        <v>361</v>
      </c>
      <c r="H330" s="139">
        <v>4</v>
      </c>
      <c r="I330" s="140"/>
      <c r="J330" s="141">
        <f>ROUND(I330*H330,2)</f>
        <v>0</v>
      </c>
      <c r="K330" s="137" t="s">
        <v>125</v>
      </c>
      <c r="L330" s="34"/>
      <c r="M330" s="142" t="s">
        <v>3</v>
      </c>
      <c r="N330" s="143" t="s">
        <v>43</v>
      </c>
      <c r="O330" s="54"/>
      <c r="P330" s="144">
        <f>O330*H330</f>
        <v>0</v>
      </c>
      <c r="Q330" s="144">
        <v>0.03573</v>
      </c>
      <c r="R330" s="144">
        <f>Q330*H330</f>
        <v>0.14292</v>
      </c>
      <c r="S330" s="144">
        <v>0</v>
      </c>
      <c r="T330" s="145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46" t="s">
        <v>126</v>
      </c>
      <c r="AT330" s="146" t="s">
        <v>121</v>
      </c>
      <c r="AU330" s="146" t="s">
        <v>82</v>
      </c>
      <c r="AY330" s="18" t="s">
        <v>119</v>
      </c>
      <c r="BE330" s="147">
        <f>IF(N330="základní",J330,0)</f>
        <v>0</v>
      </c>
      <c r="BF330" s="147">
        <f>IF(N330="snížená",J330,0)</f>
        <v>0</v>
      </c>
      <c r="BG330" s="147">
        <f>IF(N330="zákl. přenesená",J330,0)</f>
        <v>0</v>
      </c>
      <c r="BH330" s="147">
        <f>IF(N330="sníž. přenesená",J330,0)</f>
        <v>0</v>
      </c>
      <c r="BI330" s="147">
        <f>IF(N330="nulová",J330,0)</f>
        <v>0</v>
      </c>
      <c r="BJ330" s="18" t="s">
        <v>80</v>
      </c>
      <c r="BK330" s="147">
        <f>ROUND(I330*H330,2)</f>
        <v>0</v>
      </c>
      <c r="BL330" s="18" t="s">
        <v>126</v>
      </c>
      <c r="BM330" s="146" t="s">
        <v>409</v>
      </c>
    </row>
    <row r="331" spans="1:47" s="2" customFormat="1" ht="11.25">
      <c r="A331" s="33"/>
      <c r="B331" s="34"/>
      <c r="C331" s="33"/>
      <c r="D331" s="148" t="s">
        <v>128</v>
      </c>
      <c r="E331" s="33"/>
      <c r="F331" s="149" t="s">
        <v>410</v>
      </c>
      <c r="G331" s="33"/>
      <c r="H331" s="33"/>
      <c r="I331" s="150"/>
      <c r="J331" s="33"/>
      <c r="K331" s="33"/>
      <c r="L331" s="34"/>
      <c r="M331" s="151"/>
      <c r="N331" s="152"/>
      <c r="O331" s="54"/>
      <c r="P331" s="54"/>
      <c r="Q331" s="54"/>
      <c r="R331" s="54"/>
      <c r="S331" s="54"/>
      <c r="T331" s="55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128</v>
      </c>
      <c r="AU331" s="18" t="s">
        <v>82</v>
      </c>
    </row>
    <row r="332" spans="1:65" s="2" customFormat="1" ht="14.45" customHeight="1">
      <c r="A332" s="33"/>
      <c r="B332" s="134"/>
      <c r="C332" s="135" t="s">
        <v>411</v>
      </c>
      <c r="D332" s="135" t="s">
        <v>121</v>
      </c>
      <c r="E332" s="136" t="s">
        <v>412</v>
      </c>
      <c r="F332" s="137" t="s">
        <v>413</v>
      </c>
      <c r="G332" s="138" t="s">
        <v>361</v>
      </c>
      <c r="H332" s="139">
        <v>1</v>
      </c>
      <c r="I332" s="140"/>
      <c r="J332" s="141">
        <f>ROUND(I332*H332,2)</f>
        <v>0</v>
      </c>
      <c r="K332" s="137" t="s">
        <v>125</v>
      </c>
      <c r="L332" s="34"/>
      <c r="M332" s="142" t="s">
        <v>3</v>
      </c>
      <c r="N332" s="143" t="s">
        <v>43</v>
      </c>
      <c r="O332" s="54"/>
      <c r="P332" s="144">
        <f>O332*H332</f>
        <v>0</v>
      </c>
      <c r="Q332" s="144">
        <v>2.11676</v>
      </c>
      <c r="R332" s="144">
        <f>Q332*H332</f>
        <v>2.11676</v>
      </c>
      <c r="S332" s="144">
        <v>0</v>
      </c>
      <c r="T332" s="145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46" t="s">
        <v>126</v>
      </c>
      <c r="AT332" s="146" t="s">
        <v>121</v>
      </c>
      <c r="AU332" s="146" t="s">
        <v>82</v>
      </c>
      <c r="AY332" s="18" t="s">
        <v>119</v>
      </c>
      <c r="BE332" s="147">
        <f>IF(N332="základní",J332,0)</f>
        <v>0</v>
      </c>
      <c r="BF332" s="147">
        <f>IF(N332="snížená",J332,0)</f>
        <v>0</v>
      </c>
      <c r="BG332" s="147">
        <f>IF(N332="zákl. přenesená",J332,0)</f>
        <v>0</v>
      </c>
      <c r="BH332" s="147">
        <f>IF(N332="sníž. přenesená",J332,0)</f>
        <v>0</v>
      </c>
      <c r="BI332" s="147">
        <f>IF(N332="nulová",J332,0)</f>
        <v>0</v>
      </c>
      <c r="BJ332" s="18" t="s">
        <v>80</v>
      </c>
      <c r="BK332" s="147">
        <f>ROUND(I332*H332,2)</f>
        <v>0</v>
      </c>
      <c r="BL332" s="18" t="s">
        <v>126</v>
      </c>
      <c r="BM332" s="146" t="s">
        <v>414</v>
      </c>
    </row>
    <row r="333" spans="1:47" s="2" customFormat="1" ht="19.5">
      <c r="A333" s="33"/>
      <c r="B333" s="34"/>
      <c r="C333" s="33"/>
      <c r="D333" s="148" t="s">
        <v>128</v>
      </c>
      <c r="E333" s="33"/>
      <c r="F333" s="149" t="s">
        <v>415</v>
      </c>
      <c r="G333" s="33"/>
      <c r="H333" s="33"/>
      <c r="I333" s="150"/>
      <c r="J333" s="33"/>
      <c r="K333" s="33"/>
      <c r="L333" s="34"/>
      <c r="M333" s="151"/>
      <c r="N333" s="152"/>
      <c r="O333" s="54"/>
      <c r="P333" s="54"/>
      <c r="Q333" s="54"/>
      <c r="R333" s="54"/>
      <c r="S333" s="54"/>
      <c r="T333" s="55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T333" s="18" t="s">
        <v>128</v>
      </c>
      <c r="AU333" s="18" t="s">
        <v>82</v>
      </c>
    </row>
    <row r="334" spans="2:51" s="13" customFormat="1" ht="11.25">
      <c r="B334" s="153"/>
      <c r="D334" s="148" t="s">
        <v>134</v>
      </c>
      <c r="E334" s="154" t="s">
        <v>3</v>
      </c>
      <c r="F334" s="155" t="s">
        <v>135</v>
      </c>
      <c r="H334" s="154" t="s">
        <v>3</v>
      </c>
      <c r="I334" s="156"/>
      <c r="L334" s="153"/>
      <c r="M334" s="157"/>
      <c r="N334" s="158"/>
      <c r="O334" s="158"/>
      <c r="P334" s="158"/>
      <c r="Q334" s="158"/>
      <c r="R334" s="158"/>
      <c r="S334" s="158"/>
      <c r="T334" s="159"/>
      <c r="AT334" s="154" t="s">
        <v>134</v>
      </c>
      <c r="AU334" s="154" t="s">
        <v>82</v>
      </c>
      <c r="AV334" s="13" t="s">
        <v>80</v>
      </c>
      <c r="AW334" s="13" t="s">
        <v>33</v>
      </c>
      <c r="AX334" s="13" t="s">
        <v>72</v>
      </c>
      <c r="AY334" s="154" t="s">
        <v>119</v>
      </c>
    </row>
    <row r="335" spans="2:51" s="13" customFormat="1" ht="11.25">
      <c r="B335" s="153"/>
      <c r="D335" s="148" t="s">
        <v>134</v>
      </c>
      <c r="E335" s="154" t="s">
        <v>3</v>
      </c>
      <c r="F335" s="155" t="s">
        <v>416</v>
      </c>
      <c r="H335" s="154" t="s">
        <v>3</v>
      </c>
      <c r="I335" s="156"/>
      <c r="L335" s="153"/>
      <c r="M335" s="157"/>
      <c r="N335" s="158"/>
      <c r="O335" s="158"/>
      <c r="P335" s="158"/>
      <c r="Q335" s="158"/>
      <c r="R335" s="158"/>
      <c r="S335" s="158"/>
      <c r="T335" s="159"/>
      <c r="AT335" s="154" t="s">
        <v>134</v>
      </c>
      <c r="AU335" s="154" t="s">
        <v>82</v>
      </c>
      <c r="AV335" s="13" t="s">
        <v>80</v>
      </c>
      <c r="AW335" s="13" t="s">
        <v>33</v>
      </c>
      <c r="AX335" s="13" t="s">
        <v>72</v>
      </c>
      <c r="AY335" s="154" t="s">
        <v>119</v>
      </c>
    </row>
    <row r="336" spans="2:51" s="14" customFormat="1" ht="11.25">
      <c r="B336" s="160"/>
      <c r="D336" s="148" t="s">
        <v>134</v>
      </c>
      <c r="E336" s="161" t="s">
        <v>3</v>
      </c>
      <c r="F336" s="162" t="s">
        <v>80</v>
      </c>
      <c r="H336" s="163">
        <v>1</v>
      </c>
      <c r="I336" s="164"/>
      <c r="L336" s="160"/>
      <c r="M336" s="165"/>
      <c r="N336" s="166"/>
      <c r="O336" s="166"/>
      <c r="P336" s="166"/>
      <c r="Q336" s="166"/>
      <c r="R336" s="166"/>
      <c r="S336" s="166"/>
      <c r="T336" s="167"/>
      <c r="AT336" s="161" t="s">
        <v>134</v>
      </c>
      <c r="AU336" s="161" t="s">
        <v>82</v>
      </c>
      <c r="AV336" s="14" t="s">
        <v>82</v>
      </c>
      <c r="AW336" s="14" t="s">
        <v>33</v>
      </c>
      <c r="AX336" s="14" t="s">
        <v>72</v>
      </c>
      <c r="AY336" s="161" t="s">
        <v>119</v>
      </c>
    </row>
    <row r="337" spans="2:51" s="15" customFormat="1" ht="11.25">
      <c r="B337" s="168"/>
      <c r="D337" s="148" t="s">
        <v>134</v>
      </c>
      <c r="E337" s="169" t="s">
        <v>3</v>
      </c>
      <c r="F337" s="170" t="s">
        <v>138</v>
      </c>
      <c r="H337" s="171">
        <v>1</v>
      </c>
      <c r="I337" s="172"/>
      <c r="L337" s="168"/>
      <c r="M337" s="173"/>
      <c r="N337" s="174"/>
      <c r="O337" s="174"/>
      <c r="P337" s="174"/>
      <c r="Q337" s="174"/>
      <c r="R337" s="174"/>
      <c r="S337" s="174"/>
      <c r="T337" s="175"/>
      <c r="AT337" s="169" t="s">
        <v>134</v>
      </c>
      <c r="AU337" s="169" t="s">
        <v>82</v>
      </c>
      <c r="AV337" s="15" t="s">
        <v>126</v>
      </c>
      <c r="AW337" s="15" t="s">
        <v>33</v>
      </c>
      <c r="AX337" s="15" t="s">
        <v>80</v>
      </c>
      <c r="AY337" s="169" t="s">
        <v>119</v>
      </c>
    </row>
    <row r="338" spans="1:65" s="2" customFormat="1" ht="14.45" customHeight="1">
      <c r="A338" s="33"/>
      <c r="B338" s="134"/>
      <c r="C338" s="176" t="s">
        <v>417</v>
      </c>
      <c r="D338" s="176" t="s">
        <v>191</v>
      </c>
      <c r="E338" s="177" t="s">
        <v>418</v>
      </c>
      <c r="F338" s="178" t="s">
        <v>419</v>
      </c>
      <c r="G338" s="179" t="s">
        <v>361</v>
      </c>
      <c r="H338" s="180">
        <v>1</v>
      </c>
      <c r="I338" s="181"/>
      <c r="J338" s="182">
        <f>ROUND(I338*H338,2)</f>
        <v>0</v>
      </c>
      <c r="K338" s="178" t="s">
        <v>125</v>
      </c>
      <c r="L338" s="183"/>
      <c r="M338" s="184" t="s">
        <v>3</v>
      </c>
      <c r="N338" s="185" t="s">
        <v>43</v>
      </c>
      <c r="O338" s="54"/>
      <c r="P338" s="144">
        <f>O338*H338</f>
        <v>0</v>
      </c>
      <c r="Q338" s="144">
        <v>1.817</v>
      </c>
      <c r="R338" s="144">
        <f>Q338*H338</f>
        <v>1.817</v>
      </c>
      <c r="S338" s="144">
        <v>0</v>
      </c>
      <c r="T338" s="145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46" t="s">
        <v>173</v>
      </c>
      <c r="AT338" s="146" t="s">
        <v>191</v>
      </c>
      <c r="AU338" s="146" t="s">
        <v>82</v>
      </c>
      <c r="AY338" s="18" t="s">
        <v>119</v>
      </c>
      <c r="BE338" s="147">
        <f>IF(N338="základní",J338,0)</f>
        <v>0</v>
      </c>
      <c r="BF338" s="147">
        <f>IF(N338="snížená",J338,0)</f>
        <v>0</v>
      </c>
      <c r="BG338" s="147">
        <f>IF(N338="zákl. přenesená",J338,0)</f>
        <v>0</v>
      </c>
      <c r="BH338" s="147">
        <f>IF(N338="sníž. přenesená",J338,0)</f>
        <v>0</v>
      </c>
      <c r="BI338" s="147">
        <f>IF(N338="nulová",J338,0)</f>
        <v>0</v>
      </c>
      <c r="BJ338" s="18" t="s">
        <v>80</v>
      </c>
      <c r="BK338" s="147">
        <f>ROUND(I338*H338,2)</f>
        <v>0</v>
      </c>
      <c r="BL338" s="18" t="s">
        <v>126</v>
      </c>
      <c r="BM338" s="146" t="s">
        <v>420</v>
      </c>
    </row>
    <row r="339" spans="1:47" s="2" customFormat="1" ht="11.25">
      <c r="A339" s="33"/>
      <c r="B339" s="34"/>
      <c r="C339" s="33"/>
      <c r="D339" s="148" t="s">
        <v>128</v>
      </c>
      <c r="E339" s="33"/>
      <c r="F339" s="149" t="s">
        <v>419</v>
      </c>
      <c r="G339" s="33"/>
      <c r="H339" s="33"/>
      <c r="I339" s="150"/>
      <c r="J339" s="33"/>
      <c r="K339" s="33"/>
      <c r="L339" s="34"/>
      <c r="M339" s="151"/>
      <c r="N339" s="152"/>
      <c r="O339" s="54"/>
      <c r="P339" s="54"/>
      <c r="Q339" s="54"/>
      <c r="R339" s="54"/>
      <c r="S339" s="54"/>
      <c r="T339" s="55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T339" s="18" t="s">
        <v>128</v>
      </c>
      <c r="AU339" s="18" t="s">
        <v>82</v>
      </c>
    </row>
    <row r="340" spans="1:65" s="2" customFormat="1" ht="14.45" customHeight="1">
      <c r="A340" s="33"/>
      <c r="B340" s="134"/>
      <c r="C340" s="176" t="s">
        <v>421</v>
      </c>
      <c r="D340" s="176" t="s">
        <v>191</v>
      </c>
      <c r="E340" s="177" t="s">
        <v>422</v>
      </c>
      <c r="F340" s="178" t="s">
        <v>423</v>
      </c>
      <c r="G340" s="179" t="s">
        <v>361</v>
      </c>
      <c r="H340" s="180">
        <v>1</v>
      </c>
      <c r="I340" s="181"/>
      <c r="J340" s="182">
        <f>ROUND(I340*H340,2)</f>
        <v>0</v>
      </c>
      <c r="K340" s="178" t="s">
        <v>125</v>
      </c>
      <c r="L340" s="183"/>
      <c r="M340" s="184" t="s">
        <v>3</v>
      </c>
      <c r="N340" s="185" t="s">
        <v>43</v>
      </c>
      <c r="O340" s="54"/>
      <c r="P340" s="144">
        <f>O340*H340</f>
        <v>0</v>
      </c>
      <c r="Q340" s="144">
        <v>0.032</v>
      </c>
      <c r="R340" s="144">
        <f>Q340*H340</f>
        <v>0.032</v>
      </c>
      <c r="S340" s="144">
        <v>0</v>
      </c>
      <c r="T340" s="145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46" t="s">
        <v>173</v>
      </c>
      <c r="AT340" s="146" t="s">
        <v>191</v>
      </c>
      <c r="AU340" s="146" t="s">
        <v>82</v>
      </c>
      <c r="AY340" s="18" t="s">
        <v>119</v>
      </c>
      <c r="BE340" s="147">
        <f>IF(N340="základní",J340,0)</f>
        <v>0</v>
      </c>
      <c r="BF340" s="147">
        <f>IF(N340="snížená",J340,0)</f>
        <v>0</v>
      </c>
      <c r="BG340" s="147">
        <f>IF(N340="zákl. přenesená",J340,0)</f>
        <v>0</v>
      </c>
      <c r="BH340" s="147">
        <f>IF(N340="sníž. přenesená",J340,0)</f>
        <v>0</v>
      </c>
      <c r="BI340" s="147">
        <f>IF(N340="nulová",J340,0)</f>
        <v>0</v>
      </c>
      <c r="BJ340" s="18" t="s">
        <v>80</v>
      </c>
      <c r="BK340" s="147">
        <f>ROUND(I340*H340,2)</f>
        <v>0</v>
      </c>
      <c r="BL340" s="18" t="s">
        <v>126</v>
      </c>
      <c r="BM340" s="146" t="s">
        <v>424</v>
      </c>
    </row>
    <row r="341" spans="1:47" s="2" customFormat="1" ht="11.25">
      <c r="A341" s="33"/>
      <c r="B341" s="34"/>
      <c r="C341" s="33"/>
      <c r="D341" s="148" t="s">
        <v>128</v>
      </c>
      <c r="E341" s="33"/>
      <c r="F341" s="149" t="s">
        <v>423</v>
      </c>
      <c r="G341" s="33"/>
      <c r="H341" s="33"/>
      <c r="I341" s="150"/>
      <c r="J341" s="33"/>
      <c r="K341" s="33"/>
      <c r="L341" s="34"/>
      <c r="M341" s="151"/>
      <c r="N341" s="152"/>
      <c r="O341" s="54"/>
      <c r="P341" s="54"/>
      <c r="Q341" s="54"/>
      <c r="R341" s="54"/>
      <c r="S341" s="54"/>
      <c r="T341" s="55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128</v>
      </c>
      <c r="AU341" s="18" t="s">
        <v>82</v>
      </c>
    </row>
    <row r="342" spans="1:65" s="2" customFormat="1" ht="14.45" customHeight="1">
      <c r="A342" s="33"/>
      <c r="B342" s="134"/>
      <c r="C342" s="176" t="s">
        <v>425</v>
      </c>
      <c r="D342" s="176" t="s">
        <v>191</v>
      </c>
      <c r="E342" s="177" t="s">
        <v>426</v>
      </c>
      <c r="F342" s="178" t="s">
        <v>427</v>
      </c>
      <c r="G342" s="179" t="s">
        <v>361</v>
      </c>
      <c r="H342" s="180">
        <v>1</v>
      </c>
      <c r="I342" s="181"/>
      <c r="J342" s="182">
        <f>ROUND(I342*H342,2)</f>
        <v>0</v>
      </c>
      <c r="K342" s="178" t="s">
        <v>125</v>
      </c>
      <c r="L342" s="183"/>
      <c r="M342" s="184" t="s">
        <v>3</v>
      </c>
      <c r="N342" s="185" t="s">
        <v>43</v>
      </c>
      <c r="O342" s="54"/>
      <c r="P342" s="144">
        <f>O342*H342</f>
        <v>0</v>
      </c>
      <c r="Q342" s="144">
        <v>0.053</v>
      </c>
      <c r="R342" s="144">
        <f>Q342*H342</f>
        <v>0.053</v>
      </c>
      <c r="S342" s="144">
        <v>0</v>
      </c>
      <c r="T342" s="145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46" t="s">
        <v>173</v>
      </c>
      <c r="AT342" s="146" t="s">
        <v>191</v>
      </c>
      <c r="AU342" s="146" t="s">
        <v>82</v>
      </c>
      <c r="AY342" s="18" t="s">
        <v>119</v>
      </c>
      <c r="BE342" s="147">
        <f>IF(N342="základní",J342,0)</f>
        <v>0</v>
      </c>
      <c r="BF342" s="147">
        <f>IF(N342="snížená",J342,0)</f>
        <v>0</v>
      </c>
      <c r="BG342" s="147">
        <f>IF(N342="zákl. přenesená",J342,0)</f>
        <v>0</v>
      </c>
      <c r="BH342" s="147">
        <f>IF(N342="sníž. přenesená",J342,0)</f>
        <v>0</v>
      </c>
      <c r="BI342" s="147">
        <f>IF(N342="nulová",J342,0)</f>
        <v>0</v>
      </c>
      <c r="BJ342" s="18" t="s">
        <v>80</v>
      </c>
      <c r="BK342" s="147">
        <f>ROUND(I342*H342,2)</f>
        <v>0</v>
      </c>
      <c r="BL342" s="18" t="s">
        <v>126</v>
      </c>
      <c r="BM342" s="146" t="s">
        <v>428</v>
      </c>
    </row>
    <row r="343" spans="1:47" s="2" customFormat="1" ht="11.25">
      <c r="A343" s="33"/>
      <c r="B343" s="34"/>
      <c r="C343" s="33"/>
      <c r="D343" s="148" t="s">
        <v>128</v>
      </c>
      <c r="E343" s="33"/>
      <c r="F343" s="149" t="s">
        <v>427</v>
      </c>
      <c r="G343" s="33"/>
      <c r="H343" s="33"/>
      <c r="I343" s="150"/>
      <c r="J343" s="33"/>
      <c r="K343" s="33"/>
      <c r="L343" s="34"/>
      <c r="M343" s="151"/>
      <c r="N343" s="152"/>
      <c r="O343" s="54"/>
      <c r="P343" s="54"/>
      <c r="Q343" s="54"/>
      <c r="R343" s="54"/>
      <c r="S343" s="54"/>
      <c r="T343" s="55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8" t="s">
        <v>128</v>
      </c>
      <c r="AU343" s="18" t="s">
        <v>82</v>
      </c>
    </row>
    <row r="344" spans="1:65" s="2" customFormat="1" ht="14.45" customHeight="1">
      <c r="A344" s="33"/>
      <c r="B344" s="134"/>
      <c r="C344" s="176" t="s">
        <v>429</v>
      </c>
      <c r="D344" s="176" t="s">
        <v>191</v>
      </c>
      <c r="E344" s="177" t="s">
        <v>430</v>
      </c>
      <c r="F344" s="178" t="s">
        <v>431</v>
      </c>
      <c r="G344" s="179" t="s">
        <v>361</v>
      </c>
      <c r="H344" s="180">
        <v>1</v>
      </c>
      <c r="I344" s="181"/>
      <c r="J344" s="182">
        <f>ROUND(I344*H344,2)</f>
        <v>0</v>
      </c>
      <c r="K344" s="178" t="s">
        <v>125</v>
      </c>
      <c r="L344" s="183"/>
      <c r="M344" s="184" t="s">
        <v>3</v>
      </c>
      <c r="N344" s="185" t="s">
        <v>43</v>
      </c>
      <c r="O344" s="54"/>
      <c r="P344" s="144">
        <f>O344*H344</f>
        <v>0</v>
      </c>
      <c r="Q344" s="144">
        <v>0.526</v>
      </c>
      <c r="R344" s="144">
        <f>Q344*H344</f>
        <v>0.526</v>
      </c>
      <c r="S344" s="144">
        <v>0</v>
      </c>
      <c r="T344" s="145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46" t="s">
        <v>173</v>
      </c>
      <c r="AT344" s="146" t="s">
        <v>191</v>
      </c>
      <c r="AU344" s="146" t="s">
        <v>82</v>
      </c>
      <c r="AY344" s="18" t="s">
        <v>119</v>
      </c>
      <c r="BE344" s="147">
        <f>IF(N344="základní",J344,0)</f>
        <v>0</v>
      </c>
      <c r="BF344" s="147">
        <f>IF(N344="snížená",J344,0)</f>
        <v>0</v>
      </c>
      <c r="BG344" s="147">
        <f>IF(N344="zákl. přenesená",J344,0)</f>
        <v>0</v>
      </c>
      <c r="BH344" s="147">
        <f>IF(N344="sníž. přenesená",J344,0)</f>
        <v>0</v>
      </c>
      <c r="BI344" s="147">
        <f>IF(N344="nulová",J344,0)</f>
        <v>0</v>
      </c>
      <c r="BJ344" s="18" t="s">
        <v>80</v>
      </c>
      <c r="BK344" s="147">
        <f>ROUND(I344*H344,2)</f>
        <v>0</v>
      </c>
      <c r="BL344" s="18" t="s">
        <v>126</v>
      </c>
      <c r="BM344" s="146" t="s">
        <v>432</v>
      </c>
    </row>
    <row r="345" spans="1:47" s="2" customFormat="1" ht="11.25">
      <c r="A345" s="33"/>
      <c r="B345" s="34"/>
      <c r="C345" s="33"/>
      <c r="D345" s="148" t="s">
        <v>128</v>
      </c>
      <c r="E345" s="33"/>
      <c r="F345" s="149" t="s">
        <v>431</v>
      </c>
      <c r="G345" s="33"/>
      <c r="H345" s="33"/>
      <c r="I345" s="150"/>
      <c r="J345" s="33"/>
      <c r="K345" s="33"/>
      <c r="L345" s="34"/>
      <c r="M345" s="151"/>
      <c r="N345" s="152"/>
      <c r="O345" s="54"/>
      <c r="P345" s="54"/>
      <c r="Q345" s="54"/>
      <c r="R345" s="54"/>
      <c r="S345" s="54"/>
      <c r="T345" s="55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T345" s="18" t="s">
        <v>128</v>
      </c>
      <c r="AU345" s="18" t="s">
        <v>82</v>
      </c>
    </row>
    <row r="346" spans="1:65" s="2" customFormat="1" ht="14.45" customHeight="1">
      <c r="A346" s="33"/>
      <c r="B346" s="134"/>
      <c r="C346" s="176" t="s">
        <v>211</v>
      </c>
      <c r="D346" s="176" t="s">
        <v>191</v>
      </c>
      <c r="E346" s="177" t="s">
        <v>433</v>
      </c>
      <c r="F346" s="178" t="s">
        <v>434</v>
      </c>
      <c r="G346" s="179" t="s">
        <v>361</v>
      </c>
      <c r="H346" s="180">
        <v>1</v>
      </c>
      <c r="I346" s="181"/>
      <c r="J346" s="182">
        <f>ROUND(I346*H346,2)</f>
        <v>0</v>
      </c>
      <c r="K346" s="178" t="s">
        <v>125</v>
      </c>
      <c r="L346" s="183"/>
      <c r="M346" s="184" t="s">
        <v>3</v>
      </c>
      <c r="N346" s="185" t="s">
        <v>43</v>
      </c>
      <c r="O346" s="54"/>
      <c r="P346" s="144">
        <f>O346*H346</f>
        <v>0</v>
      </c>
      <c r="Q346" s="144">
        <v>0.526</v>
      </c>
      <c r="R346" s="144">
        <f>Q346*H346</f>
        <v>0.526</v>
      </c>
      <c r="S346" s="144">
        <v>0</v>
      </c>
      <c r="T346" s="145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46" t="s">
        <v>173</v>
      </c>
      <c r="AT346" s="146" t="s">
        <v>191</v>
      </c>
      <c r="AU346" s="146" t="s">
        <v>82</v>
      </c>
      <c r="AY346" s="18" t="s">
        <v>119</v>
      </c>
      <c r="BE346" s="147">
        <f>IF(N346="základní",J346,0)</f>
        <v>0</v>
      </c>
      <c r="BF346" s="147">
        <f>IF(N346="snížená",J346,0)</f>
        <v>0</v>
      </c>
      <c r="BG346" s="147">
        <f>IF(N346="zákl. přenesená",J346,0)</f>
        <v>0</v>
      </c>
      <c r="BH346" s="147">
        <f>IF(N346="sníž. přenesená",J346,0)</f>
        <v>0</v>
      </c>
      <c r="BI346" s="147">
        <f>IF(N346="nulová",J346,0)</f>
        <v>0</v>
      </c>
      <c r="BJ346" s="18" t="s">
        <v>80</v>
      </c>
      <c r="BK346" s="147">
        <f>ROUND(I346*H346,2)</f>
        <v>0</v>
      </c>
      <c r="BL346" s="18" t="s">
        <v>126</v>
      </c>
      <c r="BM346" s="146" t="s">
        <v>435</v>
      </c>
    </row>
    <row r="347" spans="1:47" s="2" customFormat="1" ht="11.25">
      <c r="A347" s="33"/>
      <c r="B347" s="34"/>
      <c r="C347" s="33"/>
      <c r="D347" s="148" t="s">
        <v>128</v>
      </c>
      <c r="E347" s="33"/>
      <c r="F347" s="149" t="s">
        <v>436</v>
      </c>
      <c r="G347" s="33"/>
      <c r="H347" s="33"/>
      <c r="I347" s="150"/>
      <c r="J347" s="33"/>
      <c r="K347" s="33"/>
      <c r="L347" s="34"/>
      <c r="M347" s="151"/>
      <c r="N347" s="152"/>
      <c r="O347" s="54"/>
      <c r="P347" s="54"/>
      <c r="Q347" s="54"/>
      <c r="R347" s="54"/>
      <c r="S347" s="54"/>
      <c r="T347" s="55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128</v>
      </c>
      <c r="AU347" s="18" t="s">
        <v>82</v>
      </c>
    </row>
    <row r="348" spans="1:65" s="2" customFormat="1" ht="14.45" customHeight="1">
      <c r="A348" s="33"/>
      <c r="B348" s="134"/>
      <c r="C348" s="176" t="s">
        <v>437</v>
      </c>
      <c r="D348" s="176" t="s">
        <v>191</v>
      </c>
      <c r="E348" s="177" t="s">
        <v>438</v>
      </c>
      <c r="F348" s="178" t="s">
        <v>439</v>
      </c>
      <c r="G348" s="179" t="s">
        <v>361</v>
      </c>
      <c r="H348" s="180">
        <v>1</v>
      </c>
      <c r="I348" s="181"/>
      <c r="J348" s="182">
        <f>ROUND(I348*H348,2)</f>
        <v>0</v>
      </c>
      <c r="K348" s="178" t="s">
        <v>125</v>
      </c>
      <c r="L348" s="183"/>
      <c r="M348" s="184" t="s">
        <v>3</v>
      </c>
      <c r="N348" s="185" t="s">
        <v>43</v>
      </c>
      <c r="O348" s="54"/>
      <c r="P348" s="144">
        <f>O348*H348</f>
        <v>0</v>
      </c>
      <c r="Q348" s="144">
        <v>0.548</v>
      </c>
      <c r="R348" s="144">
        <f>Q348*H348</f>
        <v>0.548</v>
      </c>
      <c r="S348" s="144">
        <v>0</v>
      </c>
      <c r="T348" s="145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46" t="s">
        <v>173</v>
      </c>
      <c r="AT348" s="146" t="s">
        <v>191</v>
      </c>
      <c r="AU348" s="146" t="s">
        <v>82</v>
      </c>
      <c r="AY348" s="18" t="s">
        <v>119</v>
      </c>
      <c r="BE348" s="147">
        <f>IF(N348="základní",J348,0)</f>
        <v>0</v>
      </c>
      <c r="BF348" s="147">
        <f>IF(N348="snížená",J348,0)</f>
        <v>0</v>
      </c>
      <c r="BG348" s="147">
        <f>IF(N348="zákl. přenesená",J348,0)</f>
        <v>0</v>
      </c>
      <c r="BH348" s="147">
        <f>IF(N348="sníž. přenesená",J348,0)</f>
        <v>0</v>
      </c>
      <c r="BI348" s="147">
        <f>IF(N348="nulová",J348,0)</f>
        <v>0</v>
      </c>
      <c r="BJ348" s="18" t="s">
        <v>80</v>
      </c>
      <c r="BK348" s="147">
        <f>ROUND(I348*H348,2)</f>
        <v>0</v>
      </c>
      <c r="BL348" s="18" t="s">
        <v>126</v>
      </c>
      <c r="BM348" s="146" t="s">
        <v>440</v>
      </c>
    </row>
    <row r="349" spans="1:47" s="2" customFormat="1" ht="11.25">
      <c r="A349" s="33"/>
      <c r="B349" s="34"/>
      <c r="C349" s="33"/>
      <c r="D349" s="148" t="s">
        <v>128</v>
      </c>
      <c r="E349" s="33"/>
      <c r="F349" s="149" t="s">
        <v>441</v>
      </c>
      <c r="G349" s="33"/>
      <c r="H349" s="33"/>
      <c r="I349" s="150"/>
      <c r="J349" s="33"/>
      <c r="K349" s="33"/>
      <c r="L349" s="34"/>
      <c r="M349" s="151"/>
      <c r="N349" s="152"/>
      <c r="O349" s="54"/>
      <c r="P349" s="54"/>
      <c r="Q349" s="54"/>
      <c r="R349" s="54"/>
      <c r="S349" s="54"/>
      <c r="T349" s="55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128</v>
      </c>
      <c r="AU349" s="18" t="s">
        <v>82</v>
      </c>
    </row>
    <row r="350" spans="1:65" s="2" customFormat="1" ht="14.45" customHeight="1">
      <c r="A350" s="33"/>
      <c r="B350" s="134"/>
      <c r="C350" s="135" t="s">
        <v>442</v>
      </c>
      <c r="D350" s="135" t="s">
        <v>121</v>
      </c>
      <c r="E350" s="136" t="s">
        <v>443</v>
      </c>
      <c r="F350" s="137" t="s">
        <v>444</v>
      </c>
      <c r="G350" s="138" t="s">
        <v>361</v>
      </c>
      <c r="H350" s="139">
        <v>1</v>
      </c>
      <c r="I350" s="140"/>
      <c r="J350" s="141">
        <f>ROUND(I350*H350,2)</f>
        <v>0</v>
      </c>
      <c r="K350" s="137" t="s">
        <v>125</v>
      </c>
      <c r="L350" s="34"/>
      <c r="M350" s="142" t="s">
        <v>3</v>
      </c>
      <c r="N350" s="143" t="s">
        <v>43</v>
      </c>
      <c r="O350" s="54"/>
      <c r="P350" s="144">
        <f>O350*H350</f>
        <v>0</v>
      </c>
      <c r="Q350" s="144">
        <v>0.1111</v>
      </c>
      <c r="R350" s="144">
        <f>Q350*H350</f>
        <v>0.1111</v>
      </c>
      <c r="S350" s="144">
        <v>0</v>
      </c>
      <c r="T350" s="145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46" t="s">
        <v>126</v>
      </c>
      <c r="AT350" s="146" t="s">
        <v>121</v>
      </c>
      <c r="AU350" s="146" t="s">
        <v>82</v>
      </c>
      <c r="AY350" s="18" t="s">
        <v>119</v>
      </c>
      <c r="BE350" s="147">
        <f>IF(N350="základní",J350,0)</f>
        <v>0</v>
      </c>
      <c r="BF350" s="147">
        <f>IF(N350="snížená",J350,0)</f>
        <v>0</v>
      </c>
      <c r="BG350" s="147">
        <f>IF(N350="zákl. přenesená",J350,0)</f>
        <v>0</v>
      </c>
      <c r="BH350" s="147">
        <f>IF(N350="sníž. přenesená",J350,0)</f>
        <v>0</v>
      </c>
      <c r="BI350" s="147">
        <f>IF(N350="nulová",J350,0)</f>
        <v>0</v>
      </c>
      <c r="BJ350" s="18" t="s">
        <v>80</v>
      </c>
      <c r="BK350" s="147">
        <f>ROUND(I350*H350,2)</f>
        <v>0</v>
      </c>
      <c r="BL350" s="18" t="s">
        <v>126</v>
      </c>
      <c r="BM350" s="146" t="s">
        <v>445</v>
      </c>
    </row>
    <row r="351" spans="1:47" s="2" customFormat="1" ht="11.25">
      <c r="A351" s="33"/>
      <c r="B351" s="34"/>
      <c r="C351" s="33"/>
      <c r="D351" s="148" t="s">
        <v>128</v>
      </c>
      <c r="E351" s="33"/>
      <c r="F351" s="149" t="s">
        <v>446</v>
      </c>
      <c r="G351" s="33"/>
      <c r="H351" s="33"/>
      <c r="I351" s="150"/>
      <c r="J351" s="33"/>
      <c r="K351" s="33"/>
      <c r="L351" s="34"/>
      <c r="M351" s="151"/>
      <c r="N351" s="152"/>
      <c r="O351" s="54"/>
      <c r="P351" s="54"/>
      <c r="Q351" s="54"/>
      <c r="R351" s="54"/>
      <c r="S351" s="54"/>
      <c r="T351" s="55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8" t="s">
        <v>128</v>
      </c>
      <c r="AU351" s="18" t="s">
        <v>82</v>
      </c>
    </row>
    <row r="352" spans="2:51" s="13" customFormat="1" ht="11.25">
      <c r="B352" s="153"/>
      <c r="D352" s="148" t="s">
        <v>134</v>
      </c>
      <c r="E352" s="154" t="s">
        <v>3</v>
      </c>
      <c r="F352" s="155" t="s">
        <v>257</v>
      </c>
      <c r="H352" s="154" t="s">
        <v>3</v>
      </c>
      <c r="I352" s="156"/>
      <c r="L352" s="153"/>
      <c r="M352" s="157"/>
      <c r="N352" s="158"/>
      <c r="O352" s="158"/>
      <c r="P352" s="158"/>
      <c r="Q352" s="158"/>
      <c r="R352" s="158"/>
      <c r="S352" s="158"/>
      <c r="T352" s="159"/>
      <c r="AT352" s="154" t="s">
        <v>134</v>
      </c>
      <c r="AU352" s="154" t="s">
        <v>82</v>
      </c>
      <c r="AV352" s="13" t="s">
        <v>80</v>
      </c>
      <c r="AW352" s="13" t="s">
        <v>33</v>
      </c>
      <c r="AX352" s="13" t="s">
        <v>72</v>
      </c>
      <c r="AY352" s="154" t="s">
        <v>119</v>
      </c>
    </row>
    <row r="353" spans="2:51" s="13" customFormat="1" ht="11.25">
      <c r="B353" s="153"/>
      <c r="D353" s="148" t="s">
        <v>134</v>
      </c>
      <c r="E353" s="154" t="s">
        <v>3</v>
      </c>
      <c r="F353" s="155" t="s">
        <v>447</v>
      </c>
      <c r="H353" s="154" t="s">
        <v>3</v>
      </c>
      <c r="I353" s="156"/>
      <c r="L353" s="153"/>
      <c r="M353" s="157"/>
      <c r="N353" s="158"/>
      <c r="O353" s="158"/>
      <c r="P353" s="158"/>
      <c r="Q353" s="158"/>
      <c r="R353" s="158"/>
      <c r="S353" s="158"/>
      <c r="T353" s="159"/>
      <c r="AT353" s="154" t="s">
        <v>134</v>
      </c>
      <c r="AU353" s="154" t="s">
        <v>82</v>
      </c>
      <c r="AV353" s="13" t="s">
        <v>80</v>
      </c>
      <c r="AW353" s="13" t="s">
        <v>33</v>
      </c>
      <c r="AX353" s="13" t="s">
        <v>72</v>
      </c>
      <c r="AY353" s="154" t="s">
        <v>119</v>
      </c>
    </row>
    <row r="354" spans="2:51" s="14" customFormat="1" ht="11.25">
      <c r="B354" s="160"/>
      <c r="D354" s="148" t="s">
        <v>134</v>
      </c>
      <c r="E354" s="161" t="s">
        <v>3</v>
      </c>
      <c r="F354" s="162" t="s">
        <v>80</v>
      </c>
      <c r="H354" s="163">
        <v>1</v>
      </c>
      <c r="I354" s="164"/>
      <c r="L354" s="160"/>
      <c r="M354" s="165"/>
      <c r="N354" s="166"/>
      <c r="O354" s="166"/>
      <c r="P354" s="166"/>
      <c r="Q354" s="166"/>
      <c r="R354" s="166"/>
      <c r="S354" s="166"/>
      <c r="T354" s="167"/>
      <c r="AT354" s="161" t="s">
        <v>134</v>
      </c>
      <c r="AU354" s="161" t="s">
        <v>82</v>
      </c>
      <c r="AV354" s="14" t="s">
        <v>82</v>
      </c>
      <c r="AW354" s="14" t="s">
        <v>33</v>
      </c>
      <c r="AX354" s="14" t="s">
        <v>72</v>
      </c>
      <c r="AY354" s="161" t="s">
        <v>119</v>
      </c>
    </row>
    <row r="355" spans="2:51" s="15" customFormat="1" ht="11.25">
      <c r="B355" s="168"/>
      <c r="D355" s="148" t="s">
        <v>134</v>
      </c>
      <c r="E355" s="169" t="s">
        <v>3</v>
      </c>
      <c r="F355" s="170" t="s">
        <v>138</v>
      </c>
      <c r="H355" s="171">
        <v>1</v>
      </c>
      <c r="I355" s="172"/>
      <c r="L355" s="168"/>
      <c r="M355" s="173"/>
      <c r="N355" s="174"/>
      <c r="O355" s="174"/>
      <c r="P355" s="174"/>
      <c r="Q355" s="174"/>
      <c r="R355" s="174"/>
      <c r="S355" s="174"/>
      <c r="T355" s="175"/>
      <c r="AT355" s="169" t="s">
        <v>134</v>
      </c>
      <c r="AU355" s="169" t="s">
        <v>82</v>
      </c>
      <c r="AV355" s="15" t="s">
        <v>126</v>
      </c>
      <c r="AW355" s="15" t="s">
        <v>33</v>
      </c>
      <c r="AX355" s="15" t="s">
        <v>80</v>
      </c>
      <c r="AY355" s="169" t="s">
        <v>119</v>
      </c>
    </row>
    <row r="356" spans="1:65" s="2" customFormat="1" ht="14.45" customHeight="1">
      <c r="A356" s="33"/>
      <c r="B356" s="134"/>
      <c r="C356" s="135" t="s">
        <v>448</v>
      </c>
      <c r="D356" s="135" t="s">
        <v>121</v>
      </c>
      <c r="E356" s="136" t="s">
        <v>449</v>
      </c>
      <c r="F356" s="137" t="s">
        <v>450</v>
      </c>
      <c r="G356" s="138" t="s">
        <v>361</v>
      </c>
      <c r="H356" s="139">
        <v>1</v>
      </c>
      <c r="I356" s="140"/>
      <c r="J356" s="141">
        <f>ROUND(I356*H356,2)</f>
        <v>0</v>
      </c>
      <c r="K356" s="137" t="s">
        <v>125</v>
      </c>
      <c r="L356" s="34"/>
      <c r="M356" s="142" t="s">
        <v>3</v>
      </c>
      <c r="N356" s="143" t="s">
        <v>43</v>
      </c>
      <c r="O356" s="54"/>
      <c r="P356" s="144">
        <f>O356*H356</f>
        <v>0</v>
      </c>
      <c r="Q356" s="144">
        <v>0.00702</v>
      </c>
      <c r="R356" s="144">
        <f>Q356*H356</f>
        <v>0.00702</v>
      </c>
      <c r="S356" s="144">
        <v>0</v>
      </c>
      <c r="T356" s="145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46" t="s">
        <v>126</v>
      </c>
      <c r="AT356" s="146" t="s">
        <v>121</v>
      </c>
      <c r="AU356" s="146" t="s">
        <v>82</v>
      </c>
      <c r="AY356" s="18" t="s">
        <v>119</v>
      </c>
      <c r="BE356" s="147">
        <f>IF(N356="základní",J356,0)</f>
        <v>0</v>
      </c>
      <c r="BF356" s="147">
        <f>IF(N356="snížená",J356,0)</f>
        <v>0</v>
      </c>
      <c r="BG356" s="147">
        <f>IF(N356="zákl. přenesená",J356,0)</f>
        <v>0</v>
      </c>
      <c r="BH356" s="147">
        <f>IF(N356="sníž. přenesená",J356,0)</f>
        <v>0</v>
      </c>
      <c r="BI356" s="147">
        <f>IF(N356="nulová",J356,0)</f>
        <v>0</v>
      </c>
      <c r="BJ356" s="18" t="s">
        <v>80</v>
      </c>
      <c r="BK356" s="147">
        <f>ROUND(I356*H356,2)</f>
        <v>0</v>
      </c>
      <c r="BL356" s="18" t="s">
        <v>126</v>
      </c>
      <c r="BM356" s="146" t="s">
        <v>451</v>
      </c>
    </row>
    <row r="357" spans="1:47" s="2" customFormat="1" ht="11.25">
      <c r="A357" s="33"/>
      <c r="B357" s="34"/>
      <c r="C357" s="33"/>
      <c r="D357" s="148" t="s">
        <v>128</v>
      </c>
      <c r="E357" s="33"/>
      <c r="F357" s="149" t="s">
        <v>452</v>
      </c>
      <c r="G357" s="33"/>
      <c r="H357" s="33"/>
      <c r="I357" s="150"/>
      <c r="J357" s="33"/>
      <c r="K357" s="33"/>
      <c r="L357" s="34"/>
      <c r="M357" s="151"/>
      <c r="N357" s="152"/>
      <c r="O357" s="54"/>
      <c r="P357" s="54"/>
      <c r="Q357" s="54"/>
      <c r="R357" s="54"/>
      <c r="S357" s="54"/>
      <c r="T357" s="55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8" t="s">
        <v>128</v>
      </c>
      <c r="AU357" s="18" t="s">
        <v>82</v>
      </c>
    </row>
    <row r="358" spans="2:51" s="13" customFormat="1" ht="11.25">
      <c r="B358" s="153"/>
      <c r="D358" s="148" t="s">
        <v>134</v>
      </c>
      <c r="E358" s="154" t="s">
        <v>3</v>
      </c>
      <c r="F358" s="155" t="s">
        <v>135</v>
      </c>
      <c r="H358" s="154" t="s">
        <v>3</v>
      </c>
      <c r="I358" s="156"/>
      <c r="L358" s="153"/>
      <c r="M358" s="157"/>
      <c r="N358" s="158"/>
      <c r="O358" s="158"/>
      <c r="P358" s="158"/>
      <c r="Q358" s="158"/>
      <c r="R358" s="158"/>
      <c r="S358" s="158"/>
      <c r="T358" s="159"/>
      <c r="AT358" s="154" t="s">
        <v>134</v>
      </c>
      <c r="AU358" s="154" t="s">
        <v>82</v>
      </c>
      <c r="AV358" s="13" t="s">
        <v>80</v>
      </c>
      <c r="AW358" s="13" t="s">
        <v>33</v>
      </c>
      <c r="AX358" s="13" t="s">
        <v>72</v>
      </c>
      <c r="AY358" s="154" t="s">
        <v>119</v>
      </c>
    </row>
    <row r="359" spans="2:51" s="13" customFormat="1" ht="11.25">
      <c r="B359" s="153"/>
      <c r="D359" s="148" t="s">
        <v>134</v>
      </c>
      <c r="E359" s="154" t="s">
        <v>3</v>
      </c>
      <c r="F359" s="155" t="s">
        <v>416</v>
      </c>
      <c r="H359" s="154" t="s">
        <v>3</v>
      </c>
      <c r="I359" s="156"/>
      <c r="L359" s="153"/>
      <c r="M359" s="157"/>
      <c r="N359" s="158"/>
      <c r="O359" s="158"/>
      <c r="P359" s="158"/>
      <c r="Q359" s="158"/>
      <c r="R359" s="158"/>
      <c r="S359" s="158"/>
      <c r="T359" s="159"/>
      <c r="AT359" s="154" t="s">
        <v>134</v>
      </c>
      <c r="AU359" s="154" t="s">
        <v>82</v>
      </c>
      <c r="AV359" s="13" t="s">
        <v>80</v>
      </c>
      <c r="AW359" s="13" t="s">
        <v>33</v>
      </c>
      <c r="AX359" s="13" t="s">
        <v>72</v>
      </c>
      <c r="AY359" s="154" t="s">
        <v>119</v>
      </c>
    </row>
    <row r="360" spans="2:51" s="14" customFormat="1" ht="11.25">
      <c r="B360" s="160"/>
      <c r="D360" s="148" t="s">
        <v>134</v>
      </c>
      <c r="E360" s="161" t="s">
        <v>3</v>
      </c>
      <c r="F360" s="162" t="s">
        <v>80</v>
      </c>
      <c r="H360" s="163">
        <v>1</v>
      </c>
      <c r="I360" s="164"/>
      <c r="L360" s="160"/>
      <c r="M360" s="165"/>
      <c r="N360" s="166"/>
      <c r="O360" s="166"/>
      <c r="P360" s="166"/>
      <c r="Q360" s="166"/>
      <c r="R360" s="166"/>
      <c r="S360" s="166"/>
      <c r="T360" s="167"/>
      <c r="AT360" s="161" t="s">
        <v>134</v>
      </c>
      <c r="AU360" s="161" t="s">
        <v>82</v>
      </c>
      <c r="AV360" s="14" t="s">
        <v>82</v>
      </c>
      <c r="AW360" s="14" t="s">
        <v>33</v>
      </c>
      <c r="AX360" s="14" t="s">
        <v>72</v>
      </c>
      <c r="AY360" s="161" t="s">
        <v>119</v>
      </c>
    </row>
    <row r="361" spans="2:51" s="15" customFormat="1" ht="11.25">
      <c r="B361" s="168"/>
      <c r="D361" s="148" t="s">
        <v>134</v>
      </c>
      <c r="E361" s="169" t="s">
        <v>3</v>
      </c>
      <c r="F361" s="170" t="s">
        <v>138</v>
      </c>
      <c r="H361" s="171">
        <v>1</v>
      </c>
      <c r="I361" s="172"/>
      <c r="L361" s="168"/>
      <c r="M361" s="173"/>
      <c r="N361" s="174"/>
      <c r="O361" s="174"/>
      <c r="P361" s="174"/>
      <c r="Q361" s="174"/>
      <c r="R361" s="174"/>
      <c r="S361" s="174"/>
      <c r="T361" s="175"/>
      <c r="AT361" s="169" t="s">
        <v>134</v>
      </c>
      <c r="AU361" s="169" t="s">
        <v>82</v>
      </c>
      <c r="AV361" s="15" t="s">
        <v>126</v>
      </c>
      <c r="AW361" s="15" t="s">
        <v>33</v>
      </c>
      <c r="AX361" s="15" t="s">
        <v>80</v>
      </c>
      <c r="AY361" s="169" t="s">
        <v>119</v>
      </c>
    </row>
    <row r="362" spans="1:65" s="2" customFormat="1" ht="14.45" customHeight="1">
      <c r="A362" s="33"/>
      <c r="B362" s="134"/>
      <c r="C362" s="176" t="s">
        <v>453</v>
      </c>
      <c r="D362" s="176" t="s">
        <v>191</v>
      </c>
      <c r="E362" s="177" t="s">
        <v>454</v>
      </c>
      <c r="F362" s="178" t="s">
        <v>455</v>
      </c>
      <c r="G362" s="179" t="s">
        <v>361</v>
      </c>
      <c r="H362" s="180">
        <v>1</v>
      </c>
      <c r="I362" s="181"/>
      <c r="J362" s="182">
        <f>ROUND(I362*H362,2)</f>
        <v>0</v>
      </c>
      <c r="K362" s="178" t="s">
        <v>125</v>
      </c>
      <c r="L362" s="183"/>
      <c r="M362" s="184" t="s">
        <v>3</v>
      </c>
      <c r="N362" s="185" t="s">
        <v>43</v>
      </c>
      <c r="O362" s="54"/>
      <c r="P362" s="144">
        <f>O362*H362</f>
        <v>0</v>
      </c>
      <c r="Q362" s="144">
        <v>0.0546</v>
      </c>
      <c r="R362" s="144">
        <f>Q362*H362</f>
        <v>0.0546</v>
      </c>
      <c r="S362" s="144">
        <v>0</v>
      </c>
      <c r="T362" s="145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46" t="s">
        <v>173</v>
      </c>
      <c r="AT362" s="146" t="s">
        <v>191</v>
      </c>
      <c r="AU362" s="146" t="s">
        <v>82</v>
      </c>
      <c r="AY362" s="18" t="s">
        <v>119</v>
      </c>
      <c r="BE362" s="147">
        <f>IF(N362="základní",J362,0)</f>
        <v>0</v>
      </c>
      <c r="BF362" s="147">
        <f>IF(N362="snížená",J362,0)</f>
        <v>0</v>
      </c>
      <c r="BG362" s="147">
        <f>IF(N362="zákl. přenesená",J362,0)</f>
        <v>0</v>
      </c>
      <c r="BH362" s="147">
        <f>IF(N362="sníž. přenesená",J362,0)</f>
        <v>0</v>
      </c>
      <c r="BI362" s="147">
        <f>IF(N362="nulová",J362,0)</f>
        <v>0</v>
      </c>
      <c r="BJ362" s="18" t="s">
        <v>80</v>
      </c>
      <c r="BK362" s="147">
        <f>ROUND(I362*H362,2)</f>
        <v>0</v>
      </c>
      <c r="BL362" s="18" t="s">
        <v>126</v>
      </c>
      <c r="BM362" s="146" t="s">
        <v>456</v>
      </c>
    </row>
    <row r="363" spans="1:47" s="2" customFormat="1" ht="11.25">
      <c r="A363" s="33"/>
      <c r="B363" s="34"/>
      <c r="C363" s="33"/>
      <c r="D363" s="148" t="s">
        <v>128</v>
      </c>
      <c r="E363" s="33"/>
      <c r="F363" s="149" t="s">
        <v>457</v>
      </c>
      <c r="G363" s="33"/>
      <c r="H363" s="33"/>
      <c r="I363" s="150"/>
      <c r="J363" s="33"/>
      <c r="K363" s="33"/>
      <c r="L363" s="34"/>
      <c r="M363" s="151"/>
      <c r="N363" s="152"/>
      <c r="O363" s="54"/>
      <c r="P363" s="54"/>
      <c r="Q363" s="54"/>
      <c r="R363" s="54"/>
      <c r="S363" s="54"/>
      <c r="T363" s="55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T363" s="18" t="s">
        <v>128</v>
      </c>
      <c r="AU363" s="18" t="s">
        <v>82</v>
      </c>
    </row>
    <row r="364" spans="1:65" s="2" customFormat="1" ht="14.45" customHeight="1">
      <c r="A364" s="33"/>
      <c r="B364" s="134"/>
      <c r="C364" s="135" t="s">
        <v>458</v>
      </c>
      <c r="D364" s="135" t="s">
        <v>121</v>
      </c>
      <c r="E364" s="136" t="s">
        <v>459</v>
      </c>
      <c r="F364" s="137" t="s">
        <v>460</v>
      </c>
      <c r="G364" s="138" t="s">
        <v>361</v>
      </c>
      <c r="H364" s="139">
        <v>18</v>
      </c>
      <c r="I364" s="140"/>
      <c r="J364" s="141">
        <f>ROUND(I364*H364,2)</f>
        <v>0</v>
      </c>
      <c r="K364" s="137" t="s">
        <v>125</v>
      </c>
      <c r="L364" s="34"/>
      <c r="M364" s="142" t="s">
        <v>3</v>
      </c>
      <c r="N364" s="143" t="s">
        <v>43</v>
      </c>
      <c r="O364" s="54"/>
      <c r="P364" s="144">
        <f>O364*H364</f>
        <v>0</v>
      </c>
      <c r="Q364" s="144">
        <v>0.00136</v>
      </c>
      <c r="R364" s="144">
        <f>Q364*H364</f>
        <v>0.024480000000000002</v>
      </c>
      <c r="S364" s="144">
        <v>0</v>
      </c>
      <c r="T364" s="145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46" t="s">
        <v>126</v>
      </c>
      <c r="AT364" s="146" t="s">
        <v>121</v>
      </c>
      <c r="AU364" s="146" t="s">
        <v>82</v>
      </c>
      <c r="AY364" s="18" t="s">
        <v>119</v>
      </c>
      <c r="BE364" s="147">
        <f>IF(N364="základní",J364,0)</f>
        <v>0</v>
      </c>
      <c r="BF364" s="147">
        <f>IF(N364="snížená",J364,0)</f>
        <v>0</v>
      </c>
      <c r="BG364" s="147">
        <f>IF(N364="zákl. přenesená",J364,0)</f>
        <v>0</v>
      </c>
      <c r="BH364" s="147">
        <f>IF(N364="sníž. přenesená",J364,0)</f>
        <v>0</v>
      </c>
      <c r="BI364" s="147">
        <f>IF(N364="nulová",J364,0)</f>
        <v>0</v>
      </c>
      <c r="BJ364" s="18" t="s">
        <v>80</v>
      </c>
      <c r="BK364" s="147">
        <f>ROUND(I364*H364,2)</f>
        <v>0</v>
      </c>
      <c r="BL364" s="18" t="s">
        <v>126</v>
      </c>
      <c r="BM364" s="146" t="s">
        <v>461</v>
      </c>
    </row>
    <row r="365" spans="1:47" s="2" customFormat="1" ht="11.25">
      <c r="A365" s="33"/>
      <c r="B365" s="34"/>
      <c r="C365" s="33"/>
      <c r="D365" s="148" t="s">
        <v>128</v>
      </c>
      <c r="E365" s="33"/>
      <c r="F365" s="149" t="s">
        <v>462</v>
      </c>
      <c r="G365" s="33"/>
      <c r="H365" s="33"/>
      <c r="I365" s="150"/>
      <c r="J365" s="33"/>
      <c r="K365" s="33"/>
      <c r="L365" s="34"/>
      <c r="M365" s="151"/>
      <c r="N365" s="152"/>
      <c r="O365" s="54"/>
      <c r="P365" s="54"/>
      <c r="Q365" s="54"/>
      <c r="R365" s="54"/>
      <c r="S365" s="54"/>
      <c r="T365" s="55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128</v>
      </c>
      <c r="AU365" s="18" t="s">
        <v>82</v>
      </c>
    </row>
    <row r="366" spans="2:51" s="13" customFormat="1" ht="11.25">
      <c r="B366" s="153"/>
      <c r="D366" s="148" t="s">
        <v>134</v>
      </c>
      <c r="E366" s="154" t="s">
        <v>3</v>
      </c>
      <c r="F366" s="155" t="s">
        <v>135</v>
      </c>
      <c r="H366" s="154" t="s">
        <v>3</v>
      </c>
      <c r="I366" s="156"/>
      <c r="L366" s="153"/>
      <c r="M366" s="157"/>
      <c r="N366" s="158"/>
      <c r="O366" s="158"/>
      <c r="P366" s="158"/>
      <c r="Q366" s="158"/>
      <c r="R366" s="158"/>
      <c r="S366" s="158"/>
      <c r="T366" s="159"/>
      <c r="AT366" s="154" t="s">
        <v>134</v>
      </c>
      <c r="AU366" s="154" t="s">
        <v>82</v>
      </c>
      <c r="AV366" s="13" t="s">
        <v>80</v>
      </c>
      <c r="AW366" s="13" t="s">
        <v>33</v>
      </c>
      <c r="AX366" s="13" t="s">
        <v>72</v>
      </c>
      <c r="AY366" s="154" t="s">
        <v>119</v>
      </c>
    </row>
    <row r="367" spans="2:51" s="13" customFormat="1" ht="11.25">
      <c r="B367" s="153"/>
      <c r="D367" s="148" t="s">
        <v>134</v>
      </c>
      <c r="E367" s="154" t="s">
        <v>3</v>
      </c>
      <c r="F367" s="155" t="s">
        <v>416</v>
      </c>
      <c r="H367" s="154" t="s">
        <v>3</v>
      </c>
      <c r="I367" s="156"/>
      <c r="L367" s="153"/>
      <c r="M367" s="157"/>
      <c r="N367" s="158"/>
      <c r="O367" s="158"/>
      <c r="P367" s="158"/>
      <c r="Q367" s="158"/>
      <c r="R367" s="158"/>
      <c r="S367" s="158"/>
      <c r="T367" s="159"/>
      <c r="AT367" s="154" t="s">
        <v>134</v>
      </c>
      <c r="AU367" s="154" t="s">
        <v>82</v>
      </c>
      <c r="AV367" s="13" t="s">
        <v>80</v>
      </c>
      <c r="AW367" s="13" t="s">
        <v>33</v>
      </c>
      <c r="AX367" s="13" t="s">
        <v>72</v>
      </c>
      <c r="AY367" s="154" t="s">
        <v>119</v>
      </c>
    </row>
    <row r="368" spans="2:51" s="14" customFormat="1" ht="11.25">
      <c r="B368" s="160"/>
      <c r="D368" s="148" t="s">
        <v>134</v>
      </c>
      <c r="E368" s="161" t="s">
        <v>3</v>
      </c>
      <c r="F368" s="162" t="s">
        <v>160</v>
      </c>
      <c r="H368" s="163">
        <v>6</v>
      </c>
      <c r="I368" s="164"/>
      <c r="L368" s="160"/>
      <c r="M368" s="165"/>
      <c r="N368" s="166"/>
      <c r="O368" s="166"/>
      <c r="P368" s="166"/>
      <c r="Q368" s="166"/>
      <c r="R368" s="166"/>
      <c r="S368" s="166"/>
      <c r="T368" s="167"/>
      <c r="AT368" s="161" t="s">
        <v>134</v>
      </c>
      <c r="AU368" s="161" t="s">
        <v>82</v>
      </c>
      <c r="AV368" s="14" t="s">
        <v>82</v>
      </c>
      <c r="AW368" s="14" t="s">
        <v>33</v>
      </c>
      <c r="AX368" s="14" t="s">
        <v>72</v>
      </c>
      <c r="AY368" s="161" t="s">
        <v>119</v>
      </c>
    </row>
    <row r="369" spans="2:51" s="13" customFormat="1" ht="11.25">
      <c r="B369" s="153"/>
      <c r="D369" s="148" t="s">
        <v>134</v>
      </c>
      <c r="E369" s="154" t="s">
        <v>3</v>
      </c>
      <c r="F369" s="155" t="s">
        <v>463</v>
      </c>
      <c r="H369" s="154" t="s">
        <v>3</v>
      </c>
      <c r="I369" s="156"/>
      <c r="L369" s="153"/>
      <c r="M369" s="157"/>
      <c r="N369" s="158"/>
      <c r="O369" s="158"/>
      <c r="P369" s="158"/>
      <c r="Q369" s="158"/>
      <c r="R369" s="158"/>
      <c r="S369" s="158"/>
      <c r="T369" s="159"/>
      <c r="AT369" s="154" t="s">
        <v>134</v>
      </c>
      <c r="AU369" s="154" t="s">
        <v>82</v>
      </c>
      <c r="AV369" s="13" t="s">
        <v>80</v>
      </c>
      <c r="AW369" s="13" t="s">
        <v>33</v>
      </c>
      <c r="AX369" s="13" t="s">
        <v>72</v>
      </c>
      <c r="AY369" s="154" t="s">
        <v>119</v>
      </c>
    </row>
    <row r="370" spans="2:51" s="14" customFormat="1" ht="11.25">
      <c r="B370" s="160"/>
      <c r="D370" s="148" t="s">
        <v>134</v>
      </c>
      <c r="E370" s="161" t="s">
        <v>3</v>
      </c>
      <c r="F370" s="162" t="s">
        <v>464</v>
      </c>
      <c r="H370" s="163">
        <v>12</v>
      </c>
      <c r="I370" s="164"/>
      <c r="L370" s="160"/>
      <c r="M370" s="165"/>
      <c r="N370" s="166"/>
      <c r="O370" s="166"/>
      <c r="P370" s="166"/>
      <c r="Q370" s="166"/>
      <c r="R370" s="166"/>
      <c r="S370" s="166"/>
      <c r="T370" s="167"/>
      <c r="AT370" s="161" t="s">
        <v>134</v>
      </c>
      <c r="AU370" s="161" t="s">
        <v>82</v>
      </c>
      <c r="AV370" s="14" t="s">
        <v>82</v>
      </c>
      <c r="AW370" s="14" t="s">
        <v>33</v>
      </c>
      <c r="AX370" s="14" t="s">
        <v>72</v>
      </c>
      <c r="AY370" s="161" t="s">
        <v>119</v>
      </c>
    </row>
    <row r="371" spans="2:51" s="15" customFormat="1" ht="11.25">
      <c r="B371" s="168"/>
      <c r="D371" s="148" t="s">
        <v>134</v>
      </c>
      <c r="E371" s="169" t="s">
        <v>3</v>
      </c>
      <c r="F371" s="170" t="s">
        <v>138</v>
      </c>
      <c r="H371" s="171">
        <v>18</v>
      </c>
      <c r="I371" s="172"/>
      <c r="L371" s="168"/>
      <c r="M371" s="173"/>
      <c r="N371" s="174"/>
      <c r="O371" s="174"/>
      <c r="P371" s="174"/>
      <c r="Q371" s="174"/>
      <c r="R371" s="174"/>
      <c r="S371" s="174"/>
      <c r="T371" s="175"/>
      <c r="AT371" s="169" t="s">
        <v>134</v>
      </c>
      <c r="AU371" s="169" t="s">
        <v>82</v>
      </c>
      <c r="AV371" s="15" t="s">
        <v>126</v>
      </c>
      <c r="AW371" s="15" t="s">
        <v>33</v>
      </c>
      <c r="AX371" s="15" t="s">
        <v>80</v>
      </c>
      <c r="AY371" s="169" t="s">
        <v>119</v>
      </c>
    </row>
    <row r="372" spans="1:65" s="2" customFormat="1" ht="14.45" customHeight="1">
      <c r="A372" s="33"/>
      <c r="B372" s="134"/>
      <c r="C372" s="135" t="s">
        <v>465</v>
      </c>
      <c r="D372" s="135" t="s">
        <v>121</v>
      </c>
      <c r="E372" s="136" t="s">
        <v>466</v>
      </c>
      <c r="F372" s="137" t="s">
        <v>467</v>
      </c>
      <c r="G372" s="138" t="s">
        <v>468</v>
      </c>
      <c r="H372" s="139">
        <v>1</v>
      </c>
      <c r="I372" s="140"/>
      <c r="J372" s="141">
        <f>ROUND(I372*H372,2)</f>
        <v>0</v>
      </c>
      <c r="K372" s="137" t="s">
        <v>3</v>
      </c>
      <c r="L372" s="34"/>
      <c r="M372" s="142" t="s">
        <v>3</v>
      </c>
      <c r="N372" s="143" t="s">
        <v>43</v>
      </c>
      <c r="O372" s="54"/>
      <c r="P372" s="144">
        <f>O372*H372</f>
        <v>0</v>
      </c>
      <c r="Q372" s="144">
        <v>0</v>
      </c>
      <c r="R372" s="144">
        <f>Q372*H372</f>
        <v>0</v>
      </c>
      <c r="S372" s="144">
        <v>0</v>
      </c>
      <c r="T372" s="145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46" t="s">
        <v>126</v>
      </c>
      <c r="AT372" s="146" t="s">
        <v>121</v>
      </c>
      <c r="AU372" s="146" t="s">
        <v>82</v>
      </c>
      <c r="AY372" s="18" t="s">
        <v>119</v>
      </c>
      <c r="BE372" s="147">
        <f>IF(N372="základní",J372,0)</f>
        <v>0</v>
      </c>
      <c r="BF372" s="147">
        <f>IF(N372="snížená",J372,0)</f>
        <v>0</v>
      </c>
      <c r="BG372" s="147">
        <f>IF(N372="zákl. přenesená",J372,0)</f>
        <v>0</v>
      </c>
      <c r="BH372" s="147">
        <f>IF(N372="sníž. přenesená",J372,0)</f>
        <v>0</v>
      </c>
      <c r="BI372" s="147">
        <f>IF(N372="nulová",J372,0)</f>
        <v>0</v>
      </c>
      <c r="BJ372" s="18" t="s">
        <v>80</v>
      </c>
      <c r="BK372" s="147">
        <f>ROUND(I372*H372,2)</f>
        <v>0</v>
      </c>
      <c r="BL372" s="18" t="s">
        <v>126</v>
      </c>
      <c r="BM372" s="146" t="s">
        <v>469</v>
      </c>
    </row>
    <row r="373" spans="1:47" s="2" customFormat="1" ht="11.25">
      <c r="A373" s="33"/>
      <c r="B373" s="34"/>
      <c r="C373" s="33"/>
      <c r="D373" s="148" t="s">
        <v>128</v>
      </c>
      <c r="E373" s="33"/>
      <c r="F373" s="149" t="s">
        <v>467</v>
      </c>
      <c r="G373" s="33"/>
      <c r="H373" s="33"/>
      <c r="I373" s="150"/>
      <c r="J373" s="33"/>
      <c r="K373" s="33"/>
      <c r="L373" s="34"/>
      <c r="M373" s="151"/>
      <c r="N373" s="152"/>
      <c r="O373" s="54"/>
      <c r="P373" s="54"/>
      <c r="Q373" s="54"/>
      <c r="R373" s="54"/>
      <c r="S373" s="54"/>
      <c r="T373" s="55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128</v>
      </c>
      <c r="AU373" s="18" t="s">
        <v>82</v>
      </c>
    </row>
    <row r="374" spans="2:51" s="13" customFormat="1" ht="11.25">
      <c r="B374" s="153"/>
      <c r="D374" s="148" t="s">
        <v>134</v>
      </c>
      <c r="E374" s="154" t="s">
        <v>3</v>
      </c>
      <c r="F374" s="155" t="s">
        <v>470</v>
      </c>
      <c r="H374" s="154" t="s">
        <v>3</v>
      </c>
      <c r="I374" s="156"/>
      <c r="L374" s="153"/>
      <c r="M374" s="157"/>
      <c r="N374" s="158"/>
      <c r="O374" s="158"/>
      <c r="P374" s="158"/>
      <c r="Q374" s="158"/>
      <c r="R374" s="158"/>
      <c r="S374" s="158"/>
      <c r="T374" s="159"/>
      <c r="AT374" s="154" t="s">
        <v>134</v>
      </c>
      <c r="AU374" s="154" t="s">
        <v>82</v>
      </c>
      <c r="AV374" s="13" t="s">
        <v>80</v>
      </c>
      <c r="AW374" s="13" t="s">
        <v>33</v>
      </c>
      <c r="AX374" s="13" t="s">
        <v>72</v>
      </c>
      <c r="AY374" s="154" t="s">
        <v>119</v>
      </c>
    </row>
    <row r="375" spans="2:51" s="14" customFormat="1" ht="11.25">
      <c r="B375" s="160"/>
      <c r="D375" s="148" t="s">
        <v>134</v>
      </c>
      <c r="E375" s="161" t="s">
        <v>3</v>
      </c>
      <c r="F375" s="162" t="s">
        <v>80</v>
      </c>
      <c r="H375" s="163">
        <v>1</v>
      </c>
      <c r="I375" s="164"/>
      <c r="L375" s="160"/>
      <c r="M375" s="165"/>
      <c r="N375" s="166"/>
      <c r="O375" s="166"/>
      <c r="P375" s="166"/>
      <c r="Q375" s="166"/>
      <c r="R375" s="166"/>
      <c r="S375" s="166"/>
      <c r="T375" s="167"/>
      <c r="AT375" s="161" t="s">
        <v>134</v>
      </c>
      <c r="AU375" s="161" t="s">
        <v>82</v>
      </c>
      <c r="AV375" s="14" t="s">
        <v>82</v>
      </c>
      <c r="AW375" s="14" t="s">
        <v>33</v>
      </c>
      <c r="AX375" s="14" t="s">
        <v>72</v>
      </c>
      <c r="AY375" s="161" t="s">
        <v>119</v>
      </c>
    </row>
    <row r="376" spans="2:51" s="15" customFormat="1" ht="11.25">
      <c r="B376" s="168"/>
      <c r="D376" s="148" t="s">
        <v>134</v>
      </c>
      <c r="E376" s="169" t="s">
        <v>3</v>
      </c>
      <c r="F376" s="170" t="s">
        <v>138</v>
      </c>
      <c r="H376" s="171">
        <v>1</v>
      </c>
      <c r="I376" s="172"/>
      <c r="L376" s="168"/>
      <c r="M376" s="173"/>
      <c r="N376" s="174"/>
      <c r="O376" s="174"/>
      <c r="P376" s="174"/>
      <c r="Q376" s="174"/>
      <c r="R376" s="174"/>
      <c r="S376" s="174"/>
      <c r="T376" s="175"/>
      <c r="AT376" s="169" t="s">
        <v>134</v>
      </c>
      <c r="AU376" s="169" t="s">
        <v>82</v>
      </c>
      <c r="AV376" s="15" t="s">
        <v>126</v>
      </c>
      <c r="AW376" s="15" t="s">
        <v>33</v>
      </c>
      <c r="AX376" s="15" t="s">
        <v>80</v>
      </c>
      <c r="AY376" s="169" t="s">
        <v>119</v>
      </c>
    </row>
    <row r="377" spans="2:63" s="12" customFormat="1" ht="22.9" customHeight="1">
      <c r="B377" s="121"/>
      <c r="D377" s="122" t="s">
        <v>71</v>
      </c>
      <c r="E377" s="132" t="s">
        <v>180</v>
      </c>
      <c r="F377" s="132" t="s">
        <v>471</v>
      </c>
      <c r="I377" s="124"/>
      <c r="J377" s="133">
        <f>BK377</f>
        <v>0</v>
      </c>
      <c r="L377" s="121"/>
      <c r="M377" s="126"/>
      <c r="N377" s="127"/>
      <c r="O377" s="127"/>
      <c r="P377" s="128">
        <f>SUM(P378:P417)</f>
        <v>0</v>
      </c>
      <c r="Q377" s="127"/>
      <c r="R377" s="128">
        <f>SUM(R378:R417)</f>
        <v>403.17058</v>
      </c>
      <c r="S377" s="127"/>
      <c r="T377" s="129">
        <f>SUM(T378:T417)</f>
        <v>0</v>
      </c>
      <c r="AR377" s="122" t="s">
        <v>80</v>
      </c>
      <c r="AT377" s="130" t="s">
        <v>71</v>
      </c>
      <c r="AU377" s="130" t="s">
        <v>80</v>
      </c>
      <c r="AY377" s="122" t="s">
        <v>119</v>
      </c>
      <c r="BK377" s="131">
        <f>SUM(BK378:BK417)</f>
        <v>0</v>
      </c>
    </row>
    <row r="378" spans="1:65" s="2" customFormat="1" ht="14.45" customHeight="1">
      <c r="A378" s="33"/>
      <c r="B378" s="134"/>
      <c r="C378" s="135" t="s">
        <v>472</v>
      </c>
      <c r="D378" s="135" t="s">
        <v>121</v>
      </c>
      <c r="E378" s="136" t="s">
        <v>473</v>
      </c>
      <c r="F378" s="137" t="s">
        <v>474</v>
      </c>
      <c r="G378" s="138" t="s">
        <v>124</v>
      </c>
      <c r="H378" s="139">
        <v>402.9</v>
      </c>
      <c r="I378" s="140"/>
      <c r="J378" s="141">
        <f>ROUND(I378*H378,2)</f>
        <v>0</v>
      </c>
      <c r="K378" s="137" t="s">
        <v>125</v>
      </c>
      <c r="L378" s="34"/>
      <c r="M378" s="142" t="s">
        <v>3</v>
      </c>
      <c r="N378" s="143" t="s">
        <v>43</v>
      </c>
      <c r="O378" s="54"/>
      <c r="P378" s="144">
        <f>O378*H378</f>
        <v>0</v>
      </c>
      <c r="Q378" s="144">
        <v>0</v>
      </c>
      <c r="R378" s="144">
        <f>Q378*H378</f>
        <v>0</v>
      </c>
      <c r="S378" s="144">
        <v>0</v>
      </c>
      <c r="T378" s="145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46" t="s">
        <v>126</v>
      </c>
      <c r="AT378" s="146" t="s">
        <v>121</v>
      </c>
      <c r="AU378" s="146" t="s">
        <v>82</v>
      </c>
      <c r="AY378" s="18" t="s">
        <v>119</v>
      </c>
      <c r="BE378" s="147">
        <f>IF(N378="základní",J378,0)</f>
        <v>0</v>
      </c>
      <c r="BF378" s="147">
        <f>IF(N378="snížená",J378,0)</f>
        <v>0</v>
      </c>
      <c r="BG378" s="147">
        <f>IF(N378="zákl. přenesená",J378,0)</f>
        <v>0</v>
      </c>
      <c r="BH378" s="147">
        <f>IF(N378="sníž. přenesená",J378,0)</f>
        <v>0</v>
      </c>
      <c r="BI378" s="147">
        <f>IF(N378="nulová",J378,0)</f>
        <v>0</v>
      </c>
      <c r="BJ378" s="18" t="s">
        <v>80</v>
      </c>
      <c r="BK378" s="147">
        <f>ROUND(I378*H378,2)</f>
        <v>0</v>
      </c>
      <c r="BL378" s="18" t="s">
        <v>126</v>
      </c>
      <c r="BM378" s="146" t="s">
        <v>475</v>
      </c>
    </row>
    <row r="379" spans="1:47" s="2" customFormat="1" ht="11.25">
      <c r="A379" s="33"/>
      <c r="B379" s="34"/>
      <c r="C379" s="33"/>
      <c r="D379" s="148" t="s">
        <v>128</v>
      </c>
      <c r="E379" s="33"/>
      <c r="F379" s="149" t="s">
        <v>476</v>
      </c>
      <c r="G379" s="33"/>
      <c r="H379" s="33"/>
      <c r="I379" s="150"/>
      <c r="J379" s="33"/>
      <c r="K379" s="33"/>
      <c r="L379" s="34"/>
      <c r="M379" s="151"/>
      <c r="N379" s="152"/>
      <c r="O379" s="54"/>
      <c r="P379" s="54"/>
      <c r="Q379" s="54"/>
      <c r="R379" s="54"/>
      <c r="S379" s="54"/>
      <c r="T379" s="55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128</v>
      </c>
      <c r="AU379" s="18" t="s">
        <v>82</v>
      </c>
    </row>
    <row r="380" spans="2:51" s="13" customFormat="1" ht="11.25">
      <c r="B380" s="153"/>
      <c r="D380" s="148" t="s">
        <v>134</v>
      </c>
      <c r="E380" s="154" t="s">
        <v>3</v>
      </c>
      <c r="F380" s="155" t="s">
        <v>135</v>
      </c>
      <c r="H380" s="154" t="s">
        <v>3</v>
      </c>
      <c r="I380" s="156"/>
      <c r="L380" s="153"/>
      <c r="M380" s="157"/>
      <c r="N380" s="158"/>
      <c r="O380" s="158"/>
      <c r="P380" s="158"/>
      <c r="Q380" s="158"/>
      <c r="R380" s="158"/>
      <c r="S380" s="158"/>
      <c r="T380" s="159"/>
      <c r="AT380" s="154" t="s">
        <v>134</v>
      </c>
      <c r="AU380" s="154" t="s">
        <v>82</v>
      </c>
      <c r="AV380" s="13" t="s">
        <v>80</v>
      </c>
      <c r="AW380" s="13" t="s">
        <v>33</v>
      </c>
      <c r="AX380" s="13" t="s">
        <v>72</v>
      </c>
      <c r="AY380" s="154" t="s">
        <v>119</v>
      </c>
    </row>
    <row r="381" spans="2:51" s="14" customFormat="1" ht="11.25">
      <c r="B381" s="160"/>
      <c r="D381" s="148" t="s">
        <v>134</v>
      </c>
      <c r="E381" s="161" t="s">
        <v>3</v>
      </c>
      <c r="F381" s="162" t="s">
        <v>477</v>
      </c>
      <c r="H381" s="163">
        <v>402.9</v>
      </c>
      <c r="I381" s="164"/>
      <c r="L381" s="160"/>
      <c r="M381" s="165"/>
      <c r="N381" s="166"/>
      <c r="O381" s="166"/>
      <c r="P381" s="166"/>
      <c r="Q381" s="166"/>
      <c r="R381" s="166"/>
      <c r="S381" s="166"/>
      <c r="T381" s="167"/>
      <c r="AT381" s="161" t="s">
        <v>134</v>
      </c>
      <c r="AU381" s="161" t="s">
        <v>82</v>
      </c>
      <c r="AV381" s="14" t="s">
        <v>82</v>
      </c>
      <c r="AW381" s="14" t="s">
        <v>33</v>
      </c>
      <c r="AX381" s="14" t="s">
        <v>72</v>
      </c>
      <c r="AY381" s="161" t="s">
        <v>119</v>
      </c>
    </row>
    <row r="382" spans="2:51" s="15" customFormat="1" ht="11.25">
      <c r="B382" s="168"/>
      <c r="D382" s="148" t="s">
        <v>134</v>
      </c>
      <c r="E382" s="169" t="s">
        <v>3</v>
      </c>
      <c r="F382" s="170" t="s">
        <v>138</v>
      </c>
      <c r="H382" s="171">
        <v>402.9</v>
      </c>
      <c r="I382" s="172"/>
      <c r="L382" s="168"/>
      <c r="M382" s="173"/>
      <c r="N382" s="174"/>
      <c r="O382" s="174"/>
      <c r="P382" s="174"/>
      <c r="Q382" s="174"/>
      <c r="R382" s="174"/>
      <c r="S382" s="174"/>
      <c r="T382" s="175"/>
      <c r="AT382" s="169" t="s">
        <v>134</v>
      </c>
      <c r="AU382" s="169" t="s">
        <v>82</v>
      </c>
      <c r="AV382" s="15" t="s">
        <v>126</v>
      </c>
      <c r="AW382" s="15" t="s">
        <v>33</v>
      </c>
      <c r="AX382" s="15" t="s">
        <v>80</v>
      </c>
      <c r="AY382" s="169" t="s">
        <v>119</v>
      </c>
    </row>
    <row r="383" spans="1:65" s="2" customFormat="1" ht="14.45" customHeight="1">
      <c r="A383" s="33"/>
      <c r="B383" s="134"/>
      <c r="C383" s="176" t="s">
        <v>478</v>
      </c>
      <c r="D383" s="176" t="s">
        <v>191</v>
      </c>
      <c r="E383" s="177" t="s">
        <v>479</v>
      </c>
      <c r="F383" s="178" t="s">
        <v>480</v>
      </c>
      <c r="G383" s="179" t="s">
        <v>124</v>
      </c>
      <c r="H383" s="180">
        <v>402.9</v>
      </c>
      <c r="I383" s="181"/>
      <c r="J383" s="182">
        <f>ROUND(I383*H383,2)</f>
        <v>0</v>
      </c>
      <c r="K383" s="178" t="s">
        <v>125</v>
      </c>
      <c r="L383" s="183"/>
      <c r="M383" s="184" t="s">
        <v>3</v>
      </c>
      <c r="N383" s="185" t="s">
        <v>43</v>
      </c>
      <c r="O383" s="54"/>
      <c r="P383" s="144">
        <f>O383*H383</f>
        <v>0</v>
      </c>
      <c r="Q383" s="144">
        <v>1</v>
      </c>
      <c r="R383" s="144">
        <f>Q383*H383</f>
        <v>402.9</v>
      </c>
      <c r="S383" s="144">
        <v>0</v>
      </c>
      <c r="T383" s="145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46" t="s">
        <v>173</v>
      </c>
      <c r="AT383" s="146" t="s">
        <v>191</v>
      </c>
      <c r="AU383" s="146" t="s">
        <v>82</v>
      </c>
      <c r="AY383" s="18" t="s">
        <v>119</v>
      </c>
      <c r="BE383" s="147">
        <f>IF(N383="základní",J383,0)</f>
        <v>0</v>
      </c>
      <c r="BF383" s="147">
        <f>IF(N383="snížená",J383,0)</f>
        <v>0</v>
      </c>
      <c r="BG383" s="147">
        <f>IF(N383="zákl. přenesená",J383,0)</f>
        <v>0</v>
      </c>
      <c r="BH383" s="147">
        <f>IF(N383="sníž. přenesená",J383,0)</f>
        <v>0</v>
      </c>
      <c r="BI383" s="147">
        <f>IF(N383="nulová",J383,0)</f>
        <v>0</v>
      </c>
      <c r="BJ383" s="18" t="s">
        <v>80</v>
      </c>
      <c r="BK383" s="147">
        <f>ROUND(I383*H383,2)</f>
        <v>0</v>
      </c>
      <c r="BL383" s="18" t="s">
        <v>126</v>
      </c>
      <c r="BM383" s="146" t="s">
        <v>481</v>
      </c>
    </row>
    <row r="384" spans="1:47" s="2" customFormat="1" ht="11.25">
      <c r="A384" s="33"/>
      <c r="B384" s="34"/>
      <c r="C384" s="33"/>
      <c r="D384" s="148" t="s">
        <v>128</v>
      </c>
      <c r="E384" s="33"/>
      <c r="F384" s="149" t="s">
        <v>480</v>
      </c>
      <c r="G384" s="33"/>
      <c r="H384" s="33"/>
      <c r="I384" s="150"/>
      <c r="J384" s="33"/>
      <c r="K384" s="33"/>
      <c r="L384" s="34"/>
      <c r="M384" s="151"/>
      <c r="N384" s="152"/>
      <c r="O384" s="54"/>
      <c r="P384" s="54"/>
      <c r="Q384" s="54"/>
      <c r="R384" s="54"/>
      <c r="S384" s="54"/>
      <c r="T384" s="55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8" t="s">
        <v>128</v>
      </c>
      <c r="AU384" s="18" t="s">
        <v>82</v>
      </c>
    </row>
    <row r="385" spans="1:65" s="2" customFormat="1" ht="14.45" customHeight="1">
      <c r="A385" s="33"/>
      <c r="B385" s="134"/>
      <c r="C385" s="135" t="s">
        <v>482</v>
      </c>
      <c r="D385" s="135" t="s">
        <v>121</v>
      </c>
      <c r="E385" s="136" t="s">
        <v>483</v>
      </c>
      <c r="F385" s="137" t="s">
        <v>484</v>
      </c>
      <c r="G385" s="138" t="s">
        <v>124</v>
      </c>
      <c r="H385" s="139">
        <v>402.9</v>
      </c>
      <c r="I385" s="140"/>
      <c r="J385" s="141">
        <f>ROUND(I385*H385,2)</f>
        <v>0</v>
      </c>
      <c r="K385" s="137" t="s">
        <v>125</v>
      </c>
      <c r="L385" s="34"/>
      <c r="M385" s="142" t="s">
        <v>3</v>
      </c>
      <c r="N385" s="143" t="s">
        <v>43</v>
      </c>
      <c r="O385" s="54"/>
      <c r="P385" s="144">
        <f>O385*H385</f>
        <v>0</v>
      </c>
      <c r="Q385" s="144">
        <v>0</v>
      </c>
      <c r="R385" s="144">
        <f>Q385*H385</f>
        <v>0</v>
      </c>
      <c r="S385" s="144">
        <v>0</v>
      </c>
      <c r="T385" s="145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46" t="s">
        <v>126</v>
      </c>
      <c r="AT385" s="146" t="s">
        <v>121</v>
      </c>
      <c r="AU385" s="146" t="s">
        <v>82</v>
      </c>
      <c r="AY385" s="18" t="s">
        <v>119</v>
      </c>
      <c r="BE385" s="147">
        <f>IF(N385="základní",J385,0)</f>
        <v>0</v>
      </c>
      <c r="BF385" s="147">
        <f>IF(N385="snížená",J385,0)</f>
        <v>0</v>
      </c>
      <c r="BG385" s="147">
        <f>IF(N385="zákl. přenesená",J385,0)</f>
        <v>0</v>
      </c>
      <c r="BH385" s="147">
        <f>IF(N385="sníž. přenesená",J385,0)</f>
        <v>0</v>
      </c>
      <c r="BI385" s="147">
        <f>IF(N385="nulová",J385,0)</f>
        <v>0</v>
      </c>
      <c r="BJ385" s="18" t="s">
        <v>80</v>
      </c>
      <c r="BK385" s="147">
        <f>ROUND(I385*H385,2)</f>
        <v>0</v>
      </c>
      <c r="BL385" s="18" t="s">
        <v>126</v>
      </c>
      <c r="BM385" s="146" t="s">
        <v>485</v>
      </c>
    </row>
    <row r="386" spans="1:47" s="2" customFormat="1" ht="11.25">
      <c r="A386" s="33"/>
      <c r="B386" s="34"/>
      <c r="C386" s="33"/>
      <c r="D386" s="148" t="s">
        <v>128</v>
      </c>
      <c r="E386" s="33"/>
      <c r="F386" s="149" t="s">
        <v>486</v>
      </c>
      <c r="G386" s="33"/>
      <c r="H386" s="33"/>
      <c r="I386" s="150"/>
      <c r="J386" s="33"/>
      <c r="K386" s="33"/>
      <c r="L386" s="34"/>
      <c r="M386" s="151"/>
      <c r="N386" s="152"/>
      <c r="O386" s="54"/>
      <c r="P386" s="54"/>
      <c r="Q386" s="54"/>
      <c r="R386" s="54"/>
      <c r="S386" s="54"/>
      <c r="T386" s="55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128</v>
      </c>
      <c r="AU386" s="18" t="s">
        <v>82</v>
      </c>
    </row>
    <row r="387" spans="1:65" s="2" customFormat="1" ht="14.45" customHeight="1">
      <c r="A387" s="33"/>
      <c r="B387" s="134"/>
      <c r="C387" s="135" t="s">
        <v>487</v>
      </c>
      <c r="D387" s="135" t="s">
        <v>121</v>
      </c>
      <c r="E387" s="136" t="s">
        <v>488</v>
      </c>
      <c r="F387" s="137" t="s">
        <v>489</v>
      </c>
      <c r="G387" s="138" t="s">
        <v>150</v>
      </c>
      <c r="H387" s="139">
        <v>507.05</v>
      </c>
      <c r="I387" s="140"/>
      <c r="J387" s="141">
        <f>ROUND(I387*H387,2)</f>
        <v>0</v>
      </c>
      <c r="K387" s="137" t="s">
        <v>125</v>
      </c>
      <c r="L387" s="34"/>
      <c r="M387" s="142" t="s">
        <v>3</v>
      </c>
      <c r="N387" s="143" t="s">
        <v>43</v>
      </c>
      <c r="O387" s="54"/>
      <c r="P387" s="144">
        <f>O387*H387</f>
        <v>0</v>
      </c>
      <c r="Q387" s="144">
        <v>0</v>
      </c>
      <c r="R387" s="144">
        <f>Q387*H387</f>
        <v>0</v>
      </c>
      <c r="S387" s="144">
        <v>0</v>
      </c>
      <c r="T387" s="145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46" t="s">
        <v>126</v>
      </c>
      <c r="AT387" s="146" t="s">
        <v>121</v>
      </c>
      <c r="AU387" s="146" t="s">
        <v>82</v>
      </c>
      <c r="AY387" s="18" t="s">
        <v>119</v>
      </c>
      <c r="BE387" s="147">
        <f>IF(N387="základní",J387,0)</f>
        <v>0</v>
      </c>
      <c r="BF387" s="147">
        <f>IF(N387="snížená",J387,0)</f>
        <v>0</v>
      </c>
      <c r="BG387" s="147">
        <f>IF(N387="zákl. přenesená",J387,0)</f>
        <v>0</v>
      </c>
      <c r="BH387" s="147">
        <f>IF(N387="sníž. přenesená",J387,0)</f>
        <v>0</v>
      </c>
      <c r="BI387" s="147">
        <f>IF(N387="nulová",J387,0)</f>
        <v>0</v>
      </c>
      <c r="BJ387" s="18" t="s">
        <v>80</v>
      </c>
      <c r="BK387" s="147">
        <f>ROUND(I387*H387,2)</f>
        <v>0</v>
      </c>
      <c r="BL387" s="18" t="s">
        <v>126</v>
      </c>
      <c r="BM387" s="146" t="s">
        <v>490</v>
      </c>
    </row>
    <row r="388" spans="1:47" s="2" customFormat="1" ht="19.5">
      <c r="A388" s="33"/>
      <c r="B388" s="34"/>
      <c r="C388" s="33"/>
      <c r="D388" s="148" t="s">
        <v>128</v>
      </c>
      <c r="E388" s="33"/>
      <c r="F388" s="149" t="s">
        <v>491</v>
      </c>
      <c r="G388" s="33"/>
      <c r="H388" s="33"/>
      <c r="I388" s="150"/>
      <c r="J388" s="33"/>
      <c r="K388" s="33"/>
      <c r="L388" s="34"/>
      <c r="M388" s="151"/>
      <c r="N388" s="152"/>
      <c r="O388" s="54"/>
      <c r="P388" s="54"/>
      <c r="Q388" s="54"/>
      <c r="R388" s="54"/>
      <c r="S388" s="54"/>
      <c r="T388" s="55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128</v>
      </c>
      <c r="AU388" s="18" t="s">
        <v>82</v>
      </c>
    </row>
    <row r="389" spans="2:51" s="14" customFormat="1" ht="11.25">
      <c r="B389" s="160"/>
      <c r="D389" s="148" t="s">
        <v>134</v>
      </c>
      <c r="E389" s="161" t="s">
        <v>3</v>
      </c>
      <c r="F389" s="162" t="s">
        <v>492</v>
      </c>
      <c r="H389" s="163">
        <v>285.2</v>
      </c>
      <c r="I389" s="164"/>
      <c r="L389" s="160"/>
      <c r="M389" s="165"/>
      <c r="N389" s="166"/>
      <c r="O389" s="166"/>
      <c r="P389" s="166"/>
      <c r="Q389" s="166"/>
      <c r="R389" s="166"/>
      <c r="S389" s="166"/>
      <c r="T389" s="167"/>
      <c r="AT389" s="161" t="s">
        <v>134</v>
      </c>
      <c r="AU389" s="161" t="s">
        <v>82</v>
      </c>
      <c r="AV389" s="14" t="s">
        <v>82</v>
      </c>
      <c r="AW389" s="14" t="s">
        <v>33</v>
      </c>
      <c r="AX389" s="14" t="s">
        <v>72</v>
      </c>
      <c r="AY389" s="161" t="s">
        <v>119</v>
      </c>
    </row>
    <row r="390" spans="2:51" s="14" customFormat="1" ht="11.25">
      <c r="B390" s="160"/>
      <c r="D390" s="148" t="s">
        <v>134</v>
      </c>
      <c r="E390" s="161" t="s">
        <v>3</v>
      </c>
      <c r="F390" s="162" t="s">
        <v>235</v>
      </c>
      <c r="H390" s="163">
        <v>221.85</v>
      </c>
      <c r="I390" s="164"/>
      <c r="L390" s="160"/>
      <c r="M390" s="165"/>
      <c r="N390" s="166"/>
      <c r="O390" s="166"/>
      <c r="P390" s="166"/>
      <c r="Q390" s="166"/>
      <c r="R390" s="166"/>
      <c r="S390" s="166"/>
      <c r="T390" s="167"/>
      <c r="AT390" s="161" t="s">
        <v>134</v>
      </c>
      <c r="AU390" s="161" t="s">
        <v>82</v>
      </c>
      <c r="AV390" s="14" t="s">
        <v>82</v>
      </c>
      <c r="AW390" s="14" t="s">
        <v>33</v>
      </c>
      <c r="AX390" s="14" t="s">
        <v>72</v>
      </c>
      <c r="AY390" s="161" t="s">
        <v>119</v>
      </c>
    </row>
    <row r="391" spans="2:51" s="15" customFormat="1" ht="11.25">
      <c r="B391" s="168"/>
      <c r="D391" s="148" t="s">
        <v>134</v>
      </c>
      <c r="E391" s="169" t="s">
        <v>3</v>
      </c>
      <c r="F391" s="170" t="s">
        <v>138</v>
      </c>
      <c r="H391" s="171">
        <v>507.05</v>
      </c>
      <c r="I391" s="172"/>
      <c r="L391" s="168"/>
      <c r="M391" s="173"/>
      <c r="N391" s="174"/>
      <c r="O391" s="174"/>
      <c r="P391" s="174"/>
      <c r="Q391" s="174"/>
      <c r="R391" s="174"/>
      <c r="S391" s="174"/>
      <c r="T391" s="175"/>
      <c r="AT391" s="169" t="s">
        <v>134</v>
      </c>
      <c r="AU391" s="169" t="s">
        <v>82</v>
      </c>
      <c r="AV391" s="15" t="s">
        <v>126</v>
      </c>
      <c r="AW391" s="15" t="s">
        <v>33</v>
      </c>
      <c r="AX391" s="15" t="s">
        <v>80</v>
      </c>
      <c r="AY391" s="169" t="s">
        <v>119</v>
      </c>
    </row>
    <row r="392" spans="1:65" s="2" customFormat="1" ht="14.45" customHeight="1">
      <c r="A392" s="33"/>
      <c r="B392" s="134"/>
      <c r="C392" s="135" t="s">
        <v>493</v>
      </c>
      <c r="D392" s="135" t="s">
        <v>121</v>
      </c>
      <c r="E392" s="136" t="s">
        <v>494</v>
      </c>
      <c r="F392" s="137" t="s">
        <v>495</v>
      </c>
      <c r="G392" s="138" t="s">
        <v>150</v>
      </c>
      <c r="H392" s="139">
        <v>30423</v>
      </c>
      <c r="I392" s="140"/>
      <c r="J392" s="141">
        <f>ROUND(I392*H392,2)</f>
        <v>0</v>
      </c>
      <c r="K392" s="137" t="s">
        <v>125</v>
      </c>
      <c r="L392" s="34"/>
      <c r="M392" s="142" t="s">
        <v>3</v>
      </c>
      <c r="N392" s="143" t="s">
        <v>43</v>
      </c>
      <c r="O392" s="54"/>
      <c r="P392" s="144">
        <f>O392*H392</f>
        <v>0</v>
      </c>
      <c r="Q392" s="144">
        <v>0</v>
      </c>
      <c r="R392" s="144">
        <f>Q392*H392</f>
        <v>0</v>
      </c>
      <c r="S392" s="144">
        <v>0</v>
      </c>
      <c r="T392" s="145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46" t="s">
        <v>126</v>
      </c>
      <c r="AT392" s="146" t="s">
        <v>121</v>
      </c>
      <c r="AU392" s="146" t="s">
        <v>82</v>
      </c>
      <c r="AY392" s="18" t="s">
        <v>119</v>
      </c>
      <c r="BE392" s="147">
        <f>IF(N392="základní",J392,0)</f>
        <v>0</v>
      </c>
      <c r="BF392" s="147">
        <f>IF(N392="snížená",J392,0)</f>
        <v>0</v>
      </c>
      <c r="BG392" s="147">
        <f>IF(N392="zákl. přenesená",J392,0)</f>
        <v>0</v>
      </c>
      <c r="BH392" s="147">
        <f>IF(N392="sníž. přenesená",J392,0)</f>
        <v>0</v>
      </c>
      <c r="BI392" s="147">
        <f>IF(N392="nulová",J392,0)</f>
        <v>0</v>
      </c>
      <c r="BJ392" s="18" t="s">
        <v>80</v>
      </c>
      <c r="BK392" s="147">
        <f>ROUND(I392*H392,2)</f>
        <v>0</v>
      </c>
      <c r="BL392" s="18" t="s">
        <v>126</v>
      </c>
      <c r="BM392" s="146" t="s">
        <v>496</v>
      </c>
    </row>
    <row r="393" spans="1:47" s="2" customFormat="1" ht="19.5">
      <c r="A393" s="33"/>
      <c r="B393" s="34"/>
      <c r="C393" s="33"/>
      <c r="D393" s="148" t="s">
        <v>128</v>
      </c>
      <c r="E393" s="33"/>
      <c r="F393" s="149" t="s">
        <v>497</v>
      </c>
      <c r="G393" s="33"/>
      <c r="H393" s="33"/>
      <c r="I393" s="150"/>
      <c r="J393" s="33"/>
      <c r="K393" s="33"/>
      <c r="L393" s="34"/>
      <c r="M393" s="151"/>
      <c r="N393" s="152"/>
      <c r="O393" s="54"/>
      <c r="P393" s="54"/>
      <c r="Q393" s="54"/>
      <c r="R393" s="54"/>
      <c r="S393" s="54"/>
      <c r="T393" s="55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8" t="s">
        <v>128</v>
      </c>
      <c r="AU393" s="18" t="s">
        <v>82</v>
      </c>
    </row>
    <row r="394" spans="2:51" s="14" customFormat="1" ht="11.25">
      <c r="B394" s="160"/>
      <c r="D394" s="148" t="s">
        <v>134</v>
      </c>
      <c r="E394" s="161" t="s">
        <v>3</v>
      </c>
      <c r="F394" s="162" t="s">
        <v>498</v>
      </c>
      <c r="H394" s="163">
        <v>30423</v>
      </c>
      <c r="I394" s="164"/>
      <c r="L394" s="160"/>
      <c r="M394" s="165"/>
      <c r="N394" s="166"/>
      <c r="O394" s="166"/>
      <c r="P394" s="166"/>
      <c r="Q394" s="166"/>
      <c r="R394" s="166"/>
      <c r="S394" s="166"/>
      <c r="T394" s="167"/>
      <c r="AT394" s="161" t="s">
        <v>134</v>
      </c>
      <c r="AU394" s="161" t="s">
        <v>82</v>
      </c>
      <c r="AV394" s="14" t="s">
        <v>82</v>
      </c>
      <c r="AW394" s="14" t="s">
        <v>33</v>
      </c>
      <c r="AX394" s="14" t="s">
        <v>72</v>
      </c>
      <c r="AY394" s="161" t="s">
        <v>119</v>
      </c>
    </row>
    <row r="395" spans="2:51" s="15" customFormat="1" ht="11.25">
      <c r="B395" s="168"/>
      <c r="D395" s="148" t="s">
        <v>134</v>
      </c>
      <c r="E395" s="169" t="s">
        <v>3</v>
      </c>
      <c r="F395" s="170" t="s">
        <v>138</v>
      </c>
      <c r="H395" s="171">
        <v>30423</v>
      </c>
      <c r="I395" s="172"/>
      <c r="L395" s="168"/>
      <c r="M395" s="173"/>
      <c r="N395" s="174"/>
      <c r="O395" s="174"/>
      <c r="P395" s="174"/>
      <c r="Q395" s="174"/>
      <c r="R395" s="174"/>
      <c r="S395" s="174"/>
      <c r="T395" s="175"/>
      <c r="AT395" s="169" t="s">
        <v>134</v>
      </c>
      <c r="AU395" s="169" t="s">
        <v>82</v>
      </c>
      <c r="AV395" s="15" t="s">
        <v>126</v>
      </c>
      <c r="AW395" s="15" t="s">
        <v>33</v>
      </c>
      <c r="AX395" s="15" t="s">
        <v>80</v>
      </c>
      <c r="AY395" s="169" t="s">
        <v>119</v>
      </c>
    </row>
    <row r="396" spans="1:65" s="2" customFormat="1" ht="14.45" customHeight="1">
      <c r="A396" s="33"/>
      <c r="B396" s="134"/>
      <c r="C396" s="135" t="s">
        <v>499</v>
      </c>
      <c r="D396" s="135" t="s">
        <v>121</v>
      </c>
      <c r="E396" s="136" t="s">
        <v>500</v>
      </c>
      <c r="F396" s="137" t="s">
        <v>501</v>
      </c>
      <c r="G396" s="138" t="s">
        <v>150</v>
      </c>
      <c r="H396" s="139">
        <v>507.05</v>
      </c>
      <c r="I396" s="140"/>
      <c r="J396" s="141">
        <f>ROUND(I396*H396,2)</f>
        <v>0</v>
      </c>
      <c r="K396" s="137" t="s">
        <v>125</v>
      </c>
      <c r="L396" s="34"/>
      <c r="M396" s="142" t="s">
        <v>3</v>
      </c>
      <c r="N396" s="143" t="s">
        <v>43</v>
      </c>
      <c r="O396" s="54"/>
      <c r="P396" s="144">
        <f>O396*H396</f>
        <v>0</v>
      </c>
      <c r="Q396" s="144">
        <v>0</v>
      </c>
      <c r="R396" s="144">
        <f>Q396*H396</f>
        <v>0</v>
      </c>
      <c r="S396" s="144">
        <v>0</v>
      </c>
      <c r="T396" s="145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46" t="s">
        <v>126</v>
      </c>
      <c r="AT396" s="146" t="s">
        <v>121</v>
      </c>
      <c r="AU396" s="146" t="s">
        <v>82</v>
      </c>
      <c r="AY396" s="18" t="s">
        <v>119</v>
      </c>
      <c r="BE396" s="147">
        <f>IF(N396="základní",J396,0)</f>
        <v>0</v>
      </c>
      <c r="BF396" s="147">
        <f>IF(N396="snížená",J396,0)</f>
        <v>0</v>
      </c>
      <c r="BG396" s="147">
        <f>IF(N396="zákl. přenesená",J396,0)</f>
        <v>0</v>
      </c>
      <c r="BH396" s="147">
        <f>IF(N396="sníž. přenesená",J396,0)</f>
        <v>0</v>
      </c>
      <c r="BI396" s="147">
        <f>IF(N396="nulová",J396,0)</f>
        <v>0</v>
      </c>
      <c r="BJ396" s="18" t="s">
        <v>80</v>
      </c>
      <c r="BK396" s="147">
        <f>ROUND(I396*H396,2)</f>
        <v>0</v>
      </c>
      <c r="BL396" s="18" t="s">
        <v>126</v>
      </c>
      <c r="BM396" s="146" t="s">
        <v>502</v>
      </c>
    </row>
    <row r="397" spans="1:47" s="2" customFormat="1" ht="19.5">
      <c r="A397" s="33"/>
      <c r="B397" s="34"/>
      <c r="C397" s="33"/>
      <c r="D397" s="148" t="s">
        <v>128</v>
      </c>
      <c r="E397" s="33"/>
      <c r="F397" s="149" t="s">
        <v>503</v>
      </c>
      <c r="G397" s="33"/>
      <c r="H397" s="33"/>
      <c r="I397" s="150"/>
      <c r="J397" s="33"/>
      <c r="K397" s="33"/>
      <c r="L397" s="34"/>
      <c r="M397" s="151"/>
      <c r="N397" s="152"/>
      <c r="O397" s="54"/>
      <c r="P397" s="54"/>
      <c r="Q397" s="54"/>
      <c r="R397" s="54"/>
      <c r="S397" s="54"/>
      <c r="T397" s="55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128</v>
      </c>
      <c r="AU397" s="18" t="s">
        <v>82</v>
      </c>
    </row>
    <row r="398" spans="1:65" s="2" customFormat="1" ht="14.45" customHeight="1">
      <c r="A398" s="33"/>
      <c r="B398" s="134"/>
      <c r="C398" s="135" t="s">
        <v>504</v>
      </c>
      <c r="D398" s="135" t="s">
        <v>121</v>
      </c>
      <c r="E398" s="136" t="s">
        <v>505</v>
      </c>
      <c r="F398" s="137" t="s">
        <v>506</v>
      </c>
      <c r="G398" s="138" t="s">
        <v>150</v>
      </c>
      <c r="H398" s="139">
        <v>180</v>
      </c>
      <c r="I398" s="140"/>
      <c r="J398" s="141">
        <f>ROUND(I398*H398,2)</f>
        <v>0</v>
      </c>
      <c r="K398" s="137" t="s">
        <v>125</v>
      </c>
      <c r="L398" s="34"/>
      <c r="M398" s="142" t="s">
        <v>3</v>
      </c>
      <c r="N398" s="143" t="s">
        <v>43</v>
      </c>
      <c r="O398" s="54"/>
      <c r="P398" s="144">
        <f>O398*H398</f>
        <v>0</v>
      </c>
      <c r="Q398" s="144">
        <v>1E-05</v>
      </c>
      <c r="R398" s="144">
        <f>Q398*H398</f>
        <v>0.0018000000000000002</v>
      </c>
      <c r="S398" s="144">
        <v>0</v>
      </c>
      <c r="T398" s="145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46" t="s">
        <v>126</v>
      </c>
      <c r="AT398" s="146" t="s">
        <v>121</v>
      </c>
      <c r="AU398" s="146" t="s">
        <v>82</v>
      </c>
      <c r="AY398" s="18" t="s">
        <v>119</v>
      </c>
      <c r="BE398" s="147">
        <f>IF(N398="základní",J398,0)</f>
        <v>0</v>
      </c>
      <c r="BF398" s="147">
        <f>IF(N398="snížená",J398,0)</f>
        <v>0</v>
      </c>
      <c r="BG398" s="147">
        <f>IF(N398="zákl. přenesená",J398,0)</f>
        <v>0</v>
      </c>
      <c r="BH398" s="147">
        <f>IF(N398="sníž. přenesená",J398,0)</f>
        <v>0</v>
      </c>
      <c r="BI398" s="147">
        <f>IF(N398="nulová",J398,0)</f>
        <v>0</v>
      </c>
      <c r="BJ398" s="18" t="s">
        <v>80</v>
      </c>
      <c r="BK398" s="147">
        <f>ROUND(I398*H398,2)</f>
        <v>0</v>
      </c>
      <c r="BL398" s="18" t="s">
        <v>126</v>
      </c>
      <c r="BM398" s="146" t="s">
        <v>507</v>
      </c>
    </row>
    <row r="399" spans="1:47" s="2" customFormat="1" ht="11.25">
      <c r="A399" s="33"/>
      <c r="B399" s="34"/>
      <c r="C399" s="33"/>
      <c r="D399" s="148" t="s">
        <v>128</v>
      </c>
      <c r="E399" s="33"/>
      <c r="F399" s="149" t="s">
        <v>508</v>
      </c>
      <c r="G399" s="33"/>
      <c r="H399" s="33"/>
      <c r="I399" s="150"/>
      <c r="J399" s="33"/>
      <c r="K399" s="33"/>
      <c r="L399" s="34"/>
      <c r="M399" s="151"/>
      <c r="N399" s="152"/>
      <c r="O399" s="54"/>
      <c r="P399" s="54"/>
      <c r="Q399" s="54"/>
      <c r="R399" s="54"/>
      <c r="S399" s="54"/>
      <c r="T399" s="55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T399" s="18" t="s">
        <v>128</v>
      </c>
      <c r="AU399" s="18" t="s">
        <v>82</v>
      </c>
    </row>
    <row r="400" spans="2:51" s="13" customFormat="1" ht="11.25">
      <c r="B400" s="153"/>
      <c r="D400" s="148" t="s">
        <v>134</v>
      </c>
      <c r="E400" s="154" t="s">
        <v>3</v>
      </c>
      <c r="F400" s="155" t="s">
        <v>135</v>
      </c>
      <c r="H400" s="154" t="s">
        <v>3</v>
      </c>
      <c r="I400" s="156"/>
      <c r="L400" s="153"/>
      <c r="M400" s="157"/>
      <c r="N400" s="158"/>
      <c r="O400" s="158"/>
      <c r="P400" s="158"/>
      <c r="Q400" s="158"/>
      <c r="R400" s="158"/>
      <c r="S400" s="158"/>
      <c r="T400" s="159"/>
      <c r="AT400" s="154" t="s">
        <v>134</v>
      </c>
      <c r="AU400" s="154" t="s">
        <v>82</v>
      </c>
      <c r="AV400" s="13" t="s">
        <v>80</v>
      </c>
      <c r="AW400" s="13" t="s">
        <v>33</v>
      </c>
      <c r="AX400" s="13" t="s">
        <v>72</v>
      </c>
      <c r="AY400" s="154" t="s">
        <v>119</v>
      </c>
    </row>
    <row r="401" spans="2:51" s="14" customFormat="1" ht="11.25">
      <c r="B401" s="160"/>
      <c r="D401" s="148" t="s">
        <v>134</v>
      </c>
      <c r="E401" s="161" t="s">
        <v>3</v>
      </c>
      <c r="F401" s="162" t="s">
        <v>509</v>
      </c>
      <c r="H401" s="163">
        <v>180</v>
      </c>
      <c r="I401" s="164"/>
      <c r="L401" s="160"/>
      <c r="M401" s="165"/>
      <c r="N401" s="166"/>
      <c r="O401" s="166"/>
      <c r="P401" s="166"/>
      <c r="Q401" s="166"/>
      <c r="R401" s="166"/>
      <c r="S401" s="166"/>
      <c r="T401" s="167"/>
      <c r="AT401" s="161" t="s">
        <v>134</v>
      </c>
      <c r="AU401" s="161" t="s">
        <v>82</v>
      </c>
      <c r="AV401" s="14" t="s">
        <v>82</v>
      </c>
      <c r="AW401" s="14" t="s">
        <v>33</v>
      </c>
      <c r="AX401" s="14" t="s">
        <v>72</v>
      </c>
      <c r="AY401" s="161" t="s">
        <v>119</v>
      </c>
    </row>
    <row r="402" spans="2:51" s="15" customFormat="1" ht="11.25">
      <c r="B402" s="168"/>
      <c r="D402" s="148" t="s">
        <v>134</v>
      </c>
      <c r="E402" s="169" t="s">
        <v>3</v>
      </c>
      <c r="F402" s="170" t="s">
        <v>138</v>
      </c>
      <c r="H402" s="171">
        <v>180</v>
      </c>
      <c r="I402" s="172"/>
      <c r="L402" s="168"/>
      <c r="M402" s="173"/>
      <c r="N402" s="174"/>
      <c r="O402" s="174"/>
      <c r="P402" s="174"/>
      <c r="Q402" s="174"/>
      <c r="R402" s="174"/>
      <c r="S402" s="174"/>
      <c r="T402" s="175"/>
      <c r="AT402" s="169" t="s">
        <v>134</v>
      </c>
      <c r="AU402" s="169" t="s">
        <v>82</v>
      </c>
      <c r="AV402" s="15" t="s">
        <v>126</v>
      </c>
      <c r="AW402" s="15" t="s">
        <v>33</v>
      </c>
      <c r="AX402" s="15" t="s">
        <v>80</v>
      </c>
      <c r="AY402" s="169" t="s">
        <v>119</v>
      </c>
    </row>
    <row r="403" spans="1:65" s="2" customFormat="1" ht="14.45" customHeight="1">
      <c r="A403" s="33"/>
      <c r="B403" s="134"/>
      <c r="C403" s="135" t="s">
        <v>510</v>
      </c>
      <c r="D403" s="135" t="s">
        <v>121</v>
      </c>
      <c r="E403" s="136" t="s">
        <v>511</v>
      </c>
      <c r="F403" s="137" t="s">
        <v>512</v>
      </c>
      <c r="G403" s="138" t="s">
        <v>216</v>
      </c>
      <c r="H403" s="139">
        <v>89</v>
      </c>
      <c r="I403" s="140"/>
      <c r="J403" s="141">
        <f>ROUND(I403*H403,2)</f>
        <v>0</v>
      </c>
      <c r="K403" s="137" t="s">
        <v>125</v>
      </c>
      <c r="L403" s="34"/>
      <c r="M403" s="142" t="s">
        <v>3</v>
      </c>
      <c r="N403" s="143" t="s">
        <v>43</v>
      </c>
      <c r="O403" s="54"/>
      <c r="P403" s="144">
        <f>O403*H403</f>
        <v>0</v>
      </c>
      <c r="Q403" s="144">
        <v>0.00098</v>
      </c>
      <c r="R403" s="144">
        <f>Q403*H403</f>
        <v>0.08721999999999999</v>
      </c>
      <c r="S403" s="144">
        <v>0</v>
      </c>
      <c r="T403" s="145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46" t="s">
        <v>126</v>
      </c>
      <c r="AT403" s="146" t="s">
        <v>121</v>
      </c>
      <c r="AU403" s="146" t="s">
        <v>82</v>
      </c>
      <c r="AY403" s="18" t="s">
        <v>119</v>
      </c>
      <c r="BE403" s="147">
        <f>IF(N403="základní",J403,0)</f>
        <v>0</v>
      </c>
      <c r="BF403" s="147">
        <f>IF(N403="snížená",J403,0)</f>
        <v>0</v>
      </c>
      <c r="BG403" s="147">
        <f>IF(N403="zákl. přenesená",J403,0)</f>
        <v>0</v>
      </c>
      <c r="BH403" s="147">
        <f>IF(N403="sníž. přenesená",J403,0)</f>
        <v>0</v>
      </c>
      <c r="BI403" s="147">
        <f>IF(N403="nulová",J403,0)</f>
        <v>0</v>
      </c>
      <c r="BJ403" s="18" t="s">
        <v>80</v>
      </c>
      <c r="BK403" s="147">
        <f>ROUND(I403*H403,2)</f>
        <v>0</v>
      </c>
      <c r="BL403" s="18" t="s">
        <v>126</v>
      </c>
      <c r="BM403" s="146" t="s">
        <v>513</v>
      </c>
    </row>
    <row r="404" spans="1:47" s="2" customFormat="1" ht="11.25">
      <c r="A404" s="33"/>
      <c r="B404" s="34"/>
      <c r="C404" s="33"/>
      <c r="D404" s="148" t="s">
        <v>128</v>
      </c>
      <c r="E404" s="33"/>
      <c r="F404" s="149" t="s">
        <v>514</v>
      </c>
      <c r="G404" s="33"/>
      <c r="H404" s="33"/>
      <c r="I404" s="150"/>
      <c r="J404" s="33"/>
      <c r="K404" s="33"/>
      <c r="L404" s="34"/>
      <c r="M404" s="151"/>
      <c r="N404" s="152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128</v>
      </c>
      <c r="AU404" s="18" t="s">
        <v>82</v>
      </c>
    </row>
    <row r="405" spans="2:51" s="13" customFormat="1" ht="11.25">
      <c r="B405" s="153"/>
      <c r="D405" s="148" t="s">
        <v>134</v>
      </c>
      <c r="E405" s="154" t="s">
        <v>3</v>
      </c>
      <c r="F405" s="155" t="s">
        <v>135</v>
      </c>
      <c r="H405" s="154" t="s">
        <v>3</v>
      </c>
      <c r="I405" s="156"/>
      <c r="L405" s="153"/>
      <c r="M405" s="157"/>
      <c r="N405" s="158"/>
      <c r="O405" s="158"/>
      <c r="P405" s="158"/>
      <c r="Q405" s="158"/>
      <c r="R405" s="158"/>
      <c r="S405" s="158"/>
      <c r="T405" s="159"/>
      <c r="AT405" s="154" t="s">
        <v>134</v>
      </c>
      <c r="AU405" s="154" t="s">
        <v>82</v>
      </c>
      <c r="AV405" s="13" t="s">
        <v>80</v>
      </c>
      <c r="AW405" s="13" t="s">
        <v>33</v>
      </c>
      <c r="AX405" s="13" t="s">
        <v>72</v>
      </c>
      <c r="AY405" s="154" t="s">
        <v>119</v>
      </c>
    </row>
    <row r="406" spans="2:51" s="14" customFormat="1" ht="11.25">
      <c r="B406" s="160"/>
      <c r="D406" s="148" t="s">
        <v>134</v>
      </c>
      <c r="E406" s="161" t="s">
        <v>3</v>
      </c>
      <c r="F406" s="162" t="s">
        <v>515</v>
      </c>
      <c r="H406" s="163">
        <v>89</v>
      </c>
      <c r="I406" s="164"/>
      <c r="L406" s="160"/>
      <c r="M406" s="165"/>
      <c r="N406" s="166"/>
      <c r="O406" s="166"/>
      <c r="P406" s="166"/>
      <c r="Q406" s="166"/>
      <c r="R406" s="166"/>
      <c r="S406" s="166"/>
      <c r="T406" s="167"/>
      <c r="AT406" s="161" t="s">
        <v>134</v>
      </c>
      <c r="AU406" s="161" t="s">
        <v>82</v>
      </c>
      <c r="AV406" s="14" t="s">
        <v>82</v>
      </c>
      <c r="AW406" s="14" t="s">
        <v>33</v>
      </c>
      <c r="AX406" s="14" t="s">
        <v>72</v>
      </c>
      <c r="AY406" s="161" t="s">
        <v>119</v>
      </c>
    </row>
    <row r="407" spans="2:51" s="15" customFormat="1" ht="11.25">
      <c r="B407" s="168"/>
      <c r="D407" s="148" t="s">
        <v>134</v>
      </c>
      <c r="E407" s="169" t="s">
        <v>3</v>
      </c>
      <c r="F407" s="170" t="s">
        <v>138</v>
      </c>
      <c r="H407" s="171">
        <v>89</v>
      </c>
      <c r="I407" s="172"/>
      <c r="L407" s="168"/>
      <c r="M407" s="173"/>
      <c r="N407" s="174"/>
      <c r="O407" s="174"/>
      <c r="P407" s="174"/>
      <c r="Q407" s="174"/>
      <c r="R407" s="174"/>
      <c r="S407" s="174"/>
      <c r="T407" s="175"/>
      <c r="AT407" s="169" t="s">
        <v>134</v>
      </c>
      <c r="AU407" s="169" t="s">
        <v>82</v>
      </c>
      <c r="AV407" s="15" t="s">
        <v>126</v>
      </c>
      <c r="AW407" s="15" t="s">
        <v>33</v>
      </c>
      <c r="AX407" s="15" t="s">
        <v>80</v>
      </c>
      <c r="AY407" s="169" t="s">
        <v>119</v>
      </c>
    </row>
    <row r="408" spans="1:65" s="2" customFormat="1" ht="14.45" customHeight="1">
      <c r="A408" s="33"/>
      <c r="B408" s="134"/>
      <c r="C408" s="135" t="s">
        <v>516</v>
      </c>
      <c r="D408" s="135" t="s">
        <v>121</v>
      </c>
      <c r="E408" s="136" t="s">
        <v>517</v>
      </c>
      <c r="F408" s="137" t="s">
        <v>518</v>
      </c>
      <c r="G408" s="138" t="s">
        <v>216</v>
      </c>
      <c r="H408" s="139">
        <v>89</v>
      </c>
      <c r="I408" s="140"/>
      <c r="J408" s="141">
        <f>ROUND(I408*H408,2)</f>
        <v>0</v>
      </c>
      <c r="K408" s="137" t="s">
        <v>125</v>
      </c>
      <c r="L408" s="34"/>
      <c r="M408" s="142" t="s">
        <v>3</v>
      </c>
      <c r="N408" s="143" t="s">
        <v>43</v>
      </c>
      <c r="O408" s="54"/>
      <c r="P408" s="144">
        <f>O408*H408</f>
        <v>0</v>
      </c>
      <c r="Q408" s="144">
        <v>0.00204</v>
      </c>
      <c r="R408" s="144">
        <f>Q408*H408</f>
        <v>0.18156</v>
      </c>
      <c r="S408" s="144">
        <v>0</v>
      </c>
      <c r="T408" s="145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46" t="s">
        <v>126</v>
      </c>
      <c r="AT408" s="146" t="s">
        <v>121</v>
      </c>
      <c r="AU408" s="146" t="s">
        <v>82</v>
      </c>
      <c r="AY408" s="18" t="s">
        <v>119</v>
      </c>
      <c r="BE408" s="147">
        <f>IF(N408="základní",J408,0)</f>
        <v>0</v>
      </c>
      <c r="BF408" s="147">
        <f>IF(N408="snížená",J408,0)</f>
        <v>0</v>
      </c>
      <c r="BG408" s="147">
        <f>IF(N408="zákl. přenesená",J408,0)</f>
        <v>0</v>
      </c>
      <c r="BH408" s="147">
        <f>IF(N408="sníž. přenesená",J408,0)</f>
        <v>0</v>
      </c>
      <c r="BI408" s="147">
        <f>IF(N408="nulová",J408,0)</f>
        <v>0</v>
      </c>
      <c r="BJ408" s="18" t="s">
        <v>80</v>
      </c>
      <c r="BK408" s="147">
        <f>ROUND(I408*H408,2)</f>
        <v>0</v>
      </c>
      <c r="BL408" s="18" t="s">
        <v>126</v>
      </c>
      <c r="BM408" s="146" t="s">
        <v>519</v>
      </c>
    </row>
    <row r="409" spans="1:47" s="2" customFormat="1" ht="11.25">
      <c r="A409" s="33"/>
      <c r="B409" s="34"/>
      <c r="C409" s="33"/>
      <c r="D409" s="148" t="s">
        <v>128</v>
      </c>
      <c r="E409" s="33"/>
      <c r="F409" s="149" t="s">
        <v>520</v>
      </c>
      <c r="G409" s="33"/>
      <c r="H409" s="33"/>
      <c r="I409" s="150"/>
      <c r="J409" s="33"/>
      <c r="K409" s="33"/>
      <c r="L409" s="34"/>
      <c r="M409" s="151"/>
      <c r="N409" s="152"/>
      <c r="O409" s="54"/>
      <c r="P409" s="54"/>
      <c r="Q409" s="54"/>
      <c r="R409" s="54"/>
      <c r="S409" s="54"/>
      <c r="T409" s="55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T409" s="18" t="s">
        <v>128</v>
      </c>
      <c r="AU409" s="18" t="s">
        <v>82</v>
      </c>
    </row>
    <row r="410" spans="2:51" s="13" customFormat="1" ht="11.25">
      <c r="B410" s="153"/>
      <c r="D410" s="148" t="s">
        <v>134</v>
      </c>
      <c r="E410" s="154" t="s">
        <v>3</v>
      </c>
      <c r="F410" s="155" t="s">
        <v>135</v>
      </c>
      <c r="H410" s="154" t="s">
        <v>3</v>
      </c>
      <c r="I410" s="156"/>
      <c r="L410" s="153"/>
      <c r="M410" s="157"/>
      <c r="N410" s="158"/>
      <c r="O410" s="158"/>
      <c r="P410" s="158"/>
      <c r="Q410" s="158"/>
      <c r="R410" s="158"/>
      <c r="S410" s="158"/>
      <c r="T410" s="159"/>
      <c r="AT410" s="154" t="s">
        <v>134</v>
      </c>
      <c r="AU410" s="154" t="s">
        <v>82</v>
      </c>
      <c r="AV410" s="13" t="s">
        <v>80</v>
      </c>
      <c r="AW410" s="13" t="s">
        <v>33</v>
      </c>
      <c r="AX410" s="13" t="s">
        <v>72</v>
      </c>
      <c r="AY410" s="154" t="s">
        <v>119</v>
      </c>
    </row>
    <row r="411" spans="2:51" s="14" customFormat="1" ht="11.25">
      <c r="B411" s="160"/>
      <c r="D411" s="148" t="s">
        <v>134</v>
      </c>
      <c r="E411" s="161" t="s">
        <v>3</v>
      </c>
      <c r="F411" s="162" t="s">
        <v>515</v>
      </c>
      <c r="H411" s="163">
        <v>89</v>
      </c>
      <c r="I411" s="164"/>
      <c r="L411" s="160"/>
      <c r="M411" s="165"/>
      <c r="N411" s="166"/>
      <c r="O411" s="166"/>
      <c r="P411" s="166"/>
      <c r="Q411" s="166"/>
      <c r="R411" s="166"/>
      <c r="S411" s="166"/>
      <c r="T411" s="167"/>
      <c r="AT411" s="161" t="s">
        <v>134</v>
      </c>
      <c r="AU411" s="161" t="s">
        <v>82</v>
      </c>
      <c r="AV411" s="14" t="s">
        <v>82</v>
      </c>
      <c r="AW411" s="14" t="s">
        <v>33</v>
      </c>
      <c r="AX411" s="14" t="s">
        <v>72</v>
      </c>
      <c r="AY411" s="161" t="s">
        <v>119</v>
      </c>
    </row>
    <row r="412" spans="2:51" s="15" customFormat="1" ht="11.25">
      <c r="B412" s="168"/>
      <c r="D412" s="148" t="s">
        <v>134</v>
      </c>
      <c r="E412" s="169" t="s">
        <v>3</v>
      </c>
      <c r="F412" s="170" t="s">
        <v>138</v>
      </c>
      <c r="H412" s="171">
        <v>89</v>
      </c>
      <c r="I412" s="172"/>
      <c r="L412" s="168"/>
      <c r="M412" s="173"/>
      <c r="N412" s="174"/>
      <c r="O412" s="174"/>
      <c r="P412" s="174"/>
      <c r="Q412" s="174"/>
      <c r="R412" s="174"/>
      <c r="S412" s="174"/>
      <c r="T412" s="175"/>
      <c r="AT412" s="169" t="s">
        <v>134</v>
      </c>
      <c r="AU412" s="169" t="s">
        <v>82</v>
      </c>
      <c r="AV412" s="15" t="s">
        <v>126</v>
      </c>
      <c r="AW412" s="15" t="s">
        <v>33</v>
      </c>
      <c r="AX412" s="15" t="s">
        <v>80</v>
      </c>
      <c r="AY412" s="169" t="s">
        <v>119</v>
      </c>
    </row>
    <row r="413" spans="1:65" s="2" customFormat="1" ht="14.45" customHeight="1">
      <c r="A413" s="33"/>
      <c r="B413" s="134"/>
      <c r="C413" s="135" t="s">
        <v>521</v>
      </c>
      <c r="D413" s="135" t="s">
        <v>121</v>
      </c>
      <c r="E413" s="136" t="s">
        <v>522</v>
      </c>
      <c r="F413" s="137" t="s">
        <v>523</v>
      </c>
      <c r="G413" s="138" t="s">
        <v>468</v>
      </c>
      <c r="H413" s="139">
        <v>1</v>
      </c>
      <c r="I413" s="140"/>
      <c r="J413" s="141">
        <f>ROUND(I413*H413,2)</f>
        <v>0</v>
      </c>
      <c r="K413" s="137" t="s">
        <v>3</v>
      </c>
      <c r="L413" s="34"/>
      <c r="M413" s="142" t="s">
        <v>3</v>
      </c>
      <c r="N413" s="143" t="s">
        <v>43</v>
      </c>
      <c r="O413" s="54"/>
      <c r="P413" s="144">
        <f>O413*H413</f>
        <v>0</v>
      </c>
      <c r="Q413" s="144">
        <v>0</v>
      </c>
      <c r="R413" s="144">
        <f>Q413*H413</f>
        <v>0</v>
      </c>
      <c r="S413" s="144">
        <v>0</v>
      </c>
      <c r="T413" s="145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46" t="s">
        <v>126</v>
      </c>
      <c r="AT413" s="146" t="s">
        <v>121</v>
      </c>
      <c r="AU413" s="146" t="s">
        <v>82</v>
      </c>
      <c r="AY413" s="18" t="s">
        <v>119</v>
      </c>
      <c r="BE413" s="147">
        <f>IF(N413="základní",J413,0)</f>
        <v>0</v>
      </c>
      <c r="BF413" s="147">
        <f>IF(N413="snížená",J413,0)</f>
        <v>0</v>
      </c>
      <c r="BG413" s="147">
        <f>IF(N413="zákl. přenesená",J413,0)</f>
        <v>0</v>
      </c>
      <c r="BH413" s="147">
        <f>IF(N413="sníž. přenesená",J413,0)</f>
        <v>0</v>
      </c>
      <c r="BI413" s="147">
        <f>IF(N413="nulová",J413,0)</f>
        <v>0</v>
      </c>
      <c r="BJ413" s="18" t="s">
        <v>80</v>
      </c>
      <c r="BK413" s="147">
        <f>ROUND(I413*H413,2)</f>
        <v>0</v>
      </c>
      <c r="BL413" s="18" t="s">
        <v>126</v>
      </c>
      <c r="BM413" s="146" t="s">
        <v>524</v>
      </c>
    </row>
    <row r="414" spans="1:47" s="2" customFormat="1" ht="11.25">
      <c r="A414" s="33"/>
      <c r="B414" s="34"/>
      <c r="C414" s="33"/>
      <c r="D414" s="148" t="s">
        <v>128</v>
      </c>
      <c r="E414" s="33"/>
      <c r="F414" s="149" t="s">
        <v>523</v>
      </c>
      <c r="G414" s="33"/>
      <c r="H414" s="33"/>
      <c r="I414" s="150"/>
      <c r="J414" s="33"/>
      <c r="K414" s="33"/>
      <c r="L414" s="34"/>
      <c r="M414" s="151"/>
      <c r="N414" s="152"/>
      <c r="O414" s="54"/>
      <c r="P414" s="54"/>
      <c r="Q414" s="54"/>
      <c r="R414" s="54"/>
      <c r="S414" s="54"/>
      <c r="T414" s="55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128</v>
      </c>
      <c r="AU414" s="18" t="s">
        <v>82</v>
      </c>
    </row>
    <row r="415" spans="2:51" s="13" customFormat="1" ht="11.25">
      <c r="B415" s="153"/>
      <c r="D415" s="148" t="s">
        <v>134</v>
      </c>
      <c r="E415" s="154" t="s">
        <v>3</v>
      </c>
      <c r="F415" s="155" t="s">
        <v>525</v>
      </c>
      <c r="H415" s="154" t="s">
        <v>3</v>
      </c>
      <c r="I415" s="156"/>
      <c r="L415" s="153"/>
      <c r="M415" s="157"/>
      <c r="N415" s="158"/>
      <c r="O415" s="158"/>
      <c r="P415" s="158"/>
      <c r="Q415" s="158"/>
      <c r="R415" s="158"/>
      <c r="S415" s="158"/>
      <c r="T415" s="159"/>
      <c r="AT415" s="154" t="s">
        <v>134</v>
      </c>
      <c r="AU415" s="154" t="s">
        <v>82</v>
      </c>
      <c r="AV415" s="13" t="s">
        <v>80</v>
      </c>
      <c r="AW415" s="13" t="s">
        <v>33</v>
      </c>
      <c r="AX415" s="13" t="s">
        <v>72</v>
      </c>
      <c r="AY415" s="154" t="s">
        <v>119</v>
      </c>
    </row>
    <row r="416" spans="2:51" s="14" customFormat="1" ht="11.25">
      <c r="B416" s="160"/>
      <c r="D416" s="148" t="s">
        <v>134</v>
      </c>
      <c r="E416" s="161" t="s">
        <v>3</v>
      </c>
      <c r="F416" s="162" t="s">
        <v>80</v>
      </c>
      <c r="H416" s="163">
        <v>1</v>
      </c>
      <c r="I416" s="164"/>
      <c r="L416" s="160"/>
      <c r="M416" s="165"/>
      <c r="N416" s="166"/>
      <c r="O416" s="166"/>
      <c r="P416" s="166"/>
      <c r="Q416" s="166"/>
      <c r="R416" s="166"/>
      <c r="S416" s="166"/>
      <c r="T416" s="167"/>
      <c r="AT416" s="161" t="s">
        <v>134</v>
      </c>
      <c r="AU416" s="161" t="s">
        <v>82</v>
      </c>
      <c r="AV416" s="14" t="s">
        <v>82</v>
      </c>
      <c r="AW416" s="14" t="s">
        <v>33</v>
      </c>
      <c r="AX416" s="14" t="s">
        <v>72</v>
      </c>
      <c r="AY416" s="161" t="s">
        <v>119</v>
      </c>
    </row>
    <row r="417" spans="2:51" s="15" customFormat="1" ht="11.25">
      <c r="B417" s="168"/>
      <c r="D417" s="148" t="s">
        <v>134</v>
      </c>
      <c r="E417" s="169" t="s">
        <v>3</v>
      </c>
      <c r="F417" s="170" t="s">
        <v>138</v>
      </c>
      <c r="H417" s="171">
        <v>1</v>
      </c>
      <c r="I417" s="172"/>
      <c r="L417" s="168"/>
      <c r="M417" s="173"/>
      <c r="N417" s="174"/>
      <c r="O417" s="174"/>
      <c r="P417" s="174"/>
      <c r="Q417" s="174"/>
      <c r="R417" s="174"/>
      <c r="S417" s="174"/>
      <c r="T417" s="175"/>
      <c r="AT417" s="169" t="s">
        <v>134</v>
      </c>
      <c r="AU417" s="169" t="s">
        <v>82</v>
      </c>
      <c r="AV417" s="15" t="s">
        <v>126</v>
      </c>
      <c r="AW417" s="15" t="s">
        <v>33</v>
      </c>
      <c r="AX417" s="15" t="s">
        <v>80</v>
      </c>
      <c r="AY417" s="169" t="s">
        <v>119</v>
      </c>
    </row>
    <row r="418" spans="2:63" s="12" customFormat="1" ht="22.9" customHeight="1">
      <c r="B418" s="121"/>
      <c r="D418" s="122" t="s">
        <v>71</v>
      </c>
      <c r="E418" s="132" t="s">
        <v>526</v>
      </c>
      <c r="F418" s="132" t="s">
        <v>527</v>
      </c>
      <c r="I418" s="124"/>
      <c r="J418" s="133">
        <f>BK418</f>
        <v>0</v>
      </c>
      <c r="L418" s="121"/>
      <c r="M418" s="126"/>
      <c r="N418" s="127"/>
      <c r="O418" s="127"/>
      <c r="P418" s="128">
        <f>SUM(P419:P420)</f>
        <v>0</v>
      </c>
      <c r="Q418" s="127"/>
      <c r="R418" s="128">
        <f>SUM(R419:R420)</f>
        <v>0</v>
      </c>
      <c r="S418" s="127"/>
      <c r="T418" s="129">
        <f>SUM(T419:T420)</f>
        <v>0</v>
      </c>
      <c r="AR418" s="122" t="s">
        <v>80</v>
      </c>
      <c r="AT418" s="130" t="s">
        <v>71</v>
      </c>
      <c r="AU418" s="130" t="s">
        <v>80</v>
      </c>
      <c r="AY418" s="122" t="s">
        <v>119</v>
      </c>
      <c r="BK418" s="131">
        <f>SUM(BK419:BK420)</f>
        <v>0</v>
      </c>
    </row>
    <row r="419" spans="1:65" s="2" customFormat="1" ht="14.45" customHeight="1">
      <c r="A419" s="33"/>
      <c r="B419" s="134"/>
      <c r="C419" s="135" t="s">
        <v>528</v>
      </c>
      <c r="D419" s="135" t="s">
        <v>121</v>
      </c>
      <c r="E419" s="136" t="s">
        <v>529</v>
      </c>
      <c r="F419" s="137" t="s">
        <v>530</v>
      </c>
      <c r="G419" s="138" t="s">
        <v>176</v>
      </c>
      <c r="H419" s="139">
        <v>938.102</v>
      </c>
      <c r="I419" s="140"/>
      <c r="J419" s="141">
        <f>ROUND(I419*H419,2)</f>
        <v>0</v>
      </c>
      <c r="K419" s="137" t="s">
        <v>125</v>
      </c>
      <c r="L419" s="34"/>
      <c r="M419" s="142" t="s">
        <v>3</v>
      </c>
      <c r="N419" s="143" t="s">
        <v>43</v>
      </c>
      <c r="O419" s="54"/>
      <c r="P419" s="144">
        <f>O419*H419</f>
        <v>0</v>
      </c>
      <c r="Q419" s="144">
        <v>0</v>
      </c>
      <c r="R419" s="144">
        <f>Q419*H419</f>
        <v>0</v>
      </c>
      <c r="S419" s="144">
        <v>0</v>
      </c>
      <c r="T419" s="145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46" t="s">
        <v>126</v>
      </c>
      <c r="AT419" s="146" t="s">
        <v>121</v>
      </c>
      <c r="AU419" s="146" t="s">
        <v>82</v>
      </c>
      <c r="AY419" s="18" t="s">
        <v>119</v>
      </c>
      <c r="BE419" s="147">
        <f>IF(N419="základní",J419,0)</f>
        <v>0</v>
      </c>
      <c r="BF419" s="147">
        <f>IF(N419="snížená",J419,0)</f>
        <v>0</v>
      </c>
      <c r="BG419" s="147">
        <f>IF(N419="zákl. přenesená",J419,0)</f>
        <v>0</v>
      </c>
      <c r="BH419" s="147">
        <f>IF(N419="sníž. přenesená",J419,0)</f>
        <v>0</v>
      </c>
      <c r="BI419" s="147">
        <f>IF(N419="nulová",J419,0)</f>
        <v>0</v>
      </c>
      <c r="BJ419" s="18" t="s">
        <v>80</v>
      </c>
      <c r="BK419" s="147">
        <f>ROUND(I419*H419,2)</f>
        <v>0</v>
      </c>
      <c r="BL419" s="18" t="s">
        <v>126</v>
      </c>
      <c r="BM419" s="146" t="s">
        <v>531</v>
      </c>
    </row>
    <row r="420" spans="1:47" s="2" customFormat="1" ht="19.5">
      <c r="A420" s="33"/>
      <c r="B420" s="34"/>
      <c r="C420" s="33"/>
      <c r="D420" s="148" t="s">
        <v>128</v>
      </c>
      <c r="E420" s="33"/>
      <c r="F420" s="149" t="s">
        <v>532</v>
      </c>
      <c r="G420" s="33"/>
      <c r="H420" s="33"/>
      <c r="I420" s="150"/>
      <c r="J420" s="33"/>
      <c r="K420" s="33"/>
      <c r="L420" s="34"/>
      <c r="M420" s="151"/>
      <c r="N420" s="152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128</v>
      </c>
      <c r="AU420" s="18" t="s">
        <v>82</v>
      </c>
    </row>
    <row r="421" spans="2:63" s="12" customFormat="1" ht="25.9" customHeight="1">
      <c r="B421" s="121"/>
      <c r="D421" s="122" t="s">
        <v>71</v>
      </c>
      <c r="E421" s="123" t="s">
        <v>533</v>
      </c>
      <c r="F421" s="123" t="s">
        <v>534</v>
      </c>
      <c r="I421" s="124"/>
      <c r="J421" s="125">
        <f>BK421</f>
        <v>0</v>
      </c>
      <c r="L421" s="121"/>
      <c r="M421" s="126"/>
      <c r="N421" s="127"/>
      <c r="O421" s="127"/>
      <c r="P421" s="128">
        <f>P422</f>
        <v>0</v>
      </c>
      <c r="Q421" s="127"/>
      <c r="R421" s="128">
        <f>R422</f>
        <v>5.2806134</v>
      </c>
      <c r="S421" s="127"/>
      <c r="T421" s="129">
        <f>T422</f>
        <v>0</v>
      </c>
      <c r="AR421" s="122" t="s">
        <v>82</v>
      </c>
      <c r="AT421" s="130" t="s">
        <v>71</v>
      </c>
      <c r="AU421" s="130" t="s">
        <v>72</v>
      </c>
      <c r="AY421" s="122" t="s">
        <v>119</v>
      </c>
      <c r="BK421" s="131">
        <f>BK422</f>
        <v>0</v>
      </c>
    </row>
    <row r="422" spans="2:63" s="12" customFormat="1" ht="22.9" customHeight="1">
      <c r="B422" s="121"/>
      <c r="D422" s="122" t="s">
        <v>71</v>
      </c>
      <c r="E422" s="132" t="s">
        <v>535</v>
      </c>
      <c r="F422" s="132" t="s">
        <v>536</v>
      </c>
      <c r="I422" s="124"/>
      <c r="J422" s="133">
        <f>BK422</f>
        <v>0</v>
      </c>
      <c r="L422" s="121"/>
      <c r="M422" s="126"/>
      <c r="N422" s="127"/>
      <c r="O422" s="127"/>
      <c r="P422" s="128">
        <f>SUM(P423:P463)</f>
        <v>0</v>
      </c>
      <c r="Q422" s="127"/>
      <c r="R422" s="128">
        <f>SUM(R423:R463)</f>
        <v>5.2806134</v>
      </c>
      <c r="S422" s="127"/>
      <c r="T422" s="129">
        <f>SUM(T423:T463)</f>
        <v>0</v>
      </c>
      <c r="AR422" s="122" t="s">
        <v>82</v>
      </c>
      <c r="AT422" s="130" t="s">
        <v>71</v>
      </c>
      <c r="AU422" s="130" t="s">
        <v>80</v>
      </c>
      <c r="AY422" s="122" t="s">
        <v>119</v>
      </c>
      <c r="BK422" s="131">
        <f>SUM(BK423:BK463)</f>
        <v>0</v>
      </c>
    </row>
    <row r="423" spans="1:65" s="2" customFormat="1" ht="24.2" customHeight="1">
      <c r="A423" s="33"/>
      <c r="B423" s="134"/>
      <c r="C423" s="135" t="s">
        <v>537</v>
      </c>
      <c r="D423" s="135" t="s">
        <v>121</v>
      </c>
      <c r="E423" s="136" t="s">
        <v>538</v>
      </c>
      <c r="F423" s="137" t="s">
        <v>539</v>
      </c>
      <c r="G423" s="138" t="s">
        <v>150</v>
      </c>
      <c r="H423" s="139">
        <v>207</v>
      </c>
      <c r="I423" s="140"/>
      <c r="J423" s="141">
        <f>ROUND(I423*H423,2)</f>
        <v>0</v>
      </c>
      <c r="K423" s="137" t="s">
        <v>125</v>
      </c>
      <c r="L423" s="34"/>
      <c r="M423" s="142" t="s">
        <v>3</v>
      </c>
      <c r="N423" s="143" t="s">
        <v>43</v>
      </c>
      <c r="O423" s="54"/>
      <c r="P423" s="144">
        <f>O423*H423</f>
        <v>0</v>
      </c>
      <c r="Q423" s="144">
        <v>0.006</v>
      </c>
      <c r="R423" s="144">
        <f>Q423*H423</f>
        <v>1.242</v>
      </c>
      <c r="S423" s="144">
        <v>0</v>
      </c>
      <c r="T423" s="145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46" t="s">
        <v>236</v>
      </c>
      <c r="AT423" s="146" t="s">
        <v>121</v>
      </c>
      <c r="AU423" s="146" t="s">
        <v>82</v>
      </c>
      <c r="AY423" s="18" t="s">
        <v>119</v>
      </c>
      <c r="BE423" s="147">
        <f>IF(N423="základní",J423,0)</f>
        <v>0</v>
      </c>
      <c r="BF423" s="147">
        <f>IF(N423="snížená",J423,0)</f>
        <v>0</v>
      </c>
      <c r="BG423" s="147">
        <f>IF(N423="zákl. přenesená",J423,0)</f>
        <v>0</v>
      </c>
      <c r="BH423" s="147">
        <f>IF(N423="sníž. přenesená",J423,0)</f>
        <v>0</v>
      </c>
      <c r="BI423" s="147">
        <f>IF(N423="nulová",J423,0)</f>
        <v>0</v>
      </c>
      <c r="BJ423" s="18" t="s">
        <v>80</v>
      </c>
      <c r="BK423" s="147">
        <f>ROUND(I423*H423,2)</f>
        <v>0</v>
      </c>
      <c r="BL423" s="18" t="s">
        <v>236</v>
      </c>
      <c r="BM423" s="146" t="s">
        <v>540</v>
      </c>
    </row>
    <row r="424" spans="1:47" s="2" customFormat="1" ht="19.5">
      <c r="A424" s="33"/>
      <c r="B424" s="34"/>
      <c r="C424" s="33"/>
      <c r="D424" s="148" t="s">
        <v>128</v>
      </c>
      <c r="E424" s="33"/>
      <c r="F424" s="149" t="s">
        <v>541</v>
      </c>
      <c r="G424" s="33"/>
      <c r="H424" s="33"/>
      <c r="I424" s="150"/>
      <c r="J424" s="33"/>
      <c r="K424" s="33"/>
      <c r="L424" s="34"/>
      <c r="M424" s="151"/>
      <c r="N424" s="152"/>
      <c r="O424" s="54"/>
      <c r="P424" s="54"/>
      <c r="Q424" s="54"/>
      <c r="R424" s="54"/>
      <c r="S424" s="54"/>
      <c r="T424" s="55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128</v>
      </c>
      <c r="AU424" s="18" t="s">
        <v>82</v>
      </c>
    </row>
    <row r="425" spans="2:51" s="13" customFormat="1" ht="11.25">
      <c r="B425" s="153"/>
      <c r="D425" s="148" t="s">
        <v>134</v>
      </c>
      <c r="E425" s="154" t="s">
        <v>3</v>
      </c>
      <c r="F425" s="155" t="s">
        <v>135</v>
      </c>
      <c r="H425" s="154" t="s">
        <v>3</v>
      </c>
      <c r="I425" s="156"/>
      <c r="L425" s="153"/>
      <c r="M425" s="157"/>
      <c r="N425" s="158"/>
      <c r="O425" s="158"/>
      <c r="P425" s="158"/>
      <c r="Q425" s="158"/>
      <c r="R425" s="158"/>
      <c r="S425" s="158"/>
      <c r="T425" s="159"/>
      <c r="AT425" s="154" t="s">
        <v>134</v>
      </c>
      <c r="AU425" s="154" t="s">
        <v>82</v>
      </c>
      <c r="AV425" s="13" t="s">
        <v>80</v>
      </c>
      <c r="AW425" s="13" t="s">
        <v>33</v>
      </c>
      <c r="AX425" s="13" t="s">
        <v>72</v>
      </c>
      <c r="AY425" s="154" t="s">
        <v>119</v>
      </c>
    </row>
    <row r="426" spans="2:51" s="13" customFormat="1" ht="11.25">
      <c r="B426" s="153"/>
      <c r="D426" s="148" t="s">
        <v>134</v>
      </c>
      <c r="E426" s="154" t="s">
        <v>3</v>
      </c>
      <c r="F426" s="155" t="s">
        <v>202</v>
      </c>
      <c r="H426" s="154" t="s">
        <v>3</v>
      </c>
      <c r="I426" s="156"/>
      <c r="L426" s="153"/>
      <c r="M426" s="157"/>
      <c r="N426" s="158"/>
      <c r="O426" s="158"/>
      <c r="P426" s="158"/>
      <c r="Q426" s="158"/>
      <c r="R426" s="158"/>
      <c r="S426" s="158"/>
      <c r="T426" s="159"/>
      <c r="AT426" s="154" t="s">
        <v>134</v>
      </c>
      <c r="AU426" s="154" t="s">
        <v>82</v>
      </c>
      <c r="AV426" s="13" t="s">
        <v>80</v>
      </c>
      <c r="AW426" s="13" t="s">
        <v>33</v>
      </c>
      <c r="AX426" s="13" t="s">
        <v>72</v>
      </c>
      <c r="AY426" s="154" t="s">
        <v>119</v>
      </c>
    </row>
    <row r="427" spans="2:51" s="14" customFormat="1" ht="11.25">
      <c r="B427" s="160"/>
      <c r="D427" s="148" t="s">
        <v>134</v>
      </c>
      <c r="E427" s="161" t="s">
        <v>3</v>
      </c>
      <c r="F427" s="162" t="s">
        <v>542</v>
      </c>
      <c r="H427" s="163">
        <v>207</v>
      </c>
      <c r="I427" s="164"/>
      <c r="L427" s="160"/>
      <c r="M427" s="165"/>
      <c r="N427" s="166"/>
      <c r="O427" s="166"/>
      <c r="P427" s="166"/>
      <c r="Q427" s="166"/>
      <c r="R427" s="166"/>
      <c r="S427" s="166"/>
      <c r="T427" s="167"/>
      <c r="AT427" s="161" t="s">
        <v>134</v>
      </c>
      <c r="AU427" s="161" t="s">
        <v>82</v>
      </c>
      <c r="AV427" s="14" t="s">
        <v>82</v>
      </c>
      <c r="AW427" s="14" t="s">
        <v>33</v>
      </c>
      <c r="AX427" s="14" t="s">
        <v>72</v>
      </c>
      <c r="AY427" s="161" t="s">
        <v>119</v>
      </c>
    </row>
    <row r="428" spans="2:51" s="15" customFormat="1" ht="11.25">
      <c r="B428" s="168"/>
      <c r="D428" s="148" t="s">
        <v>134</v>
      </c>
      <c r="E428" s="169" t="s">
        <v>3</v>
      </c>
      <c r="F428" s="170" t="s">
        <v>138</v>
      </c>
      <c r="H428" s="171">
        <v>207</v>
      </c>
      <c r="I428" s="172"/>
      <c r="L428" s="168"/>
      <c r="M428" s="173"/>
      <c r="N428" s="174"/>
      <c r="O428" s="174"/>
      <c r="P428" s="174"/>
      <c r="Q428" s="174"/>
      <c r="R428" s="174"/>
      <c r="S428" s="174"/>
      <c r="T428" s="175"/>
      <c r="AT428" s="169" t="s">
        <v>134</v>
      </c>
      <c r="AU428" s="169" t="s">
        <v>82</v>
      </c>
      <c r="AV428" s="15" t="s">
        <v>126</v>
      </c>
      <c r="AW428" s="15" t="s">
        <v>33</v>
      </c>
      <c r="AX428" s="15" t="s">
        <v>80</v>
      </c>
      <c r="AY428" s="169" t="s">
        <v>119</v>
      </c>
    </row>
    <row r="429" spans="1:65" s="2" customFormat="1" ht="24.2" customHeight="1">
      <c r="A429" s="33"/>
      <c r="B429" s="134"/>
      <c r="C429" s="135" t="s">
        <v>543</v>
      </c>
      <c r="D429" s="135" t="s">
        <v>121</v>
      </c>
      <c r="E429" s="136" t="s">
        <v>544</v>
      </c>
      <c r="F429" s="137" t="s">
        <v>545</v>
      </c>
      <c r="G429" s="138" t="s">
        <v>150</v>
      </c>
      <c r="H429" s="139">
        <v>318.756</v>
      </c>
      <c r="I429" s="140"/>
      <c r="J429" s="141">
        <f>ROUND(I429*H429,2)</f>
        <v>0</v>
      </c>
      <c r="K429" s="137" t="s">
        <v>125</v>
      </c>
      <c r="L429" s="34"/>
      <c r="M429" s="142" t="s">
        <v>3</v>
      </c>
      <c r="N429" s="143" t="s">
        <v>43</v>
      </c>
      <c r="O429" s="54"/>
      <c r="P429" s="144">
        <f>O429*H429</f>
        <v>0</v>
      </c>
      <c r="Q429" s="144">
        <v>0.00601</v>
      </c>
      <c r="R429" s="144">
        <f>Q429*H429</f>
        <v>1.9157235599999998</v>
      </c>
      <c r="S429" s="144">
        <v>0</v>
      </c>
      <c r="T429" s="145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46" t="s">
        <v>236</v>
      </c>
      <c r="AT429" s="146" t="s">
        <v>121</v>
      </c>
      <c r="AU429" s="146" t="s">
        <v>82</v>
      </c>
      <c r="AY429" s="18" t="s">
        <v>119</v>
      </c>
      <c r="BE429" s="147">
        <f>IF(N429="základní",J429,0)</f>
        <v>0</v>
      </c>
      <c r="BF429" s="147">
        <f>IF(N429="snížená",J429,0)</f>
        <v>0</v>
      </c>
      <c r="BG429" s="147">
        <f>IF(N429="zákl. přenesená",J429,0)</f>
        <v>0</v>
      </c>
      <c r="BH429" s="147">
        <f>IF(N429="sníž. přenesená",J429,0)</f>
        <v>0</v>
      </c>
      <c r="BI429" s="147">
        <f>IF(N429="nulová",J429,0)</f>
        <v>0</v>
      </c>
      <c r="BJ429" s="18" t="s">
        <v>80</v>
      </c>
      <c r="BK429" s="147">
        <f>ROUND(I429*H429,2)</f>
        <v>0</v>
      </c>
      <c r="BL429" s="18" t="s">
        <v>236</v>
      </c>
      <c r="BM429" s="146" t="s">
        <v>546</v>
      </c>
    </row>
    <row r="430" spans="1:47" s="2" customFormat="1" ht="19.5">
      <c r="A430" s="33"/>
      <c r="B430" s="34"/>
      <c r="C430" s="33"/>
      <c r="D430" s="148" t="s">
        <v>128</v>
      </c>
      <c r="E430" s="33"/>
      <c r="F430" s="149" t="s">
        <v>547</v>
      </c>
      <c r="G430" s="33"/>
      <c r="H430" s="33"/>
      <c r="I430" s="150"/>
      <c r="J430" s="33"/>
      <c r="K430" s="33"/>
      <c r="L430" s="34"/>
      <c r="M430" s="151"/>
      <c r="N430" s="152"/>
      <c r="O430" s="54"/>
      <c r="P430" s="54"/>
      <c r="Q430" s="54"/>
      <c r="R430" s="54"/>
      <c r="S430" s="54"/>
      <c r="T430" s="55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T430" s="18" t="s">
        <v>128</v>
      </c>
      <c r="AU430" s="18" t="s">
        <v>82</v>
      </c>
    </row>
    <row r="431" spans="2:51" s="13" customFormat="1" ht="11.25">
      <c r="B431" s="153"/>
      <c r="D431" s="148" t="s">
        <v>134</v>
      </c>
      <c r="E431" s="154" t="s">
        <v>3</v>
      </c>
      <c r="F431" s="155" t="s">
        <v>135</v>
      </c>
      <c r="H431" s="154" t="s">
        <v>3</v>
      </c>
      <c r="I431" s="156"/>
      <c r="L431" s="153"/>
      <c r="M431" s="157"/>
      <c r="N431" s="158"/>
      <c r="O431" s="158"/>
      <c r="P431" s="158"/>
      <c r="Q431" s="158"/>
      <c r="R431" s="158"/>
      <c r="S431" s="158"/>
      <c r="T431" s="159"/>
      <c r="AT431" s="154" t="s">
        <v>134</v>
      </c>
      <c r="AU431" s="154" t="s">
        <v>82</v>
      </c>
      <c r="AV431" s="13" t="s">
        <v>80</v>
      </c>
      <c r="AW431" s="13" t="s">
        <v>33</v>
      </c>
      <c r="AX431" s="13" t="s">
        <v>72</v>
      </c>
      <c r="AY431" s="154" t="s">
        <v>119</v>
      </c>
    </row>
    <row r="432" spans="2:51" s="13" customFormat="1" ht="11.25">
      <c r="B432" s="153"/>
      <c r="D432" s="148" t="s">
        <v>134</v>
      </c>
      <c r="E432" s="154" t="s">
        <v>3</v>
      </c>
      <c r="F432" s="155" t="s">
        <v>202</v>
      </c>
      <c r="H432" s="154" t="s">
        <v>3</v>
      </c>
      <c r="I432" s="156"/>
      <c r="L432" s="153"/>
      <c r="M432" s="157"/>
      <c r="N432" s="158"/>
      <c r="O432" s="158"/>
      <c r="P432" s="158"/>
      <c r="Q432" s="158"/>
      <c r="R432" s="158"/>
      <c r="S432" s="158"/>
      <c r="T432" s="159"/>
      <c r="AT432" s="154" t="s">
        <v>134</v>
      </c>
      <c r="AU432" s="154" t="s">
        <v>82</v>
      </c>
      <c r="AV432" s="13" t="s">
        <v>80</v>
      </c>
      <c r="AW432" s="13" t="s">
        <v>33</v>
      </c>
      <c r="AX432" s="13" t="s">
        <v>72</v>
      </c>
      <c r="AY432" s="154" t="s">
        <v>119</v>
      </c>
    </row>
    <row r="433" spans="2:51" s="14" customFormat="1" ht="11.25">
      <c r="B433" s="160"/>
      <c r="D433" s="148" t="s">
        <v>134</v>
      </c>
      <c r="E433" s="161" t="s">
        <v>3</v>
      </c>
      <c r="F433" s="162" t="s">
        <v>548</v>
      </c>
      <c r="H433" s="163">
        <v>315.06</v>
      </c>
      <c r="I433" s="164"/>
      <c r="L433" s="160"/>
      <c r="M433" s="165"/>
      <c r="N433" s="166"/>
      <c r="O433" s="166"/>
      <c r="P433" s="166"/>
      <c r="Q433" s="166"/>
      <c r="R433" s="166"/>
      <c r="S433" s="166"/>
      <c r="T433" s="167"/>
      <c r="AT433" s="161" t="s">
        <v>134</v>
      </c>
      <c r="AU433" s="161" t="s">
        <v>82</v>
      </c>
      <c r="AV433" s="14" t="s">
        <v>82</v>
      </c>
      <c r="AW433" s="14" t="s">
        <v>33</v>
      </c>
      <c r="AX433" s="14" t="s">
        <v>72</v>
      </c>
      <c r="AY433" s="161" t="s">
        <v>119</v>
      </c>
    </row>
    <row r="434" spans="2:51" s="14" customFormat="1" ht="11.25">
      <c r="B434" s="160"/>
      <c r="D434" s="148" t="s">
        <v>134</v>
      </c>
      <c r="E434" s="161" t="s">
        <v>3</v>
      </c>
      <c r="F434" s="162" t="s">
        <v>549</v>
      </c>
      <c r="H434" s="163">
        <v>3.696</v>
      </c>
      <c r="I434" s="164"/>
      <c r="L434" s="160"/>
      <c r="M434" s="165"/>
      <c r="N434" s="166"/>
      <c r="O434" s="166"/>
      <c r="P434" s="166"/>
      <c r="Q434" s="166"/>
      <c r="R434" s="166"/>
      <c r="S434" s="166"/>
      <c r="T434" s="167"/>
      <c r="AT434" s="161" t="s">
        <v>134</v>
      </c>
      <c r="AU434" s="161" t="s">
        <v>82</v>
      </c>
      <c r="AV434" s="14" t="s">
        <v>82</v>
      </c>
      <c r="AW434" s="14" t="s">
        <v>33</v>
      </c>
      <c r="AX434" s="14" t="s">
        <v>72</v>
      </c>
      <c r="AY434" s="161" t="s">
        <v>119</v>
      </c>
    </row>
    <row r="435" spans="2:51" s="15" customFormat="1" ht="11.25">
      <c r="B435" s="168"/>
      <c r="D435" s="148" t="s">
        <v>134</v>
      </c>
      <c r="E435" s="169" t="s">
        <v>3</v>
      </c>
      <c r="F435" s="170" t="s">
        <v>138</v>
      </c>
      <c r="H435" s="171">
        <v>318.756</v>
      </c>
      <c r="I435" s="172"/>
      <c r="L435" s="168"/>
      <c r="M435" s="173"/>
      <c r="N435" s="174"/>
      <c r="O435" s="174"/>
      <c r="P435" s="174"/>
      <c r="Q435" s="174"/>
      <c r="R435" s="174"/>
      <c r="S435" s="174"/>
      <c r="T435" s="175"/>
      <c r="AT435" s="169" t="s">
        <v>134</v>
      </c>
      <c r="AU435" s="169" t="s">
        <v>82</v>
      </c>
      <c r="AV435" s="15" t="s">
        <v>126</v>
      </c>
      <c r="AW435" s="15" t="s">
        <v>33</v>
      </c>
      <c r="AX435" s="15" t="s">
        <v>80</v>
      </c>
      <c r="AY435" s="169" t="s">
        <v>119</v>
      </c>
    </row>
    <row r="436" spans="1:65" s="2" customFormat="1" ht="14.45" customHeight="1">
      <c r="A436" s="33"/>
      <c r="B436" s="134"/>
      <c r="C436" s="135" t="s">
        <v>550</v>
      </c>
      <c r="D436" s="135" t="s">
        <v>121</v>
      </c>
      <c r="E436" s="136" t="s">
        <v>551</v>
      </c>
      <c r="F436" s="137" t="s">
        <v>552</v>
      </c>
      <c r="G436" s="138" t="s">
        <v>150</v>
      </c>
      <c r="H436" s="139">
        <v>265.63</v>
      </c>
      <c r="I436" s="140"/>
      <c r="J436" s="141">
        <f>ROUND(I436*H436,2)</f>
        <v>0</v>
      </c>
      <c r="K436" s="137" t="s">
        <v>125</v>
      </c>
      <c r="L436" s="34"/>
      <c r="M436" s="142" t="s">
        <v>3</v>
      </c>
      <c r="N436" s="143" t="s">
        <v>43</v>
      </c>
      <c r="O436" s="54"/>
      <c r="P436" s="144">
        <f>O436*H436</f>
        <v>0</v>
      </c>
      <c r="Q436" s="144">
        <v>0</v>
      </c>
      <c r="R436" s="144">
        <f>Q436*H436</f>
        <v>0</v>
      </c>
      <c r="S436" s="144">
        <v>0</v>
      </c>
      <c r="T436" s="145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46" t="s">
        <v>236</v>
      </c>
      <c r="AT436" s="146" t="s">
        <v>121</v>
      </c>
      <c r="AU436" s="146" t="s">
        <v>82</v>
      </c>
      <c r="AY436" s="18" t="s">
        <v>119</v>
      </c>
      <c r="BE436" s="147">
        <f>IF(N436="základní",J436,0)</f>
        <v>0</v>
      </c>
      <c r="BF436" s="147">
        <f>IF(N436="snížená",J436,0)</f>
        <v>0</v>
      </c>
      <c r="BG436" s="147">
        <f>IF(N436="zákl. přenesená",J436,0)</f>
        <v>0</v>
      </c>
      <c r="BH436" s="147">
        <f>IF(N436="sníž. přenesená",J436,0)</f>
        <v>0</v>
      </c>
      <c r="BI436" s="147">
        <f>IF(N436="nulová",J436,0)</f>
        <v>0</v>
      </c>
      <c r="BJ436" s="18" t="s">
        <v>80</v>
      </c>
      <c r="BK436" s="147">
        <f>ROUND(I436*H436,2)</f>
        <v>0</v>
      </c>
      <c r="BL436" s="18" t="s">
        <v>236</v>
      </c>
      <c r="BM436" s="146" t="s">
        <v>553</v>
      </c>
    </row>
    <row r="437" spans="1:47" s="2" customFormat="1" ht="11.25">
      <c r="A437" s="33"/>
      <c r="B437" s="34"/>
      <c r="C437" s="33"/>
      <c r="D437" s="148" t="s">
        <v>128</v>
      </c>
      <c r="E437" s="33"/>
      <c r="F437" s="149" t="s">
        <v>554</v>
      </c>
      <c r="G437" s="33"/>
      <c r="H437" s="33"/>
      <c r="I437" s="150"/>
      <c r="J437" s="33"/>
      <c r="K437" s="33"/>
      <c r="L437" s="34"/>
      <c r="M437" s="151"/>
      <c r="N437" s="152"/>
      <c r="O437" s="54"/>
      <c r="P437" s="54"/>
      <c r="Q437" s="54"/>
      <c r="R437" s="54"/>
      <c r="S437" s="54"/>
      <c r="T437" s="55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8" t="s">
        <v>128</v>
      </c>
      <c r="AU437" s="18" t="s">
        <v>82</v>
      </c>
    </row>
    <row r="438" spans="2:51" s="13" customFormat="1" ht="11.25">
      <c r="B438" s="153"/>
      <c r="D438" s="148" t="s">
        <v>134</v>
      </c>
      <c r="E438" s="154" t="s">
        <v>3</v>
      </c>
      <c r="F438" s="155" t="s">
        <v>135</v>
      </c>
      <c r="H438" s="154" t="s">
        <v>3</v>
      </c>
      <c r="I438" s="156"/>
      <c r="L438" s="153"/>
      <c r="M438" s="157"/>
      <c r="N438" s="158"/>
      <c r="O438" s="158"/>
      <c r="P438" s="158"/>
      <c r="Q438" s="158"/>
      <c r="R438" s="158"/>
      <c r="S438" s="158"/>
      <c r="T438" s="159"/>
      <c r="AT438" s="154" t="s">
        <v>134</v>
      </c>
      <c r="AU438" s="154" t="s">
        <v>82</v>
      </c>
      <c r="AV438" s="13" t="s">
        <v>80</v>
      </c>
      <c r="AW438" s="13" t="s">
        <v>33</v>
      </c>
      <c r="AX438" s="13" t="s">
        <v>72</v>
      </c>
      <c r="AY438" s="154" t="s">
        <v>119</v>
      </c>
    </row>
    <row r="439" spans="2:51" s="13" customFormat="1" ht="11.25">
      <c r="B439" s="153"/>
      <c r="D439" s="148" t="s">
        <v>134</v>
      </c>
      <c r="E439" s="154" t="s">
        <v>3</v>
      </c>
      <c r="F439" s="155" t="s">
        <v>202</v>
      </c>
      <c r="H439" s="154" t="s">
        <v>3</v>
      </c>
      <c r="I439" s="156"/>
      <c r="L439" s="153"/>
      <c r="M439" s="157"/>
      <c r="N439" s="158"/>
      <c r="O439" s="158"/>
      <c r="P439" s="158"/>
      <c r="Q439" s="158"/>
      <c r="R439" s="158"/>
      <c r="S439" s="158"/>
      <c r="T439" s="159"/>
      <c r="AT439" s="154" t="s">
        <v>134</v>
      </c>
      <c r="AU439" s="154" t="s">
        <v>82</v>
      </c>
      <c r="AV439" s="13" t="s">
        <v>80</v>
      </c>
      <c r="AW439" s="13" t="s">
        <v>33</v>
      </c>
      <c r="AX439" s="13" t="s">
        <v>72</v>
      </c>
      <c r="AY439" s="154" t="s">
        <v>119</v>
      </c>
    </row>
    <row r="440" spans="2:51" s="14" customFormat="1" ht="11.25">
      <c r="B440" s="160"/>
      <c r="D440" s="148" t="s">
        <v>134</v>
      </c>
      <c r="E440" s="161" t="s">
        <v>3</v>
      </c>
      <c r="F440" s="162" t="s">
        <v>555</v>
      </c>
      <c r="H440" s="163">
        <v>262.55</v>
      </c>
      <c r="I440" s="164"/>
      <c r="L440" s="160"/>
      <c r="M440" s="165"/>
      <c r="N440" s="166"/>
      <c r="O440" s="166"/>
      <c r="P440" s="166"/>
      <c r="Q440" s="166"/>
      <c r="R440" s="166"/>
      <c r="S440" s="166"/>
      <c r="T440" s="167"/>
      <c r="AT440" s="161" t="s">
        <v>134</v>
      </c>
      <c r="AU440" s="161" t="s">
        <v>82</v>
      </c>
      <c r="AV440" s="14" t="s">
        <v>82</v>
      </c>
      <c r="AW440" s="14" t="s">
        <v>33</v>
      </c>
      <c r="AX440" s="14" t="s">
        <v>72</v>
      </c>
      <c r="AY440" s="161" t="s">
        <v>119</v>
      </c>
    </row>
    <row r="441" spans="2:51" s="14" customFormat="1" ht="11.25">
      <c r="B441" s="160"/>
      <c r="D441" s="148" t="s">
        <v>134</v>
      </c>
      <c r="E441" s="161" t="s">
        <v>3</v>
      </c>
      <c r="F441" s="162" t="s">
        <v>556</v>
      </c>
      <c r="H441" s="163">
        <v>3.08</v>
      </c>
      <c r="I441" s="164"/>
      <c r="L441" s="160"/>
      <c r="M441" s="165"/>
      <c r="N441" s="166"/>
      <c r="O441" s="166"/>
      <c r="P441" s="166"/>
      <c r="Q441" s="166"/>
      <c r="R441" s="166"/>
      <c r="S441" s="166"/>
      <c r="T441" s="167"/>
      <c r="AT441" s="161" t="s">
        <v>134</v>
      </c>
      <c r="AU441" s="161" t="s">
        <v>82</v>
      </c>
      <c r="AV441" s="14" t="s">
        <v>82</v>
      </c>
      <c r="AW441" s="14" t="s">
        <v>33</v>
      </c>
      <c r="AX441" s="14" t="s">
        <v>72</v>
      </c>
      <c r="AY441" s="161" t="s">
        <v>119</v>
      </c>
    </row>
    <row r="442" spans="2:51" s="15" customFormat="1" ht="11.25">
      <c r="B442" s="168"/>
      <c r="D442" s="148" t="s">
        <v>134</v>
      </c>
      <c r="E442" s="169" t="s">
        <v>3</v>
      </c>
      <c r="F442" s="170" t="s">
        <v>138</v>
      </c>
      <c r="H442" s="171">
        <v>265.63</v>
      </c>
      <c r="I442" s="172"/>
      <c r="L442" s="168"/>
      <c r="M442" s="173"/>
      <c r="N442" s="174"/>
      <c r="O442" s="174"/>
      <c r="P442" s="174"/>
      <c r="Q442" s="174"/>
      <c r="R442" s="174"/>
      <c r="S442" s="174"/>
      <c r="T442" s="175"/>
      <c r="AT442" s="169" t="s">
        <v>134</v>
      </c>
      <c r="AU442" s="169" t="s">
        <v>82</v>
      </c>
      <c r="AV442" s="15" t="s">
        <v>126</v>
      </c>
      <c r="AW442" s="15" t="s">
        <v>33</v>
      </c>
      <c r="AX442" s="15" t="s">
        <v>80</v>
      </c>
      <c r="AY442" s="169" t="s">
        <v>119</v>
      </c>
    </row>
    <row r="443" spans="1:65" s="2" customFormat="1" ht="14.45" customHeight="1">
      <c r="A443" s="33"/>
      <c r="B443" s="134"/>
      <c r="C443" s="176" t="s">
        <v>557</v>
      </c>
      <c r="D443" s="176" t="s">
        <v>191</v>
      </c>
      <c r="E443" s="177" t="s">
        <v>558</v>
      </c>
      <c r="F443" s="178" t="s">
        <v>559</v>
      </c>
      <c r="G443" s="179" t="s">
        <v>150</v>
      </c>
      <c r="H443" s="180">
        <v>318.756</v>
      </c>
      <c r="I443" s="181"/>
      <c r="J443" s="182">
        <f>ROUND(I443*H443,2)</f>
        <v>0</v>
      </c>
      <c r="K443" s="178" t="s">
        <v>125</v>
      </c>
      <c r="L443" s="183"/>
      <c r="M443" s="184" t="s">
        <v>3</v>
      </c>
      <c r="N443" s="185" t="s">
        <v>43</v>
      </c>
      <c r="O443" s="54"/>
      <c r="P443" s="144">
        <f>O443*H443</f>
        <v>0</v>
      </c>
      <c r="Q443" s="144">
        <v>0.0003</v>
      </c>
      <c r="R443" s="144">
        <f>Q443*H443</f>
        <v>0.09562679999999998</v>
      </c>
      <c r="S443" s="144">
        <v>0</v>
      </c>
      <c r="T443" s="145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46" t="s">
        <v>348</v>
      </c>
      <c r="AT443" s="146" t="s">
        <v>191</v>
      </c>
      <c r="AU443" s="146" t="s">
        <v>82</v>
      </c>
      <c r="AY443" s="18" t="s">
        <v>119</v>
      </c>
      <c r="BE443" s="147">
        <f>IF(N443="základní",J443,0)</f>
        <v>0</v>
      </c>
      <c r="BF443" s="147">
        <f>IF(N443="snížená",J443,0)</f>
        <v>0</v>
      </c>
      <c r="BG443" s="147">
        <f>IF(N443="zákl. přenesená",J443,0)</f>
        <v>0</v>
      </c>
      <c r="BH443" s="147">
        <f>IF(N443="sníž. přenesená",J443,0)</f>
        <v>0</v>
      </c>
      <c r="BI443" s="147">
        <f>IF(N443="nulová",J443,0)</f>
        <v>0</v>
      </c>
      <c r="BJ443" s="18" t="s">
        <v>80</v>
      </c>
      <c r="BK443" s="147">
        <f>ROUND(I443*H443,2)</f>
        <v>0</v>
      </c>
      <c r="BL443" s="18" t="s">
        <v>236</v>
      </c>
      <c r="BM443" s="146" t="s">
        <v>560</v>
      </c>
    </row>
    <row r="444" spans="1:47" s="2" customFormat="1" ht="11.25">
      <c r="A444" s="33"/>
      <c r="B444" s="34"/>
      <c r="C444" s="33"/>
      <c r="D444" s="148" t="s">
        <v>128</v>
      </c>
      <c r="E444" s="33"/>
      <c r="F444" s="149" t="s">
        <v>559</v>
      </c>
      <c r="G444" s="33"/>
      <c r="H444" s="33"/>
      <c r="I444" s="150"/>
      <c r="J444" s="33"/>
      <c r="K444" s="33"/>
      <c r="L444" s="34"/>
      <c r="M444" s="151"/>
      <c r="N444" s="152"/>
      <c r="O444" s="54"/>
      <c r="P444" s="54"/>
      <c r="Q444" s="54"/>
      <c r="R444" s="54"/>
      <c r="S444" s="54"/>
      <c r="T444" s="55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8" t="s">
        <v>128</v>
      </c>
      <c r="AU444" s="18" t="s">
        <v>82</v>
      </c>
    </row>
    <row r="445" spans="2:51" s="13" customFormat="1" ht="11.25">
      <c r="B445" s="153"/>
      <c r="D445" s="148" t="s">
        <v>134</v>
      </c>
      <c r="E445" s="154" t="s">
        <v>3</v>
      </c>
      <c r="F445" s="155" t="s">
        <v>135</v>
      </c>
      <c r="H445" s="154" t="s">
        <v>3</v>
      </c>
      <c r="I445" s="156"/>
      <c r="L445" s="153"/>
      <c r="M445" s="157"/>
      <c r="N445" s="158"/>
      <c r="O445" s="158"/>
      <c r="P445" s="158"/>
      <c r="Q445" s="158"/>
      <c r="R445" s="158"/>
      <c r="S445" s="158"/>
      <c r="T445" s="159"/>
      <c r="AT445" s="154" t="s">
        <v>134</v>
      </c>
      <c r="AU445" s="154" t="s">
        <v>82</v>
      </c>
      <c r="AV445" s="13" t="s">
        <v>80</v>
      </c>
      <c r="AW445" s="13" t="s">
        <v>33</v>
      </c>
      <c r="AX445" s="13" t="s">
        <v>72</v>
      </c>
      <c r="AY445" s="154" t="s">
        <v>119</v>
      </c>
    </row>
    <row r="446" spans="2:51" s="13" customFormat="1" ht="11.25">
      <c r="B446" s="153"/>
      <c r="D446" s="148" t="s">
        <v>134</v>
      </c>
      <c r="E446" s="154" t="s">
        <v>3</v>
      </c>
      <c r="F446" s="155" t="s">
        <v>202</v>
      </c>
      <c r="H446" s="154" t="s">
        <v>3</v>
      </c>
      <c r="I446" s="156"/>
      <c r="L446" s="153"/>
      <c r="M446" s="157"/>
      <c r="N446" s="158"/>
      <c r="O446" s="158"/>
      <c r="P446" s="158"/>
      <c r="Q446" s="158"/>
      <c r="R446" s="158"/>
      <c r="S446" s="158"/>
      <c r="T446" s="159"/>
      <c r="AT446" s="154" t="s">
        <v>134</v>
      </c>
      <c r="AU446" s="154" t="s">
        <v>82</v>
      </c>
      <c r="AV446" s="13" t="s">
        <v>80</v>
      </c>
      <c r="AW446" s="13" t="s">
        <v>33</v>
      </c>
      <c r="AX446" s="13" t="s">
        <v>72</v>
      </c>
      <c r="AY446" s="154" t="s">
        <v>119</v>
      </c>
    </row>
    <row r="447" spans="2:51" s="14" customFormat="1" ht="11.25">
      <c r="B447" s="160"/>
      <c r="D447" s="148" t="s">
        <v>134</v>
      </c>
      <c r="E447" s="161" t="s">
        <v>3</v>
      </c>
      <c r="F447" s="162" t="s">
        <v>548</v>
      </c>
      <c r="H447" s="163">
        <v>315.06</v>
      </c>
      <c r="I447" s="164"/>
      <c r="L447" s="160"/>
      <c r="M447" s="165"/>
      <c r="N447" s="166"/>
      <c r="O447" s="166"/>
      <c r="P447" s="166"/>
      <c r="Q447" s="166"/>
      <c r="R447" s="166"/>
      <c r="S447" s="166"/>
      <c r="T447" s="167"/>
      <c r="AT447" s="161" t="s">
        <v>134</v>
      </c>
      <c r="AU447" s="161" t="s">
        <v>82</v>
      </c>
      <c r="AV447" s="14" t="s">
        <v>82</v>
      </c>
      <c r="AW447" s="14" t="s">
        <v>33</v>
      </c>
      <c r="AX447" s="14" t="s">
        <v>72</v>
      </c>
      <c r="AY447" s="161" t="s">
        <v>119</v>
      </c>
    </row>
    <row r="448" spans="2:51" s="14" customFormat="1" ht="11.25">
      <c r="B448" s="160"/>
      <c r="D448" s="148" t="s">
        <v>134</v>
      </c>
      <c r="E448" s="161" t="s">
        <v>3</v>
      </c>
      <c r="F448" s="162" t="s">
        <v>549</v>
      </c>
      <c r="H448" s="163">
        <v>3.696</v>
      </c>
      <c r="I448" s="164"/>
      <c r="L448" s="160"/>
      <c r="M448" s="165"/>
      <c r="N448" s="166"/>
      <c r="O448" s="166"/>
      <c r="P448" s="166"/>
      <c r="Q448" s="166"/>
      <c r="R448" s="166"/>
      <c r="S448" s="166"/>
      <c r="T448" s="167"/>
      <c r="AT448" s="161" t="s">
        <v>134</v>
      </c>
      <c r="AU448" s="161" t="s">
        <v>82</v>
      </c>
      <c r="AV448" s="14" t="s">
        <v>82</v>
      </c>
      <c r="AW448" s="14" t="s">
        <v>33</v>
      </c>
      <c r="AX448" s="14" t="s">
        <v>72</v>
      </c>
      <c r="AY448" s="161" t="s">
        <v>119</v>
      </c>
    </row>
    <row r="449" spans="2:51" s="15" customFormat="1" ht="11.25">
      <c r="B449" s="168"/>
      <c r="D449" s="148" t="s">
        <v>134</v>
      </c>
      <c r="E449" s="169" t="s">
        <v>3</v>
      </c>
      <c r="F449" s="170" t="s">
        <v>138</v>
      </c>
      <c r="H449" s="171">
        <v>318.756</v>
      </c>
      <c r="I449" s="172"/>
      <c r="L449" s="168"/>
      <c r="M449" s="173"/>
      <c r="N449" s="174"/>
      <c r="O449" s="174"/>
      <c r="P449" s="174"/>
      <c r="Q449" s="174"/>
      <c r="R449" s="174"/>
      <c r="S449" s="174"/>
      <c r="T449" s="175"/>
      <c r="AT449" s="169" t="s">
        <v>134</v>
      </c>
      <c r="AU449" s="169" t="s">
        <v>82</v>
      </c>
      <c r="AV449" s="15" t="s">
        <v>126</v>
      </c>
      <c r="AW449" s="15" t="s">
        <v>33</v>
      </c>
      <c r="AX449" s="15" t="s">
        <v>80</v>
      </c>
      <c r="AY449" s="169" t="s">
        <v>119</v>
      </c>
    </row>
    <row r="450" spans="1:65" s="2" customFormat="1" ht="14.45" customHeight="1">
      <c r="A450" s="33"/>
      <c r="B450" s="134"/>
      <c r="C450" s="135" t="s">
        <v>561</v>
      </c>
      <c r="D450" s="135" t="s">
        <v>121</v>
      </c>
      <c r="E450" s="136" t="s">
        <v>562</v>
      </c>
      <c r="F450" s="137" t="s">
        <v>563</v>
      </c>
      <c r="G450" s="138" t="s">
        <v>150</v>
      </c>
      <c r="H450" s="139">
        <v>181.7</v>
      </c>
      <c r="I450" s="140"/>
      <c r="J450" s="141">
        <f>ROUND(I450*H450,2)</f>
        <v>0</v>
      </c>
      <c r="K450" s="137" t="s">
        <v>125</v>
      </c>
      <c r="L450" s="34"/>
      <c r="M450" s="142" t="s">
        <v>3</v>
      </c>
      <c r="N450" s="143" t="s">
        <v>43</v>
      </c>
      <c r="O450" s="54"/>
      <c r="P450" s="144">
        <f>O450*H450</f>
        <v>0</v>
      </c>
      <c r="Q450" s="144">
        <v>0.00451</v>
      </c>
      <c r="R450" s="144">
        <f>Q450*H450</f>
        <v>0.819467</v>
      </c>
      <c r="S450" s="144">
        <v>0</v>
      </c>
      <c r="T450" s="145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46" t="s">
        <v>236</v>
      </c>
      <c r="AT450" s="146" t="s">
        <v>121</v>
      </c>
      <c r="AU450" s="146" t="s">
        <v>82</v>
      </c>
      <c r="AY450" s="18" t="s">
        <v>119</v>
      </c>
      <c r="BE450" s="147">
        <f>IF(N450="základní",J450,0)</f>
        <v>0</v>
      </c>
      <c r="BF450" s="147">
        <f>IF(N450="snížená",J450,0)</f>
        <v>0</v>
      </c>
      <c r="BG450" s="147">
        <f>IF(N450="zákl. přenesená",J450,0)</f>
        <v>0</v>
      </c>
      <c r="BH450" s="147">
        <f>IF(N450="sníž. přenesená",J450,0)</f>
        <v>0</v>
      </c>
      <c r="BI450" s="147">
        <f>IF(N450="nulová",J450,0)</f>
        <v>0</v>
      </c>
      <c r="BJ450" s="18" t="s">
        <v>80</v>
      </c>
      <c r="BK450" s="147">
        <f>ROUND(I450*H450,2)</f>
        <v>0</v>
      </c>
      <c r="BL450" s="18" t="s">
        <v>236</v>
      </c>
      <c r="BM450" s="146" t="s">
        <v>564</v>
      </c>
    </row>
    <row r="451" spans="1:47" s="2" customFormat="1" ht="11.25">
      <c r="A451" s="33"/>
      <c r="B451" s="34"/>
      <c r="C451" s="33"/>
      <c r="D451" s="148" t="s">
        <v>128</v>
      </c>
      <c r="E451" s="33"/>
      <c r="F451" s="149" t="s">
        <v>565</v>
      </c>
      <c r="G451" s="33"/>
      <c r="H451" s="33"/>
      <c r="I451" s="150"/>
      <c r="J451" s="33"/>
      <c r="K451" s="33"/>
      <c r="L451" s="34"/>
      <c r="M451" s="151"/>
      <c r="N451" s="152"/>
      <c r="O451" s="54"/>
      <c r="P451" s="54"/>
      <c r="Q451" s="54"/>
      <c r="R451" s="54"/>
      <c r="S451" s="54"/>
      <c r="T451" s="55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T451" s="18" t="s">
        <v>128</v>
      </c>
      <c r="AU451" s="18" t="s">
        <v>82</v>
      </c>
    </row>
    <row r="452" spans="2:51" s="13" customFormat="1" ht="11.25">
      <c r="B452" s="153"/>
      <c r="D452" s="148" t="s">
        <v>134</v>
      </c>
      <c r="E452" s="154" t="s">
        <v>3</v>
      </c>
      <c r="F452" s="155" t="s">
        <v>135</v>
      </c>
      <c r="H452" s="154" t="s">
        <v>3</v>
      </c>
      <c r="I452" s="156"/>
      <c r="L452" s="153"/>
      <c r="M452" s="157"/>
      <c r="N452" s="158"/>
      <c r="O452" s="158"/>
      <c r="P452" s="158"/>
      <c r="Q452" s="158"/>
      <c r="R452" s="158"/>
      <c r="S452" s="158"/>
      <c r="T452" s="159"/>
      <c r="AT452" s="154" t="s">
        <v>134</v>
      </c>
      <c r="AU452" s="154" t="s">
        <v>82</v>
      </c>
      <c r="AV452" s="13" t="s">
        <v>80</v>
      </c>
      <c r="AW452" s="13" t="s">
        <v>33</v>
      </c>
      <c r="AX452" s="13" t="s">
        <v>72</v>
      </c>
      <c r="AY452" s="154" t="s">
        <v>119</v>
      </c>
    </row>
    <row r="453" spans="2:51" s="13" customFormat="1" ht="11.25">
      <c r="B453" s="153"/>
      <c r="D453" s="148" t="s">
        <v>134</v>
      </c>
      <c r="E453" s="154" t="s">
        <v>3</v>
      </c>
      <c r="F453" s="155" t="s">
        <v>202</v>
      </c>
      <c r="H453" s="154" t="s">
        <v>3</v>
      </c>
      <c r="I453" s="156"/>
      <c r="L453" s="153"/>
      <c r="M453" s="157"/>
      <c r="N453" s="158"/>
      <c r="O453" s="158"/>
      <c r="P453" s="158"/>
      <c r="Q453" s="158"/>
      <c r="R453" s="158"/>
      <c r="S453" s="158"/>
      <c r="T453" s="159"/>
      <c r="AT453" s="154" t="s">
        <v>134</v>
      </c>
      <c r="AU453" s="154" t="s">
        <v>82</v>
      </c>
      <c r="AV453" s="13" t="s">
        <v>80</v>
      </c>
      <c r="AW453" s="13" t="s">
        <v>33</v>
      </c>
      <c r="AX453" s="13" t="s">
        <v>72</v>
      </c>
      <c r="AY453" s="154" t="s">
        <v>119</v>
      </c>
    </row>
    <row r="454" spans="2:51" s="14" customFormat="1" ht="11.25">
      <c r="B454" s="160"/>
      <c r="D454" s="148" t="s">
        <v>134</v>
      </c>
      <c r="E454" s="161" t="s">
        <v>3</v>
      </c>
      <c r="F454" s="162" t="s">
        <v>566</v>
      </c>
      <c r="H454" s="163">
        <v>181.7</v>
      </c>
      <c r="I454" s="164"/>
      <c r="L454" s="160"/>
      <c r="M454" s="165"/>
      <c r="N454" s="166"/>
      <c r="O454" s="166"/>
      <c r="P454" s="166"/>
      <c r="Q454" s="166"/>
      <c r="R454" s="166"/>
      <c r="S454" s="166"/>
      <c r="T454" s="167"/>
      <c r="AT454" s="161" t="s">
        <v>134</v>
      </c>
      <c r="AU454" s="161" t="s">
        <v>82</v>
      </c>
      <c r="AV454" s="14" t="s">
        <v>82</v>
      </c>
      <c r="AW454" s="14" t="s">
        <v>33</v>
      </c>
      <c r="AX454" s="14" t="s">
        <v>72</v>
      </c>
      <c r="AY454" s="161" t="s">
        <v>119</v>
      </c>
    </row>
    <row r="455" spans="2:51" s="15" customFormat="1" ht="11.25">
      <c r="B455" s="168"/>
      <c r="D455" s="148" t="s">
        <v>134</v>
      </c>
      <c r="E455" s="169" t="s">
        <v>3</v>
      </c>
      <c r="F455" s="170" t="s">
        <v>138</v>
      </c>
      <c r="H455" s="171">
        <v>181.7</v>
      </c>
      <c r="I455" s="172"/>
      <c r="L455" s="168"/>
      <c r="M455" s="173"/>
      <c r="N455" s="174"/>
      <c r="O455" s="174"/>
      <c r="P455" s="174"/>
      <c r="Q455" s="174"/>
      <c r="R455" s="174"/>
      <c r="S455" s="174"/>
      <c r="T455" s="175"/>
      <c r="AT455" s="169" t="s">
        <v>134</v>
      </c>
      <c r="AU455" s="169" t="s">
        <v>82</v>
      </c>
      <c r="AV455" s="15" t="s">
        <v>126</v>
      </c>
      <c r="AW455" s="15" t="s">
        <v>33</v>
      </c>
      <c r="AX455" s="15" t="s">
        <v>80</v>
      </c>
      <c r="AY455" s="169" t="s">
        <v>119</v>
      </c>
    </row>
    <row r="456" spans="1:65" s="2" customFormat="1" ht="14.45" customHeight="1">
      <c r="A456" s="33"/>
      <c r="B456" s="134"/>
      <c r="C456" s="135" t="s">
        <v>567</v>
      </c>
      <c r="D456" s="135" t="s">
        <v>121</v>
      </c>
      <c r="E456" s="136" t="s">
        <v>568</v>
      </c>
      <c r="F456" s="137" t="s">
        <v>569</v>
      </c>
      <c r="G456" s="138" t="s">
        <v>150</v>
      </c>
      <c r="H456" s="139">
        <v>267.804</v>
      </c>
      <c r="I456" s="140"/>
      <c r="J456" s="141">
        <f>ROUND(I456*H456,2)</f>
        <v>0</v>
      </c>
      <c r="K456" s="137" t="s">
        <v>125</v>
      </c>
      <c r="L456" s="34"/>
      <c r="M456" s="142" t="s">
        <v>3</v>
      </c>
      <c r="N456" s="143" t="s">
        <v>43</v>
      </c>
      <c r="O456" s="54"/>
      <c r="P456" s="144">
        <f>O456*H456</f>
        <v>0</v>
      </c>
      <c r="Q456" s="144">
        <v>0.00451</v>
      </c>
      <c r="R456" s="144">
        <f>Q456*H456</f>
        <v>1.2077960399999998</v>
      </c>
      <c r="S456" s="144">
        <v>0</v>
      </c>
      <c r="T456" s="145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46" t="s">
        <v>236</v>
      </c>
      <c r="AT456" s="146" t="s">
        <v>121</v>
      </c>
      <c r="AU456" s="146" t="s">
        <v>82</v>
      </c>
      <c r="AY456" s="18" t="s">
        <v>119</v>
      </c>
      <c r="BE456" s="147">
        <f>IF(N456="základní",J456,0)</f>
        <v>0</v>
      </c>
      <c r="BF456" s="147">
        <f>IF(N456="snížená",J456,0)</f>
        <v>0</v>
      </c>
      <c r="BG456" s="147">
        <f>IF(N456="zákl. přenesená",J456,0)</f>
        <v>0</v>
      </c>
      <c r="BH456" s="147">
        <f>IF(N456="sníž. přenesená",J456,0)</f>
        <v>0</v>
      </c>
      <c r="BI456" s="147">
        <f>IF(N456="nulová",J456,0)</f>
        <v>0</v>
      </c>
      <c r="BJ456" s="18" t="s">
        <v>80</v>
      </c>
      <c r="BK456" s="147">
        <f>ROUND(I456*H456,2)</f>
        <v>0</v>
      </c>
      <c r="BL456" s="18" t="s">
        <v>236</v>
      </c>
      <c r="BM456" s="146" t="s">
        <v>570</v>
      </c>
    </row>
    <row r="457" spans="1:47" s="2" customFormat="1" ht="11.25">
      <c r="A457" s="33"/>
      <c r="B457" s="34"/>
      <c r="C457" s="33"/>
      <c r="D457" s="148" t="s">
        <v>128</v>
      </c>
      <c r="E457" s="33"/>
      <c r="F457" s="149" t="s">
        <v>571</v>
      </c>
      <c r="G457" s="33"/>
      <c r="H457" s="33"/>
      <c r="I457" s="150"/>
      <c r="J457" s="33"/>
      <c r="K457" s="33"/>
      <c r="L457" s="34"/>
      <c r="M457" s="151"/>
      <c r="N457" s="152"/>
      <c r="O457" s="54"/>
      <c r="P457" s="54"/>
      <c r="Q457" s="54"/>
      <c r="R457" s="54"/>
      <c r="S457" s="54"/>
      <c r="T457" s="55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T457" s="18" t="s">
        <v>128</v>
      </c>
      <c r="AU457" s="18" t="s">
        <v>82</v>
      </c>
    </row>
    <row r="458" spans="2:51" s="13" customFormat="1" ht="11.25">
      <c r="B458" s="153"/>
      <c r="D458" s="148" t="s">
        <v>134</v>
      </c>
      <c r="E458" s="154" t="s">
        <v>3</v>
      </c>
      <c r="F458" s="155" t="s">
        <v>135</v>
      </c>
      <c r="H458" s="154" t="s">
        <v>3</v>
      </c>
      <c r="I458" s="156"/>
      <c r="L458" s="153"/>
      <c r="M458" s="157"/>
      <c r="N458" s="158"/>
      <c r="O458" s="158"/>
      <c r="P458" s="158"/>
      <c r="Q458" s="158"/>
      <c r="R458" s="158"/>
      <c r="S458" s="158"/>
      <c r="T458" s="159"/>
      <c r="AT458" s="154" t="s">
        <v>134</v>
      </c>
      <c r="AU458" s="154" t="s">
        <v>82</v>
      </c>
      <c r="AV458" s="13" t="s">
        <v>80</v>
      </c>
      <c r="AW458" s="13" t="s">
        <v>33</v>
      </c>
      <c r="AX458" s="13" t="s">
        <v>72</v>
      </c>
      <c r="AY458" s="154" t="s">
        <v>119</v>
      </c>
    </row>
    <row r="459" spans="2:51" s="13" customFormat="1" ht="11.25">
      <c r="B459" s="153"/>
      <c r="D459" s="148" t="s">
        <v>134</v>
      </c>
      <c r="E459" s="154" t="s">
        <v>3</v>
      </c>
      <c r="F459" s="155" t="s">
        <v>202</v>
      </c>
      <c r="H459" s="154" t="s">
        <v>3</v>
      </c>
      <c r="I459" s="156"/>
      <c r="L459" s="153"/>
      <c r="M459" s="157"/>
      <c r="N459" s="158"/>
      <c r="O459" s="158"/>
      <c r="P459" s="158"/>
      <c r="Q459" s="158"/>
      <c r="R459" s="158"/>
      <c r="S459" s="158"/>
      <c r="T459" s="159"/>
      <c r="AT459" s="154" t="s">
        <v>134</v>
      </c>
      <c r="AU459" s="154" t="s">
        <v>82</v>
      </c>
      <c r="AV459" s="13" t="s">
        <v>80</v>
      </c>
      <c r="AW459" s="13" t="s">
        <v>33</v>
      </c>
      <c r="AX459" s="13" t="s">
        <v>72</v>
      </c>
      <c r="AY459" s="154" t="s">
        <v>119</v>
      </c>
    </row>
    <row r="460" spans="2:51" s="14" customFormat="1" ht="11.25">
      <c r="B460" s="160"/>
      <c r="D460" s="148" t="s">
        <v>134</v>
      </c>
      <c r="E460" s="161" t="s">
        <v>3</v>
      </c>
      <c r="F460" s="162" t="s">
        <v>572</v>
      </c>
      <c r="H460" s="163">
        <v>267.804</v>
      </c>
      <c r="I460" s="164"/>
      <c r="L460" s="160"/>
      <c r="M460" s="165"/>
      <c r="N460" s="166"/>
      <c r="O460" s="166"/>
      <c r="P460" s="166"/>
      <c r="Q460" s="166"/>
      <c r="R460" s="166"/>
      <c r="S460" s="166"/>
      <c r="T460" s="167"/>
      <c r="AT460" s="161" t="s">
        <v>134</v>
      </c>
      <c r="AU460" s="161" t="s">
        <v>82</v>
      </c>
      <c r="AV460" s="14" t="s">
        <v>82</v>
      </c>
      <c r="AW460" s="14" t="s">
        <v>33</v>
      </c>
      <c r="AX460" s="14" t="s">
        <v>72</v>
      </c>
      <c r="AY460" s="161" t="s">
        <v>119</v>
      </c>
    </row>
    <row r="461" spans="2:51" s="15" customFormat="1" ht="11.25">
      <c r="B461" s="168"/>
      <c r="D461" s="148" t="s">
        <v>134</v>
      </c>
      <c r="E461" s="169" t="s">
        <v>3</v>
      </c>
      <c r="F461" s="170" t="s">
        <v>138</v>
      </c>
      <c r="H461" s="171">
        <v>267.804</v>
      </c>
      <c r="I461" s="172"/>
      <c r="L461" s="168"/>
      <c r="M461" s="173"/>
      <c r="N461" s="174"/>
      <c r="O461" s="174"/>
      <c r="P461" s="174"/>
      <c r="Q461" s="174"/>
      <c r="R461" s="174"/>
      <c r="S461" s="174"/>
      <c r="T461" s="175"/>
      <c r="AT461" s="169" t="s">
        <v>134</v>
      </c>
      <c r="AU461" s="169" t="s">
        <v>82</v>
      </c>
      <c r="AV461" s="15" t="s">
        <v>126</v>
      </c>
      <c r="AW461" s="15" t="s">
        <v>33</v>
      </c>
      <c r="AX461" s="15" t="s">
        <v>80</v>
      </c>
      <c r="AY461" s="169" t="s">
        <v>119</v>
      </c>
    </row>
    <row r="462" spans="1:65" s="2" customFormat="1" ht="14.45" customHeight="1">
      <c r="A462" s="33"/>
      <c r="B462" s="134"/>
      <c r="C462" s="135" t="s">
        <v>573</v>
      </c>
      <c r="D462" s="135" t="s">
        <v>121</v>
      </c>
      <c r="E462" s="136" t="s">
        <v>574</v>
      </c>
      <c r="F462" s="137" t="s">
        <v>575</v>
      </c>
      <c r="G462" s="138" t="s">
        <v>176</v>
      </c>
      <c r="H462" s="139">
        <v>5.281</v>
      </c>
      <c r="I462" s="140"/>
      <c r="J462" s="141">
        <f>ROUND(I462*H462,2)</f>
        <v>0</v>
      </c>
      <c r="K462" s="137" t="s">
        <v>125</v>
      </c>
      <c r="L462" s="34"/>
      <c r="M462" s="142" t="s">
        <v>3</v>
      </c>
      <c r="N462" s="143" t="s">
        <v>43</v>
      </c>
      <c r="O462" s="54"/>
      <c r="P462" s="144">
        <f>O462*H462</f>
        <v>0</v>
      </c>
      <c r="Q462" s="144">
        <v>0</v>
      </c>
      <c r="R462" s="144">
        <f>Q462*H462</f>
        <v>0</v>
      </c>
      <c r="S462" s="144">
        <v>0</v>
      </c>
      <c r="T462" s="145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46" t="s">
        <v>236</v>
      </c>
      <c r="AT462" s="146" t="s">
        <v>121</v>
      </c>
      <c r="AU462" s="146" t="s">
        <v>82</v>
      </c>
      <c r="AY462" s="18" t="s">
        <v>119</v>
      </c>
      <c r="BE462" s="147">
        <f>IF(N462="základní",J462,0)</f>
        <v>0</v>
      </c>
      <c r="BF462" s="147">
        <f>IF(N462="snížená",J462,0)</f>
        <v>0</v>
      </c>
      <c r="BG462" s="147">
        <f>IF(N462="zákl. přenesená",J462,0)</f>
        <v>0</v>
      </c>
      <c r="BH462" s="147">
        <f>IF(N462="sníž. přenesená",J462,0)</f>
        <v>0</v>
      </c>
      <c r="BI462" s="147">
        <f>IF(N462="nulová",J462,0)</f>
        <v>0</v>
      </c>
      <c r="BJ462" s="18" t="s">
        <v>80</v>
      </c>
      <c r="BK462" s="147">
        <f>ROUND(I462*H462,2)</f>
        <v>0</v>
      </c>
      <c r="BL462" s="18" t="s">
        <v>236</v>
      </c>
      <c r="BM462" s="146" t="s">
        <v>576</v>
      </c>
    </row>
    <row r="463" spans="1:47" s="2" customFormat="1" ht="19.5">
      <c r="A463" s="33"/>
      <c r="B463" s="34"/>
      <c r="C463" s="33"/>
      <c r="D463" s="148" t="s">
        <v>128</v>
      </c>
      <c r="E463" s="33"/>
      <c r="F463" s="149" t="s">
        <v>577</v>
      </c>
      <c r="G463" s="33"/>
      <c r="H463" s="33"/>
      <c r="I463" s="150"/>
      <c r="J463" s="33"/>
      <c r="K463" s="33"/>
      <c r="L463" s="34"/>
      <c r="M463" s="151"/>
      <c r="N463" s="152"/>
      <c r="O463" s="54"/>
      <c r="P463" s="54"/>
      <c r="Q463" s="54"/>
      <c r="R463" s="54"/>
      <c r="S463" s="54"/>
      <c r="T463" s="55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128</v>
      </c>
      <c r="AU463" s="18" t="s">
        <v>82</v>
      </c>
    </row>
    <row r="464" spans="2:63" s="12" customFormat="1" ht="25.9" customHeight="1">
      <c r="B464" s="121"/>
      <c r="D464" s="122" t="s">
        <v>71</v>
      </c>
      <c r="E464" s="123" t="s">
        <v>578</v>
      </c>
      <c r="F464" s="123" t="s">
        <v>579</v>
      </c>
      <c r="I464" s="124"/>
      <c r="J464" s="125">
        <f>BK464</f>
        <v>0</v>
      </c>
      <c r="L464" s="121"/>
      <c r="M464" s="126"/>
      <c r="N464" s="127"/>
      <c r="O464" s="127"/>
      <c r="P464" s="128">
        <f>P465+P481+P487</f>
        <v>0</v>
      </c>
      <c r="Q464" s="127"/>
      <c r="R464" s="128">
        <f>R465+R481+R487</f>
        <v>0</v>
      </c>
      <c r="S464" s="127"/>
      <c r="T464" s="129">
        <f>T465+T481+T487</f>
        <v>0</v>
      </c>
      <c r="AR464" s="122" t="s">
        <v>155</v>
      </c>
      <c r="AT464" s="130" t="s">
        <v>71</v>
      </c>
      <c r="AU464" s="130" t="s">
        <v>72</v>
      </c>
      <c r="AY464" s="122" t="s">
        <v>119</v>
      </c>
      <c r="BK464" s="131">
        <f>BK465+BK481+BK487</f>
        <v>0</v>
      </c>
    </row>
    <row r="465" spans="2:63" s="12" customFormat="1" ht="22.9" customHeight="1">
      <c r="B465" s="121"/>
      <c r="D465" s="122" t="s">
        <v>71</v>
      </c>
      <c r="E465" s="132" t="s">
        <v>580</v>
      </c>
      <c r="F465" s="132" t="s">
        <v>581</v>
      </c>
      <c r="I465" s="124"/>
      <c r="J465" s="133">
        <f>BK465</f>
        <v>0</v>
      </c>
      <c r="L465" s="121"/>
      <c r="M465" s="126"/>
      <c r="N465" s="127"/>
      <c r="O465" s="127"/>
      <c r="P465" s="128">
        <f>SUM(P466:P480)</f>
        <v>0</v>
      </c>
      <c r="Q465" s="127"/>
      <c r="R465" s="128">
        <f>SUM(R466:R480)</f>
        <v>0</v>
      </c>
      <c r="S465" s="127"/>
      <c r="T465" s="129">
        <f>SUM(T466:T480)</f>
        <v>0</v>
      </c>
      <c r="AR465" s="122" t="s">
        <v>155</v>
      </c>
      <c r="AT465" s="130" t="s">
        <v>71</v>
      </c>
      <c r="AU465" s="130" t="s">
        <v>80</v>
      </c>
      <c r="AY465" s="122" t="s">
        <v>119</v>
      </c>
      <c r="BK465" s="131">
        <f>SUM(BK466:BK480)</f>
        <v>0</v>
      </c>
    </row>
    <row r="466" spans="1:65" s="2" customFormat="1" ht="14.45" customHeight="1">
      <c r="A466" s="33"/>
      <c r="B466" s="134"/>
      <c r="C466" s="135" t="s">
        <v>582</v>
      </c>
      <c r="D466" s="135" t="s">
        <v>121</v>
      </c>
      <c r="E466" s="136" t="s">
        <v>583</v>
      </c>
      <c r="F466" s="137" t="s">
        <v>584</v>
      </c>
      <c r="G466" s="138" t="s">
        <v>468</v>
      </c>
      <c r="H466" s="139">
        <v>1</v>
      </c>
      <c r="I466" s="140"/>
      <c r="J466" s="141">
        <f>ROUND(I466*H466,2)</f>
        <v>0</v>
      </c>
      <c r="K466" s="137" t="s">
        <v>125</v>
      </c>
      <c r="L466" s="34"/>
      <c r="M466" s="142" t="s">
        <v>3</v>
      </c>
      <c r="N466" s="143" t="s">
        <v>43</v>
      </c>
      <c r="O466" s="54"/>
      <c r="P466" s="144">
        <f>O466*H466</f>
        <v>0</v>
      </c>
      <c r="Q466" s="144">
        <v>0</v>
      </c>
      <c r="R466" s="144">
        <f>Q466*H466</f>
        <v>0</v>
      </c>
      <c r="S466" s="144">
        <v>0</v>
      </c>
      <c r="T466" s="145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46" t="s">
        <v>585</v>
      </c>
      <c r="AT466" s="146" t="s">
        <v>121</v>
      </c>
      <c r="AU466" s="146" t="s">
        <v>82</v>
      </c>
      <c r="AY466" s="18" t="s">
        <v>119</v>
      </c>
      <c r="BE466" s="147">
        <f>IF(N466="základní",J466,0)</f>
        <v>0</v>
      </c>
      <c r="BF466" s="147">
        <f>IF(N466="snížená",J466,0)</f>
        <v>0</v>
      </c>
      <c r="BG466" s="147">
        <f>IF(N466="zákl. přenesená",J466,0)</f>
        <v>0</v>
      </c>
      <c r="BH466" s="147">
        <f>IF(N466="sníž. přenesená",J466,0)</f>
        <v>0</v>
      </c>
      <c r="BI466" s="147">
        <f>IF(N466="nulová",J466,0)</f>
        <v>0</v>
      </c>
      <c r="BJ466" s="18" t="s">
        <v>80</v>
      </c>
      <c r="BK466" s="147">
        <f>ROUND(I466*H466,2)</f>
        <v>0</v>
      </c>
      <c r="BL466" s="18" t="s">
        <v>585</v>
      </c>
      <c r="BM466" s="146" t="s">
        <v>586</v>
      </c>
    </row>
    <row r="467" spans="1:47" s="2" customFormat="1" ht="11.25">
      <c r="A467" s="33"/>
      <c r="B467" s="34"/>
      <c r="C467" s="33"/>
      <c r="D467" s="148" t="s">
        <v>128</v>
      </c>
      <c r="E467" s="33"/>
      <c r="F467" s="149" t="s">
        <v>584</v>
      </c>
      <c r="G467" s="33"/>
      <c r="H467" s="33"/>
      <c r="I467" s="150"/>
      <c r="J467" s="33"/>
      <c r="K467" s="33"/>
      <c r="L467" s="34"/>
      <c r="M467" s="151"/>
      <c r="N467" s="152"/>
      <c r="O467" s="54"/>
      <c r="P467" s="54"/>
      <c r="Q467" s="54"/>
      <c r="R467" s="54"/>
      <c r="S467" s="54"/>
      <c r="T467" s="55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T467" s="18" t="s">
        <v>128</v>
      </c>
      <c r="AU467" s="18" t="s">
        <v>82</v>
      </c>
    </row>
    <row r="468" spans="2:51" s="13" customFormat="1" ht="11.25">
      <c r="B468" s="153"/>
      <c r="D468" s="148" t="s">
        <v>134</v>
      </c>
      <c r="E468" s="154" t="s">
        <v>3</v>
      </c>
      <c r="F468" s="155" t="s">
        <v>587</v>
      </c>
      <c r="H468" s="154" t="s">
        <v>3</v>
      </c>
      <c r="I468" s="156"/>
      <c r="L468" s="153"/>
      <c r="M468" s="157"/>
      <c r="N468" s="158"/>
      <c r="O468" s="158"/>
      <c r="P468" s="158"/>
      <c r="Q468" s="158"/>
      <c r="R468" s="158"/>
      <c r="S468" s="158"/>
      <c r="T468" s="159"/>
      <c r="AT468" s="154" t="s">
        <v>134</v>
      </c>
      <c r="AU468" s="154" t="s">
        <v>82</v>
      </c>
      <c r="AV468" s="13" t="s">
        <v>80</v>
      </c>
      <c r="AW468" s="13" t="s">
        <v>33</v>
      </c>
      <c r="AX468" s="13" t="s">
        <v>72</v>
      </c>
      <c r="AY468" s="154" t="s">
        <v>119</v>
      </c>
    </row>
    <row r="469" spans="2:51" s="13" customFormat="1" ht="11.25">
      <c r="B469" s="153"/>
      <c r="D469" s="148" t="s">
        <v>134</v>
      </c>
      <c r="E469" s="154" t="s">
        <v>3</v>
      </c>
      <c r="F469" s="155" t="s">
        <v>588</v>
      </c>
      <c r="H469" s="154" t="s">
        <v>3</v>
      </c>
      <c r="I469" s="156"/>
      <c r="L469" s="153"/>
      <c r="M469" s="157"/>
      <c r="N469" s="158"/>
      <c r="O469" s="158"/>
      <c r="P469" s="158"/>
      <c r="Q469" s="158"/>
      <c r="R469" s="158"/>
      <c r="S469" s="158"/>
      <c r="T469" s="159"/>
      <c r="AT469" s="154" t="s">
        <v>134</v>
      </c>
      <c r="AU469" s="154" t="s">
        <v>82</v>
      </c>
      <c r="AV469" s="13" t="s">
        <v>80</v>
      </c>
      <c r="AW469" s="13" t="s">
        <v>33</v>
      </c>
      <c r="AX469" s="13" t="s">
        <v>72</v>
      </c>
      <c r="AY469" s="154" t="s">
        <v>119</v>
      </c>
    </row>
    <row r="470" spans="2:51" s="14" customFormat="1" ht="11.25">
      <c r="B470" s="160"/>
      <c r="D470" s="148" t="s">
        <v>134</v>
      </c>
      <c r="E470" s="161" t="s">
        <v>3</v>
      </c>
      <c r="F470" s="162" t="s">
        <v>80</v>
      </c>
      <c r="H470" s="163">
        <v>1</v>
      </c>
      <c r="I470" s="164"/>
      <c r="L470" s="160"/>
      <c r="M470" s="165"/>
      <c r="N470" s="166"/>
      <c r="O470" s="166"/>
      <c r="P470" s="166"/>
      <c r="Q470" s="166"/>
      <c r="R470" s="166"/>
      <c r="S470" s="166"/>
      <c r="T470" s="167"/>
      <c r="AT470" s="161" t="s">
        <v>134</v>
      </c>
      <c r="AU470" s="161" t="s">
        <v>82</v>
      </c>
      <c r="AV470" s="14" t="s">
        <v>82</v>
      </c>
      <c r="AW470" s="14" t="s">
        <v>33</v>
      </c>
      <c r="AX470" s="14" t="s">
        <v>72</v>
      </c>
      <c r="AY470" s="161" t="s">
        <v>119</v>
      </c>
    </row>
    <row r="471" spans="2:51" s="15" customFormat="1" ht="11.25">
      <c r="B471" s="168"/>
      <c r="D471" s="148" t="s">
        <v>134</v>
      </c>
      <c r="E471" s="169" t="s">
        <v>3</v>
      </c>
      <c r="F471" s="170" t="s">
        <v>138</v>
      </c>
      <c r="H471" s="171">
        <v>1</v>
      </c>
      <c r="I471" s="172"/>
      <c r="L471" s="168"/>
      <c r="M471" s="173"/>
      <c r="N471" s="174"/>
      <c r="O471" s="174"/>
      <c r="P471" s="174"/>
      <c r="Q471" s="174"/>
      <c r="R471" s="174"/>
      <c r="S471" s="174"/>
      <c r="T471" s="175"/>
      <c r="AT471" s="169" t="s">
        <v>134</v>
      </c>
      <c r="AU471" s="169" t="s">
        <v>82</v>
      </c>
      <c r="AV471" s="15" t="s">
        <v>126</v>
      </c>
      <c r="AW471" s="15" t="s">
        <v>33</v>
      </c>
      <c r="AX471" s="15" t="s">
        <v>80</v>
      </c>
      <c r="AY471" s="169" t="s">
        <v>119</v>
      </c>
    </row>
    <row r="472" spans="1:65" s="2" customFormat="1" ht="14.45" customHeight="1">
      <c r="A472" s="33"/>
      <c r="B472" s="134"/>
      <c r="C472" s="135" t="s">
        <v>589</v>
      </c>
      <c r="D472" s="135" t="s">
        <v>121</v>
      </c>
      <c r="E472" s="136" t="s">
        <v>590</v>
      </c>
      <c r="F472" s="137" t="s">
        <v>591</v>
      </c>
      <c r="G472" s="138" t="s">
        <v>468</v>
      </c>
      <c r="H472" s="139">
        <v>1</v>
      </c>
      <c r="I472" s="140"/>
      <c r="J472" s="141">
        <f>ROUND(I472*H472,2)</f>
        <v>0</v>
      </c>
      <c r="K472" s="137" t="s">
        <v>125</v>
      </c>
      <c r="L472" s="34"/>
      <c r="M472" s="142" t="s">
        <v>3</v>
      </c>
      <c r="N472" s="143" t="s">
        <v>43</v>
      </c>
      <c r="O472" s="54"/>
      <c r="P472" s="144">
        <f>O472*H472</f>
        <v>0</v>
      </c>
      <c r="Q472" s="144">
        <v>0</v>
      </c>
      <c r="R472" s="144">
        <f>Q472*H472</f>
        <v>0</v>
      </c>
      <c r="S472" s="144">
        <v>0</v>
      </c>
      <c r="T472" s="145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46" t="s">
        <v>585</v>
      </c>
      <c r="AT472" s="146" t="s">
        <v>121</v>
      </c>
      <c r="AU472" s="146" t="s">
        <v>82</v>
      </c>
      <c r="AY472" s="18" t="s">
        <v>119</v>
      </c>
      <c r="BE472" s="147">
        <f>IF(N472="základní",J472,0)</f>
        <v>0</v>
      </c>
      <c r="BF472" s="147">
        <f>IF(N472="snížená",J472,0)</f>
        <v>0</v>
      </c>
      <c r="BG472" s="147">
        <f>IF(N472="zákl. přenesená",J472,0)</f>
        <v>0</v>
      </c>
      <c r="BH472" s="147">
        <f>IF(N472="sníž. přenesená",J472,0)</f>
        <v>0</v>
      </c>
      <c r="BI472" s="147">
        <f>IF(N472="nulová",J472,0)</f>
        <v>0</v>
      </c>
      <c r="BJ472" s="18" t="s">
        <v>80</v>
      </c>
      <c r="BK472" s="147">
        <f>ROUND(I472*H472,2)</f>
        <v>0</v>
      </c>
      <c r="BL472" s="18" t="s">
        <v>585</v>
      </c>
      <c r="BM472" s="146" t="s">
        <v>592</v>
      </c>
    </row>
    <row r="473" spans="1:47" s="2" customFormat="1" ht="11.25">
      <c r="A473" s="33"/>
      <c r="B473" s="34"/>
      <c r="C473" s="33"/>
      <c r="D473" s="148" t="s">
        <v>128</v>
      </c>
      <c r="E473" s="33"/>
      <c r="F473" s="149" t="s">
        <v>591</v>
      </c>
      <c r="G473" s="33"/>
      <c r="H473" s="33"/>
      <c r="I473" s="150"/>
      <c r="J473" s="33"/>
      <c r="K473" s="33"/>
      <c r="L473" s="34"/>
      <c r="M473" s="151"/>
      <c r="N473" s="152"/>
      <c r="O473" s="54"/>
      <c r="P473" s="54"/>
      <c r="Q473" s="54"/>
      <c r="R473" s="54"/>
      <c r="S473" s="54"/>
      <c r="T473" s="55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T473" s="18" t="s">
        <v>128</v>
      </c>
      <c r="AU473" s="18" t="s">
        <v>82</v>
      </c>
    </row>
    <row r="474" spans="1:65" s="2" customFormat="1" ht="14.45" customHeight="1">
      <c r="A474" s="33"/>
      <c r="B474" s="134"/>
      <c r="C474" s="135" t="s">
        <v>593</v>
      </c>
      <c r="D474" s="135" t="s">
        <v>121</v>
      </c>
      <c r="E474" s="136" t="s">
        <v>594</v>
      </c>
      <c r="F474" s="137" t="s">
        <v>595</v>
      </c>
      <c r="G474" s="138" t="s">
        <v>468</v>
      </c>
      <c r="H474" s="139">
        <v>1</v>
      </c>
      <c r="I474" s="140"/>
      <c r="J474" s="141">
        <f>ROUND(I474*H474,2)</f>
        <v>0</v>
      </c>
      <c r="K474" s="137" t="s">
        <v>125</v>
      </c>
      <c r="L474" s="34"/>
      <c r="M474" s="142" t="s">
        <v>3</v>
      </c>
      <c r="N474" s="143" t="s">
        <v>43</v>
      </c>
      <c r="O474" s="54"/>
      <c r="P474" s="144">
        <f>O474*H474</f>
        <v>0</v>
      </c>
      <c r="Q474" s="144">
        <v>0</v>
      </c>
      <c r="R474" s="144">
        <f>Q474*H474</f>
        <v>0</v>
      </c>
      <c r="S474" s="144">
        <v>0</v>
      </c>
      <c r="T474" s="145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46" t="s">
        <v>585</v>
      </c>
      <c r="AT474" s="146" t="s">
        <v>121</v>
      </c>
      <c r="AU474" s="146" t="s">
        <v>82</v>
      </c>
      <c r="AY474" s="18" t="s">
        <v>119</v>
      </c>
      <c r="BE474" s="147">
        <f>IF(N474="základní",J474,0)</f>
        <v>0</v>
      </c>
      <c r="BF474" s="147">
        <f>IF(N474="snížená",J474,0)</f>
        <v>0</v>
      </c>
      <c r="BG474" s="147">
        <f>IF(N474="zákl. přenesená",J474,0)</f>
        <v>0</v>
      </c>
      <c r="BH474" s="147">
        <f>IF(N474="sníž. přenesená",J474,0)</f>
        <v>0</v>
      </c>
      <c r="BI474" s="147">
        <f>IF(N474="nulová",J474,0)</f>
        <v>0</v>
      </c>
      <c r="BJ474" s="18" t="s">
        <v>80</v>
      </c>
      <c r="BK474" s="147">
        <f>ROUND(I474*H474,2)</f>
        <v>0</v>
      </c>
      <c r="BL474" s="18" t="s">
        <v>585</v>
      </c>
      <c r="BM474" s="146" t="s">
        <v>596</v>
      </c>
    </row>
    <row r="475" spans="1:47" s="2" customFormat="1" ht="11.25">
      <c r="A475" s="33"/>
      <c r="B475" s="34"/>
      <c r="C475" s="33"/>
      <c r="D475" s="148" t="s">
        <v>128</v>
      </c>
      <c r="E475" s="33"/>
      <c r="F475" s="149" t="s">
        <v>595</v>
      </c>
      <c r="G475" s="33"/>
      <c r="H475" s="33"/>
      <c r="I475" s="150"/>
      <c r="J475" s="33"/>
      <c r="K475" s="33"/>
      <c r="L475" s="34"/>
      <c r="M475" s="151"/>
      <c r="N475" s="152"/>
      <c r="O475" s="54"/>
      <c r="P475" s="54"/>
      <c r="Q475" s="54"/>
      <c r="R475" s="54"/>
      <c r="S475" s="54"/>
      <c r="T475" s="55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128</v>
      </c>
      <c r="AU475" s="18" t="s">
        <v>82</v>
      </c>
    </row>
    <row r="476" spans="1:65" s="2" customFormat="1" ht="14.45" customHeight="1">
      <c r="A476" s="33"/>
      <c r="B476" s="134"/>
      <c r="C476" s="135" t="s">
        <v>597</v>
      </c>
      <c r="D476" s="135" t="s">
        <v>121</v>
      </c>
      <c r="E476" s="136" t="s">
        <v>598</v>
      </c>
      <c r="F476" s="137" t="s">
        <v>599</v>
      </c>
      <c r="G476" s="138" t="s">
        <v>468</v>
      </c>
      <c r="H476" s="139">
        <v>1</v>
      </c>
      <c r="I476" s="140"/>
      <c r="J476" s="141">
        <f>ROUND(I476*H476,2)</f>
        <v>0</v>
      </c>
      <c r="K476" s="137" t="s">
        <v>125</v>
      </c>
      <c r="L476" s="34"/>
      <c r="M476" s="142" t="s">
        <v>3</v>
      </c>
      <c r="N476" s="143" t="s">
        <v>43</v>
      </c>
      <c r="O476" s="54"/>
      <c r="P476" s="144">
        <f>O476*H476</f>
        <v>0</v>
      </c>
      <c r="Q476" s="144">
        <v>0</v>
      </c>
      <c r="R476" s="144">
        <f>Q476*H476</f>
        <v>0</v>
      </c>
      <c r="S476" s="144">
        <v>0</v>
      </c>
      <c r="T476" s="145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46" t="s">
        <v>585</v>
      </c>
      <c r="AT476" s="146" t="s">
        <v>121</v>
      </c>
      <c r="AU476" s="146" t="s">
        <v>82</v>
      </c>
      <c r="AY476" s="18" t="s">
        <v>119</v>
      </c>
      <c r="BE476" s="147">
        <f>IF(N476="základní",J476,0)</f>
        <v>0</v>
      </c>
      <c r="BF476" s="147">
        <f>IF(N476="snížená",J476,0)</f>
        <v>0</v>
      </c>
      <c r="BG476" s="147">
        <f>IF(N476="zákl. přenesená",J476,0)</f>
        <v>0</v>
      </c>
      <c r="BH476" s="147">
        <f>IF(N476="sníž. přenesená",J476,0)</f>
        <v>0</v>
      </c>
      <c r="BI476" s="147">
        <f>IF(N476="nulová",J476,0)</f>
        <v>0</v>
      </c>
      <c r="BJ476" s="18" t="s">
        <v>80</v>
      </c>
      <c r="BK476" s="147">
        <f>ROUND(I476*H476,2)</f>
        <v>0</v>
      </c>
      <c r="BL476" s="18" t="s">
        <v>585</v>
      </c>
      <c r="BM476" s="146" t="s">
        <v>600</v>
      </c>
    </row>
    <row r="477" spans="1:47" s="2" customFormat="1" ht="11.25">
      <c r="A477" s="33"/>
      <c r="B477" s="34"/>
      <c r="C477" s="33"/>
      <c r="D477" s="148" t="s">
        <v>128</v>
      </c>
      <c r="E477" s="33"/>
      <c r="F477" s="149" t="s">
        <v>599</v>
      </c>
      <c r="G477" s="33"/>
      <c r="H477" s="33"/>
      <c r="I477" s="150"/>
      <c r="J477" s="33"/>
      <c r="K477" s="33"/>
      <c r="L477" s="34"/>
      <c r="M477" s="151"/>
      <c r="N477" s="152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128</v>
      </c>
      <c r="AU477" s="18" t="s">
        <v>82</v>
      </c>
    </row>
    <row r="478" spans="2:51" s="13" customFormat="1" ht="11.25">
      <c r="B478" s="153"/>
      <c r="D478" s="148" t="s">
        <v>134</v>
      </c>
      <c r="E478" s="154" t="s">
        <v>3</v>
      </c>
      <c r="F478" s="155" t="s">
        <v>601</v>
      </c>
      <c r="H478" s="154" t="s">
        <v>3</v>
      </c>
      <c r="I478" s="156"/>
      <c r="L478" s="153"/>
      <c r="M478" s="157"/>
      <c r="N478" s="158"/>
      <c r="O478" s="158"/>
      <c r="P478" s="158"/>
      <c r="Q478" s="158"/>
      <c r="R478" s="158"/>
      <c r="S478" s="158"/>
      <c r="T478" s="159"/>
      <c r="AT478" s="154" t="s">
        <v>134</v>
      </c>
      <c r="AU478" s="154" t="s">
        <v>82</v>
      </c>
      <c r="AV478" s="13" t="s">
        <v>80</v>
      </c>
      <c r="AW478" s="13" t="s">
        <v>33</v>
      </c>
      <c r="AX478" s="13" t="s">
        <v>72</v>
      </c>
      <c r="AY478" s="154" t="s">
        <v>119</v>
      </c>
    </row>
    <row r="479" spans="2:51" s="14" customFormat="1" ht="11.25">
      <c r="B479" s="160"/>
      <c r="D479" s="148" t="s">
        <v>134</v>
      </c>
      <c r="E479" s="161" t="s">
        <v>3</v>
      </c>
      <c r="F479" s="162" t="s">
        <v>80</v>
      </c>
      <c r="H479" s="163">
        <v>1</v>
      </c>
      <c r="I479" s="164"/>
      <c r="L479" s="160"/>
      <c r="M479" s="165"/>
      <c r="N479" s="166"/>
      <c r="O479" s="166"/>
      <c r="P479" s="166"/>
      <c r="Q479" s="166"/>
      <c r="R479" s="166"/>
      <c r="S479" s="166"/>
      <c r="T479" s="167"/>
      <c r="AT479" s="161" t="s">
        <v>134</v>
      </c>
      <c r="AU479" s="161" t="s">
        <v>82</v>
      </c>
      <c r="AV479" s="14" t="s">
        <v>82</v>
      </c>
      <c r="AW479" s="14" t="s">
        <v>33</v>
      </c>
      <c r="AX479" s="14" t="s">
        <v>72</v>
      </c>
      <c r="AY479" s="161" t="s">
        <v>119</v>
      </c>
    </row>
    <row r="480" spans="2:51" s="15" customFormat="1" ht="11.25">
      <c r="B480" s="168"/>
      <c r="D480" s="148" t="s">
        <v>134</v>
      </c>
      <c r="E480" s="169" t="s">
        <v>3</v>
      </c>
      <c r="F480" s="170" t="s">
        <v>138</v>
      </c>
      <c r="H480" s="171">
        <v>1</v>
      </c>
      <c r="I480" s="172"/>
      <c r="L480" s="168"/>
      <c r="M480" s="173"/>
      <c r="N480" s="174"/>
      <c r="O480" s="174"/>
      <c r="P480" s="174"/>
      <c r="Q480" s="174"/>
      <c r="R480" s="174"/>
      <c r="S480" s="174"/>
      <c r="T480" s="175"/>
      <c r="AT480" s="169" t="s">
        <v>134</v>
      </c>
      <c r="AU480" s="169" t="s">
        <v>82</v>
      </c>
      <c r="AV480" s="15" t="s">
        <v>126</v>
      </c>
      <c r="AW480" s="15" t="s">
        <v>33</v>
      </c>
      <c r="AX480" s="15" t="s">
        <v>80</v>
      </c>
      <c r="AY480" s="169" t="s">
        <v>119</v>
      </c>
    </row>
    <row r="481" spans="2:63" s="12" customFormat="1" ht="22.9" customHeight="1">
      <c r="B481" s="121"/>
      <c r="D481" s="122" t="s">
        <v>71</v>
      </c>
      <c r="E481" s="132" t="s">
        <v>602</v>
      </c>
      <c r="F481" s="132" t="s">
        <v>603</v>
      </c>
      <c r="I481" s="124"/>
      <c r="J481" s="133">
        <f>BK481</f>
        <v>0</v>
      </c>
      <c r="L481" s="121"/>
      <c r="M481" s="126"/>
      <c r="N481" s="127"/>
      <c r="O481" s="127"/>
      <c r="P481" s="128">
        <f>SUM(P482:P486)</f>
        <v>0</v>
      </c>
      <c r="Q481" s="127"/>
      <c r="R481" s="128">
        <f>SUM(R482:R486)</f>
        <v>0</v>
      </c>
      <c r="S481" s="127"/>
      <c r="T481" s="129">
        <f>SUM(T482:T486)</f>
        <v>0</v>
      </c>
      <c r="AR481" s="122" t="s">
        <v>155</v>
      </c>
      <c r="AT481" s="130" t="s">
        <v>71</v>
      </c>
      <c r="AU481" s="130" t="s">
        <v>80</v>
      </c>
      <c r="AY481" s="122" t="s">
        <v>119</v>
      </c>
      <c r="BK481" s="131">
        <f>SUM(BK482:BK486)</f>
        <v>0</v>
      </c>
    </row>
    <row r="482" spans="1:65" s="2" customFormat="1" ht="14.45" customHeight="1">
      <c r="A482" s="33"/>
      <c r="B482" s="134"/>
      <c r="C482" s="135" t="s">
        <v>604</v>
      </c>
      <c r="D482" s="135" t="s">
        <v>121</v>
      </c>
      <c r="E482" s="136" t="s">
        <v>605</v>
      </c>
      <c r="F482" s="137" t="s">
        <v>603</v>
      </c>
      <c r="G482" s="138" t="s">
        <v>468</v>
      </c>
      <c r="H482" s="139">
        <v>1</v>
      </c>
      <c r="I482" s="140"/>
      <c r="J482" s="141">
        <f>ROUND(I482*H482,2)</f>
        <v>0</v>
      </c>
      <c r="K482" s="137" t="s">
        <v>125</v>
      </c>
      <c r="L482" s="34"/>
      <c r="M482" s="142" t="s">
        <v>3</v>
      </c>
      <c r="N482" s="143" t="s">
        <v>43</v>
      </c>
      <c r="O482" s="54"/>
      <c r="P482" s="144">
        <f>O482*H482</f>
        <v>0</v>
      </c>
      <c r="Q482" s="144">
        <v>0</v>
      </c>
      <c r="R482" s="144">
        <f>Q482*H482</f>
        <v>0</v>
      </c>
      <c r="S482" s="144">
        <v>0</v>
      </c>
      <c r="T482" s="145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46" t="s">
        <v>585</v>
      </c>
      <c r="AT482" s="146" t="s">
        <v>121</v>
      </c>
      <c r="AU482" s="146" t="s">
        <v>82</v>
      </c>
      <c r="AY482" s="18" t="s">
        <v>119</v>
      </c>
      <c r="BE482" s="147">
        <f>IF(N482="základní",J482,0)</f>
        <v>0</v>
      </c>
      <c r="BF482" s="147">
        <f>IF(N482="snížená",J482,0)</f>
        <v>0</v>
      </c>
      <c r="BG482" s="147">
        <f>IF(N482="zákl. přenesená",J482,0)</f>
        <v>0</v>
      </c>
      <c r="BH482" s="147">
        <f>IF(N482="sníž. přenesená",J482,0)</f>
        <v>0</v>
      </c>
      <c r="BI482" s="147">
        <f>IF(N482="nulová",J482,0)</f>
        <v>0</v>
      </c>
      <c r="BJ482" s="18" t="s">
        <v>80</v>
      </c>
      <c r="BK482" s="147">
        <f>ROUND(I482*H482,2)</f>
        <v>0</v>
      </c>
      <c r="BL482" s="18" t="s">
        <v>585</v>
      </c>
      <c r="BM482" s="146" t="s">
        <v>606</v>
      </c>
    </row>
    <row r="483" spans="1:47" s="2" customFormat="1" ht="11.25">
      <c r="A483" s="33"/>
      <c r="B483" s="34"/>
      <c r="C483" s="33"/>
      <c r="D483" s="148" t="s">
        <v>128</v>
      </c>
      <c r="E483" s="33"/>
      <c r="F483" s="149" t="s">
        <v>603</v>
      </c>
      <c r="G483" s="33"/>
      <c r="H483" s="33"/>
      <c r="I483" s="150"/>
      <c r="J483" s="33"/>
      <c r="K483" s="33"/>
      <c r="L483" s="34"/>
      <c r="M483" s="151"/>
      <c r="N483" s="152"/>
      <c r="O483" s="54"/>
      <c r="P483" s="54"/>
      <c r="Q483" s="54"/>
      <c r="R483" s="54"/>
      <c r="S483" s="54"/>
      <c r="T483" s="55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128</v>
      </c>
      <c r="AU483" s="18" t="s">
        <v>82</v>
      </c>
    </row>
    <row r="484" spans="2:51" s="13" customFormat="1" ht="11.25">
      <c r="B484" s="153"/>
      <c r="D484" s="148" t="s">
        <v>134</v>
      </c>
      <c r="E484" s="154" t="s">
        <v>3</v>
      </c>
      <c r="F484" s="155" t="s">
        <v>607</v>
      </c>
      <c r="H484" s="154" t="s">
        <v>3</v>
      </c>
      <c r="I484" s="156"/>
      <c r="L484" s="153"/>
      <c r="M484" s="157"/>
      <c r="N484" s="158"/>
      <c r="O484" s="158"/>
      <c r="P484" s="158"/>
      <c r="Q484" s="158"/>
      <c r="R484" s="158"/>
      <c r="S484" s="158"/>
      <c r="T484" s="159"/>
      <c r="AT484" s="154" t="s">
        <v>134</v>
      </c>
      <c r="AU484" s="154" t="s">
        <v>82</v>
      </c>
      <c r="AV484" s="13" t="s">
        <v>80</v>
      </c>
      <c r="AW484" s="13" t="s">
        <v>33</v>
      </c>
      <c r="AX484" s="13" t="s">
        <v>72</v>
      </c>
      <c r="AY484" s="154" t="s">
        <v>119</v>
      </c>
    </row>
    <row r="485" spans="2:51" s="14" customFormat="1" ht="11.25">
      <c r="B485" s="160"/>
      <c r="D485" s="148" t="s">
        <v>134</v>
      </c>
      <c r="E485" s="161" t="s">
        <v>3</v>
      </c>
      <c r="F485" s="162" t="s">
        <v>80</v>
      </c>
      <c r="H485" s="163">
        <v>1</v>
      </c>
      <c r="I485" s="164"/>
      <c r="L485" s="160"/>
      <c r="M485" s="165"/>
      <c r="N485" s="166"/>
      <c r="O485" s="166"/>
      <c r="P485" s="166"/>
      <c r="Q485" s="166"/>
      <c r="R485" s="166"/>
      <c r="S485" s="166"/>
      <c r="T485" s="167"/>
      <c r="AT485" s="161" t="s">
        <v>134</v>
      </c>
      <c r="AU485" s="161" t="s">
        <v>82</v>
      </c>
      <c r="AV485" s="14" t="s">
        <v>82</v>
      </c>
      <c r="AW485" s="14" t="s">
        <v>33</v>
      </c>
      <c r="AX485" s="14" t="s">
        <v>72</v>
      </c>
      <c r="AY485" s="161" t="s">
        <v>119</v>
      </c>
    </row>
    <row r="486" spans="2:51" s="15" customFormat="1" ht="11.25">
      <c r="B486" s="168"/>
      <c r="D486" s="148" t="s">
        <v>134</v>
      </c>
      <c r="E486" s="169" t="s">
        <v>3</v>
      </c>
      <c r="F486" s="170" t="s">
        <v>138</v>
      </c>
      <c r="H486" s="171">
        <v>1</v>
      </c>
      <c r="I486" s="172"/>
      <c r="L486" s="168"/>
      <c r="M486" s="173"/>
      <c r="N486" s="174"/>
      <c r="O486" s="174"/>
      <c r="P486" s="174"/>
      <c r="Q486" s="174"/>
      <c r="R486" s="174"/>
      <c r="S486" s="174"/>
      <c r="T486" s="175"/>
      <c r="AT486" s="169" t="s">
        <v>134</v>
      </c>
      <c r="AU486" s="169" t="s">
        <v>82</v>
      </c>
      <c r="AV486" s="15" t="s">
        <v>126</v>
      </c>
      <c r="AW486" s="15" t="s">
        <v>33</v>
      </c>
      <c r="AX486" s="15" t="s">
        <v>80</v>
      </c>
      <c r="AY486" s="169" t="s">
        <v>119</v>
      </c>
    </row>
    <row r="487" spans="2:63" s="12" customFormat="1" ht="22.9" customHeight="1">
      <c r="B487" s="121"/>
      <c r="D487" s="122" t="s">
        <v>71</v>
      </c>
      <c r="E487" s="132" t="s">
        <v>608</v>
      </c>
      <c r="F487" s="132" t="s">
        <v>609</v>
      </c>
      <c r="I487" s="124"/>
      <c r="J487" s="133">
        <f>BK487</f>
        <v>0</v>
      </c>
      <c r="L487" s="121"/>
      <c r="M487" s="126"/>
      <c r="N487" s="127"/>
      <c r="O487" s="127"/>
      <c r="P487" s="128">
        <f>SUM(P488:P496)</f>
        <v>0</v>
      </c>
      <c r="Q487" s="127"/>
      <c r="R487" s="128">
        <f>SUM(R488:R496)</f>
        <v>0</v>
      </c>
      <c r="S487" s="127"/>
      <c r="T487" s="129">
        <f>SUM(T488:T496)</f>
        <v>0</v>
      </c>
      <c r="AR487" s="122" t="s">
        <v>155</v>
      </c>
      <c r="AT487" s="130" t="s">
        <v>71</v>
      </c>
      <c r="AU487" s="130" t="s">
        <v>80</v>
      </c>
      <c r="AY487" s="122" t="s">
        <v>119</v>
      </c>
      <c r="BK487" s="131">
        <f>SUM(BK488:BK496)</f>
        <v>0</v>
      </c>
    </row>
    <row r="488" spans="1:65" s="2" customFormat="1" ht="14.45" customHeight="1">
      <c r="A488" s="33"/>
      <c r="B488" s="134"/>
      <c r="C488" s="135" t="s">
        <v>610</v>
      </c>
      <c r="D488" s="135" t="s">
        <v>121</v>
      </c>
      <c r="E488" s="136" t="s">
        <v>611</v>
      </c>
      <c r="F488" s="137" t="s">
        <v>612</v>
      </c>
      <c r="G488" s="138" t="s">
        <v>468</v>
      </c>
      <c r="H488" s="139">
        <v>1</v>
      </c>
      <c r="I488" s="140"/>
      <c r="J488" s="141">
        <f>ROUND(I488*H488,2)</f>
        <v>0</v>
      </c>
      <c r="K488" s="137" t="s">
        <v>125</v>
      </c>
      <c r="L488" s="34"/>
      <c r="M488" s="142" t="s">
        <v>3</v>
      </c>
      <c r="N488" s="143" t="s">
        <v>43</v>
      </c>
      <c r="O488" s="54"/>
      <c r="P488" s="144">
        <f>O488*H488</f>
        <v>0</v>
      </c>
      <c r="Q488" s="144">
        <v>0</v>
      </c>
      <c r="R488" s="144">
        <f>Q488*H488</f>
        <v>0</v>
      </c>
      <c r="S488" s="144">
        <v>0</v>
      </c>
      <c r="T488" s="145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46" t="s">
        <v>585</v>
      </c>
      <c r="AT488" s="146" t="s">
        <v>121</v>
      </c>
      <c r="AU488" s="146" t="s">
        <v>82</v>
      </c>
      <c r="AY488" s="18" t="s">
        <v>119</v>
      </c>
      <c r="BE488" s="147">
        <f>IF(N488="základní",J488,0)</f>
        <v>0</v>
      </c>
      <c r="BF488" s="147">
        <f>IF(N488="snížená",J488,0)</f>
        <v>0</v>
      </c>
      <c r="BG488" s="147">
        <f>IF(N488="zákl. přenesená",J488,0)</f>
        <v>0</v>
      </c>
      <c r="BH488" s="147">
        <f>IF(N488="sníž. přenesená",J488,0)</f>
        <v>0</v>
      </c>
      <c r="BI488" s="147">
        <f>IF(N488="nulová",J488,0)</f>
        <v>0</v>
      </c>
      <c r="BJ488" s="18" t="s">
        <v>80</v>
      </c>
      <c r="BK488" s="147">
        <f>ROUND(I488*H488,2)</f>
        <v>0</v>
      </c>
      <c r="BL488" s="18" t="s">
        <v>585</v>
      </c>
      <c r="BM488" s="146" t="s">
        <v>613</v>
      </c>
    </row>
    <row r="489" spans="1:47" s="2" customFormat="1" ht="11.25">
      <c r="A489" s="33"/>
      <c r="B489" s="34"/>
      <c r="C489" s="33"/>
      <c r="D489" s="148" t="s">
        <v>128</v>
      </c>
      <c r="E489" s="33"/>
      <c r="F489" s="149" t="s">
        <v>612</v>
      </c>
      <c r="G489" s="33"/>
      <c r="H489" s="33"/>
      <c r="I489" s="150"/>
      <c r="J489" s="33"/>
      <c r="K489" s="33"/>
      <c r="L489" s="34"/>
      <c r="M489" s="151"/>
      <c r="N489" s="152"/>
      <c r="O489" s="54"/>
      <c r="P489" s="54"/>
      <c r="Q489" s="54"/>
      <c r="R489" s="54"/>
      <c r="S489" s="54"/>
      <c r="T489" s="55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128</v>
      </c>
      <c r="AU489" s="18" t="s">
        <v>82</v>
      </c>
    </row>
    <row r="490" spans="1:65" s="2" customFormat="1" ht="14.45" customHeight="1">
      <c r="A490" s="33"/>
      <c r="B490" s="134"/>
      <c r="C490" s="135" t="s">
        <v>614</v>
      </c>
      <c r="D490" s="135" t="s">
        <v>121</v>
      </c>
      <c r="E490" s="136" t="s">
        <v>615</v>
      </c>
      <c r="F490" s="137" t="s">
        <v>616</v>
      </c>
      <c r="G490" s="138" t="s">
        <v>468</v>
      </c>
      <c r="H490" s="139">
        <v>1</v>
      </c>
      <c r="I490" s="140"/>
      <c r="J490" s="141">
        <f>ROUND(I490*H490,2)</f>
        <v>0</v>
      </c>
      <c r="K490" s="137" t="s">
        <v>125</v>
      </c>
      <c r="L490" s="34"/>
      <c r="M490" s="142" t="s">
        <v>3</v>
      </c>
      <c r="N490" s="143" t="s">
        <v>43</v>
      </c>
      <c r="O490" s="54"/>
      <c r="P490" s="144">
        <f>O490*H490</f>
        <v>0</v>
      </c>
      <c r="Q490" s="144">
        <v>0</v>
      </c>
      <c r="R490" s="144">
        <f>Q490*H490</f>
        <v>0</v>
      </c>
      <c r="S490" s="144">
        <v>0</v>
      </c>
      <c r="T490" s="145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46" t="s">
        <v>585</v>
      </c>
      <c r="AT490" s="146" t="s">
        <v>121</v>
      </c>
      <c r="AU490" s="146" t="s">
        <v>82</v>
      </c>
      <c r="AY490" s="18" t="s">
        <v>119</v>
      </c>
      <c r="BE490" s="147">
        <f>IF(N490="základní",J490,0)</f>
        <v>0</v>
      </c>
      <c r="BF490" s="147">
        <f>IF(N490="snížená",J490,0)</f>
        <v>0</v>
      </c>
      <c r="BG490" s="147">
        <f>IF(N490="zákl. přenesená",J490,0)</f>
        <v>0</v>
      </c>
      <c r="BH490" s="147">
        <f>IF(N490="sníž. přenesená",J490,0)</f>
        <v>0</v>
      </c>
      <c r="BI490" s="147">
        <f>IF(N490="nulová",J490,0)</f>
        <v>0</v>
      </c>
      <c r="BJ490" s="18" t="s">
        <v>80</v>
      </c>
      <c r="BK490" s="147">
        <f>ROUND(I490*H490,2)</f>
        <v>0</v>
      </c>
      <c r="BL490" s="18" t="s">
        <v>585</v>
      </c>
      <c r="BM490" s="146" t="s">
        <v>617</v>
      </c>
    </row>
    <row r="491" spans="1:47" s="2" customFormat="1" ht="11.25">
      <c r="A491" s="33"/>
      <c r="B491" s="34"/>
      <c r="C491" s="33"/>
      <c r="D491" s="148" t="s">
        <v>128</v>
      </c>
      <c r="E491" s="33"/>
      <c r="F491" s="149" t="s">
        <v>616</v>
      </c>
      <c r="G491" s="33"/>
      <c r="H491" s="33"/>
      <c r="I491" s="150"/>
      <c r="J491" s="33"/>
      <c r="K491" s="33"/>
      <c r="L491" s="34"/>
      <c r="M491" s="151"/>
      <c r="N491" s="152"/>
      <c r="O491" s="54"/>
      <c r="P491" s="54"/>
      <c r="Q491" s="54"/>
      <c r="R491" s="54"/>
      <c r="S491" s="54"/>
      <c r="T491" s="55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8" t="s">
        <v>128</v>
      </c>
      <c r="AU491" s="18" t="s">
        <v>82</v>
      </c>
    </row>
    <row r="492" spans="1:65" s="2" customFormat="1" ht="14.45" customHeight="1">
      <c r="A492" s="33"/>
      <c r="B492" s="134"/>
      <c r="C492" s="135" t="s">
        <v>618</v>
      </c>
      <c r="D492" s="135" t="s">
        <v>121</v>
      </c>
      <c r="E492" s="136" t="s">
        <v>619</v>
      </c>
      <c r="F492" s="137" t="s">
        <v>620</v>
      </c>
      <c r="G492" s="138" t="s">
        <v>468</v>
      </c>
      <c r="H492" s="139">
        <v>1</v>
      </c>
      <c r="I492" s="140"/>
      <c r="J492" s="141">
        <f>ROUND(I492*H492,2)</f>
        <v>0</v>
      </c>
      <c r="K492" s="137" t="s">
        <v>125</v>
      </c>
      <c r="L492" s="34"/>
      <c r="M492" s="142" t="s">
        <v>3</v>
      </c>
      <c r="N492" s="143" t="s">
        <v>43</v>
      </c>
      <c r="O492" s="54"/>
      <c r="P492" s="144">
        <f>O492*H492</f>
        <v>0</v>
      </c>
      <c r="Q492" s="144">
        <v>0</v>
      </c>
      <c r="R492" s="144">
        <f>Q492*H492</f>
        <v>0</v>
      </c>
      <c r="S492" s="144">
        <v>0</v>
      </c>
      <c r="T492" s="145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46" t="s">
        <v>585</v>
      </c>
      <c r="AT492" s="146" t="s">
        <v>121</v>
      </c>
      <c r="AU492" s="146" t="s">
        <v>82</v>
      </c>
      <c r="AY492" s="18" t="s">
        <v>119</v>
      </c>
      <c r="BE492" s="147">
        <f>IF(N492="základní",J492,0)</f>
        <v>0</v>
      </c>
      <c r="BF492" s="147">
        <f>IF(N492="snížená",J492,0)</f>
        <v>0</v>
      </c>
      <c r="BG492" s="147">
        <f>IF(N492="zákl. přenesená",J492,0)</f>
        <v>0</v>
      </c>
      <c r="BH492" s="147">
        <f>IF(N492="sníž. přenesená",J492,0)</f>
        <v>0</v>
      </c>
      <c r="BI492" s="147">
        <f>IF(N492="nulová",J492,0)</f>
        <v>0</v>
      </c>
      <c r="BJ492" s="18" t="s">
        <v>80</v>
      </c>
      <c r="BK492" s="147">
        <f>ROUND(I492*H492,2)</f>
        <v>0</v>
      </c>
      <c r="BL492" s="18" t="s">
        <v>585</v>
      </c>
      <c r="BM492" s="146" t="s">
        <v>621</v>
      </c>
    </row>
    <row r="493" spans="1:47" s="2" customFormat="1" ht="11.25">
      <c r="A493" s="33"/>
      <c r="B493" s="34"/>
      <c r="C493" s="33"/>
      <c r="D493" s="148" t="s">
        <v>128</v>
      </c>
      <c r="E493" s="33"/>
      <c r="F493" s="149" t="s">
        <v>620</v>
      </c>
      <c r="G493" s="33"/>
      <c r="H493" s="33"/>
      <c r="I493" s="150"/>
      <c r="J493" s="33"/>
      <c r="K493" s="33"/>
      <c r="L493" s="34"/>
      <c r="M493" s="151"/>
      <c r="N493" s="152"/>
      <c r="O493" s="54"/>
      <c r="P493" s="54"/>
      <c r="Q493" s="54"/>
      <c r="R493" s="54"/>
      <c r="S493" s="54"/>
      <c r="T493" s="55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8" t="s">
        <v>128</v>
      </c>
      <c r="AU493" s="18" t="s">
        <v>82</v>
      </c>
    </row>
    <row r="494" spans="2:51" s="13" customFormat="1" ht="11.25">
      <c r="B494" s="153"/>
      <c r="D494" s="148" t="s">
        <v>134</v>
      </c>
      <c r="E494" s="154" t="s">
        <v>3</v>
      </c>
      <c r="F494" s="155" t="s">
        <v>622</v>
      </c>
      <c r="H494" s="154" t="s">
        <v>3</v>
      </c>
      <c r="I494" s="156"/>
      <c r="L494" s="153"/>
      <c r="M494" s="157"/>
      <c r="N494" s="158"/>
      <c r="O494" s="158"/>
      <c r="P494" s="158"/>
      <c r="Q494" s="158"/>
      <c r="R494" s="158"/>
      <c r="S494" s="158"/>
      <c r="T494" s="159"/>
      <c r="AT494" s="154" t="s">
        <v>134</v>
      </c>
      <c r="AU494" s="154" t="s">
        <v>82</v>
      </c>
      <c r="AV494" s="13" t="s">
        <v>80</v>
      </c>
      <c r="AW494" s="13" t="s">
        <v>33</v>
      </c>
      <c r="AX494" s="13" t="s">
        <v>72</v>
      </c>
      <c r="AY494" s="154" t="s">
        <v>119</v>
      </c>
    </row>
    <row r="495" spans="2:51" s="14" customFormat="1" ht="11.25">
      <c r="B495" s="160"/>
      <c r="D495" s="148" t="s">
        <v>134</v>
      </c>
      <c r="E495" s="161" t="s">
        <v>3</v>
      </c>
      <c r="F495" s="162" t="s">
        <v>80</v>
      </c>
      <c r="H495" s="163">
        <v>1</v>
      </c>
      <c r="I495" s="164"/>
      <c r="L495" s="160"/>
      <c r="M495" s="165"/>
      <c r="N495" s="166"/>
      <c r="O495" s="166"/>
      <c r="P495" s="166"/>
      <c r="Q495" s="166"/>
      <c r="R495" s="166"/>
      <c r="S495" s="166"/>
      <c r="T495" s="167"/>
      <c r="AT495" s="161" t="s">
        <v>134</v>
      </c>
      <c r="AU495" s="161" t="s">
        <v>82</v>
      </c>
      <c r="AV495" s="14" t="s">
        <v>82</v>
      </c>
      <c r="AW495" s="14" t="s">
        <v>33</v>
      </c>
      <c r="AX495" s="14" t="s">
        <v>72</v>
      </c>
      <c r="AY495" s="161" t="s">
        <v>119</v>
      </c>
    </row>
    <row r="496" spans="2:51" s="15" customFormat="1" ht="11.25">
      <c r="B496" s="168"/>
      <c r="D496" s="148" t="s">
        <v>134</v>
      </c>
      <c r="E496" s="169" t="s">
        <v>3</v>
      </c>
      <c r="F496" s="170" t="s">
        <v>138</v>
      </c>
      <c r="H496" s="171">
        <v>1</v>
      </c>
      <c r="I496" s="172"/>
      <c r="L496" s="168"/>
      <c r="M496" s="186"/>
      <c r="N496" s="187"/>
      <c r="O496" s="187"/>
      <c r="P496" s="187"/>
      <c r="Q496" s="187"/>
      <c r="R496" s="187"/>
      <c r="S496" s="187"/>
      <c r="T496" s="188"/>
      <c r="AT496" s="169" t="s">
        <v>134</v>
      </c>
      <c r="AU496" s="169" t="s">
        <v>82</v>
      </c>
      <c r="AV496" s="15" t="s">
        <v>126</v>
      </c>
      <c r="AW496" s="15" t="s">
        <v>33</v>
      </c>
      <c r="AX496" s="15" t="s">
        <v>80</v>
      </c>
      <c r="AY496" s="169" t="s">
        <v>119</v>
      </c>
    </row>
    <row r="497" spans="1:31" s="2" customFormat="1" ht="6.95" customHeight="1">
      <c r="A497" s="33"/>
      <c r="B497" s="43"/>
      <c r="C497" s="44"/>
      <c r="D497" s="44"/>
      <c r="E497" s="44"/>
      <c r="F497" s="44"/>
      <c r="G497" s="44"/>
      <c r="H497" s="44"/>
      <c r="I497" s="44"/>
      <c r="J497" s="44"/>
      <c r="K497" s="44"/>
      <c r="L497" s="34"/>
      <c r="M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</row>
  </sheetData>
  <autoFilter ref="C92:K496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s="1" customFormat="1" ht="37.5" customHeight="1"/>
    <row r="2" spans="2:11" s="1" customFormat="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6" customFormat="1" ht="45" customHeight="1">
      <c r="B3" s="193"/>
      <c r="C3" s="313" t="s">
        <v>623</v>
      </c>
      <c r="D3" s="313"/>
      <c r="E3" s="313"/>
      <c r="F3" s="313"/>
      <c r="G3" s="313"/>
      <c r="H3" s="313"/>
      <c r="I3" s="313"/>
      <c r="J3" s="313"/>
      <c r="K3" s="194"/>
    </row>
    <row r="4" spans="2:11" s="1" customFormat="1" ht="25.5" customHeight="1">
      <c r="B4" s="195"/>
      <c r="C4" s="318" t="s">
        <v>624</v>
      </c>
      <c r="D4" s="318"/>
      <c r="E4" s="318"/>
      <c r="F4" s="318"/>
      <c r="G4" s="318"/>
      <c r="H4" s="318"/>
      <c r="I4" s="318"/>
      <c r="J4" s="318"/>
      <c r="K4" s="196"/>
    </row>
    <row r="5" spans="2:11" s="1" customFormat="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s="1" customFormat="1" ht="15" customHeight="1">
      <c r="B6" s="195"/>
      <c r="C6" s="317" t="s">
        <v>625</v>
      </c>
      <c r="D6" s="317"/>
      <c r="E6" s="317"/>
      <c r="F6" s="317"/>
      <c r="G6" s="317"/>
      <c r="H6" s="317"/>
      <c r="I6" s="317"/>
      <c r="J6" s="317"/>
      <c r="K6" s="196"/>
    </row>
    <row r="7" spans="2:11" s="1" customFormat="1" ht="15" customHeight="1">
      <c r="B7" s="199"/>
      <c r="C7" s="317" t="s">
        <v>626</v>
      </c>
      <c r="D7" s="317"/>
      <c r="E7" s="317"/>
      <c r="F7" s="317"/>
      <c r="G7" s="317"/>
      <c r="H7" s="317"/>
      <c r="I7" s="317"/>
      <c r="J7" s="317"/>
      <c r="K7" s="196"/>
    </row>
    <row r="8" spans="2:11" s="1" customFormat="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s="1" customFormat="1" ht="15" customHeight="1">
      <c r="B9" s="199"/>
      <c r="C9" s="317" t="s">
        <v>627</v>
      </c>
      <c r="D9" s="317"/>
      <c r="E9" s="317"/>
      <c r="F9" s="317"/>
      <c r="G9" s="317"/>
      <c r="H9" s="317"/>
      <c r="I9" s="317"/>
      <c r="J9" s="317"/>
      <c r="K9" s="196"/>
    </row>
    <row r="10" spans="2:11" s="1" customFormat="1" ht="15" customHeight="1">
      <c r="B10" s="199"/>
      <c r="C10" s="198"/>
      <c r="D10" s="317" t="s">
        <v>628</v>
      </c>
      <c r="E10" s="317"/>
      <c r="F10" s="317"/>
      <c r="G10" s="317"/>
      <c r="H10" s="317"/>
      <c r="I10" s="317"/>
      <c r="J10" s="317"/>
      <c r="K10" s="196"/>
    </row>
    <row r="11" spans="2:11" s="1" customFormat="1" ht="15" customHeight="1">
      <c r="B11" s="199"/>
      <c r="C11" s="200"/>
      <c r="D11" s="317" t="s">
        <v>629</v>
      </c>
      <c r="E11" s="317"/>
      <c r="F11" s="317"/>
      <c r="G11" s="317"/>
      <c r="H11" s="317"/>
      <c r="I11" s="317"/>
      <c r="J11" s="317"/>
      <c r="K11" s="196"/>
    </row>
    <row r="12" spans="2:11" s="1" customFormat="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196"/>
    </row>
    <row r="13" spans="2:11" s="1" customFormat="1" ht="15" customHeight="1">
      <c r="B13" s="199"/>
      <c r="C13" s="200"/>
      <c r="D13" s="201" t="s">
        <v>630</v>
      </c>
      <c r="E13" s="198"/>
      <c r="F13" s="198"/>
      <c r="G13" s="198"/>
      <c r="H13" s="198"/>
      <c r="I13" s="198"/>
      <c r="J13" s="198"/>
      <c r="K13" s="196"/>
    </row>
    <row r="14" spans="2:11" s="1" customFormat="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196"/>
    </row>
    <row r="15" spans="2:11" s="1" customFormat="1" ht="15" customHeight="1">
      <c r="B15" s="199"/>
      <c r="C15" s="200"/>
      <c r="D15" s="317" t="s">
        <v>631</v>
      </c>
      <c r="E15" s="317"/>
      <c r="F15" s="317"/>
      <c r="G15" s="317"/>
      <c r="H15" s="317"/>
      <c r="I15" s="317"/>
      <c r="J15" s="317"/>
      <c r="K15" s="196"/>
    </row>
    <row r="16" spans="2:11" s="1" customFormat="1" ht="15" customHeight="1">
      <c r="B16" s="199"/>
      <c r="C16" s="200"/>
      <c r="D16" s="317" t="s">
        <v>632</v>
      </c>
      <c r="E16" s="317"/>
      <c r="F16" s="317"/>
      <c r="G16" s="317"/>
      <c r="H16" s="317"/>
      <c r="I16" s="317"/>
      <c r="J16" s="317"/>
      <c r="K16" s="196"/>
    </row>
    <row r="17" spans="2:11" s="1" customFormat="1" ht="15" customHeight="1">
      <c r="B17" s="199"/>
      <c r="C17" s="200"/>
      <c r="D17" s="317" t="s">
        <v>633</v>
      </c>
      <c r="E17" s="317"/>
      <c r="F17" s="317"/>
      <c r="G17" s="317"/>
      <c r="H17" s="317"/>
      <c r="I17" s="317"/>
      <c r="J17" s="317"/>
      <c r="K17" s="196"/>
    </row>
    <row r="18" spans="2:11" s="1" customFormat="1" ht="15" customHeight="1">
      <c r="B18" s="199"/>
      <c r="C18" s="200"/>
      <c r="D18" s="200"/>
      <c r="E18" s="202" t="s">
        <v>79</v>
      </c>
      <c r="F18" s="317" t="s">
        <v>634</v>
      </c>
      <c r="G18" s="317"/>
      <c r="H18" s="317"/>
      <c r="I18" s="317"/>
      <c r="J18" s="317"/>
      <c r="K18" s="196"/>
    </row>
    <row r="19" spans="2:11" s="1" customFormat="1" ht="15" customHeight="1">
      <c r="B19" s="199"/>
      <c r="C19" s="200"/>
      <c r="D19" s="200"/>
      <c r="E19" s="202" t="s">
        <v>635</v>
      </c>
      <c r="F19" s="317" t="s">
        <v>636</v>
      </c>
      <c r="G19" s="317"/>
      <c r="H19" s="317"/>
      <c r="I19" s="317"/>
      <c r="J19" s="317"/>
      <c r="K19" s="196"/>
    </row>
    <row r="20" spans="2:11" s="1" customFormat="1" ht="15" customHeight="1">
      <c r="B20" s="199"/>
      <c r="C20" s="200"/>
      <c r="D20" s="200"/>
      <c r="E20" s="202" t="s">
        <v>637</v>
      </c>
      <c r="F20" s="317" t="s">
        <v>638</v>
      </c>
      <c r="G20" s="317"/>
      <c r="H20" s="317"/>
      <c r="I20" s="317"/>
      <c r="J20" s="317"/>
      <c r="K20" s="196"/>
    </row>
    <row r="21" spans="2:11" s="1" customFormat="1" ht="15" customHeight="1">
      <c r="B21" s="199"/>
      <c r="C21" s="200"/>
      <c r="D21" s="200"/>
      <c r="E21" s="202" t="s">
        <v>639</v>
      </c>
      <c r="F21" s="317" t="s">
        <v>640</v>
      </c>
      <c r="G21" s="317"/>
      <c r="H21" s="317"/>
      <c r="I21" s="317"/>
      <c r="J21" s="317"/>
      <c r="K21" s="196"/>
    </row>
    <row r="22" spans="2:11" s="1" customFormat="1" ht="15" customHeight="1">
      <c r="B22" s="199"/>
      <c r="C22" s="200"/>
      <c r="D22" s="200"/>
      <c r="E22" s="202" t="s">
        <v>641</v>
      </c>
      <c r="F22" s="317" t="s">
        <v>642</v>
      </c>
      <c r="G22" s="317"/>
      <c r="H22" s="317"/>
      <c r="I22" s="317"/>
      <c r="J22" s="317"/>
      <c r="K22" s="196"/>
    </row>
    <row r="23" spans="2:11" s="1" customFormat="1" ht="15" customHeight="1">
      <c r="B23" s="199"/>
      <c r="C23" s="200"/>
      <c r="D23" s="200"/>
      <c r="E23" s="202" t="s">
        <v>643</v>
      </c>
      <c r="F23" s="317" t="s">
        <v>644</v>
      </c>
      <c r="G23" s="317"/>
      <c r="H23" s="317"/>
      <c r="I23" s="317"/>
      <c r="J23" s="317"/>
      <c r="K23" s="196"/>
    </row>
    <row r="24" spans="2:11" s="1" customFormat="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196"/>
    </row>
    <row r="25" spans="2:11" s="1" customFormat="1" ht="15" customHeight="1">
      <c r="B25" s="199"/>
      <c r="C25" s="317" t="s">
        <v>645</v>
      </c>
      <c r="D25" s="317"/>
      <c r="E25" s="317"/>
      <c r="F25" s="317"/>
      <c r="G25" s="317"/>
      <c r="H25" s="317"/>
      <c r="I25" s="317"/>
      <c r="J25" s="317"/>
      <c r="K25" s="196"/>
    </row>
    <row r="26" spans="2:11" s="1" customFormat="1" ht="15" customHeight="1">
      <c r="B26" s="199"/>
      <c r="C26" s="317" t="s">
        <v>646</v>
      </c>
      <c r="D26" s="317"/>
      <c r="E26" s="317"/>
      <c r="F26" s="317"/>
      <c r="G26" s="317"/>
      <c r="H26" s="317"/>
      <c r="I26" s="317"/>
      <c r="J26" s="317"/>
      <c r="K26" s="196"/>
    </row>
    <row r="27" spans="2:11" s="1" customFormat="1" ht="15" customHeight="1">
      <c r="B27" s="199"/>
      <c r="C27" s="198"/>
      <c r="D27" s="317" t="s">
        <v>647</v>
      </c>
      <c r="E27" s="317"/>
      <c r="F27" s="317"/>
      <c r="G27" s="317"/>
      <c r="H27" s="317"/>
      <c r="I27" s="317"/>
      <c r="J27" s="317"/>
      <c r="K27" s="196"/>
    </row>
    <row r="28" spans="2:11" s="1" customFormat="1" ht="15" customHeight="1">
      <c r="B28" s="199"/>
      <c r="C28" s="200"/>
      <c r="D28" s="317" t="s">
        <v>648</v>
      </c>
      <c r="E28" s="317"/>
      <c r="F28" s="317"/>
      <c r="G28" s="317"/>
      <c r="H28" s="317"/>
      <c r="I28" s="317"/>
      <c r="J28" s="317"/>
      <c r="K28" s="196"/>
    </row>
    <row r="29" spans="2:11" s="1" customFormat="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196"/>
    </row>
    <row r="30" spans="2:11" s="1" customFormat="1" ht="15" customHeight="1">
      <c r="B30" s="199"/>
      <c r="C30" s="200"/>
      <c r="D30" s="317" t="s">
        <v>649</v>
      </c>
      <c r="E30" s="317"/>
      <c r="F30" s="317"/>
      <c r="G30" s="317"/>
      <c r="H30" s="317"/>
      <c r="I30" s="317"/>
      <c r="J30" s="317"/>
      <c r="K30" s="196"/>
    </row>
    <row r="31" spans="2:11" s="1" customFormat="1" ht="15" customHeight="1">
      <c r="B31" s="199"/>
      <c r="C31" s="200"/>
      <c r="D31" s="317" t="s">
        <v>650</v>
      </c>
      <c r="E31" s="317"/>
      <c r="F31" s="317"/>
      <c r="G31" s="317"/>
      <c r="H31" s="317"/>
      <c r="I31" s="317"/>
      <c r="J31" s="317"/>
      <c r="K31" s="196"/>
    </row>
    <row r="32" spans="2:11" s="1" customFormat="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196"/>
    </row>
    <row r="33" spans="2:11" s="1" customFormat="1" ht="15" customHeight="1">
      <c r="B33" s="199"/>
      <c r="C33" s="200"/>
      <c r="D33" s="317" t="s">
        <v>651</v>
      </c>
      <c r="E33" s="317"/>
      <c r="F33" s="317"/>
      <c r="G33" s="317"/>
      <c r="H33" s="317"/>
      <c r="I33" s="317"/>
      <c r="J33" s="317"/>
      <c r="K33" s="196"/>
    </row>
    <row r="34" spans="2:11" s="1" customFormat="1" ht="15" customHeight="1">
      <c r="B34" s="199"/>
      <c r="C34" s="200"/>
      <c r="D34" s="317" t="s">
        <v>652</v>
      </c>
      <c r="E34" s="317"/>
      <c r="F34" s="317"/>
      <c r="G34" s="317"/>
      <c r="H34" s="317"/>
      <c r="I34" s="317"/>
      <c r="J34" s="317"/>
      <c r="K34" s="196"/>
    </row>
    <row r="35" spans="2:11" s="1" customFormat="1" ht="15" customHeight="1">
      <c r="B35" s="199"/>
      <c r="C35" s="200"/>
      <c r="D35" s="317" t="s">
        <v>653</v>
      </c>
      <c r="E35" s="317"/>
      <c r="F35" s="317"/>
      <c r="G35" s="317"/>
      <c r="H35" s="317"/>
      <c r="I35" s="317"/>
      <c r="J35" s="317"/>
      <c r="K35" s="196"/>
    </row>
    <row r="36" spans="2:11" s="1" customFormat="1" ht="15" customHeight="1">
      <c r="B36" s="199"/>
      <c r="C36" s="200"/>
      <c r="D36" s="198"/>
      <c r="E36" s="201" t="s">
        <v>105</v>
      </c>
      <c r="F36" s="198"/>
      <c r="G36" s="317" t="s">
        <v>654</v>
      </c>
      <c r="H36" s="317"/>
      <c r="I36" s="317"/>
      <c r="J36" s="317"/>
      <c r="K36" s="196"/>
    </row>
    <row r="37" spans="2:11" s="1" customFormat="1" ht="30.75" customHeight="1">
      <c r="B37" s="199"/>
      <c r="C37" s="200"/>
      <c r="D37" s="198"/>
      <c r="E37" s="201" t="s">
        <v>655</v>
      </c>
      <c r="F37" s="198"/>
      <c r="G37" s="317" t="s">
        <v>656</v>
      </c>
      <c r="H37" s="317"/>
      <c r="I37" s="317"/>
      <c r="J37" s="317"/>
      <c r="K37" s="196"/>
    </row>
    <row r="38" spans="2:11" s="1" customFormat="1" ht="15" customHeight="1">
      <c r="B38" s="199"/>
      <c r="C38" s="200"/>
      <c r="D38" s="198"/>
      <c r="E38" s="201" t="s">
        <v>53</v>
      </c>
      <c r="F38" s="198"/>
      <c r="G38" s="317" t="s">
        <v>657</v>
      </c>
      <c r="H38" s="317"/>
      <c r="I38" s="317"/>
      <c r="J38" s="317"/>
      <c r="K38" s="196"/>
    </row>
    <row r="39" spans="2:11" s="1" customFormat="1" ht="15" customHeight="1">
      <c r="B39" s="199"/>
      <c r="C39" s="200"/>
      <c r="D39" s="198"/>
      <c r="E39" s="201" t="s">
        <v>54</v>
      </c>
      <c r="F39" s="198"/>
      <c r="G39" s="317" t="s">
        <v>658</v>
      </c>
      <c r="H39" s="317"/>
      <c r="I39" s="317"/>
      <c r="J39" s="317"/>
      <c r="K39" s="196"/>
    </row>
    <row r="40" spans="2:11" s="1" customFormat="1" ht="15" customHeight="1">
      <c r="B40" s="199"/>
      <c r="C40" s="200"/>
      <c r="D40" s="198"/>
      <c r="E40" s="201" t="s">
        <v>106</v>
      </c>
      <c r="F40" s="198"/>
      <c r="G40" s="317" t="s">
        <v>659</v>
      </c>
      <c r="H40" s="317"/>
      <c r="I40" s="317"/>
      <c r="J40" s="317"/>
      <c r="K40" s="196"/>
    </row>
    <row r="41" spans="2:11" s="1" customFormat="1" ht="15" customHeight="1">
      <c r="B41" s="199"/>
      <c r="C41" s="200"/>
      <c r="D41" s="198"/>
      <c r="E41" s="201" t="s">
        <v>107</v>
      </c>
      <c r="F41" s="198"/>
      <c r="G41" s="317" t="s">
        <v>660</v>
      </c>
      <c r="H41" s="317"/>
      <c r="I41" s="317"/>
      <c r="J41" s="317"/>
      <c r="K41" s="196"/>
    </row>
    <row r="42" spans="2:11" s="1" customFormat="1" ht="15" customHeight="1">
      <c r="B42" s="199"/>
      <c r="C42" s="200"/>
      <c r="D42" s="198"/>
      <c r="E42" s="201" t="s">
        <v>661</v>
      </c>
      <c r="F42" s="198"/>
      <c r="G42" s="317" t="s">
        <v>662</v>
      </c>
      <c r="H42" s="317"/>
      <c r="I42" s="317"/>
      <c r="J42" s="317"/>
      <c r="K42" s="196"/>
    </row>
    <row r="43" spans="2:11" s="1" customFormat="1" ht="15" customHeight="1">
      <c r="B43" s="199"/>
      <c r="C43" s="200"/>
      <c r="D43" s="198"/>
      <c r="E43" s="201"/>
      <c r="F43" s="198"/>
      <c r="G43" s="317" t="s">
        <v>663</v>
      </c>
      <c r="H43" s="317"/>
      <c r="I43" s="317"/>
      <c r="J43" s="317"/>
      <c r="K43" s="196"/>
    </row>
    <row r="44" spans="2:11" s="1" customFormat="1" ht="15" customHeight="1">
      <c r="B44" s="199"/>
      <c r="C44" s="200"/>
      <c r="D44" s="198"/>
      <c r="E44" s="201" t="s">
        <v>664</v>
      </c>
      <c r="F44" s="198"/>
      <c r="G44" s="317" t="s">
        <v>665</v>
      </c>
      <c r="H44" s="317"/>
      <c r="I44" s="317"/>
      <c r="J44" s="317"/>
      <c r="K44" s="196"/>
    </row>
    <row r="45" spans="2:11" s="1" customFormat="1" ht="15" customHeight="1">
      <c r="B45" s="199"/>
      <c r="C45" s="200"/>
      <c r="D45" s="198"/>
      <c r="E45" s="201" t="s">
        <v>109</v>
      </c>
      <c r="F45" s="198"/>
      <c r="G45" s="317" t="s">
        <v>666</v>
      </c>
      <c r="H45" s="317"/>
      <c r="I45" s="317"/>
      <c r="J45" s="317"/>
      <c r="K45" s="196"/>
    </row>
    <row r="46" spans="2:11" s="1" customFormat="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196"/>
    </row>
    <row r="47" spans="2:11" s="1" customFormat="1" ht="15" customHeight="1">
      <c r="B47" s="199"/>
      <c r="C47" s="200"/>
      <c r="D47" s="317" t="s">
        <v>667</v>
      </c>
      <c r="E47" s="317"/>
      <c r="F47" s="317"/>
      <c r="G47" s="317"/>
      <c r="H47" s="317"/>
      <c r="I47" s="317"/>
      <c r="J47" s="317"/>
      <c r="K47" s="196"/>
    </row>
    <row r="48" spans="2:11" s="1" customFormat="1" ht="15" customHeight="1">
      <c r="B48" s="199"/>
      <c r="C48" s="200"/>
      <c r="D48" s="200"/>
      <c r="E48" s="317" t="s">
        <v>668</v>
      </c>
      <c r="F48" s="317"/>
      <c r="G48" s="317"/>
      <c r="H48" s="317"/>
      <c r="I48" s="317"/>
      <c r="J48" s="317"/>
      <c r="K48" s="196"/>
    </row>
    <row r="49" spans="2:11" s="1" customFormat="1" ht="15" customHeight="1">
      <c r="B49" s="199"/>
      <c r="C49" s="200"/>
      <c r="D49" s="200"/>
      <c r="E49" s="317" t="s">
        <v>669</v>
      </c>
      <c r="F49" s="317"/>
      <c r="G49" s="317"/>
      <c r="H49" s="317"/>
      <c r="I49" s="317"/>
      <c r="J49" s="317"/>
      <c r="K49" s="196"/>
    </row>
    <row r="50" spans="2:11" s="1" customFormat="1" ht="15" customHeight="1">
      <c r="B50" s="199"/>
      <c r="C50" s="200"/>
      <c r="D50" s="200"/>
      <c r="E50" s="317" t="s">
        <v>670</v>
      </c>
      <c r="F50" s="317"/>
      <c r="G50" s="317"/>
      <c r="H50" s="317"/>
      <c r="I50" s="317"/>
      <c r="J50" s="317"/>
      <c r="K50" s="196"/>
    </row>
    <row r="51" spans="2:11" s="1" customFormat="1" ht="15" customHeight="1">
      <c r="B51" s="199"/>
      <c r="C51" s="200"/>
      <c r="D51" s="317" t="s">
        <v>671</v>
      </c>
      <c r="E51" s="317"/>
      <c r="F51" s="317"/>
      <c r="G51" s="317"/>
      <c r="H51" s="317"/>
      <c r="I51" s="317"/>
      <c r="J51" s="317"/>
      <c r="K51" s="196"/>
    </row>
    <row r="52" spans="2:11" s="1" customFormat="1" ht="25.5" customHeight="1">
      <c r="B52" s="195"/>
      <c r="C52" s="318" t="s">
        <v>672</v>
      </c>
      <c r="D52" s="318"/>
      <c r="E52" s="318"/>
      <c r="F52" s="318"/>
      <c r="G52" s="318"/>
      <c r="H52" s="318"/>
      <c r="I52" s="318"/>
      <c r="J52" s="318"/>
      <c r="K52" s="196"/>
    </row>
    <row r="53" spans="2:11" s="1" customFormat="1" ht="5.25" customHeight="1">
      <c r="B53" s="195"/>
      <c r="C53" s="197"/>
      <c r="D53" s="197"/>
      <c r="E53" s="197"/>
      <c r="F53" s="197"/>
      <c r="G53" s="197"/>
      <c r="H53" s="197"/>
      <c r="I53" s="197"/>
      <c r="J53" s="197"/>
      <c r="K53" s="196"/>
    </row>
    <row r="54" spans="2:11" s="1" customFormat="1" ht="15" customHeight="1">
      <c r="B54" s="195"/>
      <c r="C54" s="317" t="s">
        <v>673</v>
      </c>
      <c r="D54" s="317"/>
      <c r="E54" s="317"/>
      <c r="F54" s="317"/>
      <c r="G54" s="317"/>
      <c r="H54" s="317"/>
      <c r="I54" s="317"/>
      <c r="J54" s="317"/>
      <c r="K54" s="196"/>
    </row>
    <row r="55" spans="2:11" s="1" customFormat="1" ht="15" customHeight="1">
      <c r="B55" s="195"/>
      <c r="C55" s="317" t="s">
        <v>674</v>
      </c>
      <c r="D55" s="317"/>
      <c r="E55" s="317"/>
      <c r="F55" s="317"/>
      <c r="G55" s="317"/>
      <c r="H55" s="317"/>
      <c r="I55" s="317"/>
      <c r="J55" s="317"/>
      <c r="K55" s="196"/>
    </row>
    <row r="56" spans="2:11" s="1" customFormat="1" ht="12.75" customHeight="1">
      <c r="B56" s="195"/>
      <c r="C56" s="198"/>
      <c r="D56" s="198"/>
      <c r="E56" s="198"/>
      <c r="F56" s="198"/>
      <c r="G56" s="198"/>
      <c r="H56" s="198"/>
      <c r="I56" s="198"/>
      <c r="J56" s="198"/>
      <c r="K56" s="196"/>
    </row>
    <row r="57" spans="2:11" s="1" customFormat="1" ht="15" customHeight="1">
      <c r="B57" s="195"/>
      <c r="C57" s="317" t="s">
        <v>675</v>
      </c>
      <c r="D57" s="317"/>
      <c r="E57" s="317"/>
      <c r="F57" s="317"/>
      <c r="G57" s="317"/>
      <c r="H57" s="317"/>
      <c r="I57" s="317"/>
      <c r="J57" s="317"/>
      <c r="K57" s="196"/>
    </row>
    <row r="58" spans="2:11" s="1" customFormat="1" ht="15" customHeight="1">
      <c r="B58" s="195"/>
      <c r="C58" s="200"/>
      <c r="D58" s="317" t="s">
        <v>676</v>
      </c>
      <c r="E58" s="317"/>
      <c r="F58" s="317"/>
      <c r="G58" s="317"/>
      <c r="H58" s="317"/>
      <c r="I58" s="317"/>
      <c r="J58" s="317"/>
      <c r="K58" s="196"/>
    </row>
    <row r="59" spans="2:11" s="1" customFormat="1" ht="15" customHeight="1">
      <c r="B59" s="195"/>
      <c r="C59" s="200"/>
      <c r="D59" s="317" t="s">
        <v>677</v>
      </c>
      <c r="E59" s="317"/>
      <c r="F59" s="317"/>
      <c r="G59" s="317"/>
      <c r="H59" s="317"/>
      <c r="I59" s="317"/>
      <c r="J59" s="317"/>
      <c r="K59" s="196"/>
    </row>
    <row r="60" spans="2:11" s="1" customFormat="1" ht="15" customHeight="1">
      <c r="B60" s="195"/>
      <c r="C60" s="200"/>
      <c r="D60" s="317" t="s">
        <v>678</v>
      </c>
      <c r="E60" s="317"/>
      <c r="F60" s="317"/>
      <c r="G60" s="317"/>
      <c r="H60" s="317"/>
      <c r="I60" s="317"/>
      <c r="J60" s="317"/>
      <c r="K60" s="196"/>
    </row>
    <row r="61" spans="2:11" s="1" customFormat="1" ht="15" customHeight="1">
      <c r="B61" s="195"/>
      <c r="C61" s="200"/>
      <c r="D61" s="317" t="s">
        <v>679</v>
      </c>
      <c r="E61" s="317"/>
      <c r="F61" s="317"/>
      <c r="G61" s="317"/>
      <c r="H61" s="317"/>
      <c r="I61" s="317"/>
      <c r="J61" s="317"/>
      <c r="K61" s="196"/>
    </row>
    <row r="62" spans="2:11" s="1" customFormat="1" ht="15" customHeight="1">
      <c r="B62" s="195"/>
      <c r="C62" s="200"/>
      <c r="D62" s="319" t="s">
        <v>680</v>
      </c>
      <c r="E62" s="319"/>
      <c r="F62" s="319"/>
      <c r="G62" s="319"/>
      <c r="H62" s="319"/>
      <c r="I62" s="319"/>
      <c r="J62" s="319"/>
      <c r="K62" s="196"/>
    </row>
    <row r="63" spans="2:11" s="1" customFormat="1" ht="15" customHeight="1">
      <c r="B63" s="195"/>
      <c r="C63" s="200"/>
      <c r="D63" s="317" t="s">
        <v>681</v>
      </c>
      <c r="E63" s="317"/>
      <c r="F63" s="317"/>
      <c r="G63" s="317"/>
      <c r="H63" s="317"/>
      <c r="I63" s="317"/>
      <c r="J63" s="317"/>
      <c r="K63" s="196"/>
    </row>
    <row r="64" spans="2:11" s="1" customFormat="1" ht="12.75" customHeight="1">
      <c r="B64" s="195"/>
      <c r="C64" s="200"/>
      <c r="D64" s="200"/>
      <c r="E64" s="203"/>
      <c r="F64" s="200"/>
      <c r="G64" s="200"/>
      <c r="H64" s="200"/>
      <c r="I64" s="200"/>
      <c r="J64" s="200"/>
      <c r="K64" s="196"/>
    </row>
    <row r="65" spans="2:11" s="1" customFormat="1" ht="15" customHeight="1">
      <c r="B65" s="195"/>
      <c r="C65" s="200"/>
      <c r="D65" s="317" t="s">
        <v>682</v>
      </c>
      <c r="E65" s="317"/>
      <c r="F65" s="317"/>
      <c r="G65" s="317"/>
      <c r="H65" s="317"/>
      <c r="I65" s="317"/>
      <c r="J65" s="317"/>
      <c r="K65" s="196"/>
    </row>
    <row r="66" spans="2:11" s="1" customFormat="1" ht="15" customHeight="1">
      <c r="B66" s="195"/>
      <c r="C66" s="200"/>
      <c r="D66" s="319" t="s">
        <v>683</v>
      </c>
      <c r="E66" s="319"/>
      <c r="F66" s="319"/>
      <c r="G66" s="319"/>
      <c r="H66" s="319"/>
      <c r="I66" s="319"/>
      <c r="J66" s="319"/>
      <c r="K66" s="196"/>
    </row>
    <row r="67" spans="2:11" s="1" customFormat="1" ht="15" customHeight="1">
      <c r="B67" s="195"/>
      <c r="C67" s="200"/>
      <c r="D67" s="317" t="s">
        <v>684</v>
      </c>
      <c r="E67" s="317"/>
      <c r="F67" s="317"/>
      <c r="G67" s="317"/>
      <c r="H67" s="317"/>
      <c r="I67" s="317"/>
      <c r="J67" s="317"/>
      <c r="K67" s="196"/>
    </row>
    <row r="68" spans="2:11" s="1" customFormat="1" ht="15" customHeight="1">
      <c r="B68" s="195"/>
      <c r="C68" s="200"/>
      <c r="D68" s="317" t="s">
        <v>685</v>
      </c>
      <c r="E68" s="317"/>
      <c r="F68" s="317"/>
      <c r="G68" s="317"/>
      <c r="H68" s="317"/>
      <c r="I68" s="317"/>
      <c r="J68" s="317"/>
      <c r="K68" s="196"/>
    </row>
    <row r="69" spans="2:11" s="1" customFormat="1" ht="15" customHeight="1">
      <c r="B69" s="195"/>
      <c r="C69" s="200"/>
      <c r="D69" s="317" t="s">
        <v>686</v>
      </c>
      <c r="E69" s="317"/>
      <c r="F69" s="317"/>
      <c r="G69" s="317"/>
      <c r="H69" s="317"/>
      <c r="I69" s="317"/>
      <c r="J69" s="317"/>
      <c r="K69" s="196"/>
    </row>
    <row r="70" spans="2:11" s="1" customFormat="1" ht="15" customHeight="1">
      <c r="B70" s="195"/>
      <c r="C70" s="200"/>
      <c r="D70" s="317" t="s">
        <v>687</v>
      </c>
      <c r="E70" s="317"/>
      <c r="F70" s="317"/>
      <c r="G70" s="317"/>
      <c r="H70" s="317"/>
      <c r="I70" s="317"/>
      <c r="J70" s="317"/>
      <c r="K70" s="196"/>
    </row>
    <row r="71" spans="2:11" s="1" customFormat="1" ht="12.75" customHeight="1">
      <c r="B71" s="204"/>
      <c r="C71" s="205"/>
      <c r="D71" s="205"/>
      <c r="E71" s="205"/>
      <c r="F71" s="205"/>
      <c r="G71" s="205"/>
      <c r="H71" s="205"/>
      <c r="I71" s="205"/>
      <c r="J71" s="205"/>
      <c r="K71" s="206"/>
    </row>
    <row r="72" spans="2:11" s="1" customFormat="1" ht="18.75" customHeight="1">
      <c r="B72" s="207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s="1" customFormat="1" ht="18.75" customHeight="1"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s="1" customFormat="1" ht="7.5" customHeight="1">
      <c r="B74" s="209"/>
      <c r="C74" s="210"/>
      <c r="D74" s="210"/>
      <c r="E74" s="210"/>
      <c r="F74" s="210"/>
      <c r="G74" s="210"/>
      <c r="H74" s="210"/>
      <c r="I74" s="210"/>
      <c r="J74" s="210"/>
      <c r="K74" s="211"/>
    </row>
    <row r="75" spans="2:11" s="1" customFormat="1" ht="45" customHeight="1">
      <c r="B75" s="212"/>
      <c r="C75" s="312" t="s">
        <v>688</v>
      </c>
      <c r="D75" s="312"/>
      <c r="E75" s="312"/>
      <c r="F75" s="312"/>
      <c r="G75" s="312"/>
      <c r="H75" s="312"/>
      <c r="I75" s="312"/>
      <c r="J75" s="312"/>
      <c r="K75" s="213"/>
    </row>
    <row r="76" spans="2:11" s="1" customFormat="1" ht="17.25" customHeight="1">
      <c r="B76" s="212"/>
      <c r="C76" s="214" t="s">
        <v>689</v>
      </c>
      <c r="D76" s="214"/>
      <c r="E76" s="214"/>
      <c r="F76" s="214" t="s">
        <v>690</v>
      </c>
      <c r="G76" s="215"/>
      <c r="H76" s="214" t="s">
        <v>54</v>
      </c>
      <c r="I76" s="214" t="s">
        <v>57</v>
      </c>
      <c r="J76" s="214" t="s">
        <v>691</v>
      </c>
      <c r="K76" s="213"/>
    </row>
    <row r="77" spans="2:11" s="1" customFormat="1" ht="17.25" customHeight="1">
      <c r="B77" s="212"/>
      <c r="C77" s="216" t="s">
        <v>692</v>
      </c>
      <c r="D77" s="216"/>
      <c r="E77" s="216"/>
      <c r="F77" s="217" t="s">
        <v>693</v>
      </c>
      <c r="G77" s="218"/>
      <c r="H77" s="216"/>
      <c r="I77" s="216"/>
      <c r="J77" s="216" t="s">
        <v>694</v>
      </c>
      <c r="K77" s="213"/>
    </row>
    <row r="78" spans="2:11" s="1" customFormat="1" ht="5.25" customHeight="1">
      <c r="B78" s="212"/>
      <c r="C78" s="219"/>
      <c r="D78" s="219"/>
      <c r="E78" s="219"/>
      <c r="F78" s="219"/>
      <c r="G78" s="220"/>
      <c r="H78" s="219"/>
      <c r="I78" s="219"/>
      <c r="J78" s="219"/>
      <c r="K78" s="213"/>
    </row>
    <row r="79" spans="2:11" s="1" customFormat="1" ht="15" customHeight="1">
      <c r="B79" s="212"/>
      <c r="C79" s="201" t="s">
        <v>53</v>
      </c>
      <c r="D79" s="221"/>
      <c r="E79" s="221"/>
      <c r="F79" s="222" t="s">
        <v>695</v>
      </c>
      <c r="G79" s="223"/>
      <c r="H79" s="201" t="s">
        <v>696</v>
      </c>
      <c r="I79" s="201" t="s">
        <v>697</v>
      </c>
      <c r="J79" s="201">
        <v>20</v>
      </c>
      <c r="K79" s="213"/>
    </row>
    <row r="80" spans="2:11" s="1" customFormat="1" ht="15" customHeight="1">
      <c r="B80" s="212"/>
      <c r="C80" s="201" t="s">
        <v>698</v>
      </c>
      <c r="D80" s="201"/>
      <c r="E80" s="201"/>
      <c r="F80" s="222" t="s">
        <v>695</v>
      </c>
      <c r="G80" s="223"/>
      <c r="H80" s="201" t="s">
        <v>699</v>
      </c>
      <c r="I80" s="201" t="s">
        <v>697</v>
      </c>
      <c r="J80" s="201">
        <v>120</v>
      </c>
      <c r="K80" s="213"/>
    </row>
    <row r="81" spans="2:11" s="1" customFormat="1" ht="15" customHeight="1">
      <c r="B81" s="224"/>
      <c r="C81" s="201" t="s">
        <v>700</v>
      </c>
      <c r="D81" s="201"/>
      <c r="E81" s="201"/>
      <c r="F81" s="222" t="s">
        <v>701</v>
      </c>
      <c r="G81" s="223"/>
      <c r="H81" s="201" t="s">
        <v>702</v>
      </c>
      <c r="I81" s="201" t="s">
        <v>697</v>
      </c>
      <c r="J81" s="201">
        <v>50</v>
      </c>
      <c r="K81" s="213"/>
    </row>
    <row r="82" spans="2:11" s="1" customFormat="1" ht="15" customHeight="1">
      <c r="B82" s="224"/>
      <c r="C82" s="201" t="s">
        <v>703</v>
      </c>
      <c r="D82" s="201"/>
      <c r="E82" s="201"/>
      <c r="F82" s="222" t="s">
        <v>695</v>
      </c>
      <c r="G82" s="223"/>
      <c r="H82" s="201" t="s">
        <v>704</v>
      </c>
      <c r="I82" s="201" t="s">
        <v>705</v>
      </c>
      <c r="J82" s="201"/>
      <c r="K82" s="213"/>
    </row>
    <row r="83" spans="2:11" s="1" customFormat="1" ht="15" customHeight="1">
      <c r="B83" s="224"/>
      <c r="C83" s="225" t="s">
        <v>706</v>
      </c>
      <c r="D83" s="225"/>
      <c r="E83" s="225"/>
      <c r="F83" s="226" t="s">
        <v>701</v>
      </c>
      <c r="G83" s="225"/>
      <c r="H83" s="225" t="s">
        <v>707</v>
      </c>
      <c r="I83" s="225" t="s">
        <v>697</v>
      </c>
      <c r="J83" s="225">
        <v>15</v>
      </c>
      <c r="K83" s="213"/>
    </row>
    <row r="84" spans="2:11" s="1" customFormat="1" ht="15" customHeight="1">
      <c r="B84" s="224"/>
      <c r="C84" s="225" t="s">
        <v>708</v>
      </c>
      <c r="D84" s="225"/>
      <c r="E84" s="225"/>
      <c r="F84" s="226" t="s">
        <v>701</v>
      </c>
      <c r="G84" s="225"/>
      <c r="H84" s="225" t="s">
        <v>709</v>
      </c>
      <c r="I84" s="225" t="s">
        <v>697</v>
      </c>
      <c r="J84" s="225">
        <v>15</v>
      </c>
      <c r="K84" s="213"/>
    </row>
    <row r="85" spans="2:11" s="1" customFormat="1" ht="15" customHeight="1">
      <c r="B85" s="224"/>
      <c r="C85" s="225" t="s">
        <v>710</v>
      </c>
      <c r="D85" s="225"/>
      <c r="E85" s="225"/>
      <c r="F85" s="226" t="s">
        <v>701</v>
      </c>
      <c r="G85" s="225"/>
      <c r="H85" s="225" t="s">
        <v>711</v>
      </c>
      <c r="I85" s="225" t="s">
        <v>697</v>
      </c>
      <c r="J85" s="225">
        <v>20</v>
      </c>
      <c r="K85" s="213"/>
    </row>
    <row r="86" spans="2:11" s="1" customFormat="1" ht="15" customHeight="1">
      <c r="B86" s="224"/>
      <c r="C86" s="225" t="s">
        <v>712</v>
      </c>
      <c r="D86" s="225"/>
      <c r="E86" s="225"/>
      <c r="F86" s="226" t="s">
        <v>701</v>
      </c>
      <c r="G86" s="225"/>
      <c r="H86" s="225" t="s">
        <v>713</v>
      </c>
      <c r="I86" s="225" t="s">
        <v>697</v>
      </c>
      <c r="J86" s="225">
        <v>20</v>
      </c>
      <c r="K86" s="213"/>
    </row>
    <row r="87" spans="2:11" s="1" customFormat="1" ht="15" customHeight="1">
      <c r="B87" s="224"/>
      <c r="C87" s="201" t="s">
        <v>714</v>
      </c>
      <c r="D87" s="201"/>
      <c r="E87" s="201"/>
      <c r="F87" s="222" t="s">
        <v>701</v>
      </c>
      <c r="G87" s="223"/>
      <c r="H87" s="201" t="s">
        <v>715</v>
      </c>
      <c r="I87" s="201" t="s">
        <v>697</v>
      </c>
      <c r="J87" s="201">
        <v>50</v>
      </c>
      <c r="K87" s="213"/>
    </row>
    <row r="88" spans="2:11" s="1" customFormat="1" ht="15" customHeight="1">
      <c r="B88" s="224"/>
      <c r="C88" s="201" t="s">
        <v>716</v>
      </c>
      <c r="D88" s="201"/>
      <c r="E88" s="201"/>
      <c r="F88" s="222" t="s">
        <v>701</v>
      </c>
      <c r="G88" s="223"/>
      <c r="H88" s="201" t="s">
        <v>717</v>
      </c>
      <c r="I88" s="201" t="s">
        <v>697</v>
      </c>
      <c r="J88" s="201">
        <v>20</v>
      </c>
      <c r="K88" s="213"/>
    </row>
    <row r="89" spans="2:11" s="1" customFormat="1" ht="15" customHeight="1">
      <c r="B89" s="224"/>
      <c r="C89" s="201" t="s">
        <v>718</v>
      </c>
      <c r="D89" s="201"/>
      <c r="E89" s="201"/>
      <c r="F89" s="222" t="s">
        <v>701</v>
      </c>
      <c r="G89" s="223"/>
      <c r="H89" s="201" t="s">
        <v>719</v>
      </c>
      <c r="I89" s="201" t="s">
        <v>697</v>
      </c>
      <c r="J89" s="201">
        <v>20</v>
      </c>
      <c r="K89" s="213"/>
    </row>
    <row r="90" spans="2:11" s="1" customFormat="1" ht="15" customHeight="1">
      <c r="B90" s="224"/>
      <c r="C90" s="201" t="s">
        <v>720</v>
      </c>
      <c r="D90" s="201"/>
      <c r="E90" s="201"/>
      <c r="F90" s="222" t="s">
        <v>701</v>
      </c>
      <c r="G90" s="223"/>
      <c r="H90" s="201" t="s">
        <v>721</v>
      </c>
      <c r="I90" s="201" t="s">
        <v>697</v>
      </c>
      <c r="J90" s="201">
        <v>50</v>
      </c>
      <c r="K90" s="213"/>
    </row>
    <row r="91" spans="2:11" s="1" customFormat="1" ht="15" customHeight="1">
      <c r="B91" s="224"/>
      <c r="C91" s="201" t="s">
        <v>722</v>
      </c>
      <c r="D91" s="201"/>
      <c r="E91" s="201"/>
      <c r="F91" s="222" t="s">
        <v>701</v>
      </c>
      <c r="G91" s="223"/>
      <c r="H91" s="201" t="s">
        <v>722</v>
      </c>
      <c r="I91" s="201" t="s">
        <v>697</v>
      </c>
      <c r="J91" s="201">
        <v>50</v>
      </c>
      <c r="K91" s="213"/>
    </row>
    <row r="92" spans="2:11" s="1" customFormat="1" ht="15" customHeight="1">
      <c r="B92" s="224"/>
      <c r="C92" s="201" t="s">
        <v>723</v>
      </c>
      <c r="D92" s="201"/>
      <c r="E92" s="201"/>
      <c r="F92" s="222" t="s">
        <v>701</v>
      </c>
      <c r="G92" s="223"/>
      <c r="H92" s="201" t="s">
        <v>724</v>
      </c>
      <c r="I92" s="201" t="s">
        <v>697</v>
      </c>
      <c r="J92" s="201">
        <v>255</v>
      </c>
      <c r="K92" s="213"/>
    </row>
    <row r="93" spans="2:11" s="1" customFormat="1" ht="15" customHeight="1">
      <c r="B93" s="224"/>
      <c r="C93" s="201" t="s">
        <v>725</v>
      </c>
      <c r="D93" s="201"/>
      <c r="E93" s="201"/>
      <c r="F93" s="222" t="s">
        <v>695</v>
      </c>
      <c r="G93" s="223"/>
      <c r="H93" s="201" t="s">
        <v>726</v>
      </c>
      <c r="I93" s="201" t="s">
        <v>727</v>
      </c>
      <c r="J93" s="201"/>
      <c r="K93" s="213"/>
    </row>
    <row r="94" spans="2:11" s="1" customFormat="1" ht="15" customHeight="1">
      <c r="B94" s="224"/>
      <c r="C94" s="201" t="s">
        <v>728</v>
      </c>
      <c r="D94" s="201"/>
      <c r="E94" s="201"/>
      <c r="F94" s="222" t="s">
        <v>695</v>
      </c>
      <c r="G94" s="223"/>
      <c r="H94" s="201" t="s">
        <v>729</v>
      </c>
      <c r="I94" s="201" t="s">
        <v>730</v>
      </c>
      <c r="J94" s="201"/>
      <c r="K94" s="213"/>
    </row>
    <row r="95" spans="2:11" s="1" customFormat="1" ht="15" customHeight="1">
      <c r="B95" s="224"/>
      <c r="C95" s="201" t="s">
        <v>731</v>
      </c>
      <c r="D95" s="201"/>
      <c r="E95" s="201"/>
      <c r="F95" s="222" t="s">
        <v>695</v>
      </c>
      <c r="G95" s="223"/>
      <c r="H95" s="201" t="s">
        <v>731</v>
      </c>
      <c r="I95" s="201" t="s">
        <v>730</v>
      </c>
      <c r="J95" s="201"/>
      <c r="K95" s="213"/>
    </row>
    <row r="96" spans="2:11" s="1" customFormat="1" ht="15" customHeight="1">
      <c r="B96" s="224"/>
      <c r="C96" s="201" t="s">
        <v>38</v>
      </c>
      <c r="D96" s="201"/>
      <c r="E96" s="201"/>
      <c r="F96" s="222" t="s">
        <v>695</v>
      </c>
      <c r="G96" s="223"/>
      <c r="H96" s="201" t="s">
        <v>732</v>
      </c>
      <c r="I96" s="201" t="s">
        <v>730</v>
      </c>
      <c r="J96" s="201"/>
      <c r="K96" s="213"/>
    </row>
    <row r="97" spans="2:11" s="1" customFormat="1" ht="15" customHeight="1">
      <c r="B97" s="224"/>
      <c r="C97" s="201" t="s">
        <v>48</v>
      </c>
      <c r="D97" s="201"/>
      <c r="E97" s="201"/>
      <c r="F97" s="222" t="s">
        <v>695</v>
      </c>
      <c r="G97" s="223"/>
      <c r="H97" s="201" t="s">
        <v>733</v>
      </c>
      <c r="I97" s="201" t="s">
        <v>730</v>
      </c>
      <c r="J97" s="201"/>
      <c r="K97" s="213"/>
    </row>
    <row r="98" spans="2:11" s="1" customFormat="1" ht="15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9"/>
    </row>
    <row r="99" spans="2:11" s="1" customFormat="1" ht="18.7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0"/>
    </row>
    <row r="100" spans="2:11" s="1" customFormat="1" ht="18.75" customHeight="1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2:11" s="1" customFormat="1" ht="7.5" customHeight="1">
      <c r="B101" s="209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2:11" s="1" customFormat="1" ht="45" customHeight="1">
      <c r="B102" s="212"/>
      <c r="C102" s="312" t="s">
        <v>734</v>
      </c>
      <c r="D102" s="312"/>
      <c r="E102" s="312"/>
      <c r="F102" s="312"/>
      <c r="G102" s="312"/>
      <c r="H102" s="312"/>
      <c r="I102" s="312"/>
      <c r="J102" s="312"/>
      <c r="K102" s="213"/>
    </row>
    <row r="103" spans="2:11" s="1" customFormat="1" ht="17.25" customHeight="1">
      <c r="B103" s="212"/>
      <c r="C103" s="214" t="s">
        <v>689</v>
      </c>
      <c r="D103" s="214"/>
      <c r="E103" s="214"/>
      <c r="F103" s="214" t="s">
        <v>690</v>
      </c>
      <c r="G103" s="215"/>
      <c r="H103" s="214" t="s">
        <v>54</v>
      </c>
      <c r="I103" s="214" t="s">
        <v>57</v>
      </c>
      <c r="J103" s="214" t="s">
        <v>691</v>
      </c>
      <c r="K103" s="213"/>
    </row>
    <row r="104" spans="2:11" s="1" customFormat="1" ht="17.25" customHeight="1">
      <c r="B104" s="212"/>
      <c r="C104" s="216" t="s">
        <v>692</v>
      </c>
      <c r="D104" s="216"/>
      <c r="E104" s="216"/>
      <c r="F104" s="217" t="s">
        <v>693</v>
      </c>
      <c r="G104" s="218"/>
      <c r="H104" s="216"/>
      <c r="I104" s="216"/>
      <c r="J104" s="216" t="s">
        <v>694</v>
      </c>
      <c r="K104" s="213"/>
    </row>
    <row r="105" spans="2:11" s="1" customFormat="1" ht="5.25" customHeight="1">
      <c r="B105" s="212"/>
      <c r="C105" s="214"/>
      <c r="D105" s="214"/>
      <c r="E105" s="214"/>
      <c r="F105" s="214"/>
      <c r="G105" s="232"/>
      <c r="H105" s="214"/>
      <c r="I105" s="214"/>
      <c r="J105" s="214"/>
      <c r="K105" s="213"/>
    </row>
    <row r="106" spans="2:11" s="1" customFormat="1" ht="15" customHeight="1">
      <c r="B106" s="212"/>
      <c r="C106" s="201" t="s">
        <v>53</v>
      </c>
      <c r="D106" s="221"/>
      <c r="E106" s="221"/>
      <c r="F106" s="222" t="s">
        <v>695</v>
      </c>
      <c r="G106" s="201"/>
      <c r="H106" s="201" t="s">
        <v>735</v>
      </c>
      <c r="I106" s="201" t="s">
        <v>697</v>
      </c>
      <c r="J106" s="201">
        <v>20</v>
      </c>
      <c r="K106" s="213"/>
    </row>
    <row r="107" spans="2:11" s="1" customFormat="1" ht="15" customHeight="1">
      <c r="B107" s="212"/>
      <c r="C107" s="201" t="s">
        <v>698</v>
      </c>
      <c r="D107" s="201"/>
      <c r="E107" s="201"/>
      <c r="F107" s="222" t="s">
        <v>695</v>
      </c>
      <c r="G107" s="201"/>
      <c r="H107" s="201" t="s">
        <v>735</v>
      </c>
      <c r="I107" s="201" t="s">
        <v>697</v>
      </c>
      <c r="J107" s="201">
        <v>120</v>
      </c>
      <c r="K107" s="213"/>
    </row>
    <row r="108" spans="2:11" s="1" customFormat="1" ht="15" customHeight="1">
      <c r="B108" s="224"/>
      <c r="C108" s="201" t="s">
        <v>700</v>
      </c>
      <c r="D108" s="201"/>
      <c r="E108" s="201"/>
      <c r="F108" s="222" t="s">
        <v>701</v>
      </c>
      <c r="G108" s="201"/>
      <c r="H108" s="201" t="s">
        <v>735</v>
      </c>
      <c r="I108" s="201" t="s">
        <v>697</v>
      </c>
      <c r="J108" s="201">
        <v>50</v>
      </c>
      <c r="K108" s="213"/>
    </row>
    <row r="109" spans="2:11" s="1" customFormat="1" ht="15" customHeight="1">
      <c r="B109" s="224"/>
      <c r="C109" s="201" t="s">
        <v>703</v>
      </c>
      <c r="D109" s="201"/>
      <c r="E109" s="201"/>
      <c r="F109" s="222" t="s">
        <v>695</v>
      </c>
      <c r="G109" s="201"/>
      <c r="H109" s="201" t="s">
        <v>735</v>
      </c>
      <c r="I109" s="201" t="s">
        <v>705</v>
      </c>
      <c r="J109" s="201"/>
      <c r="K109" s="213"/>
    </row>
    <row r="110" spans="2:11" s="1" customFormat="1" ht="15" customHeight="1">
      <c r="B110" s="224"/>
      <c r="C110" s="201" t="s">
        <v>714</v>
      </c>
      <c r="D110" s="201"/>
      <c r="E110" s="201"/>
      <c r="F110" s="222" t="s">
        <v>701</v>
      </c>
      <c r="G110" s="201"/>
      <c r="H110" s="201" t="s">
        <v>735</v>
      </c>
      <c r="I110" s="201" t="s">
        <v>697</v>
      </c>
      <c r="J110" s="201">
        <v>50</v>
      </c>
      <c r="K110" s="213"/>
    </row>
    <row r="111" spans="2:11" s="1" customFormat="1" ht="15" customHeight="1">
      <c r="B111" s="224"/>
      <c r="C111" s="201" t="s">
        <v>722</v>
      </c>
      <c r="D111" s="201"/>
      <c r="E111" s="201"/>
      <c r="F111" s="222" t="s">
        <v>701</v>
      </c>
      <c r="G111" s="201"/>
      <c r="H111" s="201" t="s">
        <v>735</v>
      </c>
      <c r="I111" s="201" t="s">
        <v>697</v>
      </c>
      <c r="J111" s="201">
        <v>50</v>
      </c>
      <c r="K111" s="213"/>
    </row>
    <row r="112" spans="2:11" s="1" customFormat="1" ht="15" customHeight="1">
      <c r="B112" s="224"/>
      <c r="C112" s="201" t="s">
        <v>720</v>
      </c>
      <c r="D112" s="201"/>
      <c r="E112" s="201"/>
      <c r="F112" s="222" t="s">
        <v>701</v>
      </c>
      <c r="G112" s="201"/>
      <c r="H112" s="201" t="s">
        <v>735</v>
      </c>
      <c r="I112" s="201" t="s">
        <v>697</v>
      </c>
      <c r="J112" s="201">
        <v>50</v>
      </c>
      <c r="K112" s="213"/>
    </row>
    <row r="113" spans="2:11" s="1" customFormat="1" ht="15" customHeight="1">
      <c r="B113" s="224"/>
      <c r="C113" s="201" t="s">
        <v>53</v>
      </c>
      <c r="D113" s="201"/>
      <c r="E113" s="201"/>
      <c r="F113" s="222" t="s">
        <v>695</v>
      </c>
      <c r="G113" s="201"/>
      <c r="H113" s="201" t="s">
        <v>736</v>
      </c>
      <c r="I113" s="201" t="s">
        <v>697</v>
      </c>
      <c r="J113" s="201">
        <v>20</v>
      </c>
      <c r="K113" s="213"/>
    </row>
    <row r="114" spans="2:11" s="1" customFormat="1" ht="15" customHeight="1">
      <c r="B114" s="224"/>
      <c r="C114" s="201" t="s">
        <v>737</v>
      </c>
      <c r="D114" s="201"/>
      <c r="E114" s="201"/>
      <c r="F114" s="222" t="s">
        <v>695</v>
      </c>
      <c r="G114" s="201"/>
      <c r="H114" s="201" t="s">
        <v>738</v>
      </c>
      <c r="I114" s="201" t="s">
        <v>697</v>
      </c>
      <c r="J114" s="201">
        <v>120</v>
      </c>
      <c r="K114" s="213"/>
    </row>
    <row r="115" spans="2:11" s="1" customFormat="1" ht="15" customHeight="1">
      <c r="B115" s="224"/>
      <c r="C115" s="201" t="s">
        <v>38</v>
      </c>
      <c r="D115" s="201"/>
      <c r="E115" s="201"/>
      <c r="F115" s="222" t="s">
        <v>695</v>
      </c>
      <c r="G115" s="201"/>
      <c r="H115" s="201" t="s">
        <v>739</v>
      </c>
      <c r="I115" s="201" t="s">
        <v>730</v>
      </c>
      <c r="J115" s="201"/>
      <c r="K115" s="213"/>
    </row>
    <row r="116" spans="2:11" s="1" customFormat="1" ht="15" customHeight="1">
      <c r="B116" s="224"/>
      <c r="C116" s="201" t="s">
        <v>48</v>
      </c>
      <c r="D116" s="201"/>
      <c r="E116" s="201"/>
      <c r="F116" s="222" t="s">
        <v>695</v>
      </c>
      <c r="G116" s="201"/>
      <c r="H116" s="201" t="s">
        <v>740</v>
      </c>
      <c r="I116" s="201" t="s">
        <v>730</v>
      </c>
      <c r="J116" s="201"/>
      <c r="K116" s="213"/>
    </row>
    <row r="117" spans="2:11" s="1" customFormat="1" ht="15" customHeight="1">
      <c r="B117" s="224"/>
      <c r="C117" s="201" t="s">
        <v>57</v>
      </c>
      <c r="D117" s="201"/>
      <c r="E117" s="201"/>
      <c r="F117" s="222" t="s">
        <v>695</v>
      </c>
      <c r="G117" s="201"/>
      <c r="H117" s="201" t="s">
        <v>741</v>
      </c>
      <c r="I117" s="201" t="s">
        <v>742</v>
      </c>
      <c r="J117" s="201"/>
      <c r="K117" s="213"/>
    </row>
    <row r="118" spans="2:11" s="1" customFormat="1" ht="15" customHeight="1">
      <c r="B118" s="227"/>
      <c r="C118" s="233"/>
      <c r="D118" s="233"/>
      <c r="E118" s="233"/>
      <c r="F118" s="233"/>
      <c r="G118" s="233"/>
      <c r="H118" s="233"/>
      <c r="I118" s="233"/>
      <c r="J118" s="233"/>
      <c r="K118" s="229"/>
    </row>
    <row r="119" spans="2:11" s="1" customFormat="1" ht="18.75" customHeight="1">
      <c r="B119" s="234"/>
      <c r="C119" s="235"/>
      <c r="D119" s="235"/>
      <c r="E119" s="235"/>
      <c r="F119" s="236"/>
      <c r="G119" s="235"/>
      <c r="H119" s="235"/>
      <c r="I119" s="235"/>
      <c r="J119" s="235"/>
      <c r="K119" s="234"/>
    </row>
    <row r="120" spans="2:11" s="1" customFormat="1" ht="18.75" customHeight="1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2:11" s="1" customFormat="1" ht="7.5" customHeight="1">
      <c r="B121" s="237"/>
      <c r="C121" s="238"/>
      <c r="D121" s="238"/>
      <c r="E121" s="238"/>
      <c r="F121" s="238"/>
      <c r="G121" s="238"/>
      <c r="H121" s="238"/>
      <c r="I121" s="238"/>
      <c r="J121" s="238"/>
      <c r="K121" s="239"/>
    </row>
    <row r="122" spans="2:11" s="1" customFormat="1" ht="45" customHeight="1">
      <c r="B122" s="240"/>
      <c r="C122" s="313" t="s">
        <v>743</v>
      </c>
      <c r="D122" s="313"/>
      <c r="E122" s="313"/>
      <c r="F122" s="313"/>
      <c r="G122" s="313"/>
      <c r="H122" s="313"/>
      <c r="I122" s="313"/>
      <c r="J122" s="313"/>
      <c r="K122" s="241"/>
    </row>
    <row r="123" spans="2:11" s="1" customFormat="1" ht="17.25" customHeight="1">
      <c r="B123" s="242"/>
      <c r="C123" s="214" t="s">
        <v>689</v>
      </c>
      <c r="D123" s="214"/>
      <c r="E123" s="214"/>
      <c r="F123" s="214" t="s">
        <v>690</v>
      </c>
      <c r="G123" s="215"/>
      <c r="H123" s="214" t="s">
        <v>54</v>
      </c>
      <c r="I123" s="214" t="s">
        <v>57</v>
      </c>
      <c r="J123" s="214" t="s">
        <v>691</v>
      </c>
      <c r="K123" s="243"/>
    </row>
    <row r="124" spans="2:11" s="1" customFormat="1" ht="17.25" customHeight="1">
      <c r="B124" s="242"/>
      <c r="C124" s="216" t="s">
        <v>692</v>
      </c>
      <c r="D124" s="216"/>
      <c r="E124" s="216"/>
      <c r="F124" s="217" t="s">
        <v>693</v>
      </c>
      <c r="G124" s="218"/>
      <c r="H124" s="216"/>
      <c r="I124" s="216"/>
      <c r="J124" s="216" t="s">
        <v>694</v>
      </c>
      <c r="K124" s="243"/>
    </row>
    <row r="125" spans="2:11" s="1" customFormat="1" ht="5.25" customHeight="1">
      <c r="B125" s="244"/>
      <c r="C125" s="219"/>
      <c r="D125" s="219"/>
      <c r="E125" s="219"/>
      <c r="F125" s="219"/>
      <c r="G125" s="245"/>
      <c r="H125" s="219"/>
      <c r="I125" s="219"/>
      <c r="J125" s="219"/>
      <c r="K125" s="246"/>
    </row>
    <row r="126" spans="2:11" s="1" customFormat="1" ht="15" customHeight="1">
      <c r="B126" s="244"/>
      <c r="C126" s="201" t="s">
        <v>698</v>
      </c>
      <c r="D126" s="221"/>
      <c r="E126" s="221"/>
      <c r="F126" s="222" t="s">
        <v>695</v>
      </c>
      <c r="G126" s="201"/>
      <c r="H126" s="201" t="s">
        <v>735</v>
      </c>
      <c r="I126" s="201" t="s">
        <v>697</v>
      </c>
      <c r="J126" s="201">
        <v>120</v>
      </c>
      <c r="K126" s="247"/>
    </row>
    <row r="127" spans="2:11" s="1" customFormat="1" ht="15" customHeight="1">
      <c r="B127" s="244"/>
      <c r="C127" s="201" t="s">
        <v>744</v>
      </c>
      <c r="D127" s="201"/>
      <c r="E127" s="201"/>
      <c r="F127" s="222" t="s">
        <v>695</v>
      </c>
      <c r="G127" s="201"/>
      <c r="H127" s="201" t="s">
        <v>745</v>
      </c>
      <c r="I127" s="201" t="s">
        <v>697</v>
      </c>
      <c r="J127" s="201" t="s">
        <v>746</v>
      </c>
      <c r="K127" s="247"/>
    </row>
    <row r="128" spans="2:11" s="1" customFormat="1" ht="15" customHeight="1">
      <c r="B128" s="244"/>
      <c r="C128" s="201" t="s">
        <v>643</v>
      </c>
      <c r="D128" s="201"/>
      <c r="E128" s="201"/>
      <c r="F128" s="222" t="s">
        <v>695</v>
      </c>
      <c r="G128" s="201"/>
      <c r="H128" s="201" t="s">
        <v>747</v>
      </c>
      <c r="I128" s="201" t="s">
        <v>697</v>
      </c>
      <c r="J128" s="201" t="s">
        <v>746</v>
      </c>
      <c r="K128" s="247"/>
    </row>
    <row r="129" spans="2:11" s="1" customFormat="1" ht="15" customHeight="1">
      <c r="B129" s="244"/>
      <c r="C129" s="201" t="s">
        <v>706</v>
      </c>
      <c r="D129" s="201"/>
      <c r="E129" s="201"/>
      <c r="F129" s="222" t="s">
        <v>701</v>
      </c>
      <c r="G129" s="201"/>
      <c r="H129" s="201" t="s">
        <v>707</v>
      </c>
      <c r="I129" s="201" t="s">
        <v>697</v>
      </c>
      <c r="J129" s="201">
        <v>15</v>
      </c>
      <c r="K129" s="247"/>
    </row>
    <row r="130" spans="2:11" s="1" customFormat="1" ht="15" customHeight="1">
      <c r="B130" s="244"/>
      <c r="C130" s="225" t="s">
        <v>708</v>
      </c>
      <c r="D130" s="225"/>
      <c r="E130" s="225"/>
      <c r="F130" s="226" t="s">
        <v>701</v>
      </c>
      <c r="G130" s="225"/>
      <c r="H130" s="225" t="s">
        <v>709</v>
      </c>
      <c r="I130" s="225" t="s">
        <v>697</v>
      </c>
      <c r="J130" s="225">
        <v>15</v>
      </c>
      <c r="K130" s="247"/>
    </row>
    <row r="131" spans="2:11" s="1" customFormat="1" ht="15" customHeight="1">
      <c r="B131" s="244"/>
      <c r="C131" s="225" t="s">
        <v>710</v>
      </c>
      <c r="D131" s="225"/>
      <c r="E131" s="225"/>
      <c r="F131" s="226" t="s">
        <v>701</v>
      </c>
      <c r="G131" s="225"/>
      <c r="H131" s="225" t="s">
        <v>711</v>
      </c>
      <c r="I131" s="225" t="s">
        <v>697</v>
      </c>
      <c r="J131" s="225">
        <v>20</v>
      </c>
      <c r="K131" s="247"/>
    </row>
    <row r="132" spans="2:11" s="1" customFormat="1" ht="15" customHeight="1">
      <c r="B132" s="244"/>
      <c r="C132" s="225" t="s">
        <v>712</v>
      </c>
      <c r="D132" s="225"/>
      <c r="E132" s="225"/>
      <c r="F132" s="226" t="s">
        <v>701</v>
      </c>
      <c r="G132" s="225"/>
      <c r="H132" s="225" t="s">
        <v>713</v>
      </c>
      <c r="I132" s="225" t="s">
        <v>697</v>
      </c>
      <c r="J132" s="225">
        <v>20</v>
      </c>
      <c r="K132" s="247"/>
    </row>
    <row r="133" spans="2:11" s="1" customFormat="1" ht="15" customHeight="1">
      <c r="B133" s="244"/>
      <c r="C133" s="201" t="s">
        <v>700</v>
      </c>
      <c r="D133" s="201"/>
      <c r="E133" s="201"/>
      <c r="F133" s="222" t="s">
        <v>701</v>
      </c>
      <c r="G133" s="201"/>
      <c r="H133" s="201" t="s">
        <v>735</v>
      </c>
      <c r="I133" s="201" t="s">
        <v>697</v>
      </c>
      <c r="J133" s="201">
        <v>50</v>
      </c>
      <c r="K133" s="247"/>
    </row>
    <row r="134" spans="2:11" s="1" customFormat="1" ht="15" customHeight="1">
      <c r="B134" s="244"/>
      <c r="C134" s="201" t="s">
        <v>714</v>
      </c>
      <c r="D134" s="201"/>
      <c r="E134" s="201"/>
      <c r="F134" s="222" t="s">
        <v>701</v>
      </c>
      <c r="G134" s="201"/>
      <c r="H134" s="201" t="s">
        <v>735</v>
      </c>
      <c r="I134" s="201" t="s">
        <v>697</v>
      </c>
      <c r="J134" s="201">
        <v>50</v>
      </c>
      <c r="K134" s="247"/>
    </row>
    <row r="135" spans="2:11" s="1" customFormat="1" ht="15" customHeight="1">
      <c r="B135" s="244"/>
      <c r="C135" s="201" t="s">
        <v>720</v>
      </c>
      <c r="D135" s="201"/>
      <c r="E135" s="201"/>
      <c r="F135" s="222" t="s">
        <v>701</v>
      </c>
      <c r="G135" s="201"/>
      <c r="H135" s="201" t="s">
        <v>735</v>
      </c>
      <c r="I135" s="201" t="s">
        <v>697</v>
      </c>
      <c r="J135" s="201">
        <v>50</v>
      </c>
      <c r="K135" s="247"/>
    </row>
    <row r="136" spans="2:11" s="1" customFormat="1" ht="15" customHeight="1">
      <c r="B136" s="244"/>
      <c r="C136" s="201" t="s">
        <v>722</v>
      </c>
      <c r="D136" s="201"/>
      <c r="E136" s="201"/>
      <c r="F136" s="222" t="s">
        <v>701</v>
      </c>
      <c r="G136" s="201"/>
      <c r="H136" s="201" t="s">
        <v>735</v>
      </c>
      <c r="I136" s="201" t="s">
        <v>697</v>
      </c>
      <c r="J136" s="201">
        <v>50</v>
      </c>
      <c r="K136" s="247"/>
    </row>
    <row r="137" spans="2:11" s="1" customFormat="1" ht="15" customHeight="1">
      <c r="B137" s="244"/>
      <c r="C137" s="201" t="s">
        <v>723</v>
      </c>
      <c r="D137" s="201"/>
      <c r="E137" s="201"/>
      <c r="F137" s="222" t="s">
        <v>701</v>
      </c>
      <c r="G137" s="201"/>
      <c r="H137" s="201" t="s">
        <v>748</v>
      </c>
      <c r="I137" s="201" t="s">
        <v>697</v>
      </c>
      <c r="J137" s="201">
        <v>255</v>
      </c>
      <c r="K137" s="247"/>
    </row>
    <row r="138" spans="2:11" s="1" customFormat="1" ht="15" customHeight="1">
      <c r="B138" s="244"/>
      <c r="C138" s="201" t="s">
        <v>725</v>
      </c>
      <c r="D138" s="201"/>
      <c r="E138" s="201"/>
      <c r="F138" s="222" t="s">
        <v>695</v>
      </c>
      <c r="G138" s="201"/>
      <c r="H138" s="201" t="s">
        <v>749</v>
      </c>
      <c r="I138" s="201" t="s">
        <v>727</v>
      </c>
      <c r="J138" s="201"/>
      <c r="K138" s="247"/>
    </row>
    <row r="139" spans="2:11" s="1" customFormat="1" ht="15" customHeight="1">
      <c r="B139" s="244"/>
      <c r="C139" s="201" t="s">
        <v>728</v>
      </c>
      <c r="D139" s="201"/>
      <c r="E139" s="201"/>
      <c r="F139" s="222" t="s">
        <v>695</v>
      </c>
      <c r="G139" s="201"/>
      <c r="H139" s="201" t="s">
        <v>750</v>
      </c>
      <c r="I139" s="201" t="s">
        <v>730</v>
      </c>
      <c r="J139" s="201"/>
      <c r="K139" s="247"/>
    </row>
    <row r="140" spans="2:11" s="1" customFormat="1" ht="15" customHeight="1">
      <c r="B140" s="244"/>
      <c r="C140" s="201" t="s">
        <v>731</v>
      </c>
      <c r="D140" s="201"/>
      <c r="E140" s="201"/>
      <c r="F140" s="222" t="s">
        <v>695</v>
      </c>
      <c r="G140" s="201"/>
      <c r="H140" s="201" t="s">
        <v>731</v>
      </c>
      <c r="I140" s="201" t="s">
        <v>730</v>
      </c>
      <c r="J140" s="201"/>
      <c r="K140" s="247"/>
    </row>
    <row r="141" spans="2:11" s="1" customFormat="1" ht="15" customHeight="1">
      <c r="B141" s="244"/>
      <c r="C141" s="201" t="s">
        <v>38</v>
      </c>
      <c r="D141" s="201"/>
      <c r="E141" s="201"/>
      <c r="F141" s="222" t="s">
        <v>695</v>
      </c>
      <c r="G141" s="201"/>
      <c r="H141" s="201" t="s">
        <v>751</v>
      </c>
      <c r="I141" s="201" t="s">
        <v>730</v>
      </c>
      <c r="J141" s="201"/>
      <c r="K141" s="247"/>
    </row>
    <row r="142" spans="2:11" s="1" customFormat="1" ht="15" customHeight="1">
      <c r="B142" s="244"/>
      <c r="C142" s="201" t="s">
        <v>752</v>
      </c>
      <c r="D142" s="201"/>
      <c r="E142" s="201"/>
      <c r="F142" s="222" t="s">
        <v>695</v>
      </c>
      <c r="G142" s="201"/>
      <c r="H142" s="201" t="s">
        <v>753</v>
      </c>
      <c r="I142" s="201" t="s">
        <v>730</v>
      </c>
      <c r="J142" s="201"/>
      <c r="K142" s="247"/>
    </row>
    <row r="143" spans="2:11" s="1" customFormat="1" ht="15" customHeight="1">
      <c r="B143" s="248"/>
      <c r="C143" s="249"/>
      <c r="D143" s="249"/>
      <c r="E143" s="249"/>
      <c r="F143" s="249"/>
      <c r="G143" s="249"/>
      <c r="H143" s="249"/>
      <c r="I143" s="249"/>
      <c r="J143" s="249"/>
      <c r="K143" s="250"/>
    </row>
    <row r="144" spans="2:11" s="1" customFormat="1" ht="18.75" customHeight="1">
      <c r="B144" s="235"/>
      <c r="C144" s="235"/>
      <c r="D144" s="235"/>
      <c r="E144" s="235"/>
      <c r="F144" s="236"/>
      <c r="G144" s="235"/>
      <c r="H144" s="235"/>
      <c r="I144" s="235"/>
      <c r="J144" s="235"/>
      <c r="K144" s="235"/>
    </row>
    <row r="145" spans="2:11" s="1" customFormat="1" ht="18.7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2:11" s="1" customFormat="1" ht="7.5" customHeight="1">
      <c r="B146" s="209"/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s="1" customFormat="1" ht="45" customHeight="1">
      <c r="B147" s="212"/>
      <c r="C147" s="312" t="s">
        <v>754</v>
      </c>
      <c r="D147" s="312"/>
      <c r="E147" s="312"/>
      <c r="F147" s="312"/>
      <c r="G147" s="312"/>
      <c r="H147" s="312"/>
      <c r="I147" s="312"/>
      <c r="J147" s="312"/>
      <c r="K147" s="213"/>
    </row>
    <row r="148" spans="2:11" s="1" customFormat="1" ht="17.25" customHeight="1">
      <c r="B148" s="212"/>
      <c r="C148" s="214" t="s">
        <v>689</v>
      </c>
      <c r="D148" s="214"/>
      <c r="E148" s="214"/>
      <c r="F148" s="214" t="s">
        <v>690</v>
      </c>
      <c r="G148" s="215"/>
      <c r="H148" s="214" t="s">
        <v>54</v>
      </c>
      <c r="I148" s="214" t="s">
        <v>57</v>
      </c>
      <c r="J148" s="214" t="s">
        <v>691</v>
      </c>
      <c r="K148" s="213"/>
    </row>
    <row r="149" spans="2:11" s="1" customFormat="1" ht="17.25" customHeight="1">
      <c r="B149" s="212"/>
      <c r="C149" s="216" t="s">
        <v>692</v>
      </c>
      <c r="D149" s="216"/>
      <c r="E149" s="216"/>
      <c r="F149" s="217" t="s">
        <v>693</v>
      </c>
      <c r="G149" s="218"/>
      <c r="H149" s="216"/>
      <c r="I149" s="216"/>
      <c r="J149" s="216" t="s">
        <v>694</v>
      </c>
      <c r="K149" s="213"/>
    </row>
    <row r="150" spans="2:11" s="1" customFormat="1" ht="5.25" customHeight="1">
      <c r="B150" s="224"/>
      <c r="C150" s="219"/>
      <c r="D150" s="219"/>
      <c r="E150" s="219"/>
      <c r="F150" s="219"/>
      <c r="G150" s="220"/>
      <c r="H150" s="219"/>
      <c r="I150" s="219"/>
      <c r="J150" s="219"/>
      <c r="K150" s="247"/>
    </row>
    <row r="151" spans="2:11" s="1" customFormat="1" ht="15" customHeight="1">
      <c r="B151" s="224"/>
      <c r="C151" s="251" t="s">
        <v>698</v>
      </c>
      <c r="D151" s="201"/>
      <c r="E151" s="201"/>
      <c r="F151" s="252" t="s">
        <v>695</v>
      </c>
      <c r="G151" s="201"/>
      <c r="H151" s="251" t="s">
        <v>735</v>
      </c>
      <c r="I151" s="251" t="s">
        <v>697</v>
      </c>
      <c r="J151" s="251">
        <v>120</v>
      </c>
      <c r="K151" s="247"/>
    </row>
    <row r="152" spans="2:11" s="1" customFormat="1" ht="15" customHeight="1">
      <c r="B152" s="224"/>
      <c r="C152" s="251" t="s">
        <v>744</v>
      </c>
      <c r="D152" s="201"/>
      <c r="E152" s="201"/>
      <c r="F152" s="252" t="s">
        <v>695</v>
      </c>
      <c r="G152" s="201"/>
      <c r="H152" s="251" t="s">
        <v>755</v>
      </c>
      <c r="I152" s="251" t="s">
        <v>697</v>
      </c>
      <c r="J152" s="251" t="s">
        <v>746</v>
      </c>
      <c r="K152" s="247"/>
    </row>
    <row r="153" spans="2:11" s="1" customFormat="1" ht="15" customHeight="1">
      <c r="B153" s="224"/>
      <c r="C153" s="251" t="s">
        <v>643</v>
      </c>
      <c r="D153" s="201"/>
      <c r="E153" s="201"/>
      <c r="F153" s="252" t="s">
        <v>695</v>
      </c>
      <c r="G153" s="201"/>
      <c r="H153" s="251" t="s">
        <v>756</v>
      </c>
      <c r="I153" s="251" t="s">
        <v>697</v>
      </c>
      <c r="J153" s="251" t="s">
        <v>746</v>
      </c>
      <c r="K153" s="247"/>
    </row>
    <row r="154" spans="2:11" s="1" customFormat="1" ht="15" customHeight="1">
      <c r="B154" s="224"/>
      <c r="C154" s="251" t="s">
        <v>700</v>
      </c>
      <c r="D154" s="201"/>
      <c r="E154" s="201"/>
      <c r="F154" s="252" t="s">
        <v>701</v>
      </c>
      <c r="G154" s="201"/>
      <c r="H154" s="251" t="s">
        <v>735</v>
      </c>
      <c r="I154" s="251" t="s">
        <v>697</v>
      </c>
      <c r="J154" s="251">
        <v>50</v>
      </c>
      <c r="K154" s="247"/>
    </row>
    <row r="155" spans="2:11" s="1" customFormat="1" ht="15" customHeight="1">
      <c r="B155" s="224"/>
      <c r="C155" s="251" t="s">
        <v>703</v>
      </c>
      <c r="D155" s="201"/>
      <c r="E155" s="201"/>
      <c r="F155" s="252" t="s">
        <v>695</v>
      </c>
      <c r="G155" s="201"/>
      <c r="H155" s="251" t="s">
        <v>735</v>
      </c>
      <c r="I155" s="251" t="s">
        <v>705</v>
      </c>
      <c r="J155" s="251"/>
      <c r="K155" s="247"/>
    </row>
    <row r="156" spans="2:11" s="1" customFormat="1" ht="15" customHeight="1">
      <c r="B156" s="224"/>
      <c r="C156" s="251" t="s">
        <v>714</v>
      </c>
      <c r="D156" s="201"/>
      <c r="E156" s="201"/>
      <c r="F156" s="252" t="s">
        <v>701</v>
      </c>
      <c r="G156" s="201"/>
      <c r="H156" s="251" t="s">
        <v>735</v>
      </c>
      <c r="I156" s="251" t="s">
        <v>697</v>
      </c>
      <c r="J156" s="251">
        <v>50</v>
      </c>
      <c r="K156" s="247"/>
    </row>
    <row r="157" spans="2:11" s="1" customFormat="1" ht="15" customHeight="1">
      <c r="B157" s="224"/>
      <c r="C157" s="251" t="s">
        <v>722</v>
      </c>
      <c r="D157" s="201"/>
      <c r="E157" s="201"/>
      <c r="F157" s="252" t="s">
        <v>701</v>
      </c>
      <c r="G157" s="201"/>
      <c r="H157" s="251" t="s">
        <v>735</v>
      </c>
      <c r="I157" s="251" t="s">
        <v>697</v>
      </c>
      <c r="J157" s="251">
        <v>50</v>
      </c>
      <c r="K157" s="247"/>
    </row>
    <row r="158" spans="2:11" s="1" customFormat="1" ht="15" customHeight="1">
      <c r="B158" s="224"/>
      <c r="C158" s="251" t="s">
        <v>720</v>
      </c>
      <c r="D158" s="201"/>
      <c r="E158" s="201"/>
      <c r="F158" s="252" t="s">
        <v>701</v>
      </c>
      <c r="G158" s="201"/>
      <c r="H158" s="251" t="s">
        <v>735</v>
      </c>
      <c r="I158" s="251" t="s">
        <v>697</v>
      </c>
      <c r="J158" s="251">
        <v>50</v>
      </c>
      <c r="K158" s="247"/>
    </row>
    <row r="159" spans="2:11" s="1" customFormat="1" ht="15" customHeight="1">
      <c r="B159" s="224"/>
      <c r="C159" s="251" t="s">
        <v>87</v>
      </c>
      <c r="D159" s="201"/>
      <c r="E159" s="201"/>
      <c r="F159" s="252" t="s">
        <v>695</v>
      </c>
      <c r="G159" s="201"/>
      <c r="H159" s="251" t="s">
        <v>757</v>
      </c>
      <c r="I159" s="251" t="s">
        <v>697</v>
      </c>
      <c r="J159" s="251" t="s">
        <v>758</v>
      </c>
      <c r="K159" s="247"/>
    </row>
    <row r="160" spans="2:11" s="1" customFormat="1" ht="15" customHeight="1">
      <c r="B160" s="224"/>
      <c r="C160" s="251" t="s">
        <v>759</v>
      </c>
      <c r="D160" s="201"/>
      <c r="E160" s="201"/>
      <c r="F160" s="252" t="s">
        <v>695</v>
      </c>
      <c r="G160" s="201"/>
      <c r="H160" s="251" t="s">
        <v>760</v>
      </c>
      <c r="I160" s="251" t="s">
        <v>730</v>
      </c>
      <c r="J160" s="251"/>
      <c r="K160" s="247"/>
    </row>
    <row r="161" spans="2:11" s="1" customFormat="1" ht="15" customHeight="1">
      <c r="B161" s="253"/>
      <c r="C161" s="233"/>
      <c r="D161" s="233"/>
      <c r="E161" s="233"/>
      <c r="F161" s="233"/>
      <c r="G161" s="233"/>
      <c r="H161" s="233"/>
      <c r="I161" s="233"/>
      <c r="J161" s="233"/>
      <c r="K161" s="254"/>
    </row>
    <row r="162" spans="2:11" s="1" customFormat="1" ht="18.75" customHeight="1">
      <c r="B162" s="235"/>
      <c r="C162" s="245"/>
      <c r="D162" s="245"/>
      <c r="E162" s="245"/>
      <c r="F162" s="255"/>
      <c r="G162" s="245"/>
      <c r="H162" s="245"/>
      <c r="I162" s="245"/>
      <c r="J162" s="245"/>
      <c r="K162" s="235"/>
    </row>
    <row r="163" spans="2:11" s="1" customFormat="1" ht="18.75" customHeight="1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 s="1" customFormat="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s="1" customFormat="1" ht="45" customHeight="1">
      <c r="B165" s="193"/>
      <c r="C165" s="313" t="s">
        <v>761</v>
      </c>
      <c r="D165" s="313"/>
      <c r="E165" s="313"/>
      <c r="F165" s="313"/>
      <c r="G165" s="313"/>
      <c r="H165" s="313"/>
      <c r="I165" s="313"/>
      <c r="J165" s="313"/>
      <c r="K165" s="194"/>
    </row>
    <row r="166" spans="2:11" s="1" customFormat="1" ht="17.25" customHeight="1">
      <c r="B166" s="193"/>
      <c r="C166" s="214" t="s">
        <v>689</v>
      </c>
      <c r="D166" s="214"/>
      <c r="E166" s="214"/>
      <c r="F166" s="214" t="s">
        <v>690</v>
      </c>
      <c r="G166" s="256"/>
      <c r="H166" s="257" t="s">
        <v>54</v>
      </c>
      <c r="I166" s="257" t="s">
        <v>57</v>
      </c>
      <c r="J166" s="214" t="s">
        <v>691</v>
      </c>
      <c r="K166" s="194"/>
    </row>
    <row r="167" spans="2:11" s="1" customFormat="1" ht="17.25" customHeight="1">
      <c r="B167" s="195"/>
      <c r="C167" s="216" t="s">
        <v>692</v>
      </c>
      <c r="D167" s="216"/>
      <c r="E167" s="216"/>
      <c r="F167" s="217" t="s">
        <v>693</v>
      </c>
      <c r="G167" s="258"/>
      <c r="H167" s="259"/>
      <c r="I167" s="259"/>
      <c r="J167" s="216" t="s">
        <v>694</v>
      </c>
      <c r="K167" s="196"/>
    </row>
    <row r="168" spans="2:11" s="1" customFormat="1" ht="5.25" customHeight="1">
      <c r="B168" s="224"/>
      <c r="C168" s="219"/>
      <c r="D168" s="219"/>
      <c r="E168" s="219"/>
      <c r="F168" s="219"/>
      <c r="G168" s="220"/>
      <c r="H168" s="219"/>
      <c r="I168" s="219"/>
      <c r="J168" s="219"/>
      <c r="K168" s="247"/>
    </row>
    <row r="169" spans="2:11" s="1" customFormat="1" ht="15" customHeight="1">
      <c r="B169" s="224"/>
      <c r="C169" s="201" t="s">
        <v>698</v>
      </c>
      <c r="D169" s="201"/>
      <c r="E169" s="201"/>
      <c r="F169" s="222" t="s">
        <v>695</v>
      </c>
      <c r="G169" s="201"/>
      <c r="H169" s="201" t="s">
        <v>735</v>
      </c>
      <c r="I169" s="201" t="s">
        <v>697</v>
      </c>
      <c r="J169" s="201">
        <v>120</v>
      </c>
      <c r="K169" s="247"/>
    </row>
    <row r="170" spans="2:11" s="1" customFormat="1" ht="15" customHeight="1">
      <c r="B170" s="224"/>
      <c r="C170" s="201" t="s">
        <v>744</v>
      </c>
      <c r="D170" s="201"/>
      <c r="E170" s="201"/>
      <c r="F170" s="222" t="s">
        <v>695</v>
      </c>
      <c r="G170" s="201"/>
      <c r="H170" s="201" t="s">
        <v>745</v>
      </c>
      <c r="I170" s="201" t="s">
        <v>697</v>
      </c>
      <c r="J170" s="201" t="s">
        <v>746</v>
      </c>
      <c r="K170" s="247"/>
    </row>
    <row r="171" spans="2:11" s="1" customFormat="1" ht="15" customHeight="1">
      <c r="B171" s="224"/>
      <c r="C171" s="201" t="s">
        <v>643</v>
      </c>
      <c r="D171" s="201"/>
      <c r="E171" s="201"/>
      <c r="F171" s="222" t="s">
        <v>695</v>
      </c>
      <c r="G171" s="201"/>
      <c r="H171" s="201" t="s">
        <v>762</v>
      </c>
      <c r="I171" s="201" t="s">
        <v>697</v>
      </c>
      <c r="J171" s="201" t="s">
        <v>746</v>
      </c>
      <c r="K171" s="247"/>
    </row>
    <row r="172" spans="2:11" s="1" customFormat="1" ht="15" customHeight="1">
      <c r="B172" s="224"/>
      <c r="C172" s="201" t="s">
        <v>700</v>
      </c>
      <c r="D172" s="201"/>
      <c r="E172" s="201"/>
      <c r="F172" s="222" t="s">
        <v>701</v>
      </c>
      <c r="G172" s="201"/>
      <c r="H172" s="201" t="s">
        <v>762</v>
      </c>
      <c r="I172" s="201" t="s">
        <v>697</v>
      </c>
      <c r="J172" s="201">
        <v>50</v>
      </c>
      <c r="K172" s="247"/>
    </row>
    <row r="173" spans="2:11" s="1" customFormat="1" ht="15" customHeight="1">
      <c r="B173" s="224"/>
      <c r="C173" s="201" t="s">
        <v>703</v>
      </c>
      <c r="D173" s="201"/>
      <c r="E173" s="201"/>
      <c r="F173" s="222" t="s">
        <v>695</v>
      </c>
      <c r="G173" s="201"/>
      <c r="H173" s="201" t="s">
        <v>762</v>
      </c>
      <c r="I173" s="201" t="s">
        <v>705</v>
      </c>
      <c r="J173" s="201"/>
      <c r="K173" s="247"/>
    </row>
    <row r="174" spans="2:11" s="1" customFormat="1" ht="15" customHeight="1">
      <c r="B174" s="224"/>
      <c r="C174" s="201" t="s">
        <v>714</v>
      </c>
      <c r="D174" s="201"/>
      <c r="E174" s="201"/>
      <c r="F174" s="222" t="s">
        <v>701</v>
      </c>
      <c r="G174" s="201"/>
      <c r="H174" s="201" t="s">
        <v>762</v>
      </c>
      <c r="I174" s="201" t="s">
        <v>697</v>
      </c>
      <c r="J174" s="201">
        <v>50</v>
      </c>
      <c r="K174" s="247"/>
    </row>
    <row r="175" spans="2:11" s="1" customFormat="1" ht="15" customHeight="1">
      <c r="B175" s="224"/>
      <c r="C175" s="201" t="s">
        <v>722</v>
      </c>
      <c r="D175" s="201"/>
      <c r="E175" s="201"/>
      <c r="F175" s="222" t="s">
        <v>701</v>
      </c>
      <c r="G175" s="201"/>
      <c r="H175" s="201" t="s">
        <v>762</v>
      </c>
      <c r="I175" s="201" t="s">
        <v>697</v>
      </c>
      <c r="J175" s="201">
        <v>50</v>
      </c>
      <c r="K175" s="247"/>
    </row>
    <row r="176" spans="2:11" s="1" customFormat="1" ht="15" customHeight="1">
      <c r="B176" s="224"/>
      <c r="C176" s="201" t="s">
        <v>720</v>
      </c>
      <c r="D176" s="201"/>
      <c r="E176" s="201"/>
      <c r="F176" s="222" t="s">
        <v>701</v>
      </c>
      <c r="G176" s="201"/>
      <c r="H176" s="201" t="s">
        <v>762</v>
      </c>
      <c r="I176" s="201" t="s">
        <v>697</v>
      </c>
      <c r="J176" s="201">
        <v>50</v>
      </c>
      <c r="K176" s="247"/>
    </row>
    <row r="177" spans="2:11" s="1" customFormat="1" ht="15" customHeight="1">
      <c r="B177" s="224"/>
      <c r="C177" s="201" t="s">
        <v>105</v>
      </c>
      <c r="D177" s="201"/>
      <c r="E177" s="201"/>
      <c r="F177" s="222" t="s">
        <v>695</v>
      </c>
      <c r="G177" s="201"/>
      <c r="H177" s="201" t="s">
        <v>763</v>
      </c>
      <c r="I177" s="201" t="s">
        <v>764</v>
      </c>
      <c r="J177" s="201"/>
      <c r="K177" s="247"/>
    </row>
    <row r="178" spans="2:11" s="1" customFormat="1" ht="15" customHeight="1">
      <c r="B178" s="224"/>
      <c r="C178" s="201" t="s">
        <v>57</v>
      </c>
      <c r="D178" s="201"/>
      <c r="E178" s="201"/>
      <c r="F178" s="222" t="s">
        <v>695</v>
      </c>
      <c r="G178" s="201"/>
      <c r="H178" s="201" t="s">
        <v>765</v>
      </c>
      <c r="I178" s="201" t="s">
        <v>766</v>
      </c>
      <c r="J178" s="201">
        <v>1</v>
      </c>
      <c r="K178" s="247"/>
    </row>
    <row r="179" spans="2:11" s="1" customFormat="1" ht="15" customHeight="1">
      <c r="B179" s="224"/>
      <c r="C179" s="201" t="s">
        <v>53</v>
      </c>
      <c r="D179" s="201"/>
      <c r="E179" s="201"/>
      <c r="F179" s="222" t="s">
        <v>695</v>
      </c>
      <c r="G179" s="201"/>
      <c r="H179" s="201" t="s">
        <v>767</v>
      </c>
      <c r="I179" s="201" t="s">
        <v>697</v>
      </c>
      <c r="J179" s="201">
        <v>20</v>
      </c>
      <c r="K179" s="247"/>
    </row>
    <row r="180" spans="2:11" s="1" customFormat="1" ht="15" customHeight="1">
      <c r="B180" s="224"/>
      <c r="C180" s="201" t="s">
        <v>54</v>
      </c>
      <c r="D180" s="201"/>
      <c r="E180" s="201"/>
      <c r="F180" s="222" t="s">
        <v>695</v>
      </c>
      <c r="G180" s="201"/>
      <c r="H180" s="201" t="s">
        <v>768</v>
      </c>
      <c r="I180" s="201" t="s">
        <v>697</v>
      </c>
      <c r="J180" s="201">
        <v>255</v>
      </c>
      <c r="K180" s="247"/>
    </row>
    <row r="181" spans="2:11" s="1" customFormat="1" ht="15" customHeight="1">
      <c r="B181" s="224"/>
      <c r="C181" s="201" t="s">
        <v>106</v>
      </c>
      <c r="D181" s="201"/>
      <c r="E181" s="201"/>
      <c r="F181" s="222" t="s">
        <v>695</v>
      </c>
      <c r="G181" s="201"/>
      <c r="H181" s="201" t="s">
        <v>659</v>
      </c>
      <c r="I181" s="201" t="s">
        <v>697</v>
      </c>
      <c r="J181" s="201">
        <v>10</v>
      </c>
      <c r="K181" s="247"/>
    </row>
    <row r="182" spans="2:11" s="1" customFormat="1" ht="15" customHeight="1">
      <c r="B182" s="224"/>
      <c r="C182" s="201" t="s">
        <v>107</v>
      </c>
      <c r="D182" s="201"/>
      <c r="E182" s="201"/>
      <c r="F182" s="222" t="s">
        <v>695</v>
      </c>
      <c r="G182" s="201"/>
      <c r="H182" s="201" t="s">
        <v>769</v>
      </c>
      <c r="I182" s="201" t="s">
        <v>730</v>
      </c>
      <c r="J182" s="201"/>
      <c r="K182" s="247"/>
    </row>
    <row r="183" spans="2:11" s="1" customFormat="1" ht="15" customHeight="1">
      <c r="B183" s="224"/>
      <c r="C183" s="201" t="s">
        <v>770</v>
      </c>
      <c r="D183" s="201"/>
      <c r="E183" s="201"/>
      <c r="F183" s="222" t="s">
        <v>695</v>
      </c>
      <c r="G183" s="201"/>
      <c r="H183" s="201" t="s">
        <v>771</v>
      </c>
      <c r="I183" s="201" t="s">
        <v>730</v>
      </c>
      <c r="J183" s="201"/>
      <c r="K183" s="247"/>
    </row>
    <row r="184" spans="2:11" s="1" customFormat="1" ht="15" customHeight="1">
      <c r="B184" s="224"/>
      <c r="C184" s="201" t="s">
        <v>759</v>
      </c>
      <c r="D184" s="201"/>
      <c r="E184" s="201"/>
      <c r="F184" s="222" t="s">
        <v>695</v>
      </c>
      <c r="G184" s="201"/>
      <c r="H184" s="201" t="s">
        <v>772</v>
      </c>
      <c r="I184" s="201" t="s">
        <v>730</v>
      </c>
      <c r="J184" s="201"/>
      <c r="K184" s="247"/>
    </row>
    <row r="185" spans="2:11" s="1" customFormat="1" ht="15" customHeight="1">
      <c r="B185" s="224"/>
      <c r="C185" s="201" t="s">
        <v>109</v>
      </c>
      <c r="D185" s="201"/>
      <c r="E185" s="201"/>
      <c r="F185" s="222" t="s">
        <v>701</v>
      </c>
      <c r="G185" s="201"/>
      <c r="H185" s="201" t="s">
        <v>773</v>
      </c>
      <c r="I185" s="201" t="s">
        <v>697</v>
      </c>
      <c r="J185" s="201">
        <v>50</v>
      </c>
      <c r="K185" s="247"/>
    </row>
    <row r="186" spans="2:11" s="1" customFormat="1" ht="15" customHeight="1">
      <c r="B186" s="224"/>
      <c r="C186" s="201" t="s">
        <v>774</v>
      </c>
      <c r="D186" s="201"/>
      <c r="E186" s="201"/>
      <c r="F186" s="222" t="s">
        <v>701</v>
      </c>
      <c r="G186" s="201"/>
      <c r="H186" s="201" t="s">
        <v>775</v>
      </c>
      <c r="I186" s="201" t="s">
        <v>776</v>
      </c>
      <c r="J186" s="201"/>
      <c r="K186" s="247"/>
    </row>
    <row r="187" spans="2:11" s="1" customFormat="1" ht="15" customHeight="1">
      <c r="B187" s="224"/>
      <c r="C187" s="201" t="s">
        <v>777</v>
      </c>
      <c r="D187" s="201"/>
      <c r="E187" s="201"/>
      <c r="F187" s="222" t="s">
        <v>701</v>
      </c>
      <c r="G187" s="201"/>
      <c r="H187" s="201" t="s">
        <v>778</v>
      </c>
      <c r="I187" s="201" t="s">
        <v>776</v>
      </c>
      <c r="J187" s="201"/>
      <c r="K187" s="247"/>
    </row>
    <row r="188" spans="2:11" s="1" customFormat="1" ht="15" customHeight="1">
      <c r="B188" s="224"/>
      <c r="C188" s="201" t="s">
        <v>779</v>
      </c>
      <c r="D188" s="201"/>
      <c r="E188" s="201"/>
      <c r="F188" s="222" t="s">
        <v>701</v>
      </c>
      <c r="G188" s="201"/>
      <c r="H188" s="201" t="s">
        <v>780</v>
      </c>
      <c r="I188" s="201" t="s">
        <v>776</v>
      </c>
      <c r="J188" s="201"/>
      <c r="K188" s="247"/>
    </row>
    <row r="189" spans="2:11" s="1" customFormat="1" ht="15" customHeight="1">
      <c r="B189" s="224"/>
      <c r="C189" s="260" t="s">
        <v>781</v>
      </c>
      <c r="D189" s="201"/>
      <c r="E189" s="201"/>
      <c r="F189" s="222" t="s">
        <v>701</v>
      </c>
      <c r="G189" s="201"/>
      <c r="H189" s="201" t="s">
        <v>782</v>
      </c>
      <c r="I189" s="201" t="s">
        <v>783</v>
      </c>
      <c r="J189" s="261" t="s">
        <v>784</v>
      </c>
      <c r="K189" s="247"/>
    </row>
    <row r="190" spans="2:11" s="1" customFormat="1" ht="15" customHeight="1">
      <c r="B190" s="224"/>
      <c r="C190" s="260" t="s">
        <v>42</v>
      </c>
      <c r="D190" s="201"/>
      <c r="E190" s="201"/>
      <c r="F190" s="222" t="s">
        <v>695</v>
      </c>
      <c r="G190" s="201"/>
      <c r="H190" s="198" t="s">
        <v>785</v>
      </c>
      <c r="I190" s="201" t="s">
        <v>786</v>
      </c>
      <c r="J190" s="201"/>
      <c r="K190" s="247"/>
    </row>
    <row r="191" spans="2:11" s="1" customFormat="1" ht="15" customHeight="1">
      <c r="B191" s="224"/>
      <c r="C191" s="260" t="s">
        <v>787</v>
      </c>
      <c r="D191" s="201"/>
      <c r="E191" s="201"/>
      <c r="F191" s="222" t="s">
        <v>695</v>
      </c>
      <c r="G191" s="201"/>
      <c r="H191" s="201" t="s">
        <v>788</v>
      </c>
      <c r="I191" s="201" t="s">
        <v>730</v>
      </c>
      <c r="J191" s="201"/>
      <c r="K191" s="247"/>
    </row>
    <row r="192" spans="2:11" s="1" customFormat="1" ht="15" customHeight="1">
      <c r="B192" s="224"/>
      <c r="C192" s="260" t="s">
        <v>789</v>
      </c>
      <c r="D192" s="201"/>
      <c r="E192" s="201"/>
      <c r="F192" s="222" t="s">
        <v>695</v>
      </c>
      <c r="G192" s="201"/>
      <c r="H192" s="201" t="s">
        <v>790</v>
      </c>
      <c r="I192" s="201" t="s">
        <v>730</v>
      </c>
      <c r="J192" s="201"/>
      <c r="K192" s="247"/>
    </row>
    <row r="193" spans="2:11" s="1" customFormat="1" ht="15" customHeight="1">
      <c r="B193" s="224"/>
      <c r="C193" s="260" t="s">
        <v>791</v>
      </c>
      <c r="D193" s="201"/>
      <c r="E193" s="201"/>
      <c r="F193" s="222" t="s">
        <v>701</v>
      </c>
      <c r="G193" s="201"/>
      <c r="H193" s="201" t="s">
        <v>792</v>
      </c>
      <c r="I193" s="201" t="s">
        <v>730</v>
      </c>
      <c r="J193" s="201"/>
      <c r="K193" s="247"/>
    </row>
    <row r="194" spans="2:11" s="1" customFormat="1" ht="15" customHeight="1">
      <c r="B194" s="253"/>
      <c r="C194" s="262"/>
      <c r="D194" s="233"/>
      <c r="E194" s="233"/>
      <c r="F194" s="233"/>
      <c r="G194" s="233"/>
      <c r="H194" s="233"/>
      <c r="I194" s="233"/>
      <c r="J194" s="233"/>
      <c r="K194" s="254"/>
    </row>
    <row r="195" spans="2:11" s="1" customFormat="1" ht="18.75" customHeight="1">
      <c r="B195" s="235"/>
      <c r="C195" s="245"/>
      <c r="D195" s="245"/>
      <c r="E195" s="245"/>
      <c r="F195" s="255"/>
      <c r="G195" s="245"/>
      <c r="H195" s="245"/>
      <c r="I195" s="245"/>
      <c r="J195" s="245"/>
      <c r="K195" s="235"/>
    </row>
    <row r="196" spans="2:11" s="1" customFormat="1" ht="18.75" customHeight="1">
      <c r="B196" s="235"/>
      <c r="C196" s="245"/>
      <c r="D196" s="245"/>
      <c r="E196" s="245"/>
      <c r="F196" s="255"/>
      <c r="G196" s="245"/>
      <c r="H196" s="245"/>
      <c r="I196" s="245"/>
      <c r="J196" s="245"/>
      <c r="K196" s="235"/>
    </row>
    <row r="197" spans="2:11" s="1" customFormat="1" ht="18.75" customHeight="1"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</row>
    <row r="198" spans="2:11" s="1" customFormat="1" ht="13.5">
      <c r="B198" s="190"/>
      <c r="C198" s="191"/>
      <c r="D198" s="191"/>
      <c r="E198" s="191"/>
      <c r="F198" s="191"/>
      <c r="G198" s="191"/>
      <c r="H198" s="191"/>
      <c r="I198" s="191"/>
      <c r="J198" s="191"/>
      <c r="K198" s="192"/>
    </row>
    <row r="199" spans="2:11" s="1" customFormat="1" ht="21">
      <c r="B199" s="193"/>
      <c r="C199" s="313" t="s">
        <v>793</v>
      </c>
      <c r="D199" s="313"/>
      <c r="E199" s="313"/>
      <c r="F199" s="313"/>
      <c r="G199" s="313"/>
      <c r="H199" s="313"/>
      <c r="I199" s="313"/>
      <c r="J199" s="313"/>
      <c r="K199" s="194"/>
    </row>
    <row r="200" spans="2:11" s="1" customFormat="1" ht="25.5" customHeight="1">
      <c r="B200" s="193"/>
      <c r="C200" s="263" t="s">
        <v>794</v>
      </c>
      <c r="D200" s="263"/>
      <c r="E200" s="263"/>
      <c r="F200" s="263" t="s">
        <v>795</v>
      </c>
      <c r="G200" s="264"/>
      <c r="H200" s="314" t="s">
        <v>796</v>
      </c>
      <c r="I200" s="314"/>
      <c r="J200" s="314"/>
      <c r="K200" s="194"/>
    </row>
    <row r="201" spans="2:11" s="1" customFormat="1" ht="5.25" customHeight="1">
      <c r="B201" s="224"/>
      <c r="C201" s="219"/>
      <c r="D201" s="219"/>
      <c r="E201" s="219"/>
      <c r="F201" s="219"/>
      <c r="G201" s="245"/>
      <c r="H201" s="219"/>
      <c r="I201" s="219"/>
      <c r="J201" s="219"/>
      <c r="K201" s="247"/>
    </row>
    <row r="202" spans="2:11" s="1" customFormat="1" ht="15" customHeight="1">
      <c r="B202" s="224"/>
      <c r="C202" s="201" t="s">
        <v>786</v>
      </c>
      <c r="D202" s="201"/>
      <c r="E202" s="201"/>
      <c r="F202" s="222" t="s">
        <v>43</v>
      </c>
      <c r="G202" s="201"/>
      <c r="H202" s="315" t="s">
        <v>797</v>
      </c>
      <c r="I202" s="315"/>
      <c r="J202" s="315"/>
      <c r="K202" s="247"/>
    </row>
    <row r="203" spans="2:11" s="1" customFormat="1" ht="15" customHeight="1">
      <c r="B203" s="224"/>
      <c r="C203" s="201"/>
      <c r="D203" s="201"/>
      <c r="E203" s="201"/>
      <c r="F203" s="222" t="s">
        <v>44</v>
      </c>
      <c r="G203" s="201"/>
      <c r="H203" s="315" t="s">
        <v>798</v>
      </c>
      <c r="I203" s="315"/>
      <c r="J203" s="315"/>
      <c r="K203" s="247"/>
    </row>
    <row r="204" spans="2:11" s="1" customFormat="1" ht="15" customHeight="1">
      <c r="B204" s="224"/>
      <c r="C204" s="201"/>
      <c r="D204" s="201"/>
      <c r="E204" s="201"/>
      <c r="F204" s="222" t="s">
        <v>47</v>
      </c>
      <c r="G204" s="201"/>
      <c r="H204" s="315" t="s">
        <v>799</v>
      </c>
      <c r="I204" s="315"/>
      <c r="J204" s="315"/>
      <c r="K204" s="247"/>
    </row>
    <row r="205" spans="2:11" s="1" customFormat="1" ht="15" customHeight="1">
      <c r="B205" s="224"/>
      <c r="C205" s="201"/>
      <c r="D205" s="201"/>
      <c r="E205" s="201"/>
      <c r="F205" s="222" t="s">
        <v>45</v>
      </c>
      <c r="G205" s="201"/>
      <c r="H205" s="315" t="s">
        <v>800</v>
      </c>
      <c r="I205" s="315"/>
      <c r="J205" s="315"/>
      <c r="K205" s="247"/>
    </row>
    <row r="206" spans="2:11" s="1" customFormat="1" ht="15" customHeight="1">
      <c r="B206" s="224"/>
      <c r="C206" s="201"/>
      <c r="D206" s="201"/>
      <c r="E206" s="201"/>
      <c r="F206" s="222" t="s">
        <v>46</v>
      </c>
      <c r="G206" s="201"/>
      <c r="H206" s="315" t="s">
        <v>801</v>
      </c>
      <c r="I206" s="315"/>
      <c r="J206" s="315"/>
      <c r="K206" s="247"/>
    </row>
    <row r="207" spans="2:11" s="1" customFormat="1" ht="15" customHeight="1">
      <c r="B207" s="224"/>
      <c r="C207" s="201"/>
      <c r="D207" s="201"/>
      <c r="E207" s="201"/>
      <c r="F207" s="222"/>
      <c r="G207" s="201"/>
      <c r="H207" s="201"/>
      <c r="I207" s="201"/>
      <c r="J207" s="201"/>
      <c r="K207" s="247"/>
    </row>
    <row r="208" spans="2:11" s="1" customFormat="1" ht="15" customHeight="1">
      <c r="B208" s="224"/>
      <c r="C208" s="201" t="s">
        <v>742</v>
      </c>
      <c r="D208" s="201"/>
      <c r="E208" s="201"/>
      <c r="F208" s="222" t="s">
        <v>79</v>
      </c>
      <c r="G208" s="201"/>
      <c r="H208" s="315" t="s">
        <v>802</v>
      </c>
      <c r="I208" s="315"/>
      <c r="J208" s="315"/>
      <c r="K208" s="247"/>
    </row>
    <row r="209" spans="2:11" s="1" customFormat="1" ht="15" customHeight="1">
      <c r="B209" s="224"/>
      <c r="C209" s="201"/>
      <c r="D209" s="201"/>
      <c r="E209" s="201"/>
      <c r="F209" s="222" t="s">
        <v>637</v>
      </c>
      <c r="G209" s="201"/>
      <c r="H209" s="315" t="s">
        <v>638</v>
      </c>
      <c r="I209" s="315"/>
      <c r="J209" s="315"/>
      <c r="K209" s="247"/>
    </row>
    <row r="210" spans="2:11" s="1" customFormat="1" ht="15" customHeight="1">
      <c r="B210" s="224"/>
      <c r="C210" s="201"/>
      <c r="D210" s="201"/>
      <c r="E210" s="201"/>
      <c r="F210" s="222" t="s">
        <v>635</v>
      </c>
      <c r="G210" s="201"/>
      <c r="H210" s="315" t="s">
        <v>803</v>
      </c>
      <c r="I210" s="315"/>
      <c r="J210" s="315"/>
      <c r="K210" s="247"/>
    </row>
    <row r="211" spans="2:11" s="1" customFormat="1" ht="15" customHeight="1">
      <c r="B211" s="265"/>
      <c r="C211" s="201"/>
      <c r="D211" s="201"/>
      <c r="E211" s="201"/>
      <c r="F211" s="222" t="s">
        <v>639</v>
      </c>
      <c r="G211" s="260"/>
      <c r="H211" s="316" t="s">
        <v>640</v>
      </c>
      <c r="I211" s="316"/>
      <c r="J211" s="316"/>
      <c r="K211" s="266"/>
    </row>
    <row r="212" spans="2:11" s="1" customFormat="1" ht="15" customHeight="1">
      <c r="B212" s="265"/>
      <c r="C212" s="201"/>
      <c r="D212" s="201"/>
      <c r="E212" s="201"/>
      <c r="F212" s="222" t="s">
        <v>641</v>
      </c>
      <c r="G212" s="260"/>
      <c r="H212" s="316" t="s">
        <v>804</v>
      </c>
      <c r="I212" s="316"/>
      <c r="J212" s="316"/>
      <c r="K212" s="266"/>
    </row>
    <row r="213" spans="2:11" s="1" customFormat="1" ht="15" customHeight="1">
      <c r="B213" s="265"/>
      <c r="C213" s="201"/>
      <c r="D213" s="201"/>
      <c r="E213" s="201"/>
      <c r="F213" s="222"/>
      <c r="G213" s="260"/>
      <c r="H213" s="251"/>
      <c r="I213" s="251"/>
      <c r="J213" s="251"/>
      <c r="K213" s="266"/>
    </row>
    <row r="214" spans="2:11" s="1" customFormat="1" ht="15" customHeight="1">
      <c r="B214" s="265"/>
      <c r="C214" s="201" t="s">
        <v>766</v>
      </c>
      <c r="D214" s="201"/>
      <c r="E214" s="201"/>
      <c r="F214" s="222">
        <v>1</v>
      </c>
      <c r="G214" s="260"/>
      <c r="H214" s="316" t="s">
        <v>805</v>
      </c>
      <c r="I214" s="316"/>
      <c r="J214" s="316"/>
      <c r="K214" s="266"/>
    </row>
    <row r="215" spans="2:11" s="1" customFormat="1" ht="15" customHeight="1">
      <c r="B215" s="265"/>
      <c r="C215" s="201"/>
      <c r="D215" s="201"/>
      <c r="E215" s="201"/>
      <c r="F215" s="222">
        <v>2</v>
      </c>
      <c r="G215" s="260"/>
      <c r="H215" s="316" t="s">
        <v>806</v>
      </c>
      <c r="I215" s="316"/>
      <c r="J215" s="316"/>
      <c r="K215" s="266"/>
    </row>
    <row r="216" spans="2:11" s="1" customFormat="1" ht="15" customHeight="1">
      <c r="B216" s="265"/>
      <c r="C216" s="201"/>
      <c r="D216" s="201"/>
      <c r="E216" s="201"/>
      <c r="F216" s="222">
        <v>3</v>
      </c>
      <c r="G216" s="260"/>
      <c r="H216" s="316" t="s">
        <v>807</v>
      </c>
      <c r="I216" s="316"/>
      <c r="J216" s="316"/>
      <c r="K216" s="266"/>
    </row>
    <row r="217" spans="2:11" s="1" customFormat="1" ht="15" customHeight="1">
      <c r="B217" s="265"/>
      <c r="C217" s="201"/>
      <c r="D217" s="201"/>
      <c r="E217" s="201"/>
      <c r="F217" s="222">
        <v>4</v>
      </c>
      <c r="G217" s="260"/>
      <c r="H217" s="316" t="s">
        <v>808</v>
      </c>
      <c r="I217" s="316"/>
      <c r="J217" s="316"/>
      <c r="K217" s="266"/>
    </row>
    <row r="218" spans="2:11" s="1" customFormat="1" ht="12.75" customHeight="1">
      <c r="B218" s="267"/>
      <c r="C218" s="268"/>
      <c r="D218" s="268"/>
      <c r="E218" s="268"/>
      <c r="F218" s="268"/>
      <c r="G218" s="268"/>
      <c r="H218" s="268"/>
      <c r="I218" s="268"/>
      <c r="J218" s="268"/>
      <c r="K218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JINDRA-NOTEBOOK\Jindra</dc:creator>
  <cp:keywords/>
  <dc:description/>
  <cp:lastModifiedBy>Ing. Alena Glaserová</cp:lastModifiedBy>
  <dcterms:created xsi:type="dcterms:W3CDTF">2021-04-13T08:59:46Z</dcterms:created>
  <dcterms:modified xsi:type="dcterms:W3CDTF">2021-04-14T10:58:51Z</dcterms:modified>
  <cp:category/>
  <cp:version/>
  <cp:contentType/>
  <cp:contentStatus/>
</cp:coreProperties>
</file>