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015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Z015_Pol!$1:$7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Stavba!$A$1:$J$52</definedName>
    <definedName name="_xlnm.Print_Area" localSheetId="3">Z015_Pol!$A$1:$X$19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8" i="12"/>
  <c r="Q8" i="12"/>
  <c r="G9" i="12"/>
  <c r="M9" i="12" s="1"/>
  <c r="M8" i="12" s="1"/>
  <c r="I9" i="12"/>
  <c r="K9" i="12"/>
  <c r="K8" i="12" s="1"/>
  <c r="O9" i="12"/>
  <c r="O8" i="12" s="1"/>
  <c r="Q9" i="12"/>
  <c r="V9" i="12"/>
  <c r="V8" i="12" s="1"/>
  <c r="G10" i="12"/>
  <c r="I49" i="1" s="1"/>
  <c r="K10" i="12"/>
  <c r="Q10" i="12"/>
  <c r="G11" i="12"/>
  <c r="I11" i="12"/>
  <c r="I10" i="12" s="1"/>
  <c r="K11" i="12"/>
  <c r="M11" i="12"/>
  <c r="M10" i="12" s="1"/>
  <c r="O11" i="12"/>
  <c r="O10" i="12" s="1"/>
  <c r="Q11" i="12"/>
  <c r="V11" i="12"/>
  <c r="V10" i="12" s="1"/>
  <c r="G12" i="12"/>
  <c r="Q12" i="12"/>
  <c r="G13" i="12"/>
  <c r="M13" i="12" s="1"/>
  <c r="I13" i="12"/>
  <c r="I12" i="12" s="1"/>
  <c r="K13" i="12"/>
  <c r="K12" i="12" s="1"/>
  <c r="O13" i="12"/>
  <c r="Q13" i="12"/>
  <c r="V13" i="12"/>
  <c r="V12" i="12" s="1"/>
  <c r="G14" i="12"/>
  <c r="M14" i="12" s="1"/>
  <c r="I14" i="12"/>
  <c r="K14" i="12"/>
  <c r="O14" i="12"/>
  <c r="O12" i="12" s="1"/>
  <c r="Q14" i="12"/>
  <c r="V14" i="12"/>
  <c r="G15" i="12"/>
  <c r="K15" i="12"/>
  <c r="O15" i="12"/>
  <c r="Q15" i="12"/>
  <c r="G16" i="12"/>
  <c r="M16" i="12" s="1"/>
  <c r="M15" i="12" s="1"/>
  <c r="I16" i="12"/>
  <c r="I15" i="12" s="1"/>
  <c r="K16" i="12"/>
  <c r="O16" i="12"/>
  <c r="Q16" i="12"/>
  <c r="V16" i="12"/>
  <c r="V15" i="12" s="1"/>
  <c r="F41" i="1"/>
  <c r="G41" i="1"/>
  <c r="H41" i="1"/>
  <c r="I41" i="1"/>
  <c r="J40" i="1" s="1"/>
  <c r="I51" i="1" l="1"/>
  <c r="I19" i="1"/>
  <c r="M12" i="12"/>
  <c r="I17" i="1"/>
  <c r="I50" i="1"/>
  <c r="I48" i="1"/>
  <c r="I52" i="1" s="1"/>
  <c r="J51" i="1" s="1"/>
  <c r="I16" i="1"/>
  <c r="I21" i="1" s="1"/>
  <c r="G25" i="1" s="1"/>
  <c r="G27" i="1" s="1"/>
  <c r="J38" i="1"/>
  <c r="J41" i="1" s="1"/>
  <c r="J39" i="1"/>
  <c r="J27" i="1"/>
  <c r="J26" i="1"/>
  <c r="G37" i="1"/>
  <c r="F37" i="1"/>
  <c r="J23" i="1"/>
  <c r="J24" i="1"/>
  <c r="J25" i="1"/>
  <c r="E24" i="1"/>
  <c r="E26" i="1"/>
  <c r="J50" i="1" l="1"/>
  <c r="J49" i="1"/>
  <c r="J48" i="1"/>
  <c r="J5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<sst xmlns="http://schemas.openxmlformats.org/spreadsheetml/2006/main" count="184" uniqueCount="121">
  <si>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</si>
  <si>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</si>
  <si>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</si>
  <si>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</si>
  <si>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</si>
  <si>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</si>
  <si>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</si>
  <si>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</si>
  <si>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</si>
  <si>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</si>
  <si>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</si>
  <si>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</si>
  <si>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</si>
  <si>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</si>
  <si>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</si>
  <si>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</si>
  <si>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</si>
  <si>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</si>
  <si>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</si>
  <si>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</si>
  <si>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</si>
  <si>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</si>
  <si>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</si>
  <si>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</si>
  <si>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</si>
  <si>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</si>
  <si>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</si>
  <si>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</si>
  <si>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</si>
  <si>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</si>
  <si>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</si>
  <si>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</si>
  <si>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</si>
  <si>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</si>
  <si>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</si>
  <si>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</si>
  <si>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</si>
  <si>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</si>
  <si>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</si>
  <si>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</si>
  <si>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</si>
  <si>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</si>
  <si>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Z015_R02</t>
  </si>
  <si>
    <t>oprava stěn na schodišti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</si>
  <si>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</si>
  <si>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</si>
  <si>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</si>
  <si>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</si>
  <si>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</si>
  <si>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</si>
  <si>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</si>
  <si>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</si>
  <si>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</si>
  <si>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</si>
  <si>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</si>
  <si>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</si>
  <si>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</si>
  <si>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</si>
  <si>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</si>
  <si>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</si>
  <si>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</si>
  <si>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998</t>
  </si>
  <si>
    <t>Přesun hmot</t>
  </si>
  <si>
    <t>784</t>
  </si>
  <si>
    <t>Dokončovací práce - malby a tapety</t>
  </si>
  <si>
    <t>VRN3</t>
  </si>
  <si>
    <t>Zařízení staveniště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</si>
  <si>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</si>
  <si>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</si>
  <si>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</si>
  <si>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</si>
  <si>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</si>
  <si>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</si>
  <si>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</si>
  <si>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</si>
  <si>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</si>
  <si>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</si>
  <si>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</si>
  <si>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</si>
  <si>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</si>
  <si>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</si>
  <si>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</si>
  <si>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</si>
  <si>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</si>
  <si>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</si>
  <si>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</si>
  <si>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</si>
  <si>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</si>
  <si>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</si>
  <si>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</si>
  <si>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</si>
  <si>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</si>
  <si>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</si>
  <si>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</si>
  <si>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</si>
  <si>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</si>
  <si>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347013111</t>
  </si>
  <si>
    <t>Předstěna SDK,tl.55mm,1xoc.kce CD,1xRB 12,5mm,izol bez dodávky izolace</t>
  </si>
  <si>
    <t>m2</t>
  </si>
  <si>
    <t>RTS 21/ I</t>
  </si>
  <si>
    <t>Práce</t>
  </si>
  <si>
    <t>POL1_</t>
  </si>
  <si>
    <t>998017002</t>
  </si>
  <si>
    <t>Přesun hmot s omezením mechanizace pro budovy v do 12 m</t>
  </si>
  <si>
    <t>t</t>
  </si>
  <si>
    <t>URS</t>
  </si>
  <si>
    <t>Indiv</t>
  </si>
  <si>
    <t>POL7_</t>
  </si>
  <si>
    <t>784181101</t>
  </si>
  <si>
    <t>Základní akrylátová jednonásobná penetrace podkladu v místnostech výšky do 3,80m</t>
  </si>
  <si>
    <t>POL1_7</t>
  </si>
  <si>
    <t>784221101</t>
  </si>
  <si>
    <t>Dvojnásobné bílé malby  ze směsí za sucha dobře otěruvzdorných v místnostech do 3,80 m</t>
  </si>
  <si>
    <t>005121 R</t>
  </si>
  <si>
    <t>Kč</t>
  </si>
  <si>
    <t>Vlastní</t>
  </si>
  <si>
    <t>CN*0,0056808705 (podíl VRN) na celkové ceně díla : 75840,3*0,0056808705*1</t>
  </si>
  <si>
    <t>VV</t>
  </si>
  <si>
    <t>END</t>
  </si>
  <si>
    <t>Z015</t>
  </si>
  <si>
    <t>MŠ U Stadionu -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</si>
</sst>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85" t="s">
        <v>40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view="pageBreakPreview" topLeftCell="B29" zoomScaleNormal="100" zoomScaleSheetLayoutView="100" workbookViewId="0">
      <selection activeCell="G32" sqref="G3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186" t="s">
        <v>4</v>
      </c>
      <c r="C1" s="187"/>
      <c r="D1" s="187"/>
      <c r="E1" s="187"/>
      <c r="F1" s="187"/>
      <c r="G1" s="187"/>
      <c r="H1" s="187"/>
      <c r="I1" s="187"/>
      <c r="J1" s="188"/>
    </row>
    <row r="2" spans="1:15" ht="36" customHeight="1" x14ac:dyDescent="0.2">
      <c r="A2" s="2"/>
      <c r="B2" s="74" t="s">
        <v>23</v>
      </c>
      <c r="C2" s="75"/>
      <c r="D2" s="76"/>
      <c r="E2" s="194" t="s">
        <v>120</v>
      </c>
      <c r="F2" s="195"/>
      <c r="G2" s="195"/>
      <c r="H2" s="195"/>
      <c r="I2" s="195"/>
      <c r="J2" s="196"/>
      <c r="O2" s="1"/>
    </row>
    <row r="3" spans="1:15" ht="27" customHeight="1" x14ac:dyDescent="0.2">
      <c r="A3" s="2"/>
      <c r="B3" s="77" t="s">
        <v>46</v>
      </c>
      <c r="C3" s="75"/>
      <c r="D3" s="78"/>
      <c r="E3" s="197" t="s">
        <v>45</v>
      </c>
      <c r="F3" s="198"/>
      <c r="G3" s="198"/>
      <c r="H3" s="198"/>
      <c r="I3" s="198"/>
      <c r="J3" s="199"/>
    </row>
    <row r="4" spans="1:15" ht="23.25" customHeight="1" x14ac:dyDescent="0.2">
      <c r="A4" s="72">
        <v>855604</v>
      </c>
      <c r="B4" s="79" t="s">
        <v>47</v>
      </c>
      <c r="C4" s="80"/>
      <c r="D4" s="81" t="s">
        <v>119</v>
      </c>
      <c r="E4" s="205" t="s">
        <v>43</v>
      </c>
      <c r="F4" s="206"/>
      <c r="G4" s="206"/>
      <c r="H4" s="206"/>
      <c r="I4" s="206"/>
      <c r="J4" s="207"/>
    </row>
    <row r="5" spans="1:15" ht="24" customHeight="1" x14ac:dyDescent="0.2">
      <c r="A5" s="2"/>
      <c r="B5" s="30" t="s">
        <v>22</v>
      </c>
      <c r="D5" s="208" t="s">
        <v>48</v>
      </c>
      <c r="E5" s="209"/>
      <c r="F5" s="209"/>
      <c r="G5" s="209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10" t="s">
        <v>49</v>
      </c>
      <c r="E6" s="211"/>
      <c r="F6" s="211"/>
      <c r="G6" s="211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12" t="s">
        <v>50</v>
      </c>
      <c r="F7" s="213"/>
      <c r="G7" s="213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84"/>
      <c r="E11" s="184"/>
      <c r="F11" s="184"/>
      <c r="G11" s="184"/>
      <c r="H11" s="17" t="s">
        <v>41</v>
      </c>
      <c r="I11" s="181"/>
      <c r="J11" s="8"/>
    </row>
    <row r="12" spans="1:15" ht="15.75" customHeight="1" x14ac:dyDescent="0.2">
      <c r="A12" s="2"/>
      <c r="B12" s="27"/>
      <c r="C12" s="53"/>
      <c r="D12" s="181"/>
      <c r="E12" s="181"/>
      <c r="F12" s="181"/>
      <c r="G12" s="181"/>
      <c r="H12" s="17" t="s">
        <v>35</v>
      </c>
      <c r="I12" s="181"/>
      <c r="J12" s="8"/>
    </row>
    <row r="13" spans="1:15" ht="15.75" customHeight="1" x14ac:dyDescent="0.2">
      <c r="A13" s="2"/>
      <c r="B13" s="28"/>
      <c r="C13" s="54"/>
      <c r="D13" s="73"/>
      <c r="E13" s="182"/>
      <c r="F13" s="183"/>
      <c r="G13" s="183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200"/>
      <c r="F15" s="200"/>
      <c r="G15" s="201"/>
      <c r="H15" s="201"/>
      <c r="I15" s="201" t="s">
        <v>30</v>
      </c>
      <c r="J15" s="202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91"/>
      <c r="F16" s="192"/>
      <c r="G16" s="191"/>
      <c r="H16" s="192"/>
      <c r="I16" s="191">
        <f>Z015_Pol!G8+Z015_Pol!G10</f>
        <v>1344</v>
      </c>
      <c r="J16" s="193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91"/>
      <c r="F17" s="192"/>
      <c r="G17" s="191"/>
      <c r="H17" s="192"/>
      <c r="I17" s="191">
        <f>Z015_Pol!G12</f>
        <v>0</v>
      </c>
      <c r="J17" s="193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39" t="s">
        <v>67</v>
      </c>
      <c r="B19" s="37" t="s">
        <v>28</v>
      </c>
      <c r="C19" s="60"/>
      <c r="D19" s="61"/>
      <c r="E19" s="191"/>
      <c r="F19" s="192"/>
      <c r="G19" s="191"/>
      <c r="H19" s="192"/>
      <c r="I19" s="191">
        <f>Z015_Pol!G15</f>
        <v>0</v>
      </c>
      <c r="J19" s="193"/>
    </row>
    <row r="20" spans="1:10" ht="23.25" customHeight="1" x14ac:dyDescent="0.2">
      <c r="A20" s="139" t="s">
        <v>68</v>
      </c>
      <c r="B20" s="37" t="s">
        <v>29</v>
      </c>
      <c r="C20" s="60"/>
      <c r="D20" s="61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2"/>
      <c r="B21" s="46" t="s">
        <v>30</v>
      </c>
      <c r="C21" s="62"/>
      <c r="D21" s="63"/>
      <c r="E21" s="203"/>
      <c r="F21" s="204"/>
      <c r="G21" s="203"/>
      <c r="H21" s="204"/>
      <c r="I21" s="203">
        <f>SUM(I16:J20)</f>
        <v>1344</v>
      </c>
      <c r="J21" s="219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217">
        <v>0</v>
      </c>
      <c r="H23" s="218"/>
      <c r="I23" s="218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215">
        <v>0</v>
      </c>
      <c r="H24" s="216"/>
      <c r="I24" s="216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217">
        <f>I21</f>
        <v>1344</v>
      </c>
      <c r="H25" s="218"/>
      <c r="I25" s="218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189">
        <v>16017</v>
      </c>
      <c r="H26" s="190"/>
      <c r="I26" s="190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220">
        <f>ZakladDPHZakl</f>
        <v>1344</v>
      </c>
      <c r="H27" s="221"/>
      <c r="I27" s="221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220">
        <v>92288</v>
      </c>
      <c r="H28" s="220"/>
      <c r="I28" s="220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222"/>
      <c r="E33" s="223"/>
      <c r="G33" s="224"/>
      <c r="H33" s="225"/>
      <c r="I33" s="225"/>
      <c r="J33" s="24"/>
    </row>
    <row r="34" spans="1:10" ht="12.75" customHeight="1" x14ac:dyDescent="0.2">
      <c r="A34" s="2"/>
      <c r="B34" s="2"/>
      <c r="D34" s="214" t="s">
        <v>2</v>
      </c>
      <c r="E34" s="214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228"/>
      <c r="D38" s="228"/>
      <c r="E38" s="228"/>
      <c r="F38" s="97">
        <v>0</v>
      </c>
      <c r="G38" s="98">
        <v>76271.14</v>
      </c>
      <c r="H38" s="99"/>
      <c r="I38" s="100">
        <v>76271.14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229" t="s">
        <v>45</v>
      </c>
      <c r="D39" s="229"/>
      <c r="E39" s="229"/>
      <c r="F39" s="103">
        <v>0</v>
      </c>
      <c r="G39" s="104">
        <v>76271.14</v>
      </c>
      <c r="H39" s="104"/>
      <c r="I39" s="105">
        <v>76271.14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228" t="s">
        <v>43</v>
      </c>
      <c r="D40" s="228"/>
      <c r="E40" s="228"/>
      <c r="F40" s="108">
        <v>0</v>
      </c>
      <c r="G40" s="99">
        <v>76271.14</v>
      </c>
      <c r="H40" s="99"/>
      <c r="I40" s="100">
        <v>76271.14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230" t="s">
        <v>55</v>
      </c>
      <c r="C41" s="231"/>
      <c r="D41" s="231"/>
      <c r="E41" s="231"/>
      <c r="F41" s="109">
        <f>SUMIF(A38:A40,"=1",F38:F40)</f>
        <v>0</v>
      </c>
      <c r="G41" s="110">
        <f>SUMIF(A38:A40,"=1",G38:G40)</f>
        <v>76271.14</v>
      </c>
      <c r="H41" s="110">
        <f>SUMIF(A38:A40,"=1",H38:H40)</f>
        <v>0</v>
      </c>
      <c r="I41" s="111">
        <f>SUMIF(A38:A40,"=1",I38:I40)</f>
        <v>76271.14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226" t="s">
        <v>60</v>
      </c>
      <c r="D48" s="227"/>
      <c r="E48" s="227"/>
      <c r="F48" s="137" t="s">
        <v>25</v>
      </c>
      <c r="G48" s="130"/>
      <c r="H48" s="130"/>
      <c r="I48" s="130">
        <f>Z015_Pol!G8</f>
        <v>1344</v>
      </c>
      <c r="J48" s="135">
        <f>IF(I52=0,"",I48/I52*100)</f>
        <v>100</v>
      </c>
    </row>
    <row r="49" spans="1:10" ht="36.75" customHeight="1" x14ac:dyDescent="0.2">
      <c r="A49" s="124"/>
      <c r="B49" s="129" t="s">
        <v>61</v>
      </c>
      <c r="C49" s="226" t="s">
        <v>62</v>
      </c>
      <c r="D49" s="227"/>
      <c r="E49" s="227"/>
      <c r="F49" s="137" t="s">
        <v>25</v>
      </c>
      <c r="G49" s="130"/>
      <c r="H49" s="130"/>
      <c r="I49" s="130">
        <f>Z015_Pol!G10</f>
        <v>0</v>
      </c>
      <c r="J49" s="135">
        <f>IF(I52=0,"",I49/I52*100)</f>
        <v>0</v>
      </c>
    </row>
    <row r="50" spans="1:10" ht="36.75" customHeight="1" x14ac:dyDescent="0.2">
      <c r="A50" s="124"/>
      <c r="B50" s="129" t="s">
        <v>63</v>
      </c>
      <c r="C50" s="226" t="s">
        <v>64</v>
      </c>
      <c r="D50" s="227"/>
      <c r="E50" s="227"/>
      <c r="F50" s="137" t="s">
        <v>26</v>
      </c>
      <c r="G50" s="130"/>
      <c r="H50" s="130"/>
      <c r="I50" s="130">
        <f>Z015_Pol!G12</f>
        <v>0</v>
      </c>
      <c r="J50" s="135">
        <f>IF(I52=0,"",I50/I52*100)</f>
        <v>0</v>
      </c>
    </row>
    <row r="51" spans="1:10" ht="36.75" customHeight="1" x14ac:dyDescent="0.2">
      <c r="A51" s="124"/>
      <c r="B51" s="129" t="s">
        <v>65</v>
      </c>
      <c r="C51" s="226" t="s">
        <v>66</v>
      </c>
      <c r="D51" s="227"/>
      <c r="E51" s="227"/>
      <c r="F51" s="137" t="s">
        <v>67</v>
      </c>
      <c r="G51" s="130"/>
      <c r="H51" s="130"/>
      <c r="I51" s="130">
        <f>Z015_Pol!G15</f>
        <v>0</v>
      </c>
      <c r="J51" s="135">
        <f>IF(I52=0,"",I51/I52*100)</f>
        <v>0</v>
      </c>
    </row>
    <row r="52" spans="1:10" ht="25.5" customHeight="1" x14ac:dyDescent="0.2">
      <c r="A52" s="125"/>
      <c r="B52" s="131" t="s">
        <v>1</v>
      </c>
      <c r="C52" s="132"/>
      <c r="D52" s="133"/>
      <c r="E52" s="133"/>
      <c r="F52" s="138"/>
      <c r="G52" s="134"/>
      <c r="H52" s="134"/>
      <c r="I52" s="134">
        <f>SUM(I48:I51)</f>
        <v>1344</v>
      </c>
      <c r="J52" s="136">
        <f>SUM(J48:J51)</f>
        <v>100</v>
      </c>
    </row>
    <row r="53" spans="1:10" x14ac:dyDescent="0.2">
      <c r="F53" s="83"/>
      <c r="G53" s="83"/>
      <c r="H53" s="83"/>
      <c r="I53" s="83"/>
      <c r="J53" s="84"/>
    </row>
    <row r="54" spans="1:10" x14ac:dyDescent="0.2">
      <c r="F54" s="83"/>
      <c r="G54" s="83"/>
      <c r="H54" s="83"/>
      <c r="I54" s="83"/>
      <c r="J54" s="84"/>
    </row>
    <row r="55" spans="1:10" x14ac:dyDescent="0.2">
      <c r="F55" s="83"/>
      <c r="G55" s="83"/>
      <c r="H55" s="83"/>
      <c r="I55" s="83"/>
      <c r="J55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49:E49"/>
    <mergeCell ref="C50:E50"/>
    <mergeCell ref="C51:E51"/>
    <mergeCell ref="C38:E38"/>
    <mergeCell ref="C39:E39"/>
    <mergeCell ref="C40:E40"/>
    <mergeCell ref="B41:E41"/>
    <mergeCell ref="C48:E48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G16:H16"/>
    <mergeCell ref="G17:H17"/>
    <mergeCell ref="E16:F16"/>
    <mergeCell ref="D5:G5"/>
    <mergeCell ref="D6:G6"/>
    <mergeCell ref="E7:G7"/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  <mergeCell ref="G21:H21"/>
    <mergeCell ref="E17:F17"/>
    <mergeCell ref="E4:J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48" t="s">
        <v>7</v>
      </c>
      <c r="B2" s="47"/>
      <c r="C2" s="234"/>
      <c r="D2" s="234"/>
      <c r="E2" s="234"/>
      <c r="F2" s="234"/>
      <c r="G2" s="235"/>
    </row>
    <row r="3" spans="1:7" ht="24.95" customHeight="1" x14ac:dyDescent="0.2">
      <c r="A3" s="48" t="s">
        <v>8</v>
      </c>
      <c r="B3" s="47"/>
      <c r="C3" s="234"/>
      <c r="D3" s="234"/>
      <c r="E3" s="234"/>
      <c r="F3" s="234"/>
      <c r="G3" s="235"/>
    </row>
    <row r="4" spans="1:7" ht="24.95" customHeight="1" x14ac:dyDescent="0.2">
      <c r="A4" s="48" t="s">
        <v>9</v>
      </c>
      <c r="B4" s="47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3"/>
  <sheetViews>
    <sheetView tabSelected="1" view="pageBreakPreview" zoomScaleNormal="100" zoomScaleSheetLayoutView="100" workbookViewId="0">
      <pane ySplit="7" topLeftCell="A8" activePane="bottomLeft" state="frozen"/>
      <selection pane="bottomLeft" activeCell="B3" sqref="B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69</v>
      </c>
    </row>
    <row r="2" spans="1:60" ht="24.95" customHeight="1" x14ac:dyDescent="0.2">
      <c r="A2" s="140" t="s">
        <v>7</v>
      </c>
      <c r="B2" s="47"/>
      <c r="C2" s="237" t="s">
        <v>120</v>
      </c>
      <c r="D2" s="238"/>
      <c r="E2" s="238"/>
      <c r="F2" s="238"/>
      <c r="G2" s="239"/>
      <c r="AG2" t="s">
        <v>70</v>
      </c>
    </row>
    <row r="3" spans="1:60" ht="24.95" customHeight="1" x14ac:dyDescent="0.2">
      <c r="A3" s="140" t="s">
        <v>8</v>
      </c>
      <c r="B3" s="47"/>
      <c r="C3" s="237" t="s">
        <v>45</v>
      </c>
      <c r="D3" s="238"/>
      <c r="E3" s="238"/>
      <c r="F3" s="238"/>
      <c r="G3" s="239"/>
      <c r="AC3" s="122" t="s">
        <v>70</v>
      </c>
      <c r="AG3" t="s">
        <v>71</v>
      </c>
    </row>
    <row r="4" spans="1:60" ht="24.95" customHeight="1" x14ac:dyDescent="0.2">
      <c r="A4" s="141" t="s">
        <v>9</v>
      </c>
      <c r="B4" s="142" t="s">
        <v>119</v>
      </c>
      <c r="C4" s="240" t="s">
        <v>43</v>
      </c>
      <c r="D4" s="241"/>
      <c r="E4" s="241"/>
      <c r="F4" s="241"/>
      <c r="G4" s="242"/>
      <c r="AG4" t="s">
        <v>72</v>
      </c>
    </row>
    <row r="5" spans="1:60" x14ac:dyDescent="0.2">
      <c r="D5" s="10"/>
    </row>
    <row r="6" spans="1:60" ht="38.25" x14ac:dyDescent="0.2">
      <c r="A6" s="144" t="s">
        <v>73</v>
      </c>
      <c r="B6" s="146" t="s">
        <v>74</v>
      </c>
      <c r="C6" s="146" t="s">
        <v>75</v>
      </c>
      <c r="D6" s="145" t="s">
        <v>76</v>
      </c>
      <c r="E6" s="144" t="s">
        <v>77</v>
      </c>
      <c r="F6" s="143" t="s">
        <v>78</v>
      </c>
      <c r="G6" s="144" t="s">
        <v>30</v>
      </c>
      <c r="H6" s="147" t="s">
        <v>31</v>
      </c>
      <c r="I6" s="147" t="s">
        <v>79</v>
      </c>
      <c r="J6" s="147" t="s">
        <v>32</v>
      </c>
      <c r="K6" s="147" t="s">
        <v>80</v>
      </c>
      <c r="L6" s="147" t="s">
        <v>81</v>
      </c>
      <c r="M6" s="147" t="s">
        <v>82</v>
      </c>
      <c r="N6" s="147" t="s">
        <v>83</v>
      </c>
      <c r="O6" s="147" t="s">
        <v>84</v>
      </c>
      <c r="P6" s="147" t="s">
        <v>85</v>
      </c>
      <c r="Q6" s="147" t="s">
        <v>86</v>
      </c>
      <c r="R6" s="147" t="s">
        <v>87</v>
      </c>
      <c r="S6" s="147" t="s">
        <v>88</v>
      </c>
      <c r="T6" s="147" t="s">
        <v>89</v>
      </c>
      <c r="U6" s="147" t="s">
        <v>90</v>
      </c>
      <c r="V6" s="147" t="s">
        <v>91</v>
      </c>
      <c r="W6" s="147" t="s">
        <v>92</v>
      </c>
      <c r="X6" s="147" t="s">
        <v>93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94</v>
      </c>
      <c r="B8" s="158" t="s">
        <v>59</v>
      </c>
      <c r="C8" s="175" t="s">
        <v>60</v>
      </c>
      <c r="D8" s="159"/>
      <c r="E8" s="160"/>
      <c r="F8" s="161"/>
      <c r="G8" s="162">
        <f>SUMIF(AG9:AG9,"&lt;&gt;NOR",G9:G9)</f>
        <v>1344</v>
      </c>
      <c r="H8" s="156"/>
      <c r="I8" s="156">
        <f>SUM(I9:I9)</f>
        <v>19484.64</v>
      </c>
      <c r="J8" s="156"/>
      <c r="K8" s="156">
        <f>SUM(K9:K9)</f>
        <v>50851.360000000001</v>
      </c>
      <c r="L8" s="156"/>
      <c r="M8" s="156">
        <f>SUM(M9:M9)</f>
        <v>1626.24</v>
      </c>
      <c r="N8" s="156"/>
      <c r="O8" s="156">
        <f>SUM(O9:O9)</f>
        <v>1.28</v>
      </c>
      <c r="P8" s="156"/>
      <c r="Q8" s="156">
        <f>SUM(Q9:Q9)</f>
        <v>0</v>
      </c>
      <c r="R8" s="156"/>
      <c r="S8" s="156"/>
      <c r="T8" s="156"/>
      <c r="U8" s="156"/>
      <c r="V8" s="156">
        <f>SUM(V9:V9)</f>
        <v>95.2</v>
      </c>
      <c r="W8" s="156"/>
      <c r="X8" s="156"/>
      <c r="AG8" t="s">
        <v>95</v>
      </c>
    </row>
    <row r="9" spans="1:60" ht="22.5" outlineLevel="1" x14ac:dyDescent="0.2">
      <c r="A9" s="169">
        <v>1</v>
      </c>
      <c r="B9" s="170" t="s">
        <v>96</v>
      </c>
      <c r="C9" s="176" t="s">
        <v>97</v>
      </c>
      <c r="D9" s="171" t="s">
        <v>98</v>
      </c>
      <c r="E9" s="172">
        <v>112</v>
      </c>
      <c r="F9" s="173">
        <v>12</v>
      </c>
      <c r="G9" s="174">
        <f>ROUND(E9*F9,2)</f>
        <v>1344</v>
      </c>
      <c r="H9" s="153">
        <v>173.97</v>
      </c>
      <c r="I9" s="153">
        <f>ROUND(E9*H9,2)</f>
        <v>19484.64</v>
      </c>
      <c r="J9" s="153">
        <v>454.03</v>
      </c>
      <c r="K9" s="153">
        <f>ROUND(E9*J9,2)</f>
        <v>50851.360000000001</v>
      </c>
      <c r="L9" s="153">
        <v>21</v>
      </c>
      <c r="M9" s="153">
        <f>G9*(1+L9/100)</f>
        <v>1626.24</v>
      </c>
      <c r="N9" s="153">
        <v>1.1469999999999999E-2</v>
      </c>
      <c r="O9" s="153">
        <f>ROUND(E9*N9,2)</f>
        <v>1.28</v>
      </c>
      <c r="P9" s="153">
        <v>0</v>
      </c>
      <c r="Q9" s="153">
        <f>ROUND(E9*P9,2)</f>
        <v>0</v>
      </c>
      <c r="R9" s="153"/>
      <c r="S9" s="153" t="s">
        <v>99</v>
      </c>
      <c r="T9" s="153" t="s">
        <v>99</v>
      </c>
      <c r="U9" s="153">
        <v>0.85</v>
      </c>
      <c r="V9" s="153">
        <f>ROUND(E9*U9,2)</f>
        <v>95.2</v>
      </c>
      <c r="W9" s="153"/>
      <c r="X9" s="153" t="s">
        <v>100</v>
      </c>
      <c r="Y9" s="148"/>
      <c r="Z9" s="148"/>
      <c r="AA9" s="148"/>
      <c r="AB9" s="148"/>
      <c r="AC9" s="148"/>
      <c r="AD9" s="148"/>
      <c r="AE9" s="148"/>
      <c r="AF9" s="148"/>
      <c r="AG9" s="148" t="s">
        <v>101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157" t="s">
        <v>94</v>
      </c>
      <c r="B10" s="158" t="s">
        <v>61</v>
      </c>
      <c r="C10" s="175" t="s">
        <v>62</v>
      </c>
      <c r="D10" s="159"/>
      <c r="E10" s="160"/>
      <c r="F10" s="161"/>
      <c r="G10" s="162">
        <f>SUMIF(AG11:AG11,"&lt;&gt;NOR",G11:G11)</f>
        <v>0</v>
      </c>
      <c r="H10" s="156"/>
      <c r="I10" s="156">
        <f>SUM(I11:I11)</f>
        <v>0</v>
      </c>
      <c r="J10" s="156"/>
      <c r="K10" s="156">
        <f>SUM(K11:K11)</f>
        <v>83.5</v>
      </c>
      <c r="L10" s="156"/>
      <c r="M10" s="156">
        <f>SUM(M11:M11)</f>
        <v>0</v>
      </c>
      <c r="N10" s="156"/>
      <c r="O10" s="156">
        <f>SUM(O11:O11)</f>
        <v>0</v>
      </c>
      <c r="P10" s="156"/>
      <c r="Q10" s="156">
        <f>SUM(Q11:Q11)</f>
        <v>0</v>
      </c>
      <c r="R10" s="156"/>
      <c r="S10" s="156"/>
      <c r="T10" s="156"/>
      <c r="U10" s="156"/>
      <c r="V10" s="156">
        <f>SUM(V11:V11)</f>
        <v>0</v>
      </c>
      <c r="W10" s="156"/>
      <c r="X10" s="156"/>
      <c r="AG10" t="s">
        <v>95</v>
      </c>
    </row>
    <row r="11" spans="1:60" ht="22.5" outlineLevel="1" x14ac:dyDescent="0.2">
      <c r="A11" s="169">
        <v>2</v>
      </c>
      <c r="B11" s="170" t="s">
        <v>102</v>
      </c>
      <c r="C11" s="176" t="s">
        <v>103</v>
      </c>
      <c r="D11" s="171" t="s">
        <v>104</v>
      </c>
      <c r="E11" s="172">
        <v>1.28464</v>
      </c>
      <c r="F11" s="173"/>
      <c r="G11" s="174">
        <f>ROUND(E11*F11,2)</f>
        <v>0</v>
      </c>
      <c r="H11" s="153">
        <v>0</v>
      </c>
      <c r="I11" s="153">
        <f>ROUND(E11*H11,2)</f>
        <v>0</v>
      </c>
      <c r="J11" s="153">
        <v>65</v>
      </c>
      <c r="K11" s="153">
        <f>ROUND(E11*J11,2)</f>
        <v>83.5</v>
      </c>
      <c r="L11" s="153">
        <v>21</v>
      </c>
      <c r="M11" s="153">
        <f>G11*(1+L11/100)</f>
        <v>0</v>
      </c>
      <c r="N11" s="153">
        <v>0</v>
      </c>
      <c r="O11" s="153">
        <f>ROUND(E11*N11,2)</f>
        <v>0</v>
      </c>
      <c r="P11" s="153">
        <v>0</v>
      </c>
      <c r="Q11" s="153">
        <f>ROUND(E11*P11,2)</f>
        <v>0</v>
      </c>
      <c r="R11" s="153"/>
      <c r="S11" s="153" t="s">
        <v>105</v>
      </c>
      <c r="T11" s="153" t="s">
        <v>106</v>
      </c>
      <c r="U11" s="153">
        <v>0</v>
      </c>
      <c r="V11" s="153">
        <f>ROUND(E11*U11,2)</f>
        <v>0</v>
      </c>
      <c r="W11" s="153"/>
      <c r="X11" s="153" t="s">
        <v>62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157" t="s">
        <v>94</v>
      </c>
      <c r="B12" s="158" t="s">
        <v>63</v>
      </c>
      <c r="C12" s="175" t="s">
        <v>64</v>
      </c>
      <c r="D12" s="159"/>
      <c r="E12" s="160"/>
      <c r="F12" s="161"/>
      <c r="G12" s="162">
        <f>SUMIF(AG13:AG14,"&lt;&gt;NOR",G13:G14)</f>
        <v>0</v>
      </c>
      <c r="H12" s="156"/>
      <c r="I12" s="156">
        <f>SUM(I13:I14)</f>
        <v>3762.08</v>
      </c>
      <c r="J12" s="156"/>
      <c r="K12" s="156">
        <f>SUM(K13:K14)</f>
        <v>1658.72</v>
      </c>
      <c r="L12" s="156"/>
      <c r="M12" s="156">
        <f>SUM(M13:M14)</f>
        <v>0</v>
      </c>
      <c r="N12" s="156"/>
      <c r="O12" s="156">
        <f>SUM(O13:O14)</f>
        <v>0.05</v>
      </c>
      <c r="P12" s="156"/>
      <c r="Q12" s="156">
        <f>SUM(Q13:Q14)</f>
        <v>0</v>
      </c>
      <c r="R12" s="156"/>
      <c r="S12" s="156"/>
      <c r="T12" s="156"/>
      <c r="U12" s="156"/>
      <c r="V12" s="156">
        <f>SUM(V13:V14)</f>
        <v>7.28</v>
      </c>
      <c r="W12" s="156"/>
      <c r="X12" s="156"/>
      <c r="AG12" t="s">
        <v>95</v>
      </c>
    </row>
    <row r="13" spans="1:60" ht="22.5" outlineLevel="1" x14ac:dyDescent="0.2">
      <c r="A13" s="169">
        <v>3</v>
      </c>
      <c r="B13" s="170" t="s">
        <v>108</v>
      </c>
      <c r="C13" s="176" t="s">
        <v>109</v>
      </c>
      <c r="D13" s="171" t="s">
        <v>98</v>
      </c>
      <c r="E13" s="172">
        <v>112</v>
      </c>
      <c r="F13" s="173"/>
      <c r="G13" s="174">
        <f>ROUND(E13*F13,2)</f>
        <v>0</v>
      </c>
      <c r="H13" s="153">
        <v>0.05</v>
      </c>
      <c r="I13" s="153">
        <f>ROUND(E13*H13,2)</f>
        <v>5.6</v>
      </c>
      <c r="J13" s="153">
        <v>4.3499999999999996</v>
      </c>
      <c r="K13" s="153">
        <f>ROUND(E13*J13,2)</f>
        <v>487.2</v>
      </c>
      <c r="L13" s="153">
        <v>21</v>
      </c>
      <c r="M13" s="153">
        <f>G13*(1+L13/100)</f>
        <v>0</v>
      </c>
      <c r="N13" s="153">
        <v>2.4000000000000001E-4</v>
      </c>
      <c r="O13" s="153">
        <f>ROUND(E13*N13,2)</f>
        <v>0.03</v>
      </c>
      <c r="P13" s="153">
        <v>0</v>
      </c>
      <c r="Q13" s="153">
        <f>ROUND(E13*P13,2)</f>
        <v>0</v>
      </c>
      <c r="R13" s="153"/>
      <c r="S13" s="153" t="s">
        <v>99</v>
      </c>
      <c r="T13" s="153" t="s">
        <v>106</v>
      </c>
      <c r="U13" s="153">
        <v>3.2480000000000002E-2</v>
      </c>
      <c r="V13" s="153">
        <f>ROUND(E13*U13,2)</f>
        <v>3.64</v>
      </c>
      <c r="W13" s="153"/>
      <c r="X13" s="153" t="s">
        <v>100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110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9">
        <v>4</v>
      </c>
      <c r="B14" s="170" t="s">
        <v>111</v>
      </c>
      <c r="C14" s="176" t="s">
        <v>112</v>
      </c>
      <c r="D14" s="171" t="s">
        <v>98</v>
      </c>
      <c r="E14" s="172">
        <v>112</v>
      </c>
      <c r="F14" s="173"/>
      <c r="G14" s="174">
        <f>ROUND(E14*F14,2)</f>
        <v>0</v>
      </c>
      <c r="H14" s="153">
        <v>33.54</v>
      </c>
      <c r="I14" s="153">
        <f>ROUND(E14*H14,2)</f>
        <v>3756.48</v>
      </c>
      <c r="J14" s="153">
        <v>10.46</v>
      </c>
      <c r="K14" s="153">
        <f>ROUND(E14*J14,2)</f>
        <v>1171.52</v>
      </c>
      <c r="L14" s="153">
        <v>21</v>
      </c>
      <c r="M14" s="153">
        <f>G14*(1+L14/100)</f>
        <v>0</v>
      </c>
      <c r="N14" s="153">
        <v>2.2000000000000001E-4</v>
      </c>
      <c r="O14" s="153">
        <f>ROUND(E14*N14,2)</f>
        <v>0.02</v>
      </c>
      <c r="P14" s="153">
        <v>0</v>
      </c>
      <c r="Q14" s="153">
        <f>ROUND(E14*P14,2)</f>
        <v>0</v>
      </c>
      <c r="R14" s="153"/>
      <c r="S14" s="153" t="s">
        <v>99</v>
      </c>
      <c r="T14" s="153" t="s">
        <v>106</v>
      </c>
      <c r="U14" s="153">
        <v>3.2480000000000002E-2</v>
      </c>
      <c r="V14" s="153">
        <f>ROUND(E14*U14,2)</f>
        <v>3.64</v>
      </c>
      <c r="W14" s="153"/>
      <c r="X14" s="153" t="s">
        <v>100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110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57" t="s">
        <v>94</v>
      </c>
      <c r="B15" s="158" t="s">
        <v>65</v>
      </c>
      <c r="C15" s="175" t="s">
        <v>66</v>
      </c>
      <c r="D15" s="159"/>
      <c r="E15" s="160"/>
      <c r="F15" s="161"/>
      <c r="G15" s="162">
        <f>SUMIF(AG16:AG17,"&lt;&gt;NOR",G16:G17)</f>
        <v>0</v>
      </c>
      <c r="H15" s="156"/>
      <c r="I15" s="156">
        <f>SUM(I16:I17)</f>
        <v>0</v>
      </c>
      <c r="J15" s="156"/>
      <c r="K15" s="156">
        <f>SUM(K16:K17)</f>
        <v>430.84</v>
      </c>
      <c r="L15" s="156"/>
      <c r="M15" s="156">
        <f>SUM(M16:M17)</f>
        <v>0</v>
      </c>
      <c r="N15" s="156"/>
      <c r="O15" s="156">
        <f>SUM(O16:O17)</f>
        <v>0</v>
      </c>
      <c r="P15" s="156"/>
      <c r="Q15" s="156">
        <f>SUM(Q16:Q17)</f>
        <v>0</v>
      </c>
      <c r="R15" s="156"/>
      <c r="S15" s="156"/>
      <c r="T15" s="156"/>
      <c r="U15" s="156"/>
      <c r="V15" s="156">
        <f>SUM(V16:V17)</f>
        <v>0</v>
      </c>
      <c r="W15" s="156"/>
      <c r="X15" s="156"/>
      <c r="AG15" t="s">
        <v>95</v>
      </c>
    </row>
    <row r="16" spans="1:60" outlineLevel="1" x14ac:dyDescent="0.2">
      <c r="A16" s="163">
        <v>5</v>
      </c>
      <c r="B16" s="164" t="s">
        <v>113</v>
      </c>
      <c r="C16" s="177" t="s">
        <v>66</v>
      </c>
      <c r="D16" s="165" t="s">
        <v>114</v>
      </c>
      <c r="E16" s="166">
        <v>430.83891999999997</v>
      </c>
      <c r="F16" s="167"/>
      <c r="G16" s="168">
        <f>ROUND(E16*F16,2)</f>
        <v>0</v>
      </c>
      <c r="H16" s="153">
        <v>0</v>
      </c>
      <c r="I16" s="153">
        <f>ROUND(E16*H16,2)</f>
        <v>0</v>
      </c>
      <c r="J16" s="153">
        <v>1</v>
      </c>
      <c r="K16" s="153">
        <f>ROUND(E16*J16,2)</f>
        <v>430.84</v>
      </c>
      <c r="L16" s="153">
        <v>21</v>
      </c>
      <c r="M16" s="153">
        <f>G16*(1+L16/100)</f>
        <v>0</v>
      </c>
      <c r="N16" s="153">
        <v>0</v>
      </c>
      <c r="O16" s="153">
        <f>ROUND(E16*N16,2)</f>
        <v>0</v>
      </c>
      <c r="P16" s="153">
        <v>0</v>
      </c>
      <c r="Q16" s="153">
        <f>ROUND(E16*P16,2)</f>
        <v>0</v>
      </c>
      <c r="R16" s="153"/>
      <c r="S16" s="153" t="s">
        <v>115</v>
      </c>
      <c r="T16" s="153" t="s">
        <v>106</v>
      </c>
      <c r="U16" s="153">
        <v>0</v>
      </c>
      <c r="V16" s="153">
        <f>ROUND(E16*U16,2)</f>
        <v>0</v>
      </c>
      <c r="W16" s="153"/>
      <c r="X16" s="153" t="s">
        <v>100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101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51"/>
      <c r="B17" s="152"/>
      <c r="C17" s="178" t="s">
        <v>116</v>
      </c>
      <c r="D17" s="154"/>
      <c r="E17" s="155">
        <v>430.83891999999997</v>
      </c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48"/>
      <c r="Z17" s="148"/>
      <c r="AA17" s="148"/>
      <c r="AB17" s="148"/>
      <c r="AC17" s="148"/>
      <c r="AD17" s="148"/>
      <c r="AE17" s="148"/>
      <c r="AF17" s="148"/>
      <c r="AG17" s="148" t="s">
        <v>117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3"/>
      <c r="B18" s="4"/>
      <c r="C18" s="179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AE18">
        <v>15</v>
      </c>
      <c r="AF18">
        <v>21</v>
      </c>
      <c r="AG18" t="s">
        <v>81</v>
      </c>
    </row>
    <row r="19" spans="1:60" x14ac:dyDescent="0.2">
      <c r="C19" s="180"/>
      <c r="D19" s="10"/>
      <c r="AG19" t="s">
        <v>118</v>
      </c>
    </row>
    <row r="20" spans="1:60" x14ac:dyDescent="0.2">
      <c r="D20" s="10"/>
    </row>
    <row r="21" spans="1:60" x14ac:dyDescent="0.2">
      <c r="D21" s="10"/>
    </row>
    <row r="22" spans="1:60" x14ac:dyDescent="0.2">
      <c r="D22" s="10"/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Z015_Pol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Z015_Pol!Názvy_tisku</vt:lpstr>
      <vt:lpstr>oadresa</vt:lpstr>
      <vt:lpstr>Stavba!Objednatel</vt:lpstr>
      <vt:lpstr>Stavba!Objekt</vt:lpstr>
      <vt:lpstr>Stavba!Oblast_tisku</vt:lpstr>
      <vt:lpstr>Z015_Pol!Oblast_tisku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2019-03-19T12:27:02Z</cp:lastPrinted>
  <dcterms:created xsi:type="dcterms:W3CDTF">2009-04-08T07:15:50Z</dcterms:created>
  <dcterms:modified xsi:type="dcterms:W3CDTF">2021-07-14T12:45:23Z</dcterms:modified>
</cp:coreProperties>
</file>