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vykresy\akce2019\Ktelna bazén ČT\Rozpočet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Pol'!$A$1:$U$84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I48" i="1"/>
  <c r="I47" i="1"/>
  <c r="G39" i="1"/>
  <c r="F39" i="1"/>
  <c r="G74" i="12"/>
  <c r="AC74" i="12"/>
  <c r="AD74" i="12"/>
  <c r="BA51" i="12"/>
  <c r="BA46" i="12"/>
  <c r="G9" i="12"/>
  <c r="I9" i="12"/>
  <c r="I8" i="12" s="1"/>
  <c r="K9" i="12"/>
  <c r="K8" i="12" s="1"/>
  <c r="M9" i="12"/>
  <c r="O9" i="12"/>
  <c r="Q9" i="12"/>
  <c r="Q8" i="12" s="1"/>
  <c r="U9" i="12"/>
  <c r="U8" i="12" s="1"/>
  <c r="G12" i="12"/>
  <c r="G8" i="12" s="1"/>
  <c r="I12" i="12"/>
  <c r="K12" i="12"/>
  <c r="M12" i="12"/>
  <c r="O12" i="12"/>
  <c r="O8" i="12" s="1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6" i="12"/>
  <c r="G15" i="12" s="1"/>
  <c r="I16" i="12"/>
  <c r="K16" i="12"/>
  <c r="M16" i="12"/>
  <c r="O16" i="12"/>
  <c r="O15" i="12" s="1"/>
  <c r="Q16" i="12"/>
  <c r="U16" i="12"/>
  <c r="G18" i="12"/>
  <c r="M18" i="12" s="1"/>
  <c r="I18" i="12"/>
  <c r="I15" i="12" s="1"/>
  <c r="K18" i="12"/>
  <c r="O18" i="12"/>
  <c r="Q18" i="12"/>
  <c r="Q15" i="12" s="1"/>
  <c r="U18" i="12"/>
  <c r="G21" i="12"/>
  <c r="M21" i="12" s="1"/>
  <c r="I21" i="12"/>
  <c r="K21" i="12"/>
  <c r="O21" i="12"/>
  <c r="Q21" i="12"/>
  <c r="U21" i="12"/>
  <c r="G22" i="12"/>
  <c r="I22" i="12"/>
  <c r="K22" i="12"/>
  <c r="K15" i="12" s="1"/>
  <c r="M22" i="12"/>
  <c r="O22" i="12"/>
  <c r="Q22" i="12"/>
  <c r="U22" i="12"/>
  <c r="U15" i="12" s="1"/>
  <c r="G24" i="12"/>
  <c r="M24" i="12" s="1"/>
  <c r="I24" i="12"/>
  <c r="I23" i="12" s="1"/>
  <c r="K24" i="12"/>
  <c r="O24" i="12"/>
  <c r="O23" i="12" s="1"/>
  <c r="Q24" i="12"/>
  <c r="Q23" i="12" s="1"/>
  <c r="U24" i="12"/>
  <c r="G25" i="12"/>
  <c r="M25" i="12" s="1"/>
  <c r="I25" i="12"/>
  <c r="K25" i="12"/>
  <c r="K23" i="12" s="1"/>
  <c r="O25" i="12"/>
  <c r="Q25" i="12"/>
  <c r="U25" i="12"/>
  <c r="U23" i="12" s="1"/>
  <c r="G27" i="12"/>
  <c r="G26" i="12" s="1"/>
  <c r="I27" i="12"/>
  <c r="K27" i="12"/>
  <c r="M27" i="12"/>
  <c r="O27" i="12"/>
  <c r="O26" i="12" s="1"/>
  <c r="Q27" i="12"/>
  <c r="U27" i="12"/>
  <c r="G30" i="12"/>
  <c r="M30" i="12" s="1"/>
  <c r="I30" i="12"/>
  <c r="I26" i="12" s="1"/>
  <c r="K30" i="12"/>
  <c r="O30" i="12"/>
  <c r="Q30" i="12"/>
  <c r="Q26" i="12" s="1"/>
  <c r="U30" i="12"/>
  <c r="G31" i="12"/>
  <c r="M31" i="12" s="1"/>
  <c r="I31" i="12"/>
  <c r="K31" i="12"/>
  <c r="O31" i="12"/>
  <c r="Q31" i="12"/>
  <c r="U31" i="12"/>
  <c r="G33" i="12"/>
  <c r="I33" i="12"/>
  <c r="K33" i="12"/>
  <c r="K26" i="12" s="1"/>
  <c r="M33" i="12"/>
  <c r="O33" i="12"/>
  <c r="Q33" i="12"/>
  <c r="U33" i="12"/>
  <c r="U26" i="12" s="1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7" i="12"/>
  <c r="I37" i="12"/>
  <c r="K37" i="12"/>
  <c r="K36" i="12" s="1"/>
  <c r="M37" i="12"/>
  <c r="M36" i="12" s="1"/>
  <c r="O37" i="12"/>
  <c r="Q37" i="12"/>
  <c r="U37" i="12"/>
  <c r="U36" i="12" s="1"/>
  <c r="G38" i="12"/>
  <c r="G36" i="12" s="1"/>
  <c r="I38" i="12"/>
  <c r="K38" i="12"/>
  <c r="M38" i="12"/>
  <c r="O38" i="12"/>
  <c r="O36" i="12" s="1"/>
  <c r="Q38" i="12"/>
  <c r="U38" i="12"/>
  <c r="G39" i="12"/>
  <c r="M39" i="12" s="1"/>
  <c r="I39" i="12"/>
  <c r="K39" i="12"/>
  <c r="O39" i="12"/>
  <c r="Q39" i="12"/>
  <c r="U39" i="12"/>
  <c r="G41" i="12"/>
  <c r="M41" i="12" s="1"/>
  <c r="I41" i="12"/>
  <c r="I36" i="12" s="1"/>
  <c r="K41" i="12"/>
  <c r="O41" i="12"/>
  <c r="Q41" i="12"/>
  <c r="Q36" i="12" s="1"/>
  <c r="U41" i="12"/>
  <c r="I42" i="12"/>
  <c r="K42" i="12"/>
  <c r="Q42" i="12"/>
  <c r="U42" i="12"/>
  <c r="G43" i="12"/>
  <c r="G42" i="12" s="1"/>
  <c r="I43" i="12"/>
  <c r="K43" i="12"/>
  <c r="M43" i="12"/>
  <c r="M42" i="12" s="1"/>
  <c r="O43" i="12"/>
  <c r="O42" i="12" s="1"/>
  <c r="Q43" i="12"/>
  <c r="U43" i="12"/>
  <c r="G44" i="12"/>
  <c r="O44" i="12"/>
  <c r="G45" i="12"/>
  <c r="M45" i="12" s="1"/>
  <c r="M44" i="12" s="1"/>
  <c r="I45" i="12"/>
  <c r="I44" i="12" s="1"/>
  <c r="K45" i="12"/>
  <c r="K44" i="12" s="1"/>
  <c r="O45" i="12"/>
  <c r="Q45" i="12"/>
  <c r="Q44" i="12" s="1"/>
  <c r="U45" i="12"/>
  <c r="U44" i="12" s="1"/>
  <c r="G48" i="12"/>
  <c r="G47" i="12" s="1"/>
  <c r="I48" i="12"/>
  <c r="K48" i="12"/>
  <c r="M48" i="12"/>
  <c r="O48" i="12"/>
  <c r="O47" i="12" s="1"/>
  <c r="Q48" i="12"/>
  <c r="U48" i="12"/>
  <c r="G49" i="12"/>
  <c r="M49" i="12" s="1"/>
  <c r="I49" i="12"/>
  <c r="I47" i="12" s="1"/>
  <c r="K49" i="12"/>
  <c r="O49" i="12"/>
  <c r="Q49" i="12"/>
  <c r="Q47" i="12" s="1"/>
  <c r="U49" i="12"/>
  <c r="G50" i="12"/>
  <c r="M50" i="12" s="1"/>
  <c r="I50" i="12"/>
  <c r="K50" i="12"/>
  <c r="O50" i="12"/>
  <c r="Q50" i="12"/>
  <c r="U50" i="12"/>
  <c r="G52" i="12"/>
  <c r="I52" i="12"/>
  <c r="K52" i="12"/>
  <c r="K47" i="12" s="1"/>
  <c r="M52" i="12"/>
  <c r="O52" i="12"/>
  <c r="Q52" i="12"/>
  <c r="U52" i="12"/>
  <c r="U47" i="12" s="1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7" i="12"/>
  <c r="I57" i="12"/>
  <c r="K57" i="12"/>
  <c r="M57" i="12"/>
  <c r="O57" i="12"/>
  <c r="Q57" i="12"/>
  <c r="U57" i="12"/>
  <c r="G59" i="12"/>
  <c r="G58" i="12" s="1"/>
  <c r="I59" i="12"/>
  <c r="I58" i="12" s="1"/>
  <c r="K59" i="12"/>
  <c r="O59" i="12"/>
  <c r="O58" i="12" s="1"/>
  <c r="Q59" i="12"/>
  <c r="Q58" i="12" s="1"/>
  <c r="U59" i="12"/>
  <c r="G60" i="12"/>
  <c r="M60" i="12" s="1"/>
  <c r="I60" i="12"/>
  <c r="K60" i="12"/>
  <c r="K58" i="12" s="1"/>
  <c r="O60" i="12"/>
  <c r="Q60" i="12"/>
  <c r="U60" i="12"/>
  <c r="U58" i="12" s="1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I66" i="12"/>
  <c r="K66" i="12"/>
  <c r="M66" i="12"/>
  <c r="O66" i="12"/>
  <c r="Q66" i="12"/>
  <c r="U66" i="12"/>
  <c r="G67" i="12"/>
  <c r="O67" i="12"/>
  <c r="G68" i="12"/>
  <c r="M68" i="12" s="1"/>
  <c r="M67" i="12" s="1"/>
  <c r="I68" i="12"/>
  <c r="I67" i="12" s="1"/>
  <c r="K68" i="12"/>
  <c r="K67" i="12" s="1"/>
  <c r="O68" i="12"/>
  <c r="Q68" i="12"/>
  <c r="Q67" i="12" s="1"/>
  <c r="U68" i="12"/>
  <c r="U67" i="12" s="1"/>
  <c r="G69" i="12"/>
  <c r="I69" i="12"/>
  <c r="K69" i="12"/>
  <c r="M69" i="12"/>
  <c r="O69" i="12"/>
  <c r="Q69" i="12"/>
  <c r="U69" i="12"/>
  <c r="G71" i="12"/>
  <c r="G70" i="12" s="1"/>
  <c r="I71" i="12"/>
  <c r="I70" i="12" s="1"/>
  <c r="K71" i="12"/>
  <c r="O71" i="12"/>
  <c r="O70" i="12" s="1"/>
  <c r="Q71" i="12"/>
  <c r="Q70" i="12" s="1"/>
  <c r="U71" i="12"/>
  <c r="G72" i="12"/>
  <c r="M72" i="12" s="1"/>
  <c r="I72" i="12"/>
  <c r="K72" i="12"/>
  <c r="K70" i="12" s="1"/>
  <c r="O72" i="12"/>
  <c r="Q72" i="12"/>
  <c r="U72" i="12"/>
  <c r="U70" i="12" s="1"/>
  <c r="I20" i="1"/>
  <c r="I19" i="1"/>
  <c r="I18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17" i="1" l="1"/>
  <c r="I16" i="1"/>
  <c r="I21" i="1" s="1"/>
  <c r="I58" i="1"/>
  <c r="G28" i="1"/>
  <c r="G24" i="1"/>
  <c r="G29" i="1" s="1"/>
  <c r="M15" i="12"/>
  <c r="M23" i="12"/>
  <c r="M47" i="12"/>
  <c r="M26" i="12"/>
  <c r="M8" i="12"/>
  <c r="M71" i="12"/>
  <c r="M70" i="12" s="1"/>
  <c r="M59" i="12"/>
  <c r="M58" i="12" s="1"/>
  <c r="G23" i="12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<sst xmlns="http://schemas.openxmlformats.org/spreadsheetml/2006/main" count="394" uniqueCount="221">
  <si>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</si>
  <si>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</si>
  <si>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</si>
  <si>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</si>
  <si>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</si>
  <si>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</si>
  <si>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</si>
  <si>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</si>
  <si>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</si>
  <si>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</si>
  <si>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</si>
  <si>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</si>
  <si>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</si>
  <si>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</si>
  <si>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</si>
  <si>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</si>
  <si>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</si>
  <si>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</si>
  <si>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</si>
  <si>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</si>
  <si>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</si>
  <si>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</si>
  <si>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</si>
  <si>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</si>
  <si>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</si>
  <si>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</si>
  <si>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</si>
  <si>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</si>
  <si>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</si>
  <si>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</si>
  <si>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</si>
  <si>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</si>
  <si>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</si>
  <si>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</si>
  <si>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</si>
  <si>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</si>
  <si>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</si>
  <si>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</si>
  <si>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</si>
  <si>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</si>
  <si>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</si>
  <si>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</si>
  <si>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</si>
  <si>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Česká Třebová</t>
  </si>
  <si>
    <t>Rozpočet:</t>
  </si>
  <si>
    <t>Misto</t>
  </si>
  <si>
    <t>MODERNIZACE ZDROJE TEPLA KRYTÉHO PLAVECKÉHO BAZÉNU V ČESKÉ TŘEBOVÉ</t>
  </si>
  <si>
    <t>Eko Bi s.r.o.</t>
  </si>
  <si>
    <t>Semanínská 2050</t>
  </si>
  <si>
    <t>56002</t>
  </si>
  <si>
    <t>64827500</t>
  </si>
  <si>
    <t>CZ64827500</t>
  </si>
  <si>
    <t>Vacek Pavel, Ing.</t>
  </si>
  <si>
    <t>Vrbova 655</t>
  </si>
  <si>
    <t>Ústí nad Orlicí</t>
  </si>
  <si>
    <t>56201</t>
  </si>
  <si>
    <t>49312570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</si>
  <si>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</si>
  <si>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</si>
  <si>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</si>
  <si>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</si>
  <si>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</si>
  <si>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</si>
  <si>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</si>
  <si>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</si>
  <si>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</si>
  <si>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</si>
  <si>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</si>
  <si>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</si>
  <si>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</si>
  <si>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</si>
  <si>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</si>
  <si>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</si>
  <si>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</si>
  <si>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</si>
  <si>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</si>
  <si>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</si>
  <si>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</si>
  <si>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</si>
  <si>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</si>
  <si>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</si>
  <si>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</si>
  <si>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</si>
  <si>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</si>
  <si>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</si>
  <si>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</si>
  <si>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</si>
  <si>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</si>
  <si>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</si>
  <si>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</si>
  <si>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</si>
  <si>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</si>
  <si>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</si>
  <si>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</si>
  <si>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</si>
  <si>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</si>
  <si>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</si>
  <si>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</si>
  <si>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</si>
  <si>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</si>
  <si>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</si>
  <si>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</si>
  <si>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</si>
  <si>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</si>
  <si>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</si>
  <si>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</si>
  <si>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</si>
  <si>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</si>
  <si>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</si>
  <si>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</si>
  <si>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</si>
  <si>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</si>
  <si>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</si>
  <si>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342255028R00</t>
  </si>
  <si>
    <t>Příčky z desek Ytong tl. 15 cm</t>
  </si>
  <si>
    <t>m2</t>
  </si>
  <si>
    <t>POL1_0</t>
  </si>
  <si>
    <t>1,3*2,675</t>
  </si>
  <si>
    <t>VV</t>
  </si>
  <si>
    <t>odpočet:-0,9*2,0</t>
  </si>
  <si>
    <t>342012322R00</t>
  </si>
  <si>
    <t>Příčka SDK tl.125 mm,ocel.kce,1x oplášť.,RF 12,5mm</t>
  </si>
  <si>
    <t>34226xxx1</t>
  </si>
  <si>
    <t>Revizní dvířka do SDK příček, 600x600 mm, typ SP, požární odolnostdle PBŘ</t>
  </si>
  <si>
    <t>kus</t>
  </si>
  <si>
    <t>317145330R00</t>
  </si>
  <si>
    <t>Překlad porobeton. plochý PSF IV/750 150x124x1150</t>
  </si>
  <si>
    <t>612421637R00</t>
  </si>
  <si>
    <t>Omítka vnitřní zdiva, MVC, štuková</t>
  </si>
  <si>
    <t>1,6775*2,0</t>
  </si>
  <si>
    <t>612421331R00</t>
  </si>
  <si>
    <t>Oprava vápen.omítek stěn do 30 % pl. - štukových</t>
  </si>
  <si>
    <t>34,55*4,99</t>
  </si>
  <si>
    <t>21,8*3,9</t>
  </si>
  <si>
    <t>611421331R00</t>
  </si>
  <si>
    <t>Oprava váp.omítek stropů do 30% plochy - štukových</t>
  </si>
  <si>
    <t>610991111R00</t>
  </si>
  <si>
    <t>Zakrývání výplní vnitřních otvorů</t>
  </si>
  <si>
    <t>642945111R00</t>
  </si>
  <si>
    <t>Osazení zárubní ocel. požár.1křídl., pl. do 2,5 m2, dle PBŘ</t>
  </si>
  <si>
    <t>5533300432R</t>
  </si>
  <si>
    <t>Zárubeň ocelová ZH 160/1970/900 L, P, EI, EW 45, pro cihelné zdivo, s pevnými závěsy</t>
  </si>
  <si>
    <t>POL3_0</t>
  </si>
  <si>
    <t>962031133R00</t>
  </si>
  <si>
    <t>Bourání příček cihelných tl. 15 cm</t>
  </si>
  <si>
    <t>968061113R00</t>
  </si>
  <si>
    <t>Vyvěšení dřevěných okenních křídel pl. nad 1,5 m2</t>
  </si>
  <si>
    <t>968072455R00</t>
  </si>
  <si>
    <t>Vybourání kovových dveřních zárubní pl. do 2 m2</t>
  </si>
  <si>
    <t>0,9*2,0</t>
  </si>
  <si>
    <t>965081702R00</t>
  </si>
  <si>
    <t xml:space="preserve">Bourání soklíků z dlažeb keramických </t>
  </si>
  <si>
    <t>m</t>
  </si>
  <si>
    <t>965081713R00</t>
  </si>
  <si>
    <t>Bourání dlažeb keramických tl.10 mm, nad 1 m2</t>
  </si>
  <si>
    <t>961044111R00</t>
  </si>
  <si>
    <t>Bourání základů z betonu prostého</t>
  </si>
  <si>
    <t>m3</t>
  </si>
  <si>
    <t>979082111R00</t>
  </si>
  <si>
    <t>Vnitrostaveništní doprava suti do 10 m</t>
  </si>
  <si>
    <t>t</t>
  </si>
  <si>
    <t>979081111R00</t>
  </si>
  <si>
    <t>Odvoz suti a vybour. hmot na skládku do 1 km</t>
  </si>
  <si>
    <t>979081121R00</t>
  </si>
  <si>
    <t>Příplatek k odvozu za každý další 1 km</t>
  </si>
  <si>
    <t>8,307*10</t>
  </si>
  <si>
    <t>979999999R00</t>
  </si>
  <si>
    <t>Poplatek za skládku 10 % příměsí</t>
  </si>
  <si>
    <t>998011001R00</t>
  </si>
  <si>
    <t>Přesun hmot pro budovy zděné výšky do 6 m</t>
  </si>
  <si>
    <t>72130xxxx</t>
  </si>
  <si>
    <t>Pročištění stávajícího odvodňovacího kanálu</t>
  </si>
  <si>
    <t>Stávající odvodňovací kanál.</t>
  </si>
  <si>
    <t>POP</t>
  </si>
  <si>
    <t>767999801R00</t>
  </si>
  <si>
    <t>Demontáž doplňků staveb o hmotnosti do 50 kg</t>
  </si>
  <si>
    <t>kg</t>
  </si>
  <si>
    <t>767161120R00</t>
  </si>
  <si>
    <t>Montáž zábradlí rovného z trubek do zdiva do 30 kg</t>
  </si>
  <si>
    <t>13890101R</t>
  </si>
  <si>
    <t>Přirážka za pozinkování ocelových výrobků</t>
  </si>
  <si>
    <t>Stávající rošt.</t>
  </si>
  <si>
    <t>767646510R00</t>
  </si>
  <si>
    <t>Montáž dveří protipožárních jednokřídlových</t>
  </si>
  <si>
    <t>55341xxx</t>
  </si>
  <si>
    <t>Dveře kovové 90/197, protipožární dle PBŘ</t>
  </si>
  <si>
    <t>767510111R00</t>
  </si>
  <si>
    <t>Montáž kanálových krytů - osazení</t>
  </si>
  <si>
    <t>13640325R</t>
  </si>
  <si>
    <t>Plech žebrovaný DIN 59220/83  6x1000x2000 mm</t>
  </si>
  <si>
    <t>0,100*1,05</t>
  </si>
  <si>
    <t>998767201R00</t>
  </si>
  <si>
    <t>Přesun hmot pro zámečnické konstr., výšky do 6 m</t>
  </si>
  <si>
    <t>776101115R00</t>
  </si>
  <si>
    <t>Vyrovnání podkladů samonivelační hmotou</t>
  </si>
  <si>
    <t>771101142R00</t>
  </si>
  <si>
    <t>Hydroizolační stěrka dvouvrstvá</t>
  </si>
  <si>
    <t>771101210R00</t>
  </si>
  <si>
    <t>Penetrace podkladu pod dlažby</t>
  </si>
  <si>
    <t>771475014R00</t>
  </si>
  <si>
    <t>Obklad soklíků keram.rovných, tmel,výška 10 cm</t>
  </si>
  <si>
    <t>771479001R00</t>
  </si>
  <si>
    <t>Řezání dlaždic keramických pro soklíky</t>
  </si>
  <si>
    <t>771575109R00</t>
  </si>
  <si>
    <t>Montáž podlah keram.,hladké, tmel, 30x30 cm</t>
  </si>
  <si>
    <t>771-0001</t>
  </si>
  <si>
    <t>Keramická dlažba 30x30 cm</t>
  </si>
  <si>
    <t>998771201R00</t>
  </si>
  <si>
    <t>Přesun hmot pro podlahy z dlaždic, výšky do 6 m</t>
  </si>
  <si>
    <t>783225100R00</t>
  </si>
  <si>
    <t>Nátěr syntetický kovových konstrukcí 2x + 1x email</t>
  </si>
  <si>
    <t>783201811R00</t>
  </si>
  <si>
    <t>Odstranění nátěrů z kovových konstrukcí oškrábáním</t>
  </si>
  <si>
    <t>784161101R00</t>
  </si>
  <si>
    <t>Penetrace podkladu nátěrem HET, A - Grund 1x</t>
  </si>
  <si>
    <t>784164112R00</t>
  </si>
  <si>
    <t>Malba latexová HET univerzál., bílá, bez penetr.2x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</si>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</sst>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20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51</v>
      </c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SUMIF(F47:F57,A16,I47:I57)+SUMIF(F47:F57,"PSU",I47:I57)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SUMIF(F47:F57,A17,I47:I57)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SUMIF(F47:F57,A18,I47:I57)</f>
        <v>0</v>
      </c>
      <c r="J18" s="93"/>
    </row>
    <row r="19" spans="1:10" ht="23.25" customHeight="1" x14ac:dyDescent="0.2">
      <c r="A19" s="193" t="s">
        <v>84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SUMIF(F47:F57,A19,I47:I57)</f>
        <v>0</v>
      </c>
      <c r="J19" s="93"/>
    </row>
    <row r="20" spans="1:10" ht="23.25" customHeight="1" x14ac:dyDescent="0.2">
      <c r="A20" s="193" t="s">
        <v>85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SUMIF(F47:F57,A20,I47:I57)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44251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57</v>
      </c>
      <c r="C39" s="138" t="s">
        <v>46</v>
      </c>
      <c r="D39" s="139"/>
      <c r="E39" s="139"/>
      <c r="F39" s="147">
        <f>'Rozpočet Pol'!AC74</f>
        <v>0</v>
      </c>
      <c r="G39" s="148">
        <f>'Rozpočet Pol'!AD74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60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61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62</v>
      </c>
      <c r="C47" s="175" t="s">
        <v>63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64</v>
      </c>
      <c r="C48" s="165" t="s">
        <v>65</v>
      </c>
      <c r="D48" s="167"/>
      <c r="E48" s="167"/>
      <c r="F48" s="183" t="s">
        <v>23</v>
      </c>
      <c r="G48" s="184"/>
      <c r="H48" s="184"/>
      <c r="I48" s="185">
        <f>'Rozpočet Pol'!G15</f>
        <v>0</v>
      </c>
      <c r="J48" s="185"/>
    </row>
    <row r="49" spans="1:10" ht="25.5" customHeight="1" x14ac:dyDescent="0.2">
      <c r="A49" s="163"/>
      <c r="B49" s="166" t="s">
        <v>66</v>
      </c>
      <c r="C49" s="165" t="s">
        <v>67</v>
      </c>
      <c r="D49" s="167"/>
      <c r="E49" s="167"/>
      <c r="F49" s="183" t="s">
        <v>23</v>
      </c>
      <c r="G49" s="184"/>
      <c r="H49" s="184"/>
      <c r="I49" s="185">
        <f>'Rozpočet Pol'!G23</f>
        <v>0</v>
      </c>
      <c r="J49" s="185"/>
    </row>
    <row r="50" spans="1:10" ht="25.5" customHeight="1" x14ac:dyDescent="0.2">
      <c r="A50" s="163"/>
      <c r="B50" s="166" t="s">
        <v>68</v>
      </c>
      <c r="C50" s="165" t="s">
        <v>69</v>
      </c>
      <c r="D50" s="167"/>
      <c r="E50" s="167"/>
      <c r="F50" s="183" t="s">
        <v>23</v>
      </c>
      <c r="G50" s="184"/>
      <c r="H50" s="184"/>
      <c r="I50" s="185">
        <f>'Rozpočet Pol'!G26</f>
        <v>0</v>
      </c>
      <c r="J50" s="185"/>
    </row>
    <row r="51" spans="1:10" ht="25.5" customHeight="1" x14ac:dyDescent="0.2">
      <c r="A51" s="163"/>
      <c r="B51" s="166" t="s">
        <v>70</v>
      </c>
      <c r="C51" s="165" t="s">
        <v>71</v>
      </c>
      <c r="D51" s="167"/>
      <c r="E51" s="167"/>
      <c r="F51" s="183" t="s">
        <v>23</v>
      </c>
      <c r="G51" s="184"/>
      <c r="H51" s="184"/>
      <c r="I51" s="185">
        <f>'Rozpočet Pol'!G36</f>
        <v>0</v>
      </c>
      <c r="J51" s="185"/>
    </row>
    <row r="52" spans="1:10" ht="25.5" customHeight="1" x14ac:dyDescent="0.2">
      <c r="A52" s="163"/>
      <c r="B52" s="166" t="s">
        <v>72</v>
      </c>
      <c r="C52" s="165" t="s">
        <v>73</v>
      </c>
      <c r="D52" s="167"/>
      <c r="E52" s="167"/>
      <c r="F52" s="183" t="s">
        <v>23</v>
      </c>
      <c r="G52" s="184"/>
      <c r="H52" s="184"/>
      <c r="I52" s="185">
        <f>'Rozpočet Pol'!G42</f>
        <v>0</v>
      </c>
      <c r="J52" s="185"/>
    </row>
    <row r="53" spans="1:10" ht="25.5" customHeight="1" x14ac:dyDescent="0.2">
      <c r="A53" s="163"/>
      <c r="B53" s="166" t="s">
        <v>74</v>
      </c>
      <c r="C53" s="165" t="s">
        <v>75</v>
      </c>
      <c r="D53" s="167"/>
      <c r="E53" s="167"/>
      <c r="F53" s="183" t="s">
        <v>24</v>
      </c>
      <c r="G53" s="184"/>
      <c r="H53" s="184"/>
      <c r="I53" s="185">
        <f>'Rozpočet Pol'!G44</f>
        <v>0</v>
      </c>
      <c r="J53" s="185"/>
    </row>
    <row r="54" spans="1:10" ht="25.5" customHeight="1" x14ac:dyDescent="0.2">
      <c r="A54" s="163"/>
      <c r="B54" s="166" t="s">
        <v>76</v>
      </c>
      <c r="C54" s="165" t="s">
        <v>77</v>
      </c>
      <c r="D54" s="167"/>
      <c r="E54" s="167"/>
      <c r="F54" s="183" t="s">
        <v>24</v>
      </c>
      <c r="G54" s="184"/>
      <c r="H54" s="184"/>
      <c r="I54" s="185">
        <f>'Rozpočet Pol'!G47</f>
        <v>0</v>
      </c>
      <c r="J54" s="185"/>
    </row>
    <row r="55" spans="1:10" ht="25.5" customHeight="1" x14ac:dyDescent="0.2">
      <c r="A55" s="163"/>
      <c r="B55" s="166" t="s">
        <v>78</v>
      </c>
      <c r="C55" s="165" t="s">
        <v>79</v>
      </c>
      <c r="D55" s="167"/>
      <c r="E55" s="167"/>
      <c r="F55" s="183" t="s">
        <v>24</v>
      </c>
      <c r="G55" s="184"/>
      <c r="H55" s="184"/>
      <c r="I55" s="185">
        <f>'Rozpočet Pol'!G58</f>
        <v>0</v>
      </c>
      <c r="J55" s="185"/>
    </row>
    <row r="56" spans="1:10" ht="25.5" customHeight="1" x14ac:dyDescent="0.2">
      <c r="A56" s="163"/>
      <c r="B56" s="166" t="s">
        <v>80</v>
      </c>
      <c r="C56" s="165" t="s">
        <v>81</v>
      </c>
      <c r="D56" s="167"/>
      <c r="E56" s="167"/>
      <c r="F56" s="183" t="s">
        <v>24</v>
      </c>
      <c r="G56" s="184"/>
      <c r="H56" s="184"/>
      <c r="I56" s="185">
        <f>'Rozpočet Pol'!G67</f>
        <v>0</v>
      </c>
      <c r="J56" s="185"/>
    </row>
    <row r="57" spans="1:10" ht="25.5" customHeight="1" x14ac:dyDescent="0.2">
      <c r="A57" s="163"/>
      <c r="B57" s="177" t="s">
        <v>82</v>
      </c>
      <c r="C57" s="178" t="s">
        <v>83</v>
      </c>
      <c r="D57" s="179"/>
      <c r="E57" s="179"/>
      <c r="F57" s="186" t="s">
        <v>24</v>
      </c>
      <c r="G57" s="187"/>
      <c r="H57" s="187"/>
      <c r="I57" s="188">
        <f>'Rozpočet Pol'!G70</f>
        <v>0</v>
      </c>
      <c r="J57" s="188"/>
    </row>
    <row r="58" spans="1:10" ht="25.5" customHeight="1" x14ac:dyDescent="0.2">
      <c r="A58" s="164"/>
      <c r="B58" s="170" t="s">
        <v>1</v>
      </c>
      <c r="C58" s="170"/>
      <c r="D58" s="171"/>
      <c r="E58" s="171"/>
      <c r="F58" s="189"/>
      <c r="G58" s="190"/>
      <c r="H58" s="190"/>
      <c r="I58" s="191">
        <f>SUM(I47:I57)</f>
        <v>0</v>
      </c>
      <c r="J58" s="191"/>
    </row>
    <row r="59" spans="1:10" x14ac:dyDescent="0.2">
      <c r="F59" s="192"/>
      <c r="G59" s="130"/>
      <c r="H59" s="192"/>
      <c r="I59" s="130"/>
      <c r="J59" s="130"/>
    </row>
    <row r="60" spans="1:10" x14ac:dyDescent="0.2">
      <c r="F60" s="192"/>
      <c r="G60" s="130"/>
      <c r="H60" s="192"/>
      <c r="I60" s="130"/>
      <c r="J60" s="130"/>
    </row>
    <row r="61" spans="1:10" x14ac:dyDescent="0.2">
      <c r="F61" s="192"/>
      <c r="G61" s="130"/>
      <c r="H61" s="192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87</v>
      </c>
    </row>
    <row r="2" spans="1:60" ht="24.95" customHeight="1" x14ac:dyDescent="0.2">
      <c r="A2" s="202" t="s">
        <v>86</v>
      </c>
      <c r="B2" s="196"/>
      <c r="C2" s="197" t="s">
        <v>46</v>
      </c>
      <c r="D2" s="198"/>
      <c r="E2" s="198"/>
      <c r="F2" s="198"/>
      <c r="G2" s="204"/>
      <c r="AE2" t="s">
        <v>88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89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90</v>
      </c>
    </row>
    <row r="5" spans="1:60" hidden="1" x14ac:dyDescent="0.2">
      <c r="A5" s="206" t="s">
        <v>91</v>
      </c>
      <c r="B5" s="207"/>
      <c r="C5" s="208"/>
      <c r="D5" s="209"/>
      <c r="E5" s="209"/>
      <c r="F5" s="209"/>
      <c r="G5" s="210"/>
      <c r="AE5" t="s">
        <v>92</v>
      </c>
    </row>
    <row r="7" spans="1:60" ht="38.25" x14ac:dyDescent="0.2">
      <c r="A7" s="216" t="s">
        <v>93</v>
      </c>
      <c r="B7" s="217" t="s">
        <v>94</v>
      </c>
      <c r="C7" s="217" t="s">
        <v>95</v>
      </c>
      <c r="D7" s="216" t="s">
        <v>96</v>
      </c>
      <c r="E7" s="216" t="s">
        <v>97</v>
      </c>
      <c r="F7" s="211" t="s">
        <v>98</v>
      </c>
      <c r="G7" s="237" t="s">
        <v>28</v>
      </c>
      <c r="H7" s="238" t="s">
        <v>29</v>
      </c>
      <c r="I7" s="238" t="s">
        <v>99</v>
      </c>
      <c r="J7" s="238" t="s">
        <v>30</v>
      </c>
      <c r="K7" s="238" t="s">
        <v>100</v>
      </c>
      <c r="L7" s="238" t="s">
        <v>101</v>
      </c>
      <c r="M7" s="238" t="s">
        <v>102</v>
      </c>
      <c r="N7" s="238" t="s">
        <v>103</v>
      </c>
      <c r="O7" s="238" t="s">
        <v>104</v>
      </c>
      <c r="P7" s="238" t="s">
        <v>105</v>
      </c>
      <c r="Q7" s="238" t="s">
        <v>106</v>
      </c>
      <c r="R7" s="238" t="s">
        <v>107</v>
      </c>
      <c r="S7" s="238" t="s">
        <v>108</v>
      </c>
      <c r="T7" s="238" t="s">
        <v>109</v>
      </c>
      <c r="U7" s="219" t="s">
        <v>110</v>
      </c>
    </row>
    <row r="8" spans="1:60" x14ac:dyDescent="0.2">
      <c r="A8" s="239" t="s">
        <v>111</v>
      </c>
      <c r="B8" s="240" t="s">
        <v>62</v>
      </c>
      <c r="C8" s="241" t="s">
        <v>63</v>
      </c>
      <c r="D8" s="218"/>
      <c r="E8" s="242"/>
      <c r="F8" s="243"/>
      <c r="G8" s="243">
        <f>SUMIF(AE9:AE14,"&lt;&gt;NOR",G9:G14)</f>
        <v>0</v>
      </c>
      <c r="H8" s="243"/>
      <c r="I8" s="243">
        <f>SUM(I9:I14)</f>
        <v>0</v>
      </c>
      <c r="J8" s="243"/>
      <c r="K8" s="243">
        <f>SUM(K9:K14)</f>
        <v>0</v>
      </c>
      <c r="L8" s="243"/>
      <c r="M8" s="243">
        <f>SUM(M9:M14)</f>
        <v>0</v>
      </c>
      <c r="N8" s="218"/>
      <c r="O8" s="218">
        <f>SUM(O9:O14)</f>
        <v>0.20311000000000001</v>
      </c>
      <c r="P8" s="218"/>
      <c r="Q8" s="218">
        <f>SUM(Q9:Q14)</f>
        <v>0</v>
      </c>
      <c r="R8" s="218"/>
      <c r="S8" s="218"/>
      <c r="T8" s="239"/>
      <c r="U8" s="218">
        <f>SUM(U9:U14)</f>
        <v>3.85</v>
      </c>
      <c r="AE8" t="s">
        <v>112</v>
      </c>
    </row>
    <row r="9" spans="1:60" outlineLevel="1" x14ac:dyDescent="0.2">
      <c r="A9" s="213">
        <v>1</v>
      </c>
      <c r="B9" s="220" t="s">
        <v>113</v>
      </c>
      <c r="C9" s="265" t="s">
        <v>114</v>
      </c>
      <c r="D9" s="222" t="s">
        <v>115</v>
      </c>
      <c r="E9" s="228">
        <v>1.6775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7.8359999999999999E-2</v>
      </c>
      <c r="O9" s="222">
        <f>ROUND(E9*N9,5)</f>
        <v>0.13145000000000001</v>
      </c>
      <c r="P9" s="222">
        <v>0</v>
      </c>
      <c r="Q9" s="222">
        <f>ROUND(E9*P9,5)</f>
        <v>0</v>
      </c>
      <c r="R9" s="222"/>
      <c r="S9" s="222"/>
      <c r="T9" s="223">
        <v>0.55488999999999999</v>
      </c>
      <c r="U9" s="222">
        <f>ROUND(E9*T9,2)</f>
        <v>0.93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116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6" t="s">
        <v>117</v>
      </c>
      <c r="D10" s="224"/>
      <c r="E10" s="229">
        <v>3.4775</v>
      </c>
      <c r="F10" s="233"/>
      <c r="G10" s="233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118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20"/>
      <c r="C11" s="266" t="s">
        <v>119</v>
      </c>
      <c r="D11" s="224"/>
      <c r="E11" s="229">
        <v>-1.8</v>
      </c>
      <c r="F11" s="233"/>
      <c r="G11" s="233"/>
      <c r="H11" s="233"/>
      <c r="I11" s="233"/>
      <c r="J11" s="233"/>
      <c r="K11" s="233"/>
      <c r="L11" s="233"/>
      <c r="M11" s="233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118</v>
      </c>
      <c r="AF11" s="212">
        <v>0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2</v>
      </c>
      <c r="B12" s="220" t="s">
        <v>120</v>
      </c>
      <c r="C12" s="265" t="s">
        <v>121</v>
      </c>
      <c r="D12" s="222" t="s">
        <v>115</v>
      </c>
      <c r="E12" s="228">
        <v>1.32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2">
        <v>2.8850000000000001E-2</v>
      </c>
      <c r="O12" s="222">
        <f>ROUND(E12*N12,5)</f>
        <v>3.8080000000000003E-2</v>
      </c>
      <c r="P12" s="222">
        <v>0</v>
      </c>
      <c r="Q12" s="222">
        <f>ROUND(E12*P12,5)</f>
        <v>0</v>
      </c>
      <c r="R12" s="222"/>
      <c r="S12" s="222"/>
      <c r="T12" s="223">
        <v>0.99</v>
      </c>
      <c r="U12" s="222">
        <f>ROUND(E12*T12,2)</f>
        <v>1.31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116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3</v>
      </c>
      <c r="B13" s="220" t="s">
        <v>122</v>
      </c>
      <c r="C13" s="265" t="s">
        <v>123</v>
      </c>
      <c r="D13" s="222" t="s">
        <v>124</v>
      </c>
      <c r="E13" s="228">
        <v>1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2">
        <v>1.354E-2</v>
      </c>
      <c r="O13" s="222">
        <f>ROUND(E13*N13,5)</f>
        <v>1.354E-2</v>
      </c>
      <c r="P13" s="222">
        <v>0</v>
      </c>
      <c r="Q13" s="222">
        <f>ROUND(E13*P13,5)</f>
        <v>0</v>
      </c>
      <c r="R13" s="222"/>
      <c r="S13" s="222"/>
      <c r="T13" s="223">
        <v>1.29</v>
      </c>
      <c r="U13" s="222">
        <f>ROUND(E13*T13,2)</f>
        <v>1.29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116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4</v>
      </c>
      <c r="B14" s="220" t="s">
        <v>125</v>
      </c>
      <c r="C14" s="265" t="s">
        <v>126</v>
      </c>
      <c r="D14" s="222" t="s">
        <v>124</v>
      </c>
      <c r="E14" s="228">
        <v>1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2">
        <v>2.0039999999999999E-2</v>
      </c>
      <c r="O14" s="222">
        <f>ROUND(E14*N14,5)</f>
        <v>2.0039999999999999E-2</v>
      </c>
      <c r="P14" s="222">
        <v>0</v>
      </c>
      <c r="Q14" s="222">
        <f>ROUND(E14*P14,5)</f>
        <v>0</v>
      </c>
      <c r="R14" s="222"/>
      <c r="S14" s="222"/>
      <c r="T14" s="223">
        <v>0.3175</v>
      </c>
      <c r="U14" s="222">
        <f>ROUND(E14*T14,2)</f>
        <v>0.32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116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14" t="s">
        <v>111</v>
      </c>
      <c r="B15" s="221" t="s">
        <v>64</v>
      </c>
      <c r="C15" s="267" t="s">
        <v>65</v>
      </c>
      <c r="D15" s="225"/>
      <c r="E15" s="230"/>
      <c r="F15" s="234"/>
      <c r="G15" s="234">
        <f>SUMIF(AE16:AE22,"&lt;&gt;NOR",G16:G22)</f>
        <v>0</v>
      </c>
      <c r="H15" s="234"/>
      <c r="I15" s="234">
        <f>SUM(I16:I22)</f>
        <v>0</v>
      </c>
      <c r="J15" s="234"/>
      <c r="K15" s="234">
        <f>SUM(K16:K22)</f>
        <v>0</v>
      </c>
      <c r="L15" s="234"/>
      <c r="M15" s="234">
        <f>SUM(M16:M22)</f>
        <v>0</v>
      </c>
      <c r="N15" s="225"/>
      <c r="O15" s="225">
        <f>SUM(O16:O22)</f>
        <v>5.5789899999999992</v>
      </c>
      <c r="P15" s="225"/>
      <c r="Q15" s="225">
        <f>SUM(Q16:Q22)</f>
        <v>0</v>
      </c>
      <c r="R15" s="225"/>
      <c r="S15" s="225"/>
      <c r="T15" s="226"/>
      <c r="U15" s="225">
        <f>SUM(U16:U22)</f>
        <v>119.42999999999999</v>
      </c>
      <c r="AE15" t="s">
        <v>112</v>
      </c>
    </row>
    <row r="16" spans="1:60" outlineLevel="1" x14ac:dyDescent="0.2">
      <c r="A16" s="213">
        <v>5</v>
      </c>
      <c r="B16" s="220" t="s">
        <v>127</v>
      </c>
      <c r="C16" s="265" t="s">
        <v>128</v>
      </c>
      <c r="D16" s="222" t="s">
        <v>115</v>
      </c>
      <c r="E16" s="228">
        <v>3.355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2">
        <v>4.7660000000000001E-2</v>
      </c>
      <c r="O16" s="222">
        <f>ROUND(E16*N16,5)</f>
        <v>0.15989999999999999</v>
      </c>
      <c r="P16" s="222">
        <v>0</v>
      </c>
      <c r="Q16" s="222">
        <f>ROUND(E16*P16,5)</f>
        <v>0</v>
      </c>
      <c r="R16" s="222"/>
      <c r="S16" s="222"/>
      <c r="T16" s="223">
        <v>0.65600000000000003</v>
      </c>
      <c r="U16" s="222">
        <f>ROUND(E16*T16,2)</f>
        <v>2.2000000000000002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116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20"/>
      <c r="C17" s="266" t="s">
        <v>129</v>
      </c>
      <c r="D17" s="224"/>
      <c r="E17" s="229">
        <v>3.355</v>
      </c>
      <c r="F17" s="233"/>
      <c r="G17" s="233"/>
      <c r="H17" s="233"/>
      <c r="I17" s="233"/>
      <c r="J17" s="233"/>
      <c r="K17" s="233"/>
      <c r="L17" s="233"/>
      <c r="M17" s="233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118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6</v>
      </c>
      <c r="B18" s="220" t="s">
        <v>130</v>
      </c>
      <c r="C18" s="265" t="s">
        <v>131</v>
      </c>
      <c r="D18" s="222" t="s">
        <v>115</v>
      </c>
      <c r="E18" s="228">
        <v>257.42450000000002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2">
        <v>1.5740000000000001E-2</v>
      </c>
      <c r="O18" s="222">
        <f>ROUND(E18*N18,5)</f>
        <v>4.0518599999999996</v>
      </c>
      <c r="P18" s="222">
        <v>0</v>
      </c>
      <c r="Q18" s="222">
        <f>ROUND(E18*P18,5)</f>
        <v>0</v>
      </c>
      <c r="R18" s="222"/>
      <c r="S18" s="222"/>
      <c r="T18" s="223">
        <v>0.33481</v>
      </c>
      <c r="U18" s="222">
        <f>ROUND(E18*T18,2)</f>
        <v>86.19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116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20"/>
      <c r="C19" s="266" t="s">
        <v>132</v>
      </c>
      <c r="D19" s="224"/>
      <c r="E19" s="229">
        <v>172.40450000000001</v>
      </c>
      <c r="F19" s="233"/>
      <c r="G19" s="233"/>
      <c r="H19" s="233"/>
      <c r="I19" s="233"/>
      <c r="J19" s="233"/>
      <c r="K19" s="233"/>
      <c r="L19" s="233"/>
      <c r="M19" s="233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118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20"/>
      <c r="C20" s="266" t="s">
        <v>133</v>
      </c>
      <c r="D20" s="224"/>
      <c r="E20" s="229">
        <v>85.02</v>
      </c>
      <c r="F20" s="233"/>
      <c r="G20" s="233"/>
      <c r="H20" s="233"/>
      <c r="I20" s="233"/>
      <c r="J20" s="233"/>
      <c r="K20" s="233"/>
      <c r="L20" s="233"/>
      <c r="M20" s="233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118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7</v>
      </c>
      <c r="B21" s="220" t="s">
        <v>134</v>
      </c>
      <c r="C21" s="265" t="s">
        <v>135</v>
      </c>
      <c r="D21" s="222" t="s">
        <v>115</v>
      </c>
      <c r="E21" s="228">
        <v>77.3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2">
        <v>1.7680000000000001E-2</v>
      </c>
      <c r="O21" s="222">
        <f>ROUND(E21*N21,5)</f>
        <v>1.36666</v>
      </c>
      <c r="P21" s="222">
        <v>0</v>
      </c>
      <c r="Q21" s="222">
        <f>ROUND(E21*P21,5)</f>
        <v>0</v>
      </c>
      <c r="R21" s="222"/>
      <c r="S21" s="222"/>
      <c r="T21" s="223">
        <v>0.38716</v>
      </c>
      <c r="U21" s="222">
        <f>ROUND(E21*T21,2)</f>
        <v>29.93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116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8</v>
      </c>
      <c r="B22" s="220" t="s">
        <v>136</v>
      </c>
      <c r="C22" s="265" t="s">
        <v>137</v>
      </c>
      <c r="D22" s="222" t="s">
        <v>115</v>
      </c>
      <c r="E22" s="228">
        <v>14.25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2">
        <v>4.0000000000000003E-5</v>
      </c>
      <c r="O22" s="222">
        <f>ROUND(E22*N22,5)</f>
        <v>5.6999999999999998E-4</v>
      </c>
      <c r="P22" s="222">
        <v>0</v>
      </c>
      <c r="Q22" s="222">
        <f>ROUND(E22*P22,5)</f>
        <v>0</v>
      </c>
      <c r="R22" s="222"/>
      <c r="S22" s="222"/>
      <c r="T22" s="223">
        <v>7.8E-2</v>
      </c>
      <c r="U22" s="222">
        <f>ROUND(E22*T22,2)</f>
        <v>1.1100000000000001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116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14" t="s">
        <v>111</v>
      </c>
      <c r="B23" s="221" t="s">
        <v>66</v>
      </c>
      <c r="C23" s="267" t="s">
        <v>67</v>
      </c>
      <c r="D23" s="225"/>
      <c r="E23" s="230"/>
      <c r="F23" s="234"/>
      <c r="G23" s="234">
        <f>SUMIF(AE24:AE25,"&lt;&gt;NOR",G24:G25)</f>
        <v>0</v>
      </c>
      <c r="H23" s="234"/>
      <c r="I23" s="234">
        <f>SUM(I24:I25)</f>
        <v>0</v>
      </c>
      <c r="J23" s="234"/>
      <c r="K23" s="234">
        <f>SUM(K24:K25)</f>
        <v>0</v>
      </c>
      <c r="L23" s="234"/>
      <c r="M23" s="234">
        <f>SUM(M24:M25)</f>
        <v>0</v>
      </c>
      <c r="N23" s="225"/>
      <c r="O23" s="225">
        <f>SUM(O24:O25)</f>
        <v>0.50445000000000007</v>
      </c>
      <c r="P23" s="225"/>
      <c r="Q23" s="225">
        <f>SUM(Q24:Q25)</f>
        <v>0</v>
      </c>
      <c r="R23" s="225"/>
      <c r="S23" s="225"/>
      <c r="T23" s="226"/>
      <c r="U23" s="225">
        <f>SUM(U24:U25)</f>
        <v>8.82</v>
      </c>
      <c r="AE23" t="s">
        <v>112</v>
      </c>
    </row>
    <row r="24" spans="1:60" ht="22.5" outlineLevel="1" x14ac:dyDescent="0.2">
      <c r="A24" s="213">
        <v>9</v>
      </c>
      <c r="B24" s="220" t="s">
        <v>138</v>
      </c>
      <c r="C24" s="265" t="s">
        <v>139</v>
      </c>
      <c r="D24" s="222" t="s">
        <v>124</v>
      </c>
      <c r="E24" s="228">
        <v>1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2">
        <v>0.49075000000000002</v>
      </c>
      <c r="O24" s="222">
        <f>ROUND(E24*N24,5)</f>
        <v>0.49075000000000002</v>
      </c>
      <c r="P24" s="222">
        <v>0</v>
      </c>
      <c r="Q24" s="222">
        <f>ROUND(E24*P24,5)</f>
        <v>0</v>
      </c>
      <c r="R24" s="222"/>
      <c r="S24" s="222"/>
      <c r="T24" s="223">
        <v>8.82</v>
      </c>
      <c r="U24" s="222">
        <f>ROUND(E24*T24,2)</f>
        <v>8.82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116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13">
        <v>10</v>
      </c>
      <c r="B25" s="220" t="s">
        <v>140</v>
      </c>
      <c r="C25" s="265" t="s">
        <v>141</v>
      </c>
      <c r="D25" s="222" t="s">
        <v>124</v>
      </c>
      <c r="E25" s="228">
        <v>1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2">
        <v>1.37E-2</v>
      </c>
      <c r="O25" s="222">
        <f>ROUND(E25*N25,5)</f>
        <v>1.37E-2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142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14" t="s">
        <v>111</v>
      </c>
      <c r="B26" s="221" t="s">
        <v>68</v>
      </c>
      <c r="C26" s="267" t="s">
        <v>69</v>
      </c>
      <c r="D26" s="225"/>
      <c r="E26" s="230"/>
      <c r="F26" s="234"/>
      <c r="G26" s="234">
        <f>SUMIF(AE27:AE35,"&lt;&gt;NOR",G27:G35)</f>
        <v>0</v>
      </c>
      <c r="H26" s="234"/>
      <c r="I26" s="234">
        <f>SUM(I27:I35)</f>
        <v>0</v>
      </c>
      <c r="J26" s="234"/>
      <c r="K26" s="234">
        <f>SUM(K27:K35)</f>
        <v>0</v>
      </c>
      <c r="L26" s="234"/>
      <c r="M26" s="234">
        <f>SUM(M27:M35)</f>
        <v>0</v>
      </c>
      <c r="N26" s="225"/>
      <c r="O26" s="225">
        <f>SUM(O27:O35)</f>
        <v>3.2299999999999998E-3</v>
      </c>
      <c r="P26" s="225"/>
      <c r="Q26" s="225">
        <f>SUM(Q27:Q35)</f>
        <v>8.3071699999999993</v>
      </c>
      <c r="R26" s="225"/>
      <c r="S26" s="225"/>
      <c r="T26" s="226"/>
      <c r="U26" s="225">
        <f>SUM(U27:U35)</f>
        <v>37.319999999999993</v>
      </c>
      <c r="AE26" t="s">
        <v>112</v>
      </c>
    </row>
    <row r="27" spans="1:60" outlineLevel="1" x14ac:dyDescent="0.2">
      <c r="A27" s="213">
        <v>11</v>
      </c>
      <c r="B27" s="220" t="s">
        <v>143</v>
      </c>
      <c r="C27" s="265" t="s">
        <v>144</v>
      </c>
      <c r="D27" s="222" t="s">
        <v>115</v>
      </c>
      <c r="E27" s="228">
        <v>1.6775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2">
        <v>6.7000000000000002E-4</v>
      </c>
      <c r="O27" s="222">
        <f>ROUND(E27*N27,5)</f>
        <v>1.1199999999999999E-3</v>
      </c>
      <c r="P27" s="222">
        <v>0.26100000000000001</v>
      </c>
      <c r="Q27" s="222">
        <f>ROUND(E27*P27,5)</f>
        <v>0.43783</v>
      </c>
      <c r="R27" s="222"/>
      <c r="S27" s="222"/>
      <c r="T27" s="223">
        <v>0.25800000000000001</v>
      </c>
      <c r="U27" s="222">
        <f>ROUND(E27*T27,2)</f>
        <v>0.43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116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20"/>
      <c r="C28" s="266" t="s">
        <v>117</v>
      </c>
      <c r="D28" s="224"/>
      <c r="E28" s="229">
        <v>3.4775</v>
      </c>
      <c r="F28" s="233"/>
      <c r="G28" s="233"/>
      <c r="H28" s="233"/>
      <c r="I28" s="233"/>
      <c r="J28" s="233"/>
      <c r="K28" s="233"/>
      <c r="L28" s="233"/>
      <c r="M28" s="233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118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/>
      <c r="B29" s="220"/>
      <c r="C29" s="266" t="s">
        <v>119</v>
      </c>
      <c r="D29" s="224"/>
      <c r="E29" s="229">
        <v>-1.8</v>
      </c>
      <c r="F29" s="233"/>
      <c r="G29" s="233"/>
      <c r="H29" s="233"/>
      <c r="I29" s="233"/>
      <c r="J29" s="233"/>
      <c r="K29" s="233"/>
      <c r="L29" s="233"/>
      <c r="M29" s="233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118</v>
      </c>
      <c r="AF29" s="212">
        <v>0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12</v>
      </c>
      <c r="B30" s="220" t="s">
        <v>145</v>
      </c>
      <c r="C30" s="265" t="s">
        <v>146</v>
      </c>
      <c r="D30" s="222" t="s">
        <v>124</v>
      </c>
      <c r="E30" s="228">
        <v>1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0.06</v>
      </c>
      <c r="U30" s="222">
        <f>ROUND(E30*T30,2)</f>
        <v>0.06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116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13</v>
      </c>
      <c r="B31" s="220" t="s">
        <v>147</v>
      </c>
      <c r="C31" s="265" t="s">
        <v>148</v>
      </c>
      <c r="D31" s="222" t="s">
        <v>115</v>
      </c>
      <c r="E31" s="228">
        <v>1.8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2">
        <v>1.17E-3</v>
      </c>
      <c r="O31" s="222">
        <f>ROUND(E31*N31,5)</f>
        <v>2.1099999999999999E-3</v>
      </c>
      <c r="P31" s="222">
        <v>7.5999999999999998E-2</v>
      </c>
      <c r="Q31" s="222">
        <f>ROUND(E31*P31,5)</f>
        <v>0.1368</v>
      </c>
      <c r="R31" s="222"/>
      <c r="S31" s="222"/>
      <c r="T31" s="223">
        <v>0.93899999999999995</v>
      </c>
      <c r="U31" s="222">
        <f>ROUND(E31*T31,2)</f>
        <v>1.69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116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20"/>
      <c r="C32" s="266" t="s">
        <v>149</v>
      </c>
      <c r="D32" s="224"/>
      <c r="E32" s="229">
        <v>1.8</v>
      </c>
      <c r="F32" s="233"/>
      <c r="G32" s="233"/>
      <c r="H32" s="233"/>
      <c r="I32" s="233"/>
      <c r="J32" s="233"/>
      <c r="K32" s="233"/>
      <c r="L32" s="233"/>
      <c r="M32" s="233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118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14</v>
      </c>
      <c r="B33" s="220" t="s">
        <v>150</v>
      </c>
      <c r="C33" s="265" t="s">
        <v>151</v>
      </c>
      <c r="D33" s="222" t="s">
        <v>152</v>
      </c>
      <c r="E33" s="228">
        <v>56.35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2">
        <v>0</v>
      </c>
      <c r="O33" s="222">
        <f>ROUND(E33*N33,5)</f>
        <v>0</v>
      </c>
      <c r="P33" s="222">
        <v>4.0000000000000002E-4</v>
      </c>
      <c r="Q33" s="222">
        <f>ROUND(E33*P33,5)</f>
        <v>2.2540000000000001E-2</v>
      </c>
      <c r="R33" s="222"/>
      <c r="S33" s="222"/>
      <c r="T33" s="223">
        <v>7.0000000000000007E-2</v>
      </c>
      <c r="U33" s="222">
        <f>ROUND(E33*T33,2)</f>
        <v>3.94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116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15</v>
      </c>
      <c r="B34" s="220" t="s">
        <v>153</v>
      </c>
      <c r="C34" s="265" t="s">
        <v>154</v>
      </c>
      <c r="D34" s="222" t="s">
        <v>115</v>
      </c>
      <c r="E34" s="228">
        <v>77.3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22">
        <v>0</v>
      </c>
      <c r="O34" s="222">
        <f>ROUND(E34*N34,5)</f>
        <v>0</v>
      </c>
      <c r="P34" s="222">
        <v>0.02</v>
      </c>
      <c r="Q34" s="222">
        <f>ROUND(E34*P34,5)</f>
        <v>1.546</v>
      </c>
      <c r="R34" s="222"/>
      <c r="S34" s="222"/>
      <c r="T34" s="223">
        <v>0.14699999999999999</v>
      </c>
      <c r="U34" s="222">
        <f>ROUND(E34*T34,2)</f>
        <v>11.36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116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16</v>
      </c>
      <c r="B35" s="220" t="s">
        <v>155</v>
      </c>
      <c r="C35" s="265" t="s">
        <v>156</v>
      </c>
      <c r="D35" s="222" t="s">
        <v>157</v>
      </c>
      <c r="E35" s="228">
        <v>3.0819999999999999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22">
        <v>0</v>
      </c>
      <c r="O35" s="222">
        <f>ROUND(E35*N35,5)</f>
        <v>0</v>
      </c>
      <c r="P35" s="222">
        <v>2</v>
      </c>
      <c r="Q35" s="222">
        <f>ROUND(E35*P35,5)</f>
        <v>6.1639999999999997</v>
      </c>
      <c r="R35" s="222"/>
      <c r="S35" s="222"/>
      <c r="T35" s="223">
        <v>6.4359999999999999</v>
      </c>
      <c r="U35" s="222">
        <f>ROUND(E35*T35,2)</f>
        <v>19.84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116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2">
      <c r="A36" s="214" t="s">
        <v>111</v>
      </c>
      <c r="B36" s="221" t="s">
        <v>70</v>
      </c>
      <c r="C36" s="267" t="s">
        <v>71</v>
      </c>
      <c r="D36" s="225"/>
      <c r="E36" s="230"/>
      <c r="F36" s="234"/>
      <c r="G36" s="234">
        <f>SUMIF(AE37:AE41,"&lt;&gt;NOR",G37:G41)</f>
        <v>0</v>
      </c>
      <c r="H36" s="234"/>
      <c r="I36" s="234">
        <f>SUM(I37:I41)</f>
        <v>0</v>
      </c>
      <c r="J36" s="234"/>
      <c r="K36" s="234">
        <f>SUM(K37:K41)</f>
        <v>0</v>
      </c>
      <c r="L36" s="234"/>
      <c r="M36" s="234">
        <f>SUM(M37:M41)</f>
        <v>0</v>
      </c>
      <c r="N36" s="225"/>
      <c r="O36" s="225">
        <f>SUM(O37:O41)</f>
        <v>0</v>
      </c>
      <c r="P36" s="225"/>
      <c r="Q36" s="225">
        <f>SUM(Q37:Q41)</f>
        <v>0</v>
      </c>
      <c r="R36" s="225"/>
      <c r="S36" s="225"/>
      <c r="T36" s="226"/>
      <c r="U36" s="225">
        <f>SUM(U37:U41)</f>
        <v>11.9</v>
      </c>
      <c r="AE36" t="s">
        <v>112</v>
      </c>
    </row>
    <row r="37" spans="1:60" outlineLevel="1" x14ac:dyDescent="0.2">
      <c r="A37" s="213">
        <v>17</v>
      </c>
      <c r="B37" s="220" t="s">
        <v>158</v>
      </c>
      <c r="C37" s="265" t="s">
        <v>159</v>
      </c>
      <c r="D37" s="222" t="s">
        <v>160</v>
      </c>
      <c r="E37" s="228">
        <v>8.3070000000000004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0.94199999999999995</v>
      </c>
      <c r="U37" s="222">
        <f>ROUND(E37*T37,2)</f>
        <v>7.83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116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18</v>
      </c>
      <c r="B38" s="220" t="s">
        <v>161</v>
      </c>
      <c r="C38" s="265" t="s">
        <v>162</v>
      </c>
      <c r="D38" s="222" t="s">
        <v>160</v>
      </c>
      <c r="E38" s="228">
        <v>8.3070000000000004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0.49</v>
      </c>
      <c r="U38" s="222">
        <f>ROUND(E38*T38,2)</f>
        <v>4.07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116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19</v>
      </c>
      <c r="B39" s="220" t="s">
        <v>163</v>
      </c>
      <c r="C39" s="265" t="s">
        <v>164</v>
      </c>
      <c r="D39" s="222" t="s">
        <v>160</v>
      </c>
      <c r="E39" s="228">
        <v>83.07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116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20"/>
      <c r="C40" s="266" t="s">
        <v>165</v>
      </c>
      <c r="D40" s="224"/>
      <c r="E40" s="229">
        <v>83.07</v>
      </c>
      <c r="F40" s="233"/>
      <c r="G40" s="233"/>
      <c r="H40" s="233"/>
      <c r="I40" s="233"/>
      <c r="J40" s="233"/>
      <c r="K40" s="233"/>
      <c r="L40" s="233"/>
      <c r="M40" s="233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118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20</v>
      </c>
      <c r="B41" s="220" t="s">
        <v>166</v>
      </c>
      <c r="C41" s="265" t="s">
        <v>167</v>
      </c>
      <c r="D41" s="222" t="s">
        <v>160</v>
      </c>
      <c r="E41" s="228">
        <v>8.3070000000000004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116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">
      <c r="A42" s="214" t="s">
        <v>111</v>
      </c>
      <c r="B42" s="221" t="s">
        <v>72</v>
      </c>
      <c r="C42" s="267" t="s">
        <v>73</v>
      </c>
      <c r="D42" s="225"/>
      <c r="E42" s="230"/>
      <c r="F42" s="234"/>
      <c r="G42" s="234">
        <f>SUMIF(AE43:AE43,"&lt;&gt;NOR",G43:G43)</f>
        <v>0</v>
      </c>
      <c r="H42" s="234"/>
      <c r="I42" s="234">
        <f>SUM(I43:I43)</f>
        <v>0</v>
      </c>
      <c r="J42" s="234"/>
      <c r="K42" s="234">
        <f>SUM(K43:K43)</f>
        <v>0</v>
      </c>
      <c r="L42" s="234"/>
      <c r="M42" s="234">
        <f>SUM(M43:M43)</f>
        <v>0</v>
      </c>
      <c r="N42" s="225"/>
      <c r="O42" s="225">
        <f>SUM(O43:O43)</f>
        <v>0</v>
      </c>
      <c r="P42" s="225"/>
      <c r="Q42" s="225">
        <f>SUM(Q43:Q43)</f>
        <v>0</v>
      </c>
      <c r="R42" s="225"/>
      <c r="S42" s="225"/>
      <c r="T42" s="226"/>
      <c r="U42" s="225">
        <f>SUM(U43:U43)</f>
        <v>5.36</v>
      </c>
      <c r="AE42" t="s">
        <v>112</v>
      </c>
    </row>
    <row r="43" spans="1:60" outlineLevel="1" x14ac:dyDescent="0.2">
      <c r="A43" s="213">
        <v>21</v>
      </c>
      <c r="B43" s="220" t="s">
        <v>168</v>
      </c>
      <c r="C43" s="265" t="s">
        <v>169</v>
      </c>
      <c r="D43" s="222" t="s">
        <v>160</v>
      </c>
      <c r="E43" s="228">
        <v>6.2859999999999996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0.85199999999999998</v>
      </c>
      <c r="U43" s="222">
        <f>ROUND(E43*T43,2)</f>
        <v>5.36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116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214" t="s">
        <v>111</v>
      </c>
      <c r="B44" s="221" t="s">
        <v>74</v>
      </c>
      <c r="C44" s="267" t="s">
        <v>75</v>
      </c>
      <c r="D44" s="225"/>
      <c r="E44" s="230"/>
      <c r="F44" s="234"/>
      <c r="G44" s="234">
        <f>SUMIF(AE45:AE46,"&lt;&gt;NOR",G45:G46)</f>
        <v>0</v>
      </c>
      <c r="H44" s="234"/>
      <c r="I44" s="234">
        <f>SUM(I45:I46)</f>
        <v>0</v>
      </c>
      <c r="J44" s="234"/>
      <c r="K44" s="234">
        <f>SUM(K45:K46)</f>
        <v>0</v>
      </c>
      <c r="L44" s="234"/>
      <c r="M44" s="234">
        <f>SUM(M45:M46)</f>
        <v>0</v>
      </c>
      <c r="N44" s="225"/>
      <c r="O44" s="225">
        <f>SUM(O45:O46)</f>
        <v>0</v>
      </c>
      <c r="P44" s="225"/>
      <c r="Q44" s="225">
        <f>SUM(Q45:Q46)</f>
        <v>0</v>
      </c>
      <c r="R44" s="225"/>
      <c r="S44" s="225"/>
      <c r="T44" s="226"/>
      <c r="U44" s="225">
        <f>SUM(U45:U46)</f>
        <v>3.67</v>
      </c>
      <c r="AE44" t="s">
        <v>112</v>
      </c>
    </row>
    <row r="45" spans="1:60" outlineLevel="1" x14ac:dyDescent="0.2">
      <c r="A45" s="213">
        <v>22</v>
      </c>
      <c r="B45" s="220" t="s">
        <v>170</v>
      </c>
      <c r="C45" s="265" t="s">
        <v>171</v>
      </c>
      <c r="D45" s="222" t="s">
        <v>152</v>
      </c>
      <c r="E45" s="228">
        <v>7.9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0.46500000000000002</v>
      </c>
      <c r="U45" s="222">
        <f>ROUND(E45*T45,2)</f>
        <v>3.67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116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8" t="s">
        <v>172</v>
      </c>
      <c r="D46" s="227"/>
      <c r="E46" s="231"/>
      <c r="F46" s="235"/>
      <c r="G46" s="236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173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5" t="str">
        <f>C46</f>
        <v>Stávající odvodňovací kanál.</v>
      </c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214" t="s">
        <v>111</v>
      </c>
      <c r="B47" s="221" t="s">
        <v>76</v>
      </c>
      <c r="C47" s="267" t="s">
        <v>77</v>
      </c>
      <c r="D47" s="225"/>
      <c r="E47" s="230"/>
      <c r="F47" s="234"/>
      <c r="G47" s="234">
        <f>SUMIF(AE48:AE57,"&lt;&gt;NOR",G48:G57)</f>
        <v>0</v>
      </c>
      <c r="H47" s="234"/>
      <c r="I47" s="234">
        <f>SUM(I48:I57)</f>
        <v>0</v>
      </c>
      <c r="J47" s="234"/>
      <c r="K47" s="234">
        <f>SUM(K48:K57)</f>
        <v>0</v>
      </c>
      <c r="L47" s="234"/>
      <c r="M47" s="234">
        <f>SUM(M48:M57)</f>
        <v>0</v>
      </c>
      <c r="N47" s="225"/>
      <c r="O47" s="225">
        <f>SUM(O48:O57)</f>
        <v>0.17022999999999999</v>
      </c>
      <c r="P47" s="225"/>
      <c r="Q47" s="225">
        <f>SUM(Q48:Q57)</f>
        <v>1.4999999999999999E-2</v>
      </c>
      <c r="R47" s="225"/>
      <c r="S47" s="225"/>
      <c r="T47" s="226"/>
      <c r="U47" s="225">
        <f>SUM(U48:U57)</f>
        <v>10.43</v>
      </c>
      <c r="AE47" t="s">
        <v>112</v>
      </c>
    </row>
    <row r="48" spans="1:60" outlineLevel="1" x14ac:dyDescent="0.2">
      <c r="A48" s="213">
        <v>23</v>
      </c>
      <c r="B48" s="220" t="s">
        <v>174</v>
      </c>
      <c r="C48" s="265" t="s">
        <v>175</v>
      </c>
      <c r="D48" s="222" t="s">
        <v>176</v>
      </c>
      <c r="E48" s="228">
        <v>15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2">
        <v>6.0000000000000002E-5</v>
      </c>
      <c r="O48" s="222">
        <f>ROUND(E48*N48,5)</f>
        <v>8.9999999999999998E-4</v>
      </c>
      <c r="P48" s="222">
        <v>1E-3</v>
      </c>
      <c r="Q48" s="222">
        <f>ROUND(E48*P48,5)</f>
        <v>1.4999999999999999E-2</v>
      </c>
      <c r="R48" s="222"/>
      <c r="S48" s="222"/>
      <c r="T48" s="223">
        <v>9.7000000000000003E-2</v>
      </c>
      <c r="U48" s="222">
        <f>ROUND(E48*T48,2)</f>
        <v>1.46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116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24</v>
      </c>
      <c r="B49" s="220" t="s">
        <v>177</v>
      </c>
      <c r="C49" s="265" t="s">
        <v>178</v>
      </c>
      <c r="D49" s="222" t="s">
        <v>152</v>
      </c>
      <c r="E49" s="228">
        <v>15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2">
        <v>6.0000000000000002E-5</v>
      </c>
      <c r="O49" s="222">
        <f>ROUND(E49*N49,5)</f>
        <v>8.9999999999999998E-4</v>
      </c>
      <c r="P49" s="222">
        <v>0</v>
      </c>
      <c r="Q49" s="222">
        <f>ROUND(E49*P49,5)</f>
        <v>0</v>
      </c>
      <c r="R49" s="222"/>
      <c r="S49" s="222"/>
      <c r="T49" s="223">
        <v>0.23</v>
      </c>
      <c r="U49" s="222">
        <f>ROUND(E49*T49,2)</f>
        <v>3.45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116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25</v>
      </c>
      <c r="B50" s="220" t="s">
        <v>179</v>
      </c>
      <c r="C50" s="265" t="s">
        <v>180</v>
      </c>
      <c r="D50" s="222" t="s">
        <v>115</v>
      </c>
      <c r="E50" s="228">
        <v>9.5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0</v>
      </c>
      <c r="U50" s="222">
        <f>ROUND(E50*T50,2)</f>
        <v>0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142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20"/>
      <c r="C51" s="268" t="s">
        <v>181</v>
      </c>
      <c r="D51" s="227"/>
      <c r="E51" s="231"/>
      <c r="F51" s="235"/>
      <c r="G51" s="236"/>
      <c r="H51" s="233"/>
      <c r="I51" s="233"/>
      <c r="J51" s="233"/>
      <c r="K51" s="233"/>
      <c r="L51" s="233"/>
      <c r="M51" s="233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173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5" t="str">
        <f>C51</f>
        <v>Stávající rošt.</v>
      </c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26</v>
      </c>
      <c r="B52" s="220" t="s">
        <v>182</v>
      </c>
      <c r="C52" s="265" t="s">
        <v>183</v>
      </c>
      <c r="D52" s="222" t="s">
        <v>124</v>
      </c>
      <c r="E52" s="228">
        <v>1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2">
        <v>4.2999999999999999E-4</v>
      </c>
      <c r="O52" s="222">
        <f>ROUND(E52*N52,5)</f>
        <v>4.2999999999999999E-4</v>
      </c>
      <c r="P52" s="222">
        <v>0</v>
      </c>
      <c r="Q52" s="222">
        <f>ROUND(E52*P52,5)</f>
        <v>0</v>
      </c>
      <c r="R52" s="222"/>
      <c r="S52" s="222"/>
      <c r="T52" s="223">
        <v>3.82</v>
      </c>
      <c r="U52" s="222">
        <f>ROUND(E52*T52,2)</f>
        <v>3.82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116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27</v>
      </c>
      <c r="B53" s="220" t="s">
        <v>184</v>
      </c>
      <c r="C53" s="265" t="s">
        <v>185</v>
      </c>
      <c r="D53" s="222" t="s">
        <v>124</v>
      </c>
      <c r="E53" s="228">
        <v>1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22">
        <v>5.7000000000000002E-2</v>
      </c>
      <c r="O53" s="222">
        <f>ROUND(E53*N53,5)</f>
        <v>5.7000000000000002E-2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142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28</v>
      </c>
      <c r="B54" s="220" t="s">
        <v>186</v>
      </c>
      <c r="C54" s="265" t="s">
        <v>187</v>
      </c>
      <c r="D54" s="222" t="s">
        <v>176</v>
      </c>
      <c r="E54" s="228">
        <v>100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22">
        <v>6.0000000000000002E-5</v>
      </c>
      <c r="O54" s="222">
        <f>ROUND(E54*N54,5)</f>
        <v>6.0000000000000001E-3</v>
      </c>
      <c r="P54" s="222">
        <v>0</v>
      </c>
      <c r="Q54" s="222">
        <f>ROUND(E54*P54,5)</f>
        <v>0</v>
      </c>
      <c r="R54" s="222"/>
      <c r="S54" s="222"/>
      <c r="T54" s="223">
        <v>1.7000000000000001E-2</v>
      </c>
      <c r="U54" s="222">
        <f>ROUND(E54*T54,2)</f>
        <v>1.7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116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29</v>
      </c>
      <c r="B55" s="220" t="s">
        <v>188</v>
      </c>
      <c r="C55" s="265" t="s">
        <v>189</v>
      </c>
      <c r="D55" s="222" t="s">
        <v>160</v>
      </c>
      <c r="E55" s="228">
        <v>0.105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22">
        <v>1</v>
      </c>
      <c r="O55" s="222">
        <f>ROUND(E55*N55,5)</f>
        <v>0.105</v>
      </c>
      <c r="P55" s="222">
        <v>0</v>
      </c>
      <c r="Q55" s="222">
        <f>ROUND(E55*P55,5)</f>
        <v>0</v>
      </c>
      <c r="R55" s="222"/>
      <c r="S55" s="222"/>
      <c r="T55" s="223">
        <v>0</v>
      </c>
      <c r="U55" s="222">
        <f>ROUND(E55*T55,2)</f>
        <v>0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142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/>
      <c r="B56" s="220"/>
      <c r="C56" s="266" t="s">
        <v>190</v>
      </c>
      <c r="D56" s="224"/>
      <c r="E56" s="229">
        <v>0.105</v>
      </c>
      <c r="F56" s="233"/>
      <c r="G56" s="233"/>
      <c r="H56" s="233"/>
      <c r="I56" s="233"/>
      <c r="J56" s="233"/>
      <c r="K56" s="233"/>
      <c r="L56" s="233"/>
      <c r="M56" s="233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118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30</v>
      </c>
      <c r="B57" s="220" t="s">
        <v>191</v>
      </c>
      <c r="C57" s="265" t="s">
        <v>192</v>
      </c>
      <c r="D57" s="222" t="s">
        <v>0</v>
      </c>
      <c r="E57" s="228">
        <v>233.99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116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2">
      <c r="A58" s="214" t="s">
        <v>111</v>
      </c>
      <c r="B58" s="221" t="s">
        <v>78</v>
      </c>
      <c r="C58" s="267" t="s">
        <v>79</v>
      </c>
      <c r="D58" s="225"/>
      <c r="E58" s="230"/>
      <c r="F58" s="234"/>
      <c r="G58" s="234">
        <f>SUMIF(AE59:AE66,"&lt;&gt;NOR",G59:G66)</f>
        <v>0</v>
      </c>
      <c r="H58" s="234"/>
      <c r="I58" s="234">
        <f>SUM(I59:I66)</f>
        <v>0</v>
      </c>
      <c r="J58" s="234"/>
      <c r="K58" s="234">
        <f>SUM(K59:K66)</f>
        <v>0</v>
      </c>
      <c r="L58" s="234"/>
      <c r="M58" s="234">
        <f>SUM(M59:M66)</f>
        <v>0</v>
      </c>
      <c r="N58" s="225"/>
      <c r="O58" s="225">
        <f>SUM(O59:O66)</f>
        <v>0.42385</v>
      </c>
      <c r="P58" s="225"/>
      <c r="Q58" s="225">
        <f>SUM(Q59:Q66)</f>
        <v>0</v>
      </c>
      <c r="R58" s="225"/>
      <c r="S58" s="225"/>
      <c r="T58" s="226"/>
      <c r="U58" s="225">
        <f>SUM(U59:U66)</f>
        <v>149.29999999999998</v>
      </c>
      <c r="AE58" t="s">
        <v>112</v>
      </c>
    </row>
    <row r="59" spans="1:60" outlineLevel="1" x14ac:dyDescent="0.2">
      <c r="A59" s="213">
        <v>31</v>
      </c>
      <c r="B59" s="220" t="s">
        <v>193</v>
      </c>
      <c r="C59" s="265" t="s">
        <v>194</v>
      </c>
      <c r="D59" s="222" t="s">
        <v>115</v>
      </c>
      <c r="E59" s="228">
        <v>77.3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0.14699999999999999</v>
      </c>
      <c r="U59" s="222">
        <f>ROUND(E59*T59,2)</f>
        <v>11.36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116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32</v>
      </c>
      <c r="B60" s="220" t="s">
        <v>195</v>
      </c>
      <c r="C60" s="265" t="s">
        <v>196</v>
      </c>
      <c r="D60" s="222" t="s">
        <v>115</v>
      </c>
      <c r="E60" s="228">
        <v>77.3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0.47199999999999998</v>
      </c>
      <c r="U60" s="222">
        <f>ROUND(E60*T60,2)</f>
        <v>36.49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116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33</v>
      </c>
      <c r="B61" s="220" t="s">
        <v>197</v>
      </c>
      <c r="C61" s="265" t="s">
        <v>198</v>
      </c>
      <c r="D61" s="222" t="s">
        <v>115</v>
      </c>
      <c r="E61" s="228">
        <v>77.3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2">
        <v>2.1000000000000001E-4</v>
      </c>
      <c r="O61" s="222">
        <f>ROUND(E61*N61,5)</f>
        <v>1.6230000000000001E-2</v>
      </c>
      <c r="P61" s="222">
        <v>0</v>
      </c>
      <c r="Q61" s="222">
        <f>ROUND(E61*P61,5)</f>
        <v>0</v>
      </c>
      <c r="R61" s="222"/>
      <c r="S61" s="222"/>
      <c r="T61" s="223">
        <v>0.05</v>
      </c>
      <c r="U61" s="222">
        <f>ROUND(E61*T61,2)</f>
        <v>3.87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116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34</v>
      </c>
      <c r="B62" s="220" t="s">
        <v>199</v>
      </c>
      <c r="C62" s="265" t="s">
        <v>200</v>
      </c>
      <c r="D62" s="222" t="s">
        <v>152</v>
      </c>
      <c r="E62" s="228">
        <v>56.35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22">
        <v>3.2000000000000003E-4</v>
      </c>
      <c r="O62" s="222">
        <f>ROUND(E62*N62,5)</f>
        <v>1.8030000000000001E-2</v>
      </c>
      <c r="P62" s="222">
        <v>0</v>
      </c>
      <c r="Q62" s="222">
        <f>ROUND(E62*P62,5)</f>
        <v>0</v>
      </c>
      <c r="R62" s="222"/>
      <c r="S62" s="222"/>
      <c r="T62" s="223">
        <v>0.23599999999999999</v>
      </c>
      <c r="U62" s="222">
        <f>ROUND(E62*T62,2)</f>
        <v>13.3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116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35</v>
      </c>
      <c r="B63" s="220" t="s">
        <v>201</v>
      </c>
      <c r="C63" s="265" t="s">
        <v>202</v>
      </c>
      <c r="D63" s="222" t="s">
        <v>152</v>
      </c>
      <c r="E63" s="228">
        <v>56.35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0.154</v>
      </c>
      <c r="U63" s="222">
        <f>ROUND(E63*T63,2)</f>
        <v>8.68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116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36</v>
      </c>
      <c r="B64" s="220" t="s">
        <v>203</v>
      </c>
      <c r="C64" s="265" t="s">
        <v>204</v>
      </c>
      <c r="D64" s="222" t="s">
        <v>115</v>
      </c>
      <c r="E64" s="228">
        <v>77.3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22">
        <v>5.0400000000000002E-3</v>
      </c>
      <c r="O64" s="222">
        <f>ROUND(E64*N64,5)</f>
        <v>0.38958999999999999</v>
      </c>
      <c r="P64" s="222">
        <v>0</v>
      </c>
      <c r="Q64" s="222">
        <f>ROUND(E64*P64,5)</f>
        <v>0</v>
      </c>
      <c r="R64" s="222"/>
      <c r="S64" s="222"/>
      <c r="T64" s="223">
        <v>0.97799999999999998</v>
      </c>
      <c r="U64" s="222">
        <f>ROUND(E64*T64,2)</f>
        <v>75.599999999999994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116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37</v>
      </c>
      <c r="B65" s="220" t="s">
        <v>205</v>
      </c>
      <c r="C65" s="265" t="s">
        <v>206</v>
      </c>
      <c r="D65" s="222" t="s">
        <v>115</v>
      </c>
      <c r="E65" s="228">
        <v>86.25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21</v>
      </c>
      <c r="M65" s="233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0</v>
      </c>
      <c r="U65" s="222">
        <f>ROUND(E65*T65,2)</f>
        <v>0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142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38</v>
      </c>
      <c r="B66" s="220" t="s">
        <v>207</v>
      </c>
      <c r="C66" s="265" t="s">
        <v>208</v>
      </c>
      <c r="D66" s="222" t="s">
        <v>0</v>
      </c>
      <c r="E66" s="228">
        <v>1375.7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116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14" t="s">
        <v>111</v>
      </c>
      <c r="B67" s="221" t="s">
        <v>80</v>
      </c>
      <c r="C67" s="267" t="s">
        <v>81</v>
      </c>
      <c r="D67" s="225"/>
      <c r="E67" s="230"/>
      <c r="F67" s="234"/>
      <c r="G67" s="234">
        <f>SUMIF(AE68:AE69,"&lt;&gt;NOR",G68:G69)</f>
        <v>0</v>
      </c>
      <c r="H67" s="234"/>
      <c r="I67" s="234">
        <f>SUM(I68:I69)</f>
        <v>0</v>
      </c>
      <c r="J67" s="234"/>
      <c r="K67" s="234">
        <f>SUM(K68:K69)</f>
        <v>0</v>
      </c>
      <c r="L67" s="234"/>
      <c r="M67" s="234">
        <f>SUM(M68:M69)</f>
        <v>0</v>
      </c>
      <c r="N67" s="225"/>
      <c r="O67" s="225">
        <f>SUM(O68:O69)</f>
        <v>5.0000000000000001E-4</v>
      </c>
      <c r="P67" s="225"/>
      <c r="Q67" s="225">
        <f>SUM(Q68:Q69)</f>
        <v>0</v>
      </c>
      <c r="R67" s="225"/>
      <c r="S67" s="225"/>
      <c r="T67" s="226"/>
      <c r="U67" s="225">
        <f>SUM(U68:U69)</f>
        <v>0.68</v>
      </c>
      <c r="AE67" t="s">
        <v>112</v>
      </c>
    </row>
    <row r="68" spans="1:60" outlineLevel="1" x14ac:dyDescent="0.2">
      <c r="A68" s="213">
        <v>39</v>
      </c>
      <c r="B68" s="220" t="s">
        <v>209</v>
      </c>
      <c r="C68" s="265" t="s">
        <v>210</v>
      </c>
      <c r="D68" s="222" t="s">
        <v>115</v>
      </c>
      <c r="E68" s="228">
        <v>1.625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22">
        <v>3.1E-4</v>
      </c>
      <c r="O68" s="222">
        <f>ROUND(E68*N68,5)</f>
        <v>5.0000000000000001E-4</v>
      </c>
      <c r="P68" s="222">
        <v>0</v>
      </c>
      <c r="Q68" s="222">
        <f>ROUND(E68*P68,5)</f>
        <v>0</v>
      </c>
      <c r="R68" s="222"/>
      <c r="S68" s="222"/>
      <c r="T68" s="223">
        <v>0.40300000000000002</v>
      </c>
      <c r="U68" s="222">
        <f>ROUND(E68*T68,2)</f>
        <v>0.65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116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13">
        <v>40</v>
      </c>
      <c r="B69" s="220" t="s">
        <v>211</v>
      </c>
      <c r="C69" s="265" t="s">
        <v>212</v>
      </c>
      <c r="D69" s="222" t="s">
        <v>115</v>
      </c>
      <c r="E69" s="228">
        <v>0.4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22">
        <v>1.0000000000000001E-5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7.1999999999999995E-2</v>
      </c>
      <c r="U69" s="222">
        <f>ROUND(E69*T69,2)</f>
        <v>0.03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116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2">
      <c r="A70" s="214" t="s">
        <v>111</v>
      </c>
      <c r="B70" s="221" t="s">
        <v>82</v>
      </c>
      <c r="C70" s="267" t="s">
        <v>83</v>
      </c>
      <c r="D70" s="225"/>
      <c r="E70" s="230"/>
      <c r="F70" s="234"/>
      <c r="G70" s="234">
        <f>SUMIF(AE71:AE72,"&lt;&gt;NOR",G71:G72)</f>
        <v>0</v>
      </c>
      <c r="H70" s="234"/>
      <c r="I70" s="234">
        <f>SUM(I71:I72)</f>
        <v>0</v>
      </c>
      <c r="J70" s="234"/>
      <c r="K70" s="234">
        <f>SUM(K71:K72)</f>
        <v>0</v>
      </c>
      <c r="L70" s="234"/>
      <c r="M70" s="234">
        <f>SUM(M71:M72)</f>
        <v>0</v>
      </c>
      <c r="N70" s="225"/>
      <c r="O70" s="225">
        <f>SUM(O71:O72)</f>
        <v>0.14552999999999999</v>
      </c>
      <c r="P70" s="225"/>
      <c r="Q70" s="225">
        <f>SUM(Q71:Q72)</f>
        <v>0</v>
      </c>
      <c r="R70" s="225"/>
      <c r="S70" s="225"/>
      <c r="T70" s="226"/>
      <c r="U70" s="225">
        <f>SUM(U71:U72)</f>
        <v>68.16</v>
      </c>
      <c r="AE70" t="s">
        <v>112</v>
      </c>
    </row>
    <row r="71" spans="1:60" outlineLevel="1" x14ac:dyDescent="0.2">
      <c r="A71" s="213">
        <v>41</v>
      </c>
      <c r="B71" s="220" t="s">
        <v>213</v>
      </c>
      <c r="C71" s="265" t="s">
        <v>214</v>
      </c>
      <c r="D71" s="222" t="s">
        <v>115</v>
      </c>
      <c r="E71" s="228">
        <v>338.7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22">
        <v>1.4999999999999999E-4</v>
      </c>
      <c r="O71" s="222">
        <f>ROUND(E71*N71,5)</f>
        <v>5.0810000000000001E-2</v>
      </c>
      <c r="P71" s="222">
        <v>0</v>
      </c>
      <c r="Q71" s="222">
        <f>ROUND(E71*P71,5)</f>
        <v>0</v>
      </c>
      <c r="R71" s="222"/>
      <c r="S71" s="222"/>
      <c r="T71" s="223">
        <v>3.2480000000000002E-2</v>
      </c>
      <c r="U71" s="222">
        <f>ROUND(E71*T71,2)</f>
        <v>11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116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44">
        <v>42</v>
      </c>
      <c r="B72" s="245" t="s">
        <v>215</v>
      </c>
      <c r="C72" s="269" t="s">
        <v>216</v>
      </c>
      <c r="D72" s="246" t="s">
        <v>115</v>
      </c>
      <c r="E72" s="247">
        <v>338.3</v>
      </c>
      <c r="F72" s="248"/>
      <c r="G72" s="249">
        <f>ROUND(E72*F72,2)</f>
        <v>0</v>
      </c>
      <c r="H72" s="248"/>
      <c r="I72" s="249">
        <f>ROUND(E72*H72,2)</f>
        <v>0</v>
      </c>
      <c r="J72" s="248"/>
      <c r="K72" s="249">
        <f>ROUND(E72*J72,2)</f>
        <v>0</v>
      </c>
      <c r="L72" s="249">
        <v>21</v>
      </c>
      <c r="M72" s="249">
        <f>G72*(1+L72/100)</f>
        <v>0</v>
      </c>
      <c r="N72" s="246">
        <v>2.7999999999999998E-4</v>
      </c>
      <c r="O72" s="246">
        <f>ROUND(E72*N72,5)</f>
        <v>9.4719999999999999E-2</v>
      </c>
      <c r="P72" s="246">
        <v>0</v>
      </c>
      <c r="Q72" s="246">
        <f>ROUND(E72*P72,5)</f>
        <v>0</v>
      </c>
      <c r="R72" s="246"/>
      <c r="S72" s="246"/>
      <c r="T72" s="250">
        <v>0.16897000000000001</v>
      </c>
      <c r="U72" s="246">
        <f>ROUND(E72*T72,2)</f>
        <v>57.16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116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">
      <c r="A73" s="6"/>
      <c r="B73" s="7" t="s">
        <v>217</v>
      </c>
      <c r="C73" s="270" t="s">
        <v>217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C73">
        <v>15</v>
      </c>
      <c r="AD73">
        <v>21</v>
      </c>
    </row>
    <row r="74" spans="1:60" x14ac:dyDescent="0.2">
      <c r="A74" s="251"/>
      <c r="B74" s="252">
        <v>26</v>
      </c>
      <c r="C74" s="271" t="s">
        <v>217</v>
      </c>
      <c r="D74" s="253"/>
      <c r="E74" s="253"/>
      <c r="F74" s="253"/>
      <c r="G74" s="264">
        <f>G8+G15+G23+G26+G36+G42+G44+G47+G58+G67+G70</f>
        <v>0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C74">
        <f>SUMIF(L7:L72,AC73,G7:G72)</f>
        <v>0</v>
      </c>
      <c r="AD74">
        <f>SUMIF(L7:L72,AD73,G7:G72)</f>
        <v>0</v>
      </c>
      <c r="AE74" t="s">
        <v>218</v>
      </c>
    </row>
    <row r="75" spans="1:60" x14ac:dyDescent="0.2">
      <c r="A75" s="6"/>
      <c r="B75" s="7" t="s">
        <v>217</v>
      </c>
      <c r="C75" s="270" t="s">
        <v>217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6"/>
      <c r="B76" s="7" t="s">
        <v>217</v>
      </c>
      <c r="C76" s="270" t="s">
        <v>217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54">
        <v>33</v>
      </c>
      <c r="B77" s="254"/>
      <c r="C77" s="272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5"/>
      <c r="B78" s="256"/>
      <c r="C78" s="273"/>
      <c r="D78" s="256"/>
      <c r="E78" s="256"/>
      <c r="F78" s="256"/>
      <c r="G78" s="25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E78" t="s">
        <v>219</v>
      </c>
    </row>
    <row r="79" spans="1:60" x14ac:dyDescent="0.2">
      <c r="A79" s="258"/>
      <c r="B79" s="259"/>
      <c r="C79" s="274"/>
      <c r="D79" s="259"/>
      <c r="E79" s="259"/>
      <c r="F79" s="259"/>
      <c r="G79" s="260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58"/>
      <c r="B80" s="259"/>
      <c r="C80" s="274"/>
      <c r="D80" s="259"/>
      <c r="E80" s="259"/>
      <c r="F80" s="259"/>
      <c r="G80" s="260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58"/>
      <c r="B81" s="259"/>
      <c r="C81" s="274"/>
      <c r="D81" s="259"/>
      <c r="E81" s="259"/>
      <c r="F81" s="259"/>
      <c r="G81" s="260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61"/>
      <c r="B82" s="262"/>
      <c r="C82" s="275"/>
      <c r="D82" s="262"/>
      <c r="E82" s="262"/>
      <c r="F82" s="262"/>
      <c r="G82" s="263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6"/>
      <c r="B83" s="7" t="s">
        <v>217</v>
      </c>
      <c r="C83" s="270" t="s">
        <v>217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C84" s="276"/>
      <c r="AE84" t="s">
        <v>220</v>
      </c>
    </row>
  </sheetData>
  <mergeCells count="8">
    <mergeCell ref="A77:C77"/>
    <mergeCell ref="A78:G82"/>
    <mergeCell ref="A1:G1"/>
    <mergeCell ref="C2:G2"/>
    <mergeCell ref="C3:G3"/>
    <mergeCell ref="C4:G4"/>
    <mergeCell ref="C46:G46"/>
    <mergeCell ref="C51:G5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2021-02-24T09:02:35Z</dcterms:modified>
</cp:coreProperties>
</file>