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-121 - Náhradní výsad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'2022-121 - Náhradní výsad...'!$C$124:$K$244</definedName>
    <definedName name="_xlnm.Print_Area" localSheetId="1">'2022-121 - Náhradní výsad...'!$C$4:$J$37,'2022-121 - Náhradní výsad...'!$C$50:$J$76,'2022-121 - Náhradní výsad...'!$C$82:$J$108,'2022-121 - Náhradní výsad...'!$C$114:$K$244</definedName>
    <definedName name="_xlnm.Print_Area" localSheetId="2">'Seznam figur'!$C$4:$G$59</definedName>
    <definedName name="_xlnm.Print_Titles" localSheetId="0">'Rekapitulace stavby'!$92:$92</definedName>
    <definedName name="_xlnm.Print_Titles" localSheetId="1">'2022-121 - Náhradní výsad...'!$124:$124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<sst xmlns="http://schemas.openxmlformats.org/spreadsheetml/2006/main" count="1819" uniqueCount="383">
  <si>
    <t>Export Komplet</t>
  </si>
  <si>
    <t/>
  </si>
  <si>
    <t>2.0</t>
  </si>
  <si>
    <t>ZAMOK</t>
  </si>
  <si>
    <t>False</t>
  </si>
  <si>
    <t>{0eebd52c-d8d2-4327-b14d-bb1fb5af2dca}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</si>
  <si>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</si>
  <si>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</si>
  <si>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</si>
  <si>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</si>
  <si>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</si>
  <si>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</si>
  <si>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</si>
  <si>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</si>
  <si>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2022/121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</si>
  <si>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</si>
  <si>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</si>
  <si>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Náhradní výsadby a ochrana dřevin při stavbě ´Parkoviště ZUŠ - Trávník´</t>
  </si>
  <si>
    <t>KSO:</t>
  </si>
  <si>
    <t>CC-CZ:</t>
  </si>
  <si>
    <t>Místo:</t>
  </si>
  <si>
    <t>k.ú. Česká Třebová</t>
  </si>
  <si>
    <t>Datum:</t>
  </si>
  <si>
    <t>8. 3. 2022</t>
  </si>
  <si>
    <t>Zadavatel:</t>
  </si>
  <si>
    <t>IČ:</t>
  </si>
  <si>
    <t>Město Česká Třebová, Staré náměstí 78, 560 02</t>
  </si>
  <si>
    <t>DIČ:</t>
  </si>
  <si>
    <t>Uchazeč:</t>
  </si>
  <si>
    <t>Vyplň údaj</t>
  </si>
  <si>
    <t>Projektant:</t>
  </si>
  <si>
    <t>Atregia, s.r.o., Vážného 99/10, 621 00 Brno</t>
  </si>
  <si>
    <t>True</t>
  </si>
  <si>
    <t>Zpracovatel:</t>
  </si>
  <si>
    <t>Ing. Lenka Požárová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</si>
  <si>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</si>
  <si>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</si>
  <si>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</si>
  <si>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</si>
  <si>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</si>
  <si>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</si>
  <si>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</si>
  <si>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</si>
  <si>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</si>
  <si>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</si>
  <si>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</si>
  <si>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</si>
  <si>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</si>
  <si>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</si>
  <si>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</si>
  <si>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</si>
  <si>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</si>
  <si>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</si>
  <si>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</si>
  <si>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</si>
  <si>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</si>
  <si>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</si>
  <si>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</si>
  <si>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</si>
  <si>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</si>
  <si>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</si>
  <si>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</si>
  <si>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</si>
  <si>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</si>
  <si>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</si>
  <si>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</si>
  <si>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</si>
  <si>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</si>
  <si>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</si>
  <si>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</si>
  <si>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</si>
  <si>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</si>
  <si>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</si>
  <si>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</si>
  <si>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</si>
  <si>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</si>
  <si>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</si>
  <si>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</si>
  <si>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</si>
  <si>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</si>
  <si>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</si>
  <si>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</si>
  <si>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</si>
  <si>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pl_keře_skup</t>
  </si>
  <si>
    <t>plocha navržených keřů ve skupinách</t>
  </si>
  <si>
    <t>m2</t>
  </si>
  <si>
    <t>70</t>
  </si>
  <si>
    <t>3</t>
  </si>
  <si>
    <t>2</t>
  </si>
  <si>
    <t>keře</t>
  </si>
  <si>
    <t>počet keřů celkem</t>
  </si>
  <si>
    <t>ks</t>
  </si>
  <si>
    <t>36</t>
  </si>
  <si>
    <t>KRYCÍ LIST SOUPISU PRACÍ</t>
  </si>
  <si>
    <t>strom</t>
  </si>
  <si>
    <t>navržený strom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</si>
  <si>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</si>
  <si>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</si>
  <si>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</si>
  <si>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</si>
  <si>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</si>
  <si>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</si>
  <si>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</si>
  <si>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N04 - Sadové úpravy</t>
  </si>
  <si>
    <t xml:space="preserve">      N03 - Příprava půdy</t>
  </si>
  <si>
    <t xml:space="preserve">      N05 - Výsadba dřevin</t>
  </si>
  <si>
    <t xml:space="preserve">        N10 - Materiál pro výsadbu</t>
  </si>
  <si>
    <t xml:space="preserve">          N07 - Stromy</t>
  </si>
  <si>
    <t xml:space="preserve">          N08 - Keře</t>
  </si>
  <si>
    <t xml:space="preserve">      998 - Přesun hmot</t>
  </si>
  <si>
    <t xml:space="preserve">    OSTO - Následná péče po dobu 3 let</t>
  </si>
  <si>
    <t xml:space="preserve">      OST5 - Následná péče v 1.roce</t>
  </si>
  <si>
    <t xml:space="preserve">      OST2 - Následná péče v 2.roce</t>
  </si>
  <si>
    <t xml:space="preserve">      OST3 - Následná péče v 3.roce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</si>
  <si>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</si>
  <si>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</si>
  <si>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</si>
  <si>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</si>
  <si>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</si>
  <si>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</si>
  <si>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</si>
  <si>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</si>
  <si>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</si>
  <si>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</si>
  <si>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</si>
  <si>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</si>
  <si>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</si>
  <si>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</si>
  <si>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</si>
  <si>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4</t>
  </si>
  <si>
    <t>ROZPOCET</t>
  </si>
  <si>
    <t>Zemní práce</t>
  </si>
  <si>
    <t>K</t>
  </si>
  <si>
    <t>184818232</t>
  </si>
  <si>
    <t>Ochrana kmene průměru přes 300 do 500 mm bedněním výšky do 2 m</t>
  </si>
  <si>
    <t>kus</t>
  </si>
  <si>
    <t>CS ÚRS 2022 01</t>
  </si>
  <si>
    <t>-636084746</t>
  </si>
  <si>
    <t>184818233</t>
  </si>
  <si>
    <t>Ochrana kmene průměru přes 500 do 700 mm bedněním výšky do 2 m</t>
  </si>
  <si>
    <t>747433650</t>
  </si>
  <si>
    <t>N04</t>
  </si>
  <si>
    <t>Sadové úpravy</t>
  </si>
  <si>
    <t>N03</t>
  </si>
  <si>
    <t>Příprava půdy</t>
  </si>
  <si>
    <t>183403114</t>
  </si>
  <si>
    <t>Obdělání půdy kultivátorováním v rovině a svahu do 1:5</t>
  </si>
  <si>
    <t>1714367466</t>
  </si>
  <si>
    <t>VV</t>
  </si>
  <si>
    <t>184802111</t>
  </si>
  <si>
    <t>Chemické odplevelení před založením kultury nad 20 m2 postřikem na široko v rovině a svahu do 1:5</t>
  </si>
  <si>
    <t>-1133413596</t>
  </si>
  <si>
    <t>pl_keře_skup*2</t>
  </si>
  <si>
    <t>5</t>
  </si>
  <si>
    <t>M</t>
  </si>
  <si>
    <t>25234001</t>
  </si>
  <si>
    <t>herbicid totální systémový neselektivní, bal.1 l (5l/ha)</t>
  </si>
  <si>
    <t>litr</t>
  </si>
  <si>
    <t>8</t>
  </si>
  <si>
    <t>1551591001</t>
  </si>
  <si>
    <t>140*0,0005 'Přepočtené koeficientem množství</t>
  </si>
  <si>
    <t>6</t>
  </si>
  <si>
    <t>183403153</t>
  </si>
  <si>
    <t>Obdělání půdy hrabáním v rovině a svahu do 1:5</t>
  </si>
  <si>
    <t>-1759837370</t>
  </si>
  <si>
    <t>7</t>
  </si>
  <si>
    <t>181351103</t>
  </si>
  <si>
    <t>Rozprostření ornice tl vrstvy do 200 mm pl do 500 m2 v rovině nebo ve svahu do 1:5 strojně</t>
  </si>
  <si>
    <t>-382176011</t>
  </si>
  <si>
    <t>R-1012.1.1</t>
  </si>
  <si>
    <t>Zemina tříděná zahradní vč. dopravy, ztratné 3% v ceně</t>
  </si>
  <si>
    <t>t</t>
  </si>
  <si>
    <t>vlastní položka</t>
  </si>
  <si>
    <t>1060018575</t>
  </si>
  <si>
    <t>"převod na tuny ohumus keře"pl_keře_skup*0,1*2000/1000</t>
  </si>
  <si>
    <t>N05</t>
  </si>
  <si>
    <t>Výsadba dřevin</t>
  </si>
  <si>
    <t>9</t>
  </si>
  <si>
    <t>183111113</t>
  </si>
  <si>
    <t>Hloubení jamek bez výměny půdy zeminy tř 1 až 4 obj přes 0,005 do 0,01 m3 v rovině a svahu do 1:5</t>
  </si>
  <si>
    <t>-1757760947</t>
  </si>
  <si>
    <t>10</t>
  </si>
  <si>
    <t>183101115</t>
  </si>
  <si>
    <t>Hloubení jamek bez výměny půdy zeminy tř 1 až 4 obj přes 0,125 do 0,4 m3 v rovině a svahu do 1:5</t>
  </si>
  <si>
    <t>-1689328372</t>
  </si>
  <si>
    <t>11</t>
  </si>
  <si>
    <t>184102111</t>
  </si>
  <si>
    <t>Výsadba dřeviny s balem D přes 0,1 do 0,2 m do jamky se zalitím v rovině a svahu do 1:5, vč. komparativního řezu</t>
  </si>
  <si>
    <t>-2079583088</t>
  </si>
  <si>
    <t>12</t>
  </si>
  <si>
    <t>184102114</t>
  </si>
  <si>
    <t>Výsadba dřeviny s balem D přes 0,4 do 0,5 m do jamky se zalitím v rovině a svahu do 1:5, vč. komparativního řezu</t>
  </si>
  <si>
    <t>1240292395</t>
  </si>
  <si>
    <t>13</t>
  </si>
  <si>
    <t>R-185802114</t>
  </si>
  <si>
    <t>Aplikace půdního kondicionéru k jednotlivým rostlinám v rovině a svahu do 1:5</t>
  </si>
  <si>
    <t>-2003418477</t>
  </si>
  <si>
    <t>7,5*0,001 'Přepočtené koeficientem množství</t>
  </si>
  <si>
    <t>14</t>
  </si>
  <si>
    <t>251911550-R</t>
  </si>
  <si>
    <t>Půdní kondicionér vícesložkový, vč. dovozu, ztratné 3% v ceně</t>
  </si>
  <si>
    <t>kg</t>
  </si>
  <si>
    <t>1133796535</t>
  </si>
  <si>
    <t>"strom s balem- množství 0,5 kg/ks"0,5*strom</t>
  </si>
  <si>
    <t>"keře skupiny - množství 100g/m2"0,1*pl_keře_skup</t>
  </si>
  <si>
    <t>Součet</t>
  </si>
  <si>
    <t>184215133</t>
  </si>
  <si>
    <t>Ukotvení kmene dřevin třemi kůly D do 0,1 m délky do 3 m</t>
  </si>
  <si>
    <t>-1058751773</t>
  </si>
  <si>
    <t>16</t>
  </si>
  <si>
    <t>184911111.1</t>
  </si>
  <si>
    <t>Uvázání dřeviny ke kůlům</t>
  </si>
  <si>
    <t>2021501260</t>
  </si>
  <si>
    <t>17</t>
  </si>
  <si>
    <t>R-1004-3</t>
  </si>
  <si>
    <t>Kůl dřevěný vyvazovací, rozměry 250/6 cm, s tlak.impregnací</t>
  </si>
  <si>
    <t>609844559</t>
  </si>
  <si>
    <t>"počet stromů*3ks kůlů ke každému"3*strom</t>
  </si>
  <si>
    <t>18</t>
  </si>
  <si>
    <t>R-1005</t>
  </si>
  <si>
    <t>Příčka z půlené frézované kulatiny, rozměr 8/100 cm</t>
  </si>
  <si>
    <t>1727253482</t>
  </si>
  <si>
    <t>"počet stromů*3ks příčky ke každému"3*strom</t>
  </si>
  <si>
    <t>19</t>
  </si>
  <si>
    <t>R-1008</t>
  </si>
  <si>
    <t>Úvazek pro kotvení, bavlněný, šířka 30 mm</t>
  </si>
  <si>
    <t>m</t>
  </si>
  <si>
    <t>-687509015</t>
  </si>
  <si>
    <t>"2m úvazku/1ks stromu"2*strom</t>
  </si>
  <si>
    <t>20</t>
  </si>
  <si>
    <t>184215411</t>
  </si>
  <si>
    <t>Zhotovení závlahové mísy dřevin D do 0,5 m v rovině nebo na svahu do 1:5</t>
  </si>
  <si>
    <t>-61405168</t>
  </si>
  <si>
    <t>184911421</t>
  </si>
  <si>
    <t>Mulčování rostlin kůrou tl. do 0,1 m v rovině a svahu do 1:5</t>
  </si>
  <si>
    <t>1448231131</t>
  </si>
  <si>
    <t>strom+pl_keře_skup</t>
  </si>
  <si>
    <t>22</t>
  </si>
  <si>
    <t>1039110001</t>
  </si>
  <si>
    <t>kůra mulčovací VL - kůrodřevní hmota</t>
  </si>
  <si>
    <t>m3</t>
  </si>
  <si>
    <t>-766880625</t>
  </si>
  <si>
    <t>71*0,1 'Přepočtené koeficientem množství</t>
  </si>
  <si>
    <t>23</t>
  </si>
  <si>
    <t>R-914911511.1</t>
  </si>
  <si>
    <t>Natření kmene proti korní spále speciálním nátěrem</t>
  </si>
  <si>
    <t>152513545</t>
  </si>
  <si>
    <t>24</t>
  </si>
  <si>
    <t>100</t>
  </si>
  <si>
    <t>Ochranný nátěr na kmeny proti korní spále způsobené teplotními vlivy</t>
  </si>
  <si>
    <t>-1398242730</t>
  </si>
  <si>
    <t>25</t>
  </si>
  <si>
    <t>R-184813121.1</t>
  </si>
  <si>
    <t>Ochrana krčku dřevin před ožínáním mechanicky chráničkou v rovině a svahu</t>
  </si>
  <si>
    <t>2057019894</t>
  </si>
  <si>
    <t>26</t>
  </si>
  <si>
    <t>2861022-R</t>
  </si>
  <si>
    <t>Chránička kmene proti poškození krčku, plastová, zelená, vel. 21x36x0,2 cm</t>
  </si>
  <si>
    <t>-1906653954</t>
  </si>
  <si>
    <t>27</t>
  </si>
  <si>
    <t>185804312</t>
  </si>
  <si>
    <t>Zalití rostlin vodou plocha přes 20 m2</t>
  </si>
  <si>
    <t>-1363594980</t>
  </si>
  <si>
    <t>"stromy - převod na m3*počet stromů"(60/1000)*strom</t>
  </si>
  <si>
    <t>"keře skupiny - převod na m3*m2"(10/1000)*pl_keře_skup</t>
  </si>
  <si>
    <t>28</t>
  </si>
  <si>
    <t>185851121</t>
  </si>
  <si>
    <t>Dovoz vody pro zálivku rostlin za vzdálenost do 1000 m</t>
  </si>
  <si>
    <t>-1507877037</t>
  </si>
  <si>
    <t>29</t>
  </si>
  <si>
    <t>185851129</t>
  </si>
  <si>
    <t>Příplatek k dovozu vody pro zálivku rostlin do 1000 m ZKD 1000 m</t>
  </si>
  <si>
    <t>907084402</t>
  </si>
  <si>
    <t>30</t>
  </si>
  <si>
    <t>082113210</t>
  </si>
  <si>
    <t>voda pitná pro ostatní odběratele</t>
  </si>
  <si>
    <t>-950578136</t>
  </si>
  <si>
    <t>N10</t>
  </si>
  <si>
    <t>Materiál pro výsadbu</t>
  </si>
  <si>
    <t>N07</t>
  </si>
  <si>
    <t>Stromy</t>
  </si>
  <si>
    <t>31</t>
  </si>
  <si>
    <t>R_2000498.1.3</t>
  </si>
  <si>
    <t>Prunus avium ´Plena´,  ok 12-14 cm, s balem, ztratné 3% v ceně</t>
  </si>
  <si>
    <t>-56678215</t>
  </si>
  <si>
    <t>N08</t>
  </si>
  <si>
    <t>Keře</t>
  </si>
  <si>
    <t>32</t>
  </si>
  <si>
    <t>R_300047.2</t>
  </si>
  <si>
    <t>Physocarpus opulifolius, vel. 40-60 cm, ko 2,5 l, ztratné 3%v ceně</t>
  </si>
  <si>
    <t>156706913</t>
  </si>
  <si>
    <t>33</t>
  </si>
  <si>
    <t>R_300058.1</t>
  </si>
  <si>
    <t>Ribes alpinum,  vel. 40-60 cm, ko 2,5 l, ztratné 3%v ceně</t>
  </si>
  <si>
    <t>199853212</t>
  </si>
  <si>
    <t>34</t>
  </si>
  <si>
    <t>R_300084</t>
  </si>
  <si>
    <t>Viburnum x pragense, vel. 40-60 cm, ko 2,5 l, ztratné 3%v ceně</t>
  </si>
  <si>
    <t>-957084540</t>
  </si>
  <si>
    <t>998</t>
  </si>
  <si>
    <t>Přesun hmot</t>
  </si>
  <si>
    <t>35</t>
  </si>
  <si>
    <t>998231311</t>
  </si>
  <si>
    <t>Přesun hmot pro sadovnické a krajinářské úpravy vodorovně do 5000 m</t>
  </si>
  <si>
    <t>2057975002</t>
  </si>
  <si>
    <t>998231411</t>
  </si>
  <si>
    <t>Ruční přesun hmot pro sadovnické a krajinářské úpravy do100 m</t>
  </si>
  <si>
    <t>-523758286</t>
  </si>
  <si>
    <t>OSTO</t>
  </si>
  <si>
    <t>Následná péče po dobu 3 let</t>
  </si>
  <si>
    <t>OST5</t>
  </si>
  <si>
    <t>Následná péče v 1.roce</t>
  </si>
  <si>
    <t>37</t>
  </si>
  <si>
    <t>185804213</t>
  </si>
  <si>
    <t>Vypletí záhonu dřevin soliterních s naložením a odvozem odpadu do 20 km v rovině a svahu do 1:5</t>
  </si>
  <si>
    <t>1282282281</t>
  </si>
  <si>
    <t>"strom - počet pletí v letech"strom*2</t>
  </si>
  <si>
    <t>38</t>
  </si>
  <si>
    <t>185804214</t>
  </si>
  <si>
    <t>Vypletí záhonu dřevin ve skupinách s naložením a odvozem odpadu do 20 km v rovině a svahu do 1:5</t>
  </si>
  <si>
    <t>-448731413</t>
  </si>
  <si>
    <t>"keře skupiny - počet pletí v letech"pl_keře_skup*2</t>
  </si>
  <si>
    <t>39</t>
  </si>
  <si>
    <t>-1271203894</t>
  </si>
  <si>
    <t>"stromy - převod na m3*ks"(60/1000)*strom*10</t>
  </si>
  <si>
    <t>"keře skupiny - převod na m3*m2"(10/1000)*pl_keře_skup*10</t>
  </si>
  <si>
    <t>40</t>
  </si>
  <si>
    <t>-589130824</t>
  </si>
  <si>
    <t>41</t>
  </si>
  <si>
    <t>-401547761</t>
  </si>
  <si>
    <t>42</t>
  </si>
  <si>
    <t>-1301243759</t>
  </si>
  <si>
    <t>43</t>
  </si>
  <si>
    <t>R-1009</t>
  </si>
  <si>
    <t>Kontrola kotvení kůlů a úvazků u stromů, včetně opravy</t>
  </si>
  <si>
    <t>374700259</t>
  </si>
  <si>
    <t>strom*2</t>
  </si>
  <si>
    <t>OST2</t>
  </si>
  <si>
    <t>Následná péče v 2.roce</t>
  </si>
  <si>
    <t>44</t>
  </si>
  <si>
    <t>512</t>
  </si>
  <si>
    <t>-1628910312</t>
  </si>
  <si>
    <t>45</t>
  </si>
  <si>
    <t>1460407990</t>
  </si>
  <si>
    <t>46</t>
  </si>
  <si>
    <t>1475740888</t>
  </si>
  <si>
    <t>"stromy - převod na m3*ks"(60/1000)*strom*5</t>
  </si>
  <si>
    <t>"keře skupiny - převod na m3*m2"(10/1000)*pl_keře_skup*5</t>
  </si>
  <si>
    <t>47</t>
  </si>
  <si>
    <t>2105007490</t>
  </si>
  <si>
    <t>48</t>
  </si>
  <si>
    <t>1140557375</t>
  </si>
  <si>
    <t>49</t>
  </si>
  <si>
    <t>-2067025625</t>
  </si>
  <si>
    <t>50</t>
  </si>
  <si>
    <t>1816689145</t>
  </si>
  <si>
    <t>OST3</t>
  </si>
  <si>
    <t>Následná péče v 3.roce</t>
  </si>
  <si>
    <t>51</t>
  </si>
  <si>
    <t>564466816</t>
  </si>
  <si>
    <t>52</t>
  </si>
  <si>
    <t>-1192302253</t>
  </si>
  <si>
    <t>53</t>
  </si>
  <si>
    <t>1683069579</t>
  </si>
  <si>
    <t>54</t>
  </si>
  <si>
    <t>1713979208</t>
  </si>
  <si>
    <t>55</t>
  </si>
  <si>
    <t>1982048252</t>
  </si>
  <si>
    <t>56</t>
  </si>
  <si>
    <t>-120745997</t>
  </si>
  <si>
    <t>57</t>
  </si>
  <si>
    <t>-27992871</t>
  </si>
  <si>
    <t>58</t>
  </si>
  <si>
    <t>184215173</t>
  </si>
  <si>
    <t>Odstranění ukotvení kmene dřevin třemi kůly D do 0,1 m délky do 3 m</t>
  </si>
  <si>
    <t>-145384842</t>
  </si>
  <si>
    <t>59</t>
  </si>
  <si>
    <t>184852322</t>
  </si>
  <si>
    <t>Řez stromu výchovný alejových stromů výšky přes 4 do 6 m</t>
  </si>
  <si>
    <t>-2110636462</t>
  </si>
  <si>
    <t>SEZNAM FIGUR</t>
  </si>
  <si>
    <t>Výměra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</si>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</sst>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/>
    </xf>
    <xf numFmtId="0" fontId="12" fillId="0" borderId="3" xfId="0" applyFont="1" applyBorder="1" applyAlignment="1">
      <alignment/>
    </xf>
    <xf numFmtId="0" fontId="12" fillId="0" borderId="1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15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2022/121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Náhradní výsadby a ochrana dřevin při stavbě ´Parkoviště ZUŠ - Trávník´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k.ú. Česká Třebová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8. 3. 2022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Česká Třebová, Staré náměstí 78, 560 02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Atregia, s.r.o., Vážného 99/10, 621 00 Brno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 Lenka Požárová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'2022-121 - Náhradní výsad...'!J28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'2022-121 - Náhradní výsad...'!P125</f>
        <v>0</v>
      </c>
      <c r="AV95" s="127">
        <f>'2022-121 - Náhradní výsad...'!J31</f>
        <v>0</v>
      </c>
      <c r="AW95" s="127">
        <f>'2022-121 - Náhradní výsad...'!J32</f>
        <v>0</v>
      </c>
      <c r="AX95" s="127">
        <f>'2022-121 - Náhradní výsad...'!J33</f>
        <v>0</v>
      </c>
      <c r="AY95" s="127">
        <f>'2022-121 - Náhradní výsad...'!J34</f>
        <v>0</v>
      </c>
      <c r="AZ95" s="127">
        <f>'2022-121 - Náhradní výsad...'!F31</f>
        <v>0</v>
      </c>
      <c r="BA95" s="127">
        <f>'2022-121 - Náhradní výsad...'!F32</f>
        <v>0</v>
      </c>
      <c r="BB95" s="127">
        <f>'2022-121 - Náhradní výsad...'!F33</f>
        <v>0</v>
      </c>
      <c r="BC95" s="127">
        <f>'2022-121 - Náhradní výsad...'!F34</f>
        <v>0</v>
      </c>
      <c r="BD95" s="129">
        <f>'2022-121 - Náhradní výsad...'!F35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2-121 - Náhradní výsad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  <c r="AZ2" s="131" t="s">
        <v>83</v>
      </c>
      <c r="BA2" s="131" t="s">
        <v>84</v>
      </c>
      <c r="BB2" s="131" t="s">
        <v>85</v>
      </c>
      <c r="BC2" s="131" t="s">
        <v>86</v>
      </c>
      <c r="BD2" s="131" t="s">
        <v>87</v>
      </c>
    </row>
    <row r="3" spans="2:5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88</v>
      </c>
      <c r="AZ3" s="131" t="s">
        <v>89</v>
      </c>
      <c r="BA3" s="131" t="s">
        <v>90</v>
      </c>
      <c r="BB3" s="131" t="s">
        <v>91</v>
      </c>
      <c r="BC3" s="131" t="s">
        <v>92</v>
      </c>
      <c r="BD3" s="131" t="s">
        <v>87</v>
      </c>
    </row>
    <row r="4" spans="2:56" s="1" customFormat="1" ht="24.95" customHeight="1">
      <c r="B4" s="20"/>
      <c r="D4" s="134" t="s">
        <v>93</v>
      </c>
      <c r="L4" s="20"/>
      <c r="M4" s="135" t="s">
        <v>10</v>
      </c>
      <c r="AT4" s="17" t="s">
        <v>4</v>
      </c>
      <c r="AZ4" s="131" t="s">
        <v>94</v>
      </c>
      <c r="BA4" s="131" t="s">
        <v>95</v>
      </c>
      <c r="BB4" s="131" t="s">
        <v>91</v>
      </c>
      <c r="BC4" s="131" t="s">
        <v>81</v>
      </c>
      <c r="BD4" s="131" t="s">
        <v>87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6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7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6" t="s">
        <v>18</v>
      </c>
      <c r="E9" s="38"/>
      <c r="F9" s="138" t="s">
        <v>1</v>
      </c>
      <c r="G9" s="38"/>
      <c r="H9" s="38"/>
      <c r="I9" s="136" t="s">
        <v>19</v>
      </c>
      <c r="J9" s="138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6" t="s">
        <v>20</v>
      </c>
      <c r="E10" s="38"/>
      <c r="F10" s="138" t="s">
        <v>21</v>
      </c>
      <c r="G10" s="38"/>
      <c r="H10" s="38"/>
      <c r="I10" s="136" t="s">
        <v>22</v>
      </c>
      <c r="J10" s="139" t="str">
        <f>'Rekapitulace stavby'!AN8</f>
        <v>8. 3. 2022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24</v>
      </c>
      <c r="E12" s="38"/>
      <c r="F12" s="38"/>
      <c r="G12" s="38"/>
      <c r="H12" s="38"/>
      <c r="I12" s="136" t="s">
        <v>25</v>
      </c>
      <c r="J12" s="138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8" t="s">
        <v>26</v>
      </c>
      <c r="F13" s="38"/>
      <c r="G13" s="38"/>
      <c r="H13" s="38"/>
      <c r="I13" s="136" t="s">
        <v>27</v>
      </c>
      <c r="J13" s="138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6" t="s">
        <v>28</v>
      </c>
      <c r="E15" s="38"/>
      <c r="F15" s="38"/>
      <c r="G15" s="38"/>
      <c r="H15" s="38"/>
      <c r="I15" s="136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8"/>
      <c r="G16" s="138"/>
      <c r="H16" s="138"/>
      <c r="I16" s="136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6" t="s">
        <v>30</v>
      </c>
      <c r="E18" s="38"/>
      <c r="F18" s="38"/>
      <c r="G18" s="38"/>
      <c r="H18" s="38"/>
      <c r="I18" s="136" t="s">
        <v>25</v>
      </c>
      <c r="J18" s="138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8" t="s">
        <v>31</v>
      </c>
      <c r="F19" s="38"/>
      <c r="G19" s="38"/>
      <c r="H19" s="38"/>
      <c r="I19" s="136" t="s">
        <v>27</v>
      </c>
      <c r="J19" s="138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6" t="s">
        <v>33</v>
      </c>
      <c r="E21" s="38"/>
      <c r="F21" s="38"/>
      <c r="G21" s="38"/>
      <c r="H21" s="38"/>
      <c r="I21" s="136" t="s">
        <v>25</v>
      </c>
      <c r="J21" s="138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8" t="s">
        <v>34</v>
      </c>
      <c r="F22" s="38"/>
      <c r="G22" s="38"/>
      <c r="H22" s="38"/>
      <c r="I22" s="136" t="s">
        <v>27</v>
      </c>
      <c r="J22" s="138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6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0"/>
      <c r="J25" s="140"/>
      <c r="K25" s="140"/>
      <c r="L25" s="143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4"/>
      <c r="E27" s="144"/>
      <c r="F27" s="144"/>
      <c r="G27" s="144"/>
      <c r="H27" s="144"/>
      <c r="I27" s="144"/>
      <c r="J27" s="144"/>
      <c r="K27" s="144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5" t="s">
        <v>36</v>
      </c>
      <c r="E28" s="38"/>
      <c r="F28" s="38"/>
      <c r="G28" s="38"/>
      <c r="H28" s="38"/>
      <c r="I28" s="38"/>
      <c r="J28" s="146">
        <f>ROUND(J125,2)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4"/>
      <c r="E29" s="144"/>
      <c r="F29" s="144"/>
      <c r="G29" s="144"/>
      <c r="H29" s="144"/>
      <c r="I29" s="144"/>
      <c r="J29" s="144"/>
      <c r="K29" s="14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7" t="s">
        <v>38</v>
      </c>
      <c r="G30" s="38"/>
      <c r="H30" s="38"/>
      <c r="I30" s="147" t="s">
        <v>37</v>
      </c>
      <c r="J30" s="147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8" t="s">
        <v>40</v>
      </c>
      <c r="E31" s="136" t="s">
        <v>41</v>
      </c>
      <c r="F31" s="149">
        <f>ROUND((SUM(BE125:BE244)),2)</f>
        <v>0</v>
      </c>
      <c r="G31" s="38"/>
      <c r="H31" s="38"/>
      <c r="I31" s="150">
        <v>0.21</v>
      </c>
      <c r="J31" s="149">
        <f>ROUND(((SUM(BE125:BE244))*I31),2)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6" t="s">
        <v>42</v>
      </c>
      <c r="F32" s="149">
        <f>ROUND((SUM(BF125:BF244)),2)</f>
        <v>0</v>
      </c>
      <c r="G32" s="38"/>
      <c r="H32" s="38"/>
      <c r="I32" s="150">
        <v>0.15</v>
      </c>
      <c r="J32" s="149">
        <f>ROUND(((SUM(BF125:BF244))*I32),2)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6" t="s">
        <v>43</v>
      </c>
      <c r="F33" s="149">
        <f>ROUND((SUM(BG125:BG244)),2)</f>
        <v>0</v>
      </c>
      <c r="G33" s="38"/>
      <c r="H33" s="38"/>
      <c r="I33" s="150">
        <v>0.21</v>
      </c>
      <c r="J33" s="149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6" t="s">
        <v>44</v>
      </c>
      <c r="F34" s="149">
        <f>ROUND((SUM(BH125:BH244)),2)</f>
        <v>0</v>
      </c>
      <c r="G34" s="38"/>
      <c r="H34" s="38"/>
      <c r="I34" s="150">
        <v>0.15</v>
      </c>
      <c r="J34" s="149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45</v>
      </c>
      <c r="F35" s="149">
        <f>ROUND((SUM(BI125:BI244)),2)</f>
        <v>0</v>
      </c>
      <c r="G35" s="38"/>
      <c r="H35" s="38"/>
      <c r="I35" s="150">
        <v>0</v>
      </c>
      <c r="J35" s="149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1"/>
      <c r="D37" s="152" t="s">
        <v>46</v>
      </c>
      <c r="E37" s="153"/>
      <c r="F37" s="153"/>
      <c r="G37" s="154" t="s">
        <v>47</v>
      </c>
      <c r="H37" s="155" t="s">
        <v>48</v>
      </c>
      <c r="I37" s="153"/>
      <c r="J37" s="156">
        <f>SUM(J28:J35)</f>
        <v>0</v>
      </c>
      <c r="K37" s="157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8" t="s">
        <v>49</v>
      </c>
      <c r="E50" s="159"/>
      <c r="F50" s="159"/>
      <c r="G50" s="158" t="s">
        <v>50</v>
      </c>
      <c r="H50" s="159"/>
      <c r="I50" s="159"/>
      <c r="J50" s="159"/>
      <c r="K50" s="159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0" t="s">
        <v>51</v>
      </c>
      <c r="E61" s="161"/>
      <c r="F61" s="162" t="s">
        <v>52</v>
      </c>
      <c r="G61" s="160" t="s">
        <v>51</v>
      </c>
      <c r="H61" s="161"/>
      <c r="I61" s="161"/>
      <c r="J61" s="163" t="s">
        <v>52</v>
      </c>
      <c r="K61" s="161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8" t="s">
        <v>53</v>
      </c>
      <c r="E65" s="164"/>
      <c r="F65" s="164"/>
      <c r="G65" s="158" t="s">
        <v>54</v>
      </c>
      <c r="H65" s="164"/>
      <c r="I65" s="164"/>
      <c r="J65" s="164"/>
      <c r="K65" s="164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0" t="s">
        <v>51</v>
      </c>
      <c r="E76" s="161"/>
      <c r="F76" s="162" t="s">
        <v>52</v>
      </c>
      <c r="G76" s="160" t="s">
        <v>51</v>
      </c>
      <c r="H76" s="161"/>
      <c r="I76" s="161"/>
      <c r="J76" s="163" t="s">
        <v>52</v>
      </c>
      <c r="K76" s="161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Náhradní výsadby a ochrana dřevin při stavbě ´Parkoviště ZUŠ - Trávník´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k.ú. Česká Třebová</v>
      </c>
      <c r="G87" s="40"/>
      <c r="H87" s="40"/>
      <c r="I87" s="32" t="s">
        <v>22</v>
      </c>
      <c r="J87" s="79" t="str">
        <f>IF(J10="","",J10)</f>
        <v>8. 3. 2022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40.05" customHeight="1">
      <c r="A89" s="38"/>
      <c r="B89" s="39"/>
      <c r="C89" s="32" t="s">
        <v>24</v>
      </c>
      <c r="D89" s="40"/>
      <c r="E89" s="40"/>
      <c r="F89" s="27" t="str">
        <f>E13</f>
        <v>Město Česká Třebová, Staré náměstí 78, 560 02</v>
      </c>
      <c r="G89" s="40"/>
      <c r="H89" s="40"/>
      <c r="I89" s="32" t="s">
        <v>30</v>
      </c>
      <c r="J89" s="36" t="str">
        <f>E19</f>
        <v>Atregia, s.r.o., Vážného 99/10, 621 00 Brno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Ing. Lenka Požárová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9" t="s">
        <v>97</v>
      </c>
      <c r="D92" s="170"/>
      <c r="E92" s="170"/>
      <c r="F92" s="170"/>
      <c r="G92" s="170"/>
      <c r="H92" s="170"/>
      <c r="I92" s="170"/>
      <c r="J92" s="171" t="s">
        <v>98</v>
      </c>
      <c r="K92" s="17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2" t="s">
        <v>99</v>
      </c>
      <c r="D94" s="40"/>
      <c r="E94" s="40"/>
      <c r="F94" s="40"/>
      <c r="G94" s="40"/>
      <c r="H94" s="40"/>
      <c r="I94" s="40"/>
      <c r="J94" s="110">
        <f>J125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100</v>
      </c>
    </row>
    <row r="95" spans="1:31" s="9" customFormat="1" ht="24.95" customHeight="1">
      <c r="A95" s="9"/>
      <c r="B95" s="173"/>
      <c r="C95" s="174"/>
      <c r="D95" s="175" t="s">
        <v>101</v>
      </c>
      <c r="E95" s="176"/>
      <c r="F95" s="176"/>
      <c r="G95" s="176"/>
      <c r="H95" s="176"/>
      <c r="I95" s="176"/>
      <c r="J95" s="177">
        <f>J126</f>
        <v>0</v>
      </c>
      <c r="K95" s="174"/>
      <c r="L95" s="17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9"/>
      <c r="C96" s="180"/>
      <c r="D96" s="181" t="s">
        <v>102</v>
      </c>
      <c r="E96" s="182"/>
      <c r="F96" s="182"/>
      <c r="G96" s="182"/>
      <c r="H96" s="182"/>
      <c r="I96" s="182"/>
      <c r="J96" s="183">
        <f>J127</f>
        <v>0</v>
      </c>
      <c r="K96" s="180"/>
      <c r="L96" s="18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9"/>
      <c r="C97" s="180"/>
      <c r="D97" s="181" t="s">
        <v>103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4.85" customHeight="1">
      <c r="A98" s="10"/>
      <c r="B98" s="179"/>
      <c r="C98" s="180"/>
      <c r="D98" s="181" t="s">
        <v>104</v>
      </c>
      <c r="E98" s="182"/>
      <c r="F98" s="182"/>
      <c r="G98" s="182"/>
      <c r="H98" s="182"/>
      <c r="I98" s="182"/>
      <c r="J98" s="183">
        <f>J131</f>
        <v>0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79"/>
      <c r="C99" s="180"/>
      <c r="D99" s="181" t="s">
        <v>105</v>
      </c>
      <c r="E99" s="182"/>
      <c r="F99" s="182"/>
      <c r="G99" s="182"/>
      <c r="H99" s="182"/>
      <c r="I99" s="182"/>
      <c r="J99" s="183">
        <f>J144</f>
        <v>0</v>
      </c>
      <c r="K99" s="180"/>
      <c r="L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21.8" customHeight="1">
      <c r="A100" s="10"/>
      <c r="B100" s="179"/>
      <c r="C100" s="180"/>
      <c r="D100" s="181" t="s">
        <v>106</v>
      </c>
      <c r="E100" s="182"/>
      <c r="F100" s="182"/>
      <c r="G100" s="182"/>
      <c r="H100" s="182"/>
      <c r="I100" s="182"/>
      <c r="J100" s="183">
        <f>J188</f>
        <v>0</v>
      </c>
      <c r="K100" s="180"/>
      <c r="L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21.8" customHeight="1">
      <c r="A101" s="10"/>
      <c r="B101" s="179"/>
      <c r="C101" s="180"/>
      <c r="D101" s="181" t="s">
        <v>107</v>
      </c>
      <c r="E101" s="182"/>
      <c r="F101" s="182"/>
      <c r="G101" s="182"/>
      <c r="H101" s="182"/>
      <c r="I101" s="182"/>
      <c r="J101" s="183">
        <f>J189</f>
        <v>0</v>
      </c>
      <c r="K101" s="180"/>
      <c r="L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21.8" customHeight="1">
      <c r="A102" s="10"/>
      <c r="B102" s="179"/>
      <c r="C102" s="180"/>
      <c r="D102" s="181" t="s">
        <v>108</v>
      </c>
      <c r="E102" s="182"/>
      <c r="F102" s="182"/>
      <c r="G102" s="182"/>
      <c r="H102" s="182"/>
      <c r="I102" s="182"/>
      <c r="J102" s="183">
        <f>J191</f>
        <v>0</v>
      </c>
      <c r="K102" s="180"/>
      <c r="L102" s="18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79"/>
      <c r="C103" s="180"/>
      <c r="D103" s="181" t="s">
        <v>109</v>
      </c>
      <c r="E103" s="182"/>
      <c r="F103" s="182"/>
      <c r="G103" s="182"/>
      <c r="H103" s="182"/>
      <c r="I103" s="182"/>
      <c r="J103" s="183">
        <f>J195</f>
        <v>0</v>
      </c>
      <c r="K103" s="180"/>
      <c r="L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9"/>
      <c r="C104" s="180"/>
      <c r="D104" s="181" t="s">
        <v>110</v>
      </c>
      <c r="E104" s="182"/>
      <c r="F104" s="182"/>
      <c r="G104" s="182"/>
      <c r="H104" s="182"/>
      <c r="I104" s="182"/>
      <c r="J104" s="183">
        <f>J198</f>
        <v>0</v>
      </c>
      <c r="K104" s="180"/>
      <c r="L104" s="18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79"/>
      <c r="C105" s="180"/>
      <c r="D105" s="181" t="s">
        <v>111</v>
      </c>
      <c r="E105" s="182"/>
      <c r="F105" s="182"/>
      <c r="G105" s="182"/>
      <c r="H105" s="182"/>
      <c r="I105" s="182"/>
      <c r="J105" s="183">
        <f>J199</f>
        <v>0</v>
      </c>
      <c r="K105" s="180"/>
      <c r="L105" s="18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79"/>
      <c r="C106" s="180"/>
      <c r="D106" s="181" t="s">
        <v>112</v>
      </c>
      <c r="E106" s="182"/>
      <c r="F106" s="182"/>
      <c r="G106" s="182"/>
      <c r="H106" s="182"/>
      <c r="I106" s="182"/>
      <c r="J106" s="183">
        <f>J213</f>
        <v>0</v>
      </c>
      <c r="K106" s="180"/>
      <c r="L106" s="18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>
      <c r="A107" s="10"/>
      <c r="B107" s="179"/>
      <c r="C107" s="180"/>
      <c r="D107" s="181" t="s">
        <v>113</v>
      </c>
      <c r="E107" s="182"/>
      <c r="F107" s="182"/>
      <c r="G107" s="182"/>
      <c r="H107" s="182"/>
      <c r="I107" s="182"/>
      <c r="J107" s="183">
        <f>J227</f>
        <v>0</v>
      </c>
      <c r="K107" s="180"/>
      <c r="L107" s="18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114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E7</f>
        <v>Náhradní výsadby a ochrana dřevin při stavbě ´Parkoviště ZUŠ - Trávník´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F10</f>
        <v>k.ú. Česká Třebová</v>
      </c>
      <c r="G119" s="40"/>
      <c r="H119" s="40"/>
      <c r="I119" s="32" t="s">
        <v>22</v>
      </c>
      <c r="J119" s="79" t="str">
        <f>IF(J10="","",J10)</f>
        <v>8. 3. 2022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40.05" customHeight="1">
      <c r="A121" s="38"/>
      <c r="B121" s="39"/>
      <c r="C121" s="32" t="s">
        <v>24</v>
      </c>
      <c r="D121" s="40"/>
      <c r="E121" s="40"/>
      <c r="F121" s="27" t="str">
        <f>E13</f>
        <v>Město Česká Třebová, Staré náměstí 78, 560 02</v>
      </c>
      <c r="G121" s="40"/>
      <c r="H121" s="40"/>
      <c r="I121" s="32" t="s">
        <v>30</v>
      </c>
      <c r="J121" s="36" t="str">
        <f>E19</f>
        <v>Atregia, s.r.o., Vážného 99/10, 621 00 Brno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28</v>
      </c>
      <c r="D122" s="40"/>
      <c r="E122" s="40"/>
      <c r="F122" s="27" t="str">
        <f>IF(E16="","",E16)</f>
        <v>Vyplň údaj</v>
      </c>
      <c r="G122" s="40"/>
      <c r="H122" s="40"/>
      <c r="I122" s="32" t="s">
        <v>33</v>
      </c>
      <c r="J122" s="36" t="str">
        <f>E22</f>
        <v>Ing. Lenka Požárová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85"/>
      <c r="B124" s="186"/>
      <c r="C124" s="187" t="s">
        <v>115</v>
      </c>
      <c r="D124" s="188" t="s">
        <v>61</v>
      </c>
      <c r="E124" s="188" t="s">
        <v>57</v>
      </c>
      <c r="F124" s="188" t="s">
        <v>58</v>
      </c>
      <c r="G124" s="188" t="s">
        <v>116</v>
      </c>
      <c r="H124" s="188" t="s">
        <v>117</v>
      </c>
      <c r="I124" s="188" t="s">
        <v>118</v>
      </c>
      <c r="J124" s="188" t="s">
        <v>98</v>
      </c>
      <c r="K124" s="189" t="s">
        <v>119</v>
      </c>
      <c r="L124" s="190"/>
      <c r="M124" s="100" t="s">
        <v>1</v>
      </c>
      <c r="N124" s="101" t="s">
        <v>40</v>
      </c>
      <c r="O124" s="101" t="s">
        <v>120</v>
      </c>
      <c r="P124" s="101" t="s">
        <v>121</v>
      </c>
      <c r="Q124" s="101" t="s">
        <v>122</v>
      </c>
      <c r="R124" s="101" t="s">
        <v>123</v>
      </c>
      <c r="S124" s="101" t="s">
        <v>124</v>
      </c>
      <c r="T124" s="102" t="s">
        <v>125</v>
      </c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</row>
    <row r="125" spans="1:63" s="2" customFormat="1" ht="22.8" customHeight="1">
      <c r="A125" s="38"/>
      <c r="B125" s="39"/>
      <c r="C125" s="107" t="s">
        <v>126</v>
      </c>
      <c r="D125" s="40"/>
      <c r="E125" s="40"/>
      <c r="F125" s="40"/>
      <c r="G125" s="40"/>
      <c r="H125" s="40"/>
      <c r="I125" s="40"/>
      <c r="J125" s="191">
        <f>BK125</f>
        <v>0</v>
      </c>
      <c r="K125" s="40"/>
      <c r="L125" s="44"/>
      <c r="M125" s="103"/>
      <c r="N125" s="192"/>
      <c r="O125" s="104"/>
      <c r="P125" s="193">
        <f>P126</f>
        <v>0</v>
      </c>
      <c r="Q125" s="104"/>
      <c r="R125" s="193">
        <f>R126</f>
        <v>1.66786</v>
      </c>
      <c r="S125" s="104"/>
      <c r="T125" s="194">
        <f>T126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75</v>
      </c>
      <c r="AU125" s="17" t="s">
        <v>100</v>
      </c>
      <c r="BK125" s="195">
        <f>BK126</f>
        <v>0</v>
      </c>
    </row>
    <row r="126" spans="1:63" s="12" customFormat="1" ht="25.9" customHeight="1">
      <c r="A126" s="12"/>
      <c r="B126" s="196"/>
      <c r="C126" s="197"/>
      <c r="D126" s="198" t="s">
        <v>75</v>
      </c>
      <c r="E126" s="199" t="s">
        <v>127</v>
      </c>
      <c r="F126" s="199" t="s">
        <v>128</v>
      </c>
      <c r="G126" s="197"/>
      <c r="H126" s="197"/>
      <c r="I126" s="200"/>
      <c r="J126" s="201">
        <f>BK126</f>
        <v>0</v>
      </c>
      <c r="K126" s="197"/>
      <c r="L126" s="202"/>
      <c r="M126" s="203"/>
      <c r="N126" s="204"/>
      <c r="O126" s="204"/>
      <c r="P126" s="205">
        <f>P127+P130+P198</f>
        <v>0</v>
      </c>
      <c r="Q126" s="204"/>
      <c r="R126" s="205">
        <f>R127+R130+R198</f>
        <v>1.66786</v>
      </c>
      <c r="S126" s="204"/>
      <c r="T126" s="206">
        <f>T127+T130+T198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7" t="s">
        <v>129</v>
      </c>
      <c r="AT126" s="208" t="s">
        <v>75</v>
      </c>
      <c r="AU126" s="208" t="s">
        <v>76</v>
      </c>
      <c r="AY126" s="207" t="s">
        <v>130</v>
      </c>
      <c r="BK126" s="209">
        <f>BK127+BK130+BK198</f>
        <v>0</v>
      </c>
    </row>
    <row r="127" spans="1:63" s="12" customFormat="1" ht="22.8" customHeight="1">
      <c r="A127" s="12"/>
      <c r="B127" s="196"/>
      <c r="C127" s="197"/>
      <c r="D127" s="198" t="s">
        <v>75</v>
      </c>
      <c r="E127" s="210" t="s">
        <v>81</v>
      </c>
      <c r="F127" s="210" t="s">
        <v>131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SUM(P128:P129)</f>
        <v>0</v>
      </c>
      <c r="Q127" s="204"/>
      <c r="R127" s="205">
        <f>SUM(R128:R129)</f>
        <v>0.07259</v>
      </c>
      <c r="S127" s="204"/>
      <c r="T127" s="206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81</v>
      </c>
      <c r="AT127" s="208" t="s">
        <v>75</v>
      </c>
      <c r="AU127" s="208" t="s">
        <v>81</v>
      </c>
      <c r="AY127" s="207" t="s">
        <v>130</v>
      </c>
      <c r="BK127" s="209">
        <f>SUM(BK128:BK129)</f>
        <v>0</v>
      </c>
    </row>
    <row r="128" spans="1:65" s="2" customFormat="1" ht="16.5" customHeight="1">
      <c r="A128" s="38"/>
      <c r="B128" s="39"/>
      <c r="C128" s="212" t="s">
        <v>81</v>
      </c>
      <c r="D128" s="212" t="s">
        <v>132</v>
      </c>
      <c r="E128" s="213" t="s">
        <v>133</v>
      </c>
      <c r="F128" s="214" t="s">
        <v>134</v>
      </c>
      <c r="G128" s="215" t="s">
        <v>135</v>
      </c>
      <c r="H128" s="216">
        <v>2</v>
      </c>
      <c r="I128" s="217"/>
      <c r="J128" s="218">
        <f>ROUND(I128*H128,2)</f>
        <v>0</v>
      </c>
      <c r="K128" s="214" t="s">
        <v>136</v>
      </c>
      <c r="L128" s="44"/>
      <c r="M128" s="219" t="s">
        <v>1</v>
      </c>
      <c r="N128" s="220" t="s">
        <v>41</v>
      </c>
      <c r="O128" s="91"/>
      <c r="P128" s="221">
        <f>O128*H128</f>
        <v>0</v>
      </c>
      <c r="Q128" s="221">
        <v>0.02135</v>
      </c>
      <c r="R128" s="221">
        <f>Q128*H128</f>
        <v>0.0427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129</v>
      </c>
      <c r="AT128" s="223" t="s">
        <v>132</v>
      </c>
      <c r="AU128" s="223" t="s">
        <v>88</v>
      </c>
      <c r="AY128" s="17" t="s">
        <v>130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129</v>
      </c>
      <c r="BM128" s="223" t="s">
        <v>137</v>
      </c>
    </row>
    <row r="129" spans="1:65" s="2" customFormat="1" ht="16.5" customHeight="1">
      <c r="A129" s="38"/>
      <c r="B129" s="39"/>
      <c r="C129" s="212" t="s">
        <v>88</v>
      </c>
      <c r="D129" s="212" t="s">
        <v>132</v>
      </c>
      <c r="E129" s="213" t="s">
        <v>138</v>
      </c>
      <c r="F129" s="214" t="s">
        <v>139</v>
      </c>
      <c r="G129" s="215" t="s">
        <v>135</v>
      </c>
      <c r="H129" s="216">
        <v>1</v>
      </c>
      <c r="I129" s="217"/>
      <c r="J129" s="218">
        <f>ROUND(I129*H129,2)</f>
        <v>0</v>
      </c>
      <c r="K129" s="214" t="s">
        <v>136</v>
      </c>
      <c r="L129" s="44"/>
      <c r="M129" s="219" t="s">
        <v>1</v>
      </c>
      <c r="N129" s="220" t="s">
        <v>41</v>
      </c>
      <c r="O129" s="91"/>
      <c r="P129" s="221">
        <f>O129*H129</f>
        <v>0</v>
      </c>
      <c r="Q129" s="221">
        <v>0.02989</v>
      </c>
      <c r="R129" s="221">
        <f>Q129*H129</f>
        <v>0.02989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129</v>
      </c>
      <c r="AT129" s="223" t="s">
        <v>132</v>
      </c>
      <c r="AU129" s="223" t="s">
        <v>88</v>
      </c>
      <c r="AY129" s="17" t="s">
        <v>130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129</v>
      </c>
      <c r="BM129" s="223" t="s">
        <v>140</v>
      </c>
    </row>
    <row r="130" spans="1:63" s="12" customFormat="1" ht="22.8" customHeight="1">
      <c r="A130" s="12"/>
      <c r="B130" s="196"/>
      <c r="C130" s="197"/>
      <c r="D130" s="198" t="s">
        <v>75</v>
      </c>
      <c r="E130" s="210" t="s">
        <v>141</v>
      </c>
      <c r="F130" s="210" t="s">
        <v>142</v>
      </c>
      <c r="G130" s="197"/>
      <c r="H130" s="197"/>
      <c r="I130" s="200"/>
      <c r="J130" s="211">
        <f>BK130</f>
        <v>0</v>
      </c>
      <c r="K130" s="197"/>
      <c r="L130" s="202"/>
      <c r="M130" s="203"/>
      <c r="N130" s="204"/>
      <c r="O130" s="204"/>
      <c r="P130" s="205">
        <f>P131+P144+P195</f>
        <v>0</v>
      </c>
      <c r="Q130" s="204"/>
      <c r="R130" s="205">
        <f>R131+R144+R195</f>
        <v>1.59527</v>
      </c>
      <c r="S130" s="204"/>
      <c r="T130" s="206">
        <f>T131+T144+T195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7" t="s">
        <v>129</v>
      </c>
      <c r="AT130" s="208" t="s">
        <v>75</v>
      </c>
      <c r="AU130" s="208" t="s">
        <v>81</v>
      </c>
      <c r="AY130" s="207" t="s">
        <v>130</v>
      </c>
      <c r="BK130" s="209">
        <f>BK131+BK144+BK195</f>
        <v>0</v>
      </c>
    </row>
    <row r="131" spans="1:63" s="12" customFormat="1" ht="20.85" customHeight="1">
      <c r="A131" s="12"/>
      <c r="B131" s="196"/>
      <c r="C131" s="197"/>
      <c r="D131" s="198" t="s">
        <v>75</v>
      </c>
      <c r="E131" s="210" t="s">
        <v>143</v>
      </c>
      <c r="F131" s="210" t="s">
        <v>144</v>
      </c>
      <c r="G131" s="197"/>
      <c r="H131" s="197"/>
      <c r="I131" s="200"/>
      <c r="J131" s="211">
        <f>BK131</f>
        <v>0</v>
      </c>
      <c r="K131" s="197"/>
      <c r="L131" s="202"/>
      <c r="M131" s="203"/>
      <c r="N131" s="204"/>
      <c r="O131" s="204"/>
      <c r="P131" s="205">
        <f>SUM(P132:P143)</f>
        <v>0</v>
      </c>
      <c r="Q131" s="204"/>
      <c r="R131" s="205">
        <f>SUM(R132:R143)</f>
        <v>7.000000000000001E-05</v>
      </c>
      <c r="S131" s="204"/>
      <c r="T131" s="206">
        <f>SUM(T132:T143)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7" t="s">
        <v>129</v>
      </c>
      <c r="AT131" s="208" t="s">
        <v>75</v>
      </c>
      <c r="AU131" s="208" t="s">
        <v>88</v>
      </c>
      <c r="AY131" s="207" t="s">
        <v>130</v>
      </c>
      <c r="BK131" s="209">
        <f>SUM(BK132:BK143)</f>
        <v>0</v>
      </c>
    </row>
    <row r="132" spans="1:65" s="2" customFormat="1" ht="16.5" customHeight="1">
      <c r="A132" s="38"/>
      <c r="B132" s="39"/>
      <c r="C132" s="212" t="s">
        <v>87</v>
      </c>
      <c r="D132" s="212" t="s">
        <v>132</v>
      </c>
      <c r="E132" s="213" t="s">
        <v>145</v>
      </c>
      <c r="F132" s="214" t="s">
        <v>146</v>
      </c>
      <c r="G132" s="215" t="s">
        <v>85</v>
      </c>
      <c r="H132" s="216">
        <v>70</v>
      </c>
      <c r="I132" s="217"/>
      <c r="J132" s="218">
        <f>ROUND(I132*H132,2)</f>
        <v>0</v>
      </c>
      <c r="K132" s="214" t="s">
        <v>136</v>
      </c>
      <c r="L132" s="44"/>
      <c r="M132" s="219" t="s">
        <v>1</v>
      </c>
      <c r="N132" s="220" t="s">
        <v>41</v>
      </c>
      <c r="O132" s="91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129</v>
      </c>
      <c r="AT132" s="223" t="s">
        <v>132</v>
      </c>
      <c r="AU132" s="223" t="s">
        <v>87</v>
      </c>
      <c r="AY132" s="17" t="s">
        <v>130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129</v>
      </c>
      <c r="BM132" s="223" t="s">
        <v>147</v>
      </c>
    </row>
    <row r="133" spans="1:51" s="13" customFormat="1" ht="12">
      <c r="A133" s="13"/>
      <c r="B133" s="225"/>
      <c r="C133" s="226"/>
      <c r="D133" s="227" t="s">
        <v>148</v>
      </c>
      <c r="E133" s="228" t="s">
        <v>1</v>
      </c>
      <c r="F133" s="229" t="s">
        <v>83</v>
      </c>
      <c r="G133" s="226"/>
      <c r="H133" s="230">
        <v>70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148</v>
      </c>
      <c r="AU133" s="236" t="s">
        <v>87</v>
      </c>
      <c r="AV133" s="13" t="s">
        <v>88</v>
      </c>
      <c r="AW133" s="13" t="s">
        <v>32</v>
      </c>
      <c r="AX133" s="13" t="s">
        <v>81</v>
      </c>
      <c r="AY133" s="236" t="s">
        <v>130</v>
      </c>
    </row>
    <row r="134" spans="1:65" s="2" customFormat="1" ht="21.75" customHeight="1">
      <c r="A134" s="38"/>
      <c r="B134" s="39"/>
      <c r="C134" s="212" t="s">
        <v>129</v>
      </c>
      <c r="D134" s="212" t="s">
        <v>132</v>
      </c>
      <c r="E134" s="213" t="s">
        <v>149</v>
      </c>
      <c r="F134" s="214" t="s">
        <v>150</v>
      </c>
      <c r="G134" s="215" t="s">
        <v>85</v>
      </c>
      <c r="H134" s="216">
        <v>140</v>
      </c>
      <c r="I134" s="217"/>
      <c r="J134" s="218">
        <f>ROUND(I134*H134,2)</f>
        <v>0</v>
      </c>
      <c r="K134" s="214" t="s">
        <v>136</v>
      </c>
      <c r="L134" s="44"/>
      <c r="M134" s="219" t="s">
        <v>1</v>
      </c>
      <c r="N134" s="220" t="s">
        <v>41</v>
      </c>
      <c r="O134" s="91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129</v>
      </c>
      <c r="AT134" s="223" t="s">
        <v>132</v>
      </c>
      <c r="AU134" s="223" t="s">
        <v>87</v>
      </c>
      <c r="AY134" s="17" t="s">
        <v>130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129</v>
      </c>
      <c r="BM134" s="223" t="s">
        <v>151</v>
      </c>
    </row>
    <row r="135" spans="1:51" s="13" customFormat="1" ht="12">
      <c r="A135" s="13"/>
      <c r="B135" s="225"/>
      <c r="C135" s="226"/>
      <c r="D135" s="227" t="s">
        <v>148</v>
      </c>
      <c r="E135" s="228" t="s">
        <v>1</v>
      </c>
      <c r="F135" s="229" t="s">
        <v>152</v>
      </c>
      <c r="G135" s="226"/>
      <c r="H135" s="230">
        <v>140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148</v>
      </c>
      <c r="AU135" s="236" t="s">
        <v>87</v>
      </c>
      <c r="AV135" s="13" t="s">
        <v>88</v>
      </c>
      <c r="AW135" s="13" t="s">
        <v>32</v>
      </c>
      <c r="AX135" s="13" t="s">
        <v>81</v>
      </c>
      <c r="AY135" s="236" t="s">
        <v>130</v>
      </c>
    </row>
    <row r="136" spans="1:65" s="2" customFormat="1" ht="16.5" customHeight="1">
      <c r="A136" s="38"/>
      <c r="B136" s="39"/>
      <c r="C136" s="237" t="s">
        <v>153</v>
      </c>
      <c r="D136" s="237" t="s">
        <v>154</v>
      </c>
      <c r="E136" s="238" t="s">
        <v>155</v>
      </c>
      <c r="F136" s="239" t="s">
        <v>156</v>
      </c>
      <c r="G136" s="240" t="s">
        <v>157</v>
      </c>
      <c r="H136" s="241">
        <v>0.07</v>
      </c>
      <c r="I136" s="242"/>
      <c r="J136" s="243">
        <f>ROUND(I136*H136,2)</f>
        <v>0</v>
      </c>
      <c r="K136" s="239" t="s">
        <v>136</v>
      </c>
      <c r="L136" s="244"/>
      <c r="M136" s="245" t="s">
        <v>1</v>
      </c>
      <c r="N136" s="246" t="s">
        <v>41</v>
      </c>
      <c r="O136" s="91"/>
      <c r="P136" s="221">
        <f>O136*H136</f>
        <v>0</v>
      </c>
      <c r="Q136" s="221">
        <v>0.001</v>
      </c>
      <c r="R136" s="221">
        <f>Q136*H136</f>
        <v>7.000000000000001E-05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158</v>
      </c>
      <c r="AT136" s="223" t="s">
        <v>154</v>
      </c>
      <c r="AU136" s="223" t="s">
        <v>87</v>
      </c>
      <c r="AY136" s="17" t="s">
        <v>130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129</v>
      </c>
      <c r="BM136" s="223" t="s">
        <v>159</v>
      </c>
    </row>
    <row r="137" spans="1:51" s="13" customFormat="1" ht="12">
      <c r="A137" s="13"/>
      <c r="B137" s="225"/>
      <c r="C137" s="226"/>
      <c r="D137" s="227" t="s">
        <v>148</v>
      </c>
      <c r="E137" s="226"/>
      <c r="F137" s="229" t="s">
        <v>160</v>
      </c>
      <c r="G137" s="226"/>
      <c r="H137" s="230">
        <v>0.07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148</v>
      </c>
      <c r="AU137" s="236" t="s">
        <v>87</v>
      </c>
      <c r="AV137" s="13" t="s">
        <v>88</v>
      </c>
      <c r="AW137" s="13" t="s">
        <v>4</v>
      </c>
      <c r="AX137" s="13" t="s">
        <v>81</v>
      </c>
      <c r="AY137" s="236" t="s">
        <v>130</v>
      </c>
    </row>
    <row r="138" spans="1:65" s="2" customFormat="1" ht="16.5" customHeight="1">
      <c r="A138" s="38"/>
      <c r="B138" s="39"/>
      <c r="C138" s="212" t="s">
        <v>161</v>
      </c>
      <c r="D138" s="212" t="s">
        <v>132</v>
      </c>
      <c r="E138" s="213" t="s">
        <v>162</v>
      </c>
      <c r="F138" s="214" t="s">
        <v>163</v>
      </c>
      <c r="G138" s="215" t="s">
        <v>85</v>
      </c>
      <c r="H138" s="216">
        <v>70</v>
      </c>
      <c r="I138" s="217"/>
      <c r="J138" s="218">
        <f>ROUND(I138*H138,2)</f>
        <v>0</v>
      </c>
      <c r="K138" s="214" t="s">
        <v>136</v>
      </c>
      <c r="L138" s="44"/>
      <c r="M138" s="219" t="s">
        <v>1</v>
      </c>
      <c r="N138" s="220" t="s">
        <v>41</v>
      </c>
      <c r="O138" s="91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129</v>
      </c>
      <c r="AT138" s="223" t="s">
        <v>132</v>
      </c>
      <c r="AU138" s="223" t="s">
        <v>87</v>
      </c>
      <c r="AY138" s="17" t="s">
        <v>130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129</v>
      </c>
      <c r="BM138" s="223" t="s">
        <v>164</v>
      </c>
    </row>
    <row r="139" spans="1:51" s="13" customFormat="1" ht="12">
      <c r="A139" s="13"/>
      <c r="B139" s="225"/>
      <c r="C139" s="226"/>
      <c r="D139" s="227" t="s">
        <v>148</v>
      </c>
      <c r="E139" s="228" t="s">
        <v>1</v>
      </c>
      <c r="F139" s="229" t="s">
        <v>83</v>
      </c>
      <c r="G139" s="226"/>
      <c r="H139" s="230">
        <v>70</v>
      </c>
      <c r="I139" s="231"/>
      <c r="J139" s="226"/>
      <c r="K139" s="226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148</v>
      </c>
      <c r="AU139" s="236" t="s">
        <v>87</v>
      </c>
      <c r="AV139" s="13" t="s">
        <v>88</v>
      </c>
      <c r="AW139" s="13" t="s">
        <v>32</v>
      </c>
      <c r="AX139" s="13" t="s">
        <v>81</v>
      </c>
      <c r="AY139" s="236" t="s">
        <v>130</v>
      </c>
    </row>
    <row r="140" spans="1:65" s="2" customFormat="1" ht="16.5" customHeight="1">
      <c r="A140" s="38"/>
      <c r="B140" s="39"/>
      <c r="C140" s="212" t="s">
        <v>165</v>
      </c>
      <c r="D140" s="212" t="s">
        <v>132</v>
      </c>
      <c r="E140" s="213" t="s">
        <v>166</v>
      </c>
      <c r="F140" s="214" t="s">
        <v>167</v>
      </c>
      <c r="G140" s="215" t="s">
        <v>85</v>
      </c>
      <c r="H140" s="216">
        <v>70</v>
      </c>
      <c r="I140" s="217"/>
      <c r="J140" s="218">
        <f>ROUND(I140*H140,2)</f>
        <v>0</v>
      </c>
      <c r="K140" s="214" t="s">
        <v>136</v>
      </c>
      <c r="L140" s="44"/>
      <c r="M140" s="219" t="s">
        <v>1</v>
      </c>
      <c r="N140" s="220" t="s">
        <v>41</v>
      </c>
      <c r="O140" s="91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129</v>
      </c>
      <c r="AT140" s="223" t="s">
        <v>132</v>
      </c>
      <c r="AU140" s="223" t="s">
        <v>87</v>
      </c>
      <c r="AY140" s="17" t="s">
        <v>130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129</v>
      </c>
      <c r="BM140" s="223" t="s">
        <v>168</v>
      </c>
    </row>
    <row r="141" spans="1:51" s="13" customFormat="1" ht="12">
      <c r="A141" s="13"/>
      <c r="B141" s="225"/>
      <c r="C141" s="226"/>
      <c r="D141" s="227" t="s">
        <v>148</v>
      </c>
      <c r="E141" s="228" t="s">
        <v>1</v>
      </c>
      <c r="F141" s="229" t="s">
        <v>83</v>
      </c>
      <c r="G141" s="226"/>
      <c r="H141" s="230">
        <v>70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148</v>
      </c>
      <c r="AU141" s="236" t="s">
        <v>87</v>
      </c>
      <c r="AV141" s="13" t="s">
        <v>88</v>
      </c>
      <c r="AW141" s="13" t="s">
        <v>32</v>
      </c>
      <c r="AX141" s="13" t="s">
        <v>81</v>
      </c>
      <c r="AY141" s="236" t="s">
        <v>130</v>
      </c>
    </row>
    <row r="142" spans="1:65" s="2" customFormat="1" ht="16.5" customHeight="1">
      <c r="A142" s="38"/>
      <c r="B142" s="39"/>
      <c r="C142" s="237" t="s">
        <v>158</v>
      </c>
      <c r="D142" s="237" t="s">
        <v>154</v>
      </c>
      <c r="E142" s="238" t="s">
        <v>169</v>
      </c>
      <c r="F142" s="239" t="s">
        <v>170</v>
      </c>
      <c r="G142" s="240" t="s">
        <v>171</v>
      </c>
      <c r="H142" s="241">
        <v>14</v>
      </c>
      <c r="I142" s="242"/>
      <c r="J142" s="243">
        <f>ROUND(I142*H142,2)</f>
        <v>0</v>
      </c>
      <c r="K142" s="239" t="s">
        <v>172</v>
      </c>
      <c r="L142" s="244"/>
      <c r="M142" s="245" t="s">
        <v>1</v>
      </c>
      <c r="N142" s="246" t="s">
        <v>41</v>
      </c>
      <c r="O142" s="91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158</v>
      </c>
      <c r="AT142" s="223" t="s">
        <v>154</v>
      </c>
      <c r="AU142" s="223" t="s">
        <v>87</v>
      </c>
      <c r="AY142" s="17" t="s">
        <v>130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129</v>
      </c>
      <c r="BM142" s="223" t="s">
        <v>173</v>
      </c>
    </row>
    <row r="143" spans="1:51" s="13" customFormat="1" ht="12">
      <c r="A143" s="13"/>
      <c r="B143" s="225"/>
      <c r="C143" s="226"/>
      <c r="D143" s="227" t="s">
        <v>148</v>
      </c>
      <c r="E143" s="228" t="s">
        <v>1</v>
      </c>
      <c r="F143" s="229" t="s">
        <v>174</v>
      </c>
      <c r="G143" s="226"/>
      <c r="H143" s="230">
        <v>14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148</v>
      </c>
      <c r="AU143" s="236" t="s">
        <v>87</v>
      </c>
      <c r="AV143" s="13" t="s">
        <v>88</v>
      </c>
      <c r="AW143" s="13" t="s">
        <v>32</v>
      </c>
      <c r="AX143" s="13" t="s">
        <v>81</v>
      </c>
      <c r="AY143" s="236" t="s">
        <v>130</v>
      </c>
    </row>
    <row r="144" spans="1:63" s="12" customFormat="1" ht="20.85" customHeight="1">
      <c r="A144" s="12"/>
      <c r="B144" s="196"/>
      <c r="C144" s="197"/>
      <c r="D144" s="198" t="s">
        <v>75</v>
      </c>
      <c r="E144" s="210" t="s">
        <v>175</v>
      </c>
      <c r="F144" s="210" t="s">
        <v>176</v>
      </c>
      <c r="G144" s="197"/>
      <c r="H144" s="197"/>
      <c r="I144" s="200"/>
      <c r="J144" s="211">
        <f>BK144</f>
        <v>0</v>
      </c>
      <c r="K144" s="197"/>
      <c r="L144" s="202"/>
      <c r="M144" s="203"/>
      <c r="N144" s="204"/>
      <c r="O144" s="204"/>
      <c r="P144" s="205">
        <f>P145+SUM(P146:P188)</f>
        <v>0</v>
      </c>
      <c r="Q144" s="204"/>
      <c r="R144" s="205">
        <f>R145+SUM(R146:R188)</f>
        <v>1.5952</v>
      </c>
      <c r="S144" s="204"/>
      <c r="T144" s="206">
        <f>T145+SUM(T146:T188)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7" t="s">
        <v>129</v>
      </c>
      <c r="AT144" s="208" t="s">
        <v>75</v>
      </c>
      <c r="AU144" s="208" t="s">
        <v>88</v>
      </c>
      <c r="AY144" s="207" t="s">
        <v>130</v>
      </c>
      <c r="BK144" s="209">
        <f>BK145+SUM(BK146:BK188)</f>
        <v>0</v>
      </c>
    </row>
    <row r="145" spans="1:65" s="2" customFormat="1" ht="21.75" customHeight="1">
      <c r="A145" s="38"/>
      <c r="B145" s="39"/>
      <c r="C145" s="212" t="s">
        <v>177</v>
      </c>
      <c r="D145" s="212" t="s">
        <v>132</v>
      </c>
      <c r="E145" s="213" t="s">
        <v>178</v>
      </c>
      <c r="F145" s="214" t="s">
        <v>179</v>
      </c>
      <c r="G145" s="215" t="s">
        <v>135</v>
      </c>
      <c r="H145" s="216">
        <v>36</v>
      </c>
      <c r="I145" s="217"/>
      <c r="J145" s="218">
        <f>ROUND(I145*H145,2)</f>
        <v>0</v>
      </c>
      <c r="K145" s="214" t="s">
        <v>136</v>
      </c>
      <c r="L145" s="44"/>
      <c r="M145" s="219" t="s">
        <v>1</v>
      </c>
      <c r="N145" s="220" t="s">
        <v>41</v>
      </c>
      <c r="O145" s="91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129</v>
      </c>
      <c r="AT145" s="223" t="s">
        <v>132</v>
      </c>
      <c r="AU145" s="223" t="s">
        <v>87</v>
      </c>
      <c r="AY145" s="17" t="s">
        <v>130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129</v>
      </c>
      <c r="BM145" s="223" t="s">
        <v>180</v>
      </c>
    </row>
    <row r="146" spans="1:51" s="13" customFormat="1" ht="12">
      <c r="A146" s="13"/>
      <c r="B146" s="225"/>
      <c r="C146" s="226"/>
      <c r="D146" s="227" t="s">
        <v>148</v>
      </c>
      <c r="E146" s="228" t="s">
        <v>1</v>
      </c>
      <c r="F146" s="229" t="s">
        <v>89</v>
      </c>
      <c r="G146" s="226"/>
      <c r="H146" s="230">
        <v>36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148</v>
      </c>
      <c r="AU146" s="236" t="s">
        <v>87</v>
      </c>
      <c r="AV146" s="13" t="s">
        <v>88</v>
      </c>
      <c r="AW146" s="13" t="s">
        <v>32</v>
      </c>
      <c r="AX146" s="13" t="s">
        <v>81</v>
      </c>
      <c r="AY146" s="236" t="s">
        <v>130</v>
      </c>
    </row>
    <row r="147" spans="1:65" s="2" customFormat="1" ht="21.75" customHeight="1">
      <c r="A147" s="38"/>
      <c r="B147" s="39"/>
      <c r="C147" s="212" t="s">
        <v>181</v>
      </c>
      <c r="D147" s="212" t="s">
        <v>132</v>
      </c>
      <c r="E147" s="213" t="s">
        <v>182</v>
      </c>
      <c r="F147" s="214" t="s">
        <v>183</v>
      </c>
      <c r="G147" s="215" t="s">
        <v>135</v>
      </c>
      <c r="H147" s="216">
        <v>1</v>
      </c>
      <c r="I147" s="217"/>
      <c r="J147" s="218">
        <f>ROUND(I147*H147,2)</f>
        <v>0</v>
      </c>
      <c r="K147" s="214" t="s">
        <v>136</v>
      </c>
      <c r="L147" s="44"/>
      <c r="M147" s="219" t="s">
        <v>1</v>
      </c>
      <c r="N147" s="220" t="s">
        <v>41</v>
      </c>
      <c r="O147" s="91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129</v>
      </c>
      <c r="AT147" s="223" t="s">
        <v>132</v>
      </c>
      <c r="AU147" s="223" t="s">
        <v>87</v>
      </c>
      <c r="AY147" s="17" t="s">
        <v>130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129</v>
      </c>
      <c r="BM147" s="223" t="s">
        <v>184</v>
      </c>
    </row>
    <row r="148" spans="1:51" s="13" customFormat="1" ht="12">
      <c r="A148" s="13"/>
      <c r="B148" s="225"/>
      <c r="C148" s="226"/>
      <c r="D148" s="227" t="s">
        <v>148</v>
      </c>
      <c r="E148" s="228" t="s">
        <v>1</v>
      </c>
      <c r="F148" s="229" t="s">
        <v>94</v>
      </c>
      <c r="G148" s="226"/>
      <c r="H148" s="230">
        <v>1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148</v>
      </c>
      <c r="AU148" s="236" t="s">
        <v>87</v>
      </c>
      <c r="AV148" s="13" t="s">
        <v>88</v>
      </c>
      <c r="AW148" s="13" t="s">
        <v>32</v>
      </c>
      <c r="AX148" s="13" t="s">
        <v>81</v>
      </c>
      <c r="AY148" s="236" t="s">
        <v>130</v>
      </c>
    </row>
    <row r="149" spans="1:65" s="2" customFormat="1" ht="24.15" customHeight="1">
      <c r="A149" s="38"/>
      <c r="B149" s="39"/>
      <c r="C149" s="212" t="s">
        <v>185</v>
      </c>
      <c r="D149" s="212" t="s">
        <v>132</v>
      </c>
      <c r="E149" s="213" t="s">
        <v>186</v>
      </c>
      <c r="F149" s="214" t="s">
        <v>187</v>
      </c>
      <c r="G149" s="215" t="s">
        <v>135</v>
      </c>
      <c r="H149" s="216">
        <v>36</v>
      </c>
      <c r="I149" s="217"/>
      <c r="J149" s="218">
        <f>ROUND(I149*H149,2)</f>
        <v>0</v>
      </c>
      <c r="K149" s="214" t="s">
        <v>136</v>
      </c>
      <c r="L149" s="44"/>
      <c r="M149" s="219" t="s">
        <v>1</v>
      </c>
      <c r="N149" s="220" t="s">
        <v>41</v>
      </c>
      <c r="O149" s="91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129</v>
      </c>
      <c r="AT149" s="223" t="s">
        <v>132</v>
      </c>
      <c r="AU149" s="223" t="s">
        <v>87</v>
      </c>
      <c r="AY149" s="17" t="s">
        <v>130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129</v>
      </c>
      <c r="BM149" s="223" t="s">
        <v>188</v>
      </c>
    </row>
    <row r="150" spans="1:51" s="13" customFormat="1" ht="12">
      <c r="A150" s="13"/>
      <c r="B150" s="225"/>
      <c r="C150" s="226"/>
      <c r="D150" s="227" t="s">
        <v>148</v>
      </c>
      <c r="E150" s="228" t="s">
        <v>1</v>
      </c>
      <c r="F150" s="229" t="s">
        <v>89</v>
      </c>
      <c r="G150" s="226"/>
      <c r="H150" s="230">
        <v>36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148</v>
      </c>
      <c r="AU150" s="236" t="s">
        <v>87</v>
      </c>
      <c r="AV150" s="13" t="s">
        <v>88</v>
      </c>
      <c r="AW150" s="13" t="s">
        <v>32</v>
      </c>
      <c r="AX150" s="13" t="s">
        <v>81</v>
      </c>
      <c r="AY150" s="236" t="s">
        <v>130</v>
      </c>
    </row>
    <row r="151" spans="1:65" s="2" customFormat="1" ht="24.15" customHeight="1">
      <c r="A151" s="38"/>
      <c r="B151" s="39"/>
      <c r="C151" s="212" t="s">
        <v>189</v>
      </c>
      <c r="D151" s="212" t="s">
        <v>132</v>
      </c>
      <c r="E151" s="213" t="s">
        <v>190</v>
      </c>
      <c r="F151" s="214" t="s">
        <v>191</v>
      </c>
      <c r="G151" s="215" t="s">
        <v>135</v>
      </c>
      <c r="H151" s="216">
        <v>1</v>
      </c>
      <c r="I151" s="217"/>
      <c r="J151" s="218">
        <f>ROUND(I151*H151,2)</f>
        <v>0</v>
      </c>
      <c r="K151" s="214" t="s">
        <v>136</v>
      </c>
      <c r="L151" s="44"/>
      <c r="M151" s="219" t="s">
        <v>1</v>
      </c>
      <c r="N151" s="220" t="s">
        <v>41</v>
      </c>
      <c r="O151" s="91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129</v>
      </c>
      <c r="AT151" s="223" t="s">
        <v>132</v>
      </c>
      <c r="AU151" s="223" t="s">
        <v>87</v>
      </c>
      <c r="AY151" s="17" t="s">
        <v>130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129</v>
      </c>
      <c r="BM151" s="223" t="s">
        <v>192</v>
      </c>
    </row>
    <row r="152" spans="1:51" s="13" customFormat="1" ht="12">
      <c r="A152" s="13"/>
      <c r="B152" s="225"/>
      <c r="C152" s="226"/>
      <c r="D152" s="227" t="s">
        <v>148</v>
      </c>
      <c r="E152" s="228" t="s">
        <v>1</v>
      </c>
      <c r="F152" s="229" t="s">
        <v>94</v>
      </c>
      <c r="G152" s="226"/>
      <c r="H152" s="230">
        <v>1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148</v>
      </c>
      <c r="AU152" s="236" t="s">
        <v>87</v>
      </c>
      <c r="AV152" s="13" t="s">
        <v>88</v>
      </c>
      <c r="AW152" s="13" t="s">
        <v>32</v>
      </c>
      <c r="AX152" s="13" t="s">
        <v>81</v>
      </c>
      <c r="AY152" s="236" t="s">
        <v>130</v>
      </c>
    </row>
    <row r="153" spans="1:65" s="2" customFormat="1" ht="16.5" customHeight="1">
      <c r="A153" s="38"/>
      <c r="B153" s="39"/>
      <c r="C153" s="212" t="s">
        <v>193</v>
      </c>
      <c r="D153" s="212" t="s">
        <v>132</v>
      </c>
      <c r="E153" s="213" t="s">
        <v>194</v>
      </c>
      <c r="F153" s="214" t="s">
        <v>195</v>
      </c>
      <c r="G153" s="215" t="s">
        <v>171</v>
      </c>
      <c r="H153" s="216">
        <v>0.008</v>
      </c>
      <c r="I153" s="217"/>
      <c r="J153" s="218">
        <f>ROUND(I153*H153,2)</f>
        <v>0</v>
      </c>
      <c r="K153" s="214" t="s">
        <v>172</v>
      </c>
      <c r="L153" s="44"/>
      <c r="M153" s="219" t="s">
        <v>1</v>
      </c>
      <c r="N153" s="220" t="s">
        <v>41</v>
      </c>
      <c r="O153" s="91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129</v>
      </c>
      <c r="AT153" s="223" t="s">
        <v>132</v>
      </c>
      <c r="AU153" s="223" t="s">
        <v>87</v>
      </c>
      <c r="AY153" s="17" t="s">
        <v>130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129</v>
      </c>
      <c r="BM153" s="223" t="s">
        <v>196</v>
      </c>
    </row>
    <row r="154" spans="1:51" s="13" customFormat="1" ht="12">
      <c r="A154" s="13"/>
      <c r="B154" s="225"/>
      <c r="C154" s="226"/>
      <c r="D154" s="227" t="s">
        <v>148</v>
      </c>
      <c r="E154" s="226"/>
      <c r="F154" s="229" t="s">
        <v>197</v>
      </c>
      <c r="G154" s="226"/>
      <c r="H154" s="230">
        <v>0.008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148</v>
      </c>
      <c r="AU154" s="236" t="s">
        <v>87</v>
      </c>
      <c r="AV154" s="13" t="s">
        <v>88</v>
      </c>
      <c r="AW154" s="13" t="s">
        <v>4</v>
      </c>
      <c r="AX154" s="13" t="s">
        <v>81</v>
      </c>
      <c r="AY154" s="236" t="s">
        <v>130</v>
      </c>
    </row>
    <row r="155" spans="1:65" s="2" customFormat="1" ht="16.5" customHeight="1">
      <c r="A155" s="38"/>
      <c r="B155" s="39"/>
      <c r="C155" s="237" t="s">
        <v>198</v>
      </c>
      <c r="D155" s="237" t="s">
        <v>154</v>
      </c>
      <c r="E155" s="238" t="s">
        <v>199</v>
      </c>
      <c r="F155" s="239" t="s">
        <v>200</v>
      </c>
      <c r="G155" s="240" t="s">
        <v>201</v>
      </c>
      <c r="H155" s="241">
        <v>7.5</v>
      </c>
      <c r="I155" s="242"/>
      <c r="J155" s="243">
        <f>ROUND(I155*H155,2)</f>
        <v>0</v>
      </c>
      <c r="K155" s="239" t="s">
        <v>172</v>
      </c>
      <c r="L155" s="244"/>
      <c r="M155" s="245" t="s">
        <v>1</v>
      </c>
      <c r="N155" s="246" t="s">
        <v>41</v>
      </c>
      <c r="O155" s="91"/>
      <c r="P155" s="221">
        <f>O155*H155</f>
        <v>0</v>
      </c>
      <c r="Q155" s="221">
        <v>0.001</v>
      </c>
      <c r="R155" s="221">
        <f>Q155*H155</f>
        <v>0.0075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158</v>
      </c>
      <c r="AT155" s="223" t="s">
        <v>154</v>
      </c>
      <c r="AU155" s="223" t="s">
        <v>87</v>
      </c>
      <c r="AY155" s="17" t="s">
        <v>130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129</v>
      </c>
      <c r="BM155" s="223" t="s">
        <v>202</v>
      </c>
    </row>
    <row r="156" spans="1:51" s="13" customFormat="1" ht="12">
      <c r="A156" s="13"/>
      <c r="B156" s="225"/>
      <c r="C156" s="226"/>
      <c r="D156" s="227" t="s">
        <v>148</v>
      </c>
      <c r="E156" s="228" t="s">
        <v>1</v>
      </c>
      <c r="F156" s="229" t="s">
        <v>203</v>
      </c>
      <c r="G156" s="226"/>
      <c r="H156" s="230">
        <v>0.5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148</v>
      </c>
      <c r="AU156" s="236" t="s">
        <v>87</v>
      </c>
      <c r="AV156" s="13" t="s">
        <v>88</v>
      </c>
      <c r="AW156" s="13" t="s">
        <v>32</v>
      </c>
      <c r="AX156" s="13" t="s">
        <v>76</v>
      </c>
      <c r="AY156" s="236" t="s">
        <v>130</v>
      </c>
    </row>
    <row r="157" spans="1:51" s="13" customFormat="1" ht="12">
      <c r="A157" s="13"/>
      <c r="B157" s="225"/>
      <c r="C157" s="226"/>
      <c r="D157" s="227" t="s">
        <v>148</v>
      </c>
      <c r="E157" s="228" t="s">
        <v>1</v>
      </c>
      <c r="F157" s="229" t="s">
        <v>204</v>
      </c>
      <c r="G157" s="226"/>
      <c r="H157" s="230">
        <v>7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148</v>
      </c>
      <c r="AU157" s="236" t="s">
        <v>87</v>
      </c>
      <c r="AV157" s="13" t="s">
        <v>88</v>
      </c>
      <c r="AW157" s="13" t="s">
        <v>32</v>
      </c>
      <c r="AX157" s="13" t="s">
        <v>76</v>
      </c>
      <c r="AY157" s="236" t="s">
        <v>130</v>
      </c>
    </row>
    <row r="158" spans="1:51" s="14" customFormat="1" ht="12">
      <c r="A158" s="14"/>
      <c r="B158" s="247"/>
      <c r="C158" s="248"/>
      <c r="D158" s="227" t="s">
        <v>148</v>
      </c>
      <c r="E158" s="249" t="s">
        <v>1</v>
      </c>
      <c r="F158" s="250" t="s">
        <v>205</v>
      </c>
      <c r="G158" s="248"/>
      <c r="H158" s="251">
        <v>7.5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7" t="s">
        <v>148</v>
      </c>
      <c r="AU158" s="257" t="s">
        <v>87</v>
      </c>
      <c r="AV158" s="14" t="s">
        <v>129</v>
      </c>
      <c r="AW158" s="14" t="s">
        <v>32</v>
      </c>
      <c r="AX158" s="14" t="s">
        <v>81</v>
      </c>
      <c r="AY158" s="257" t="s">
        <v>130</v>
      </c>
    </row>
    <row r="159" spans="1:65" s="2" customFormat="1" ht="16.5" customHeight="1">
      <c r="A159" s="38"/>
      <c r="B159" s="39"/>
      <c r="C159" s="212" t="s">
        <v>8</v>
      </c>
      <c r="D159" s="212" t="s">
        <v>132</v>
      </c>
      <c r="E159" s="213" t="s">
        <v>206</v>
      </c>
      <c r="F159" s="214" t="s">
        <v>207</v>
      </c>
      <c r="G159" s="215" t="s">
        <v>135</v>
      </c>
      <c r="H159" s="216">
        <v>1</v>
      </c>
      <c r="I159" s="217"/>
      <c r="J159" s="218">
        <f>ROUND(I159*H159,2)</f>
        <v>0</v>
      </c>
      <c r="K159" s="214" t="s">
        <v>136</v>
      </c>
      <c r="L159" s="44"/>
      <c r="M159" s="219" t="s">
        <v>1</v>
      </c>
      <c r="N159" s="220" t="s">
        <v>41</v>
      </c>
      <c r="O159" s="91"/>
      <c r="P159" s="221">
        <f>O159*H159</f>
        <v>0</v>
      </c>
      <c r="Q159" s="221">
        <v>6E-05</v>
      </c>
      <c r="R159" s="221">
        <f>Q159*H159</f>
        <v>6E-05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129</v>
      </c>
      <c r="AT159" s="223" t="s">
        <v>132</v>
      </c>
      <c r="AU159" s="223" t="s">
        <v>87</v>
      </c>
      <c r="AY159" s="17" t="s">
        <v>130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129</v>
      </c>
      <c r="BM159" s="223" t="s">
        <v>208</v>
      </c>
    </row>
    <row r="160" spans="1:51" s="13" customFormat="1" ht="12">
      <c r="A160" s="13"/>
      <c r="B160" s="225"/>
      <c r="C160" s="226"/>
      <c r="D160" s="227" t="s">
        <v>148</v>
      </c>
      <c r="E160" s="228" t="s">
        <v>1</v>
      </c>
      <c r="F160" s="229" t="s">
        <v>94</v>
      </c>
      <c r="G160" s="226"/>
      <c r="H160" s="230">
        <v>1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148</v>
      </c>
      <c r="AU160" s="236" t="s">
        <v>87</v>
      </c>
      <c r="AV160" s="13" t="s">
        <v>88</v>
      </c>
      <c r="AW160" s="13" t="s">
        <v>32</v>
      </c>
      <c r="AX160" s="13" t="s">
        <v>81</v>
      </c>
      <c r="AY160" s="236" t="s">
        <v>130</v>
      </c>
    </row>
    <row r="161" spans="1:65" s="2" customFormat="1" ht="16.5" customHeight="1">
      <c r="A161" s="38"/>
      <c r="B161" s="39"/>
      <c r="C161" s="212" t="s">
        <v>209</v>
      </c>
      <c r="D161" s="212" t="s">
        <v>132</v>
      </c>
      <c r="E161" s="213" t="s">
        <v>210</v>
      </c>
      <c r="F161" s="214" t="s">
        <v>211</v>
      </c>
      <c r="G161" s="215" t="s">
        <v>135</v>
      </c>
      <c r="H161" s="216">
        <v>1</v>
      </c>
      <c r="I161" s="217"/>
      <c r="J161" s="218">
        <f>ROUND(I161*H161,2)</f>
        <v>0</v>
      </c>
      <c r="K161" s="214" t="s">
        <v>172</v>
      </c>
      <c r="L161" s="44"/>
      <c r="M161" s="219" t="s">
        <v>1</v>
      </c>
      <c r="N161" s="220" t="s">
        <v>41</v>
      </c>
      <c r="O161" s="91"/>
      <c r="P161" s="221">
        <f>O161*H161</f>
        <v>0</v>
      </c>
      <c r="Q161" s="221">
        <v>1E-05</v>
      </c>
      <c r="R161" s="221">
        <f>Q161*H161</f>
        <v>1E-05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129</v>
      </c>
      <c r="AT161" s="223" t="s">
        <v>132</v>
      </c>
      <c r="AU161" s="223" t="s">
        <v>87</v>
      </c>
      <c r="AY161" s="17" t="s">
        <v>130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129</v>
      </c>
      <c r="BM161" s="223" t="s">
        <v>212</v>
      </c>
    </row>
    <row r="162" spans="1:51" s="13" customFormat="1" ht="12">
      <c r="A162" s="13"/>
      <c r="B162" s="225"/>
      <c r="C162" s="226"/>
      <c r="D162" s="227" t="s">
        <v>148</v>
      </c>
      <c r="E162" s="228" t="s">
        <v>1</v>
      </c>
      <c r="F162" s="229" t="s">
        <v>94</v>
      </c>
      <c r="G162" s="226"/>
      <c r="H162" s="230">
        <v>1</v>
      </c>
      <c r="I162" s="231"/>
      <c r="J162" s="226"/>
      <c r="K162" s="226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148</v>
      </c>
      <c r="AU162" s="236" t="s">
        <v>87</v>
      </c>
      <c r="AV162" s="13" t="s">
        <v>88</v>
      </c>
      <c r="AW162" s="13" t="s">
        <v>32</v>
      </c>
      <c r="AX162" s="13" t="s">
        <v>81</v>
      </c>
      <c r="AY162" s="236" t="s">
        <v>130</v>
      </c>
    </row>
    <row r="163" spans="1:65" s="2" customFormat="1" ht="16.5" customHeight="1">
      <c r="A163" s="38"/>
      <c r="B163" s="39"/>
      <c r="C163" s="237" t="s">
        <v>213</v>
      </c>
      <c r="D163" s="237" t="s">
        <v>154</v>
      </c>
      <c r="E163" s="238" t="s">
        <v>214</v>
      </c>
      <c r="F163" s="239" t="s">
        <v>215</v>
      </c>
      <c r="G163" s="240" t="s">
        <v>135</v>
      </c>
      <c r="H163" s="241">
        <v>3</v>
      </c>
      <c r="I163" s="242"/>
      <c r="J163" s="243">
        <f>ROUND(I163*H163,2)</f>
        <v>0</v>
      </c>
      <c r="K163" s="239" t="s">
        <v>172</v>
      </c>
      <c r="L163" s="244"/>
      <c r="M163" s="245" t="s">
        <v>1</v>
      </c>
      <c r="N163" s="246" t="s">
        <v>41</v>
      </c>
      <c r="O163" s="91"/>
      <c r="P163" s="221">
        <f>O163*H163</f>
        <v>0</v>
      </c>
      <c r="Q163" s="221">
        <v>0.00591</v>
      </c>
      <c r="R163" s="221">
        <f>Q163*H163</f>
        <v>0.017730000000000003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88</v>
      </c>
      <c r="AT163" s="223" t="s">
        <v>154</v>
      </c>
      <c r="AU163" s="223" t="s">
        <v>87</v>
      </c>
      <c r="AY163" s="17" t="s">
        <v>130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81</v>
      </c>
      <c r="BM163" s="223" t="s">
        <v>216</v>
      </c>
    </row>
    <row r="164" spans="1:51" s="13" customFormat="1" ht="12">
      <c r="A164" s="13"/>
      <c r="B164" s="225"/>
      <c r="C164" s="226"/>
      <c r="D164" s="227" t="s">
        <v>148</v>
      </c>
      <c r="E164" s="228" t="s">
        <v>1</v>
      </c>
      <c r="F164" s="229" t="s">
        <v>217</v>
      </c>
      <c r="G164" s="226"/>
      <c r="H164" s="230">
        <v>3</v>
      </c>
      <c r="I164" s="231"/>
      <c r="J164" s="226"/>
      <c r="K164" s="226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148</v>
      </c>
      <c r="AU164" s="236" t="s">
        <v>87</v>
      </c>
      <c r="AV164" s="13" t="s">
        <v>88</v>
      </c>
      <c r="AW164" s="13" t="s">
        <v>32</v>
      </c>
      <c r="AX164" s="13" t="s">
        <v>81</v>
      </c>
      <c r="AY164" s="236" t="s">
        <v>130</v>
      </c>
    </row>
    <row r="165" spans="1:65" s="2" customFormat="1" ht="16.5" customHeight="1">
      <c r="A165" s="38"/>
      <c r="B165" s="39"/>
      <c r="C165" s="237" t="s">
        <v>218</v>
      </c>
      <c r="D165" s="237" t="s">
        <v>154</v>
      </c>
      <c r="E165" s="238" t="s">
        <v>219</v>
      </c>
      <c r="F165" s="239" t="s">
        <v>220</v>
      </c>
      <c r="G165" s="240" t="s">
        <v>135</v>
      </c>
      <c r="H165" s="241">
        <v>3</v>
      </c>
      <c r="I165" s="242"/>
      <c r="J165" s="243">
        <f>ROUND(I165*H165,2)</f>
        <v>0</v>
      </c>
      <c r="K165" s="239" t="s">
        <v>172</v>
      </c>
      <c r="L165" s="244"/>
      <c r="M165" s="245" t="s">
        <v>1</v>
      </c>
      <c r="N165" s="246" t="s">
        <v>41</v>
      </c>
      <c r="O165" s="91"/>
      <c r="P165" s="221">
        <f>O165*H165</f>
        <v>0</v>
      </c>
      <c r="Q165" s="221">
        <v>0.0003</v>
      </c>
      <c r="R165" s="221">
        <f>Q165*H165</f>
        <v>0.0009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88</v>
      </c>
      <c r="AT165" s="223" t="s">
        <v>154</v>
      </c>
      <c r="AU165" s="223" t="s">
        <v>87</v>
      </c>
      <c r="AY165" s="17" t="s">
        <v>130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81</v>
      </c>
      <c r="BM165" s="223" t="s">
        <v>221</v>
      </c>
    </row>
    <row r="166" spans="1:51" s="13" customFormat="1" ht="12">
      <c r="A166" s="13"/>
      <c r="B166" s="225"/>
      <c r="C166" s="226"/>
      <c r="D166" s="227" t="s">
        <v>148</v>
      </c>
      <c r="E166" s="228" t="s">
        <v>1</v>
      </c>
      <c r="F166" s="229" t="s">
        <v>222</v>
      </c>
      <c r="G166" s="226"/>
      <c r="H166" s="230">
        <v>3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148</v>
      </c>
      <c r="AU166" s="236" t="s">
        <v>87</v>
      </c>
      <c r="AV166" s="13" t="s">
        <v>88</v>
      </c>
      <c r="AW166" s="13" t="s">
        <v>32</v>
      </c>
      <c r="AX166" s="13" t="s">
        <v>81</v>
      </c>
      <c r="AY166" s="236" t="s">
        <v>130</v>
      </c>
    </row>
    <row r="167" spans="1:65" s="2" customFormat="1" ht="16.5" customHeight="1">
      <c r="A167" s="38"/>
      <c r="B167" s="39"/>
      <c r="C167" s="237" t="s">
        <v>223</v>
      </c>
      <c r="D167" s="237" t="s">
        <v>154</v>
      </c>
      <c r="E167" s="238" t="s">
        <v>224</v>
      </c>
      <c r="F167" s="239" t="s">
        <v>225</v>
      </c>
      <c r="G167" s="240" t="s">
        <v>226</v>
      </c>
      <c r="H167" s="241">
        <v>2</v>
      </c>
      <c r="I167" s="242"/>
      <c r="J167" s="243">
        <f>ROUND(I167*H167,2)</f>
        <v>0</v>
      </c>
      <c r="K167" s="239" t="s">
        <v>172</v>
      </c>
      <c r="L167" s="244"/>
      <c r="M167" s="245" t="s">
        <v>1</v>
      </c>
      <c r="N167" s="246" t="s">
        <v>41</v>
      </c>
      <c r="O167" s="91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88</v>
      </c>
      <c r="AT167" s="223" t="s">
        <v>154</v>
      </c>
      <c r="AU167" s="223" t="s">
        <v>87</v>
      </c>
      <c r="AY167" s="17" t="s">
        <v>130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81</v>
      </c>
      <c r="BM167" s="223" t="s">
        <v>227</v>
      </c>
    </row>
    <row r="168" spans="1:51" s="13" customFormat="1" ht="12">
      <c r="A168" s="13"/>
      <c r="B168" s="225"/>
      <c r="C168" s="226"/>
      <c r="D168" s="227" t="s">
        <v>148</v>
      </c>
      <c r="E168" s="228" t="s">
        <v>1</v>
      </c>
      <c r="F168" s="229" t="s">
        <v>228</v>
      </c>
      <c r="G168" s="226"/>
      <c r="H168" s="230">
        <v>2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148</v>
      </c>
      <c r="AU168" s="236" t="s">
        <v>87</v>
      </c>
      <c r="AV168" s="13" t="s">
        <v>88</v>
      </c>
      <c r="AW168" s="13" t="s">
        <v>32</v>
      </c>
      <c r="AX168" s="13" t="s">
        <v>81</v>
      </c>
      <c r="AY168" s="236" t="s">
        <v>130</v>
      </c>
    </row>
    <row r="169" spans="1:65" s="2" customFormat="1" ht="16.5" customHeight="1">
      <c r="A169" s="38"/>
      <c r="B169" s="39"/>
      <c r="C169" s="212" t="s">
        <v>229</v>
      </c>
      <c r="D169" s="212" t="s">
        <v>132</v>
      </c>
      <c r="E169" s="213" t="s">
        <v>230</v>
      </c>
      <c r="F169" s="214" t="s">
        <v>231</v>
      </c>
      <c r="G169" s="215" t="s">
        <v>135</v>
      </c>
      <c r="H169" s="216">
        <v>1</v>
      </c>
      <c r="I169" s="217"/>
      <c r="J169" s="218">
        <f>ROUND(I169*H169,2)</f>
        <v>0</v>
      </c>
      <c r="K169" s="214" t="s">
        <v>136</v>
      </c>
      <c r="L169" s="44"/>
      <c r="M169" s="219" t="s">
        <v>1</v>
      </c>
      <c r="N169" s="220" t="s">
        <v>41</v>
      </c>
      <c r="O169" s="91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81</v>
      </c>
      <c r="AT169" s="223" t="s">
        <v>132</v>
      </c>
      <c r="AU169" s="223" t="s">
        <v>87</v>
      </c>
      <c r="AY169" s="17" t="s">
        <v>130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81</v>
      </c>
      <c r="BM169" s="223" t="s">
        <v>232</v>
      </c>
    </row>
    <row r="170" spans="1:51" s="13" customFormat="1" ht="12">
      <c r="A170" s="13"/>
      <c r="B170" s="225"/>
      <c r="C170" s="226"/>
      <c r="D170" s="227" t="s">
        <v>148</v>
      </c>
      <c r="E170" s="228" t="s">
        <v>1</v>
      </c>
      <c r="F170" s="229" t="s">
        <v>94</v>
      </c>
      <c r="G170" s="226"/>
      <c r="H170" s="230">
        <v>1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148</v>
      </c>
      <c r="AU170" s="236" t="s">
        <v>87</v>
      </c>
      <c r="AV170" s="13" t="s">
        <v>88</v>
      </c>
      <c r="AW170" s="13" t="s">
        <v>32</v>
      </c>
      <c r="AX170" s="13" t="s">
        <v>81</v>
      </c>
      <c r="AY170" s="236" t="s">
        <v>130</v>
      </c>
    </row>
    <row r="171" spans="1:65" s="2" customFormat="1" ht="16.5" customHeight="1">
      <c r="A171" s="38"/>
      <c r="B171" s="39"/>
      <c r="C171" s="212" t="s">
        <v>7</v>
      </c>
      <c r="D171" s="212" t="s">
        <v>132</v>
      </c>
      <c r="E171" s="213" t="s">
        <v>233</v>
      </c>
      <c r="F171" s="214" t="s">
        <v>234</v>
      </c>
      <c r="G171" s="215" t="s">
        <v>85</v>
      </c>
      <c r="H171" s="216">
        <v>71</v>
      </c>
      <c r="I171" s="217"/>
      <c r="J171" s="218">
        <f>ROUND(I171*H171,2)</f>
        <v>0</v>
      </c>
      <c r="K171" s="214" t="s">
        <v>136</v>
      </c>
      <c r="L171" s="44"/>
      <c r="M171" s="219" t="s">
        <v>1</v>
      </c>
      <c r="N171" s="220" t="s">
        <v>41</v>
      </c>
      <c r="O171" s="91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81</v>
      </c>
      <c r="AT171" s="223" t="s">
        <v>132</v>
      </c>
      <c r="AU171" s="223" t="s">
        <v>87</v>
      </c>
      <c r="AY171" s="17" t="s">
        <v>130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81</v>
      </c>
      <c r="BM171" s="223" t="s">
        <v>235</v>
      </c>
    </row>
    <row r="172" spans="1:51" s="13" customFormat="1" ht="12">
      <c r="A172" s="13"/>
      <c r="B172" s="225"/>
      <c r="C172" s="226"/>
      <c r="D172" s="227" t="s">
        <v>148</v>
      </c>
      <c r="E172" s="228" t="s">
        <v>1</v>
      </c>
      <c r="F172" s="229" t="s">
        <v>236</v>
      </c>
      <c r="G172" s="226"/>
      <c r="H172" s="230">
        <v>71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148</v>
      </c>
      <c r="AU172" s="236" t="s">
        <v>87</v>
      </c>
      <c r="AV172" s="13" t="s">
        <v>88</v>
      </c>
      <c r="AW172" s="13" t="s">
        <v>32</v>
      </c>
      <c r="AX172" s="13" t="s">
        <v>81</v>
      </c>
      <c r="AY172" s="236" t="s">
        <v>130</v>
      </c>
    </row>
    <row r="173" spans="1:65" s="2" customFormat="1" ht="16.5" customHeight="1">
      <c r="A173" s="38"/>
      <c r="B173" s="39"/>
      <c r="C173" s="237" t="s">
        <v>237</v>
      </c>
      <c r="D173" s="237" t="s">
        <v>154</v>
      </c>
      <c r="E173" s="238" t="s">
        <v>238</v>
      </c>
      <c r="F173" s="239" t="s">
        <v>239</v>
      </c>
      <c r="G173" s="240" t="s">
        <v>240</v>
      </c>
      <c r="H173" s="241">
        <v>7.1</v>
      </c>
      <c r="I173" s="242"/>
      <c r="J173" s="243">
        <f>ROUND(I173*H173,2)</f>
        <v>0</v>
      </c>
      <c r="K173" s="239" t="s">
        <v>172</v>
      </c>
      <c r="L173" s="244"/>
      <c r="M173" s="245" t="s">
        <v>1</v>
      </c>
      <c r="N173" s="246" t="s">
        <v>41</v>
      </c>
      <c r="O173" s="91"/>
      <c r="P173" s="221">
        <f>O173*H173</f>
        <v>0</v>
      </c>
      <c r="Q173" s="221">
        <v>0.2</v>
      </c>
      <c r="R173" s="221">
        <f>Q173*H173</f>
        <v>1.42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88</v>
      </c>
      <c r="AT173" s="223" t="s">
        <v>154</v>
      </c>
      <c r="AU173" s="223" t="s">
        <v>87</v>
      </c>
      <c r="AY173" s="17" t="s">
        <v>130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81</v>
      </c>
      <c r="BM173" s="223" t="s">
        <v>241</v>
      </c>
    </row>
    <row r="174" spans="1:51" s="13" customFormat="1" ht="12">
      <c r="A174" s="13"/>
      <c r="B174" s="225"/>
      <c r="C174" s="226"/>
      <c r="D174" s="227" t="s">
        <v>148</v>
      </c>
      <c r="E174" s="226"/>
      <c r="F174" s="229" t="s">
        <v>242</v>
      </c>
      <c r="G174" s="226"/>
      <c r="H174" s="230">
        <v>7.1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148</v>
      </c>
      <c r="AU174" s="236" t="s">
        <v>87</v>
      </c>
      <c r="AV174" s="13" t="s">
        <v>88</v>
      </c>
      <c r="AW174" s="13" t="s">
        <v>4</v>
      </c>
      <c r="AX174" s="13" t="s">
        <v>81</v>
      </c>
      <c r="AY174" s="236" t="s">
        <v>130</v>
      </c>
    </row>
    <row r="175" spans="1:65" s="2" customFormat="1" ht="16.5" customHeight="1">
      <c r="A175" s="38"/>
      <c r="B175" s="39"/>
      <c r="C175" s="212" t="s">
        <v>243</v>
      </c>
      <c r="D175" s="212" t="s">
        <v>132</v>
      </c>
      <c r="E175" s="213" t="s">
        <v>244</v>
      </c>
      <c r="F175" s="214" t="s">
        <v>245</v>
      </c>
      <c r="G175" s="215" t="s">
        <v>135</v>
      </c>
      <c r="H175" s="216">
        <v>1</v>
      </c>
      <c r="I175" s="217"/>
      <c r="J175" s="218">
        <f>ROUND(I175*H175,2)</f>
        <v>0</v>
      </c>
      <c r="K175" s="214" t="s">
        <v>172</v>
      </c>
      <c r="L175" s="44"/>
      <c r="M175" s="219" t="s">
        <v>1</v>
      </c>
      <c r="N175" s="220" t="s">
        <v>41</v>
      </c>
      <c r="O175" s="91"/>
      <c r="P175" s="221">
        <f>O175*H175</f>
        <v>0</v>
      </c>
      <c r="Q175" s="221">
        <v>7E-05</v>
      </c>
      <c r="R175" s="221">
        <f>Q175*H175</f>
        <v>7E-05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81</v>
      </c>
      <c r="AT175" s="223" t="s">
        <v>132</v>
      </c>
      <c r="AU175" s="223" t="s">
        <v>87</v>
      </c>
      <c r="AY175" s="17" t="s">
        <v>130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81</v>
      </c>
      <c r="BM175" s="223" t="s">
        <v>246</v>
      </c>
    </row>
    <row r="176" spans="1:51" s="13" customFormat="1" ht="12">
      <c r="A176" s="13"/>
      <c r="B176" s="225"/>
      <c r="C176" s="226"/>
      <c r="D176" s="227" t="s">
        <v>148</v>
      </c>
      <c r="E176" s="228" t="s">
        <v>1</v>
      </c>
      <c r="F176" s="229" t="s">
        <v>94</v>
      </c>
      <c r="G176" s="226"/>
      <c r="H176" s="230">
        <v>1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148</v>
      </c>
      <c r="AU176" s="236" t="s">
        <v>87</v>
      </c>
      <c r="AV176" s="13" t="s">
        <v>88</v>
      </c>
      <c r="AW176" s="13" t="s">
        <v>32</v>
      </c>
      <c r="AX176" s="13" t="s">
        <v>81</v>
      </c>
      <c r="AY176" s="236" t="s">
        <v>130</v>
      </c>
    </row>
    <row r="177" spans="1:65" s="2" customFormat="1" ht="16.5" customHeight="1">
      <c r="A177" s="38"/>
      <c r="B177" s="39"/>
      <c r="C177" s="237" t="s">
        <v>247</v>
      </c>
      <c r="D177" s="237" t="s">
        <v>154</v>
      </c>
      <c r="E177" s="238" t="s">
        <v>248</v>
      </c>
      <c r="F177" s="239" t="s">
        <v>249</v>
      </c>
      <c r="G177" s="240" t="s">
        <v>135</v>
      </c>
      <c r="H177" s="241">
        <v>1</v>
      </c>
      <c r="I177" s="242"/>
      <c r="J177" s="243">
        <f>ROUND(I177*H177,2)</f>
        <v>0</v>
      </c>
      <c r="K177" s="239" t="s">
        <v>172</v>
      </c>
      <c r="L177" s="244"/>
      <c r="M177" s="245" t="s">
        <v>1</v>
      </c>
      <c r="N177" s="246" t="s">
        <v>41</v>
      </c>
      <c r="O177" s="91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88</v>
      </c>
      <c r="AT177" s="223" t="s">
        <v>154</v>
      </c>
      <c r="AU177" s="223" t="s">
        <v>87</v>
      </c>
      <c r="AY177" s="17" t="s">
        <v>130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81</v>
      </c>
      <c r="BM177" s="223" t="s">
        <v>250</v>
      </c>
    </row>
    <row r="178" spans="1:65" s="2" customFormat="1" ht="16.5" customHeight="1">
      <c r="A178" s="38"/>
      <c r="B178" s="39"/>
      <c r="C178" s="212" t="s">
        <v>251</v>
      </c>
      <c r="D178" s="212" t="s">
        <v>132</v>
      </c>
      <c r="E178" s="213" t="s">
        <v>252</v>
      </c>
      <c r="F178" s="214" t="s">
        <v>253</v>
      </c>
      <c r="G178" s="215" t="s">
        <v>135</v>
      </c>
      <c r="H178" s="216">
        <v>1</v>
      </c>
      <c r="I178" s="217"/>
      <c r="J178" s="218">
        <f>ROUND(I178*H178,2)</f>
        <v>0</v>
      </c>
      <c r="K178" s="214" t="s">
        <v>172</v>
      </c>
      <c r="L178" s="44"/>
      <c r="M178" s="219" t="s">
        <v>1</v>
      </c>
      <c r="N178" s="220" t="s">
        <v>41</v>
      </c>
      <c r="O178" s="91"/>
      <c r="P178" s="221">
        <f>O178*H178</f>
        <v>0</v>
      </c>
      <c r="Q178" s="221">
        <v>0.00208</v>
      </c>
      <c r="R178" s="221">
        <f>Q178*H178</f>
        <v>0.00208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81</v>
      </c>
      <c r="AT178" s="223" t="s">
        <v>132</v>
      </c>
      <c r="AU178" s="223" t="s">
        <v>87</v>
      </c>
      <c r="AY178" s="17" t="s">
        <v>130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81</v>
      </c>
      <c r="BM178" s="223" t="s">
        <v>254</v>
      </c>
    </row>
    <row r="179" spans="1:51" s="13" customFormat="1" ht="12">
      <c r="A179" s="13"/>
      <c r="B179" s="225"/>
      <c r="C179" s="226"/>
      <c r="D179" s="227" t="s">
        <v>148</v>
      </c>
      <c r="E179" s="228" t="s">
        <v>1</v>
      </c>
      <c r="F179" s="229" t="s">
        <v>94</v>
      </c>
      <c r="G179" s="226"/>
      <c r="H179" s="230">
        <v>1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148</v>
      </c>
      <c r="AU179" s="236" t="s">
        <v>87</v>
      </c>
      <c r="AV179" s="13" t="s">
        <v>88</v>
      </c>
      <c r="AW179" s="13" t="s">
        <v>32</v>
      </c>
      <c r="AX179" s="13" t="s">
        <v>81</v>
      </c>
      <c r="AY179" s="236" t="s">
        <v>130</v>
      </c>
    </row>
    <row r="180" spans="1:65" s="2" customFormat="1" ht="16.5" customHeight="1">
      <c r="A180" s="38"/>
      <c r="B180" s="39"/>
      <c r="C180" s="237" t="s">
        <v>255</v>
      </c>
      <c r="D180" s="237" t="s">
        <v>154</v>
      </c>
      <c r="E180" s="238" t="s">
        <v>256</v>
      </c>
      <c r="F180" s="239" t="s">
        <v>257</v>
      </c>
      <c r="G180" s="240" t="s">
        <v>135</v>
      </c>
      <c r="H180" s="241">
        <v>1</v>
      </c>
      <c r="I180" s="242"/>
      <c r="J180" s="243">
        <f>ROUND(I180*H180,2)</f>
        <v>0</v>
      </c>
      <c r="K180" s="239" t="s">
        <v>172</v>
      </c>
      <c r="L180" s="244"/>
      <c r="M180" s="245" t="s">
        <v>1</v>
      </c>
      <c r="N180" s="246" t="s">
        <v>41</v>
      </c>
      <c r="O180" s="91"/>
      <c r="P180" s="221">
        <f>O180*H180</f>
        <v>0</v>
      </c>
      <c r="Q180" s="221">
        <v>0.0001</v>
      </c>
      <c r="R180" s="221">
        <f>Q180*H180</f>
        <v>0.0001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88</v>
      </c>
      <c r="AT180" s="223" t="s">
        <v>154</v>
      </c>
      <c r="AU180" s="223" t="s">
        <v>87</v>
      </c>
      <c r="AY180" s="17" t="s">
        <v>130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81</v>
      </c>
      <c r="BM180" s="223" t="s">
        <v>258</v>
      </c>
    </row>
    <row r="181" spans="1:65" s="2" customFormat="1" ht="16.5" customHeight="1">
      <c r="A181" s="38"/>
      <c r="B181" s="39"/>
      <c r="C181" s="212" t="s">
        <v>259</v>
      </c>
      <c r="D181" s="212" t="s">
        <v>132</v>
      </c>
      <c r="E181" s="213" t="s">
        <v>260</v>
      </c>
      <c r="F181" s="214" t="s">
        <v>261</v>
      </c>
      <c r="G181" s="215" t="s">
        <v>240</v>
      </c>
      <c r="H181" s="216">
        <v>0.76</v>
      </c>
      <c r="I181" s="217"/>
      <c r="J181" s="218">
        <f>ROUND(I181*H181,2)</f>
        <v>0</v>
      </c>
      <c r="K181" s="214" t="s">
        <v>136</v>
      </c>
      <c r="L181" s="44"/>
      <c r="M181" s="219" t="s">
        <v>1</v>
      </c>
      <c r="N181" s="220" t="s">
        <v>41</v>
      </c>
      <c r="O181" s="91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129</v>
      </c>
      <c r="AT181" s="223" t="s">
        <v>132</v>
      </c>
      <c r="AU181" s="223" t="s">
        <v>87</v>
      </c>
      <c r="AY181" s="17" t="s">
        <v>130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129</v>
      </c>
      <c r="BM181" s="223" t="s">
        <v>262</v>
      </c>
    </row>
    <row r="182" spans="1:51" s="13" customFormat="1" ht="12">
      <c r="A182" s="13"/>
      <c r="B182" s="225"/>
      <c r="C182" s="226"/>
      <c r="D182" s="227" t="s">
        <v>148</v>
      </c>
      <c r="E182" s="228" t="s">
        <v>1</v>
      </c>
      <c r="F182" s="229" t="s">
        <v>263</v>
      </c>
      <c r="G182" s="226"/>
      <c r="H182" s="230">
        <v>0.06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148</v>
      </c>
      <c r="AU182" s="236" t="s">
        <v>87</v>
      </c>
      <c r="AV182" s="13" t="s">
        <v>88</v>
      </c>
      <c r="AW182" s="13" t="s">
        <v>32</v>
      </c>
      <c r="AX182" s="13" t="s">
        <v>76</v>
      </c>
      <c r="AY182" s="236" t="s">
        <v>130</v>
      </c>
    </row>
    <row r="183" spans="1:51" s="13" customFormat="1" ht="12">
      <c r="A183" s="13"/>
      <c r="B183" s="225"/>
      <c r="C183" s="226"/>
      <c r="D183" s="227" t="s">
        <v>148</v>
      </c>
      <c r="E183" s="228" t="s">
        <v>1</v>
      </c>
      <c r="F183" s="229" t="s">
        <v>264</v>
      </c>
      <c r="G183" s="226"/>
      <c r="H183" s="230">
        <v>0.7</v>
      </c>
      <c r="I183" s="231"/>
      <c r="J183" s="226"/>
      <c r="K183" s="226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148</v>
      </c>
      <c r="AU183" s="236" t="s">
        <v>87</v>
      </c>
      <c r="AV183" s="13" t="s">
        <v>88</v>
      </c>
      <c r="AW183" s="13" t="s">
        <v>32</v>
      </c>
      <c r="AX183" s="13" t="s">
        <v>76</v>
      </c>
      <c r="AY183" s="236" t="s">
        <v>130</v>
      </c>
    </row>
    <row r="184" spans="1:51" s="14" customFormat="1" ht="12">
      <c r="A184" s="14"/>
      <c r="B184" s="247"/>
      <c r="C184" s="248"/>
      <c r="D184" s="227" t="s">
        <v>148</v>
      </c>
      <c r="E184" s="249" t="s">
        <v>1</v>
      </c>
      <c r="F184" s="250" t="s">
        <v>205</v>
      </c>
      <c r="G184" s="248"/>
      <c r="H184" s="251">
        <v>0.76</v>
      </c>
      <c r="I184" s="252"/>
      <c r="J184" s="248"/>
      <c r="K184" s="248"/>
      <c r="L184" s="253"/>
      <c r="M184" s="254"/>
      <c r="N184" s="255"/>
      <c r="O184" s="255"/>
      <c r="P184" s="255"/>
      <c r="Q184" s="255"/>
      <c r="R184" s="255"/>
      <c r="S184" s="255"/>
      <c r="T184" s="25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7" t="s">
        <v>148</v>
      </c>
      <c r="AU184" s="257" t="s">
        <v>87</v>
      </c>
      <c r="AV184" s="14" t="s">
        <v>129</v>
      </c>
      <c r="AW184" s="14" t="s">
        <v>32</v>
      </c>
      <c r="AX184" s="14" t="s">
        <v>81</v>
      </c>
      <c r="AY184" s="257" t="s">
        <v>130</v>
      </c>
    </row>
    <row r="185" spans="1:65" s="2" customFormat="1" ht="16.5" customHeight="1">
      <c r="A185" s="38"/>
      <c r="B185" s="39"/>
      <c r="C185" s="212" t="s">
        <v>265</v>
      </c>
      <c r="D185" s="212" t="s">
        <v>132</v>
      </c>
      <c r="E185" s="213" t="s">
        <v>266</v>
      </c>
      <c r="F185" s="214" t="s">
        <v>267</v>
      </c>
      <c r="G185" s="215" t="s">
        <v>240</v>
      </c>
      <c r="H185" s="216">
        <v>0.76</v>
      </c>
      <c r="I185" s="217"/>
      <c r="J185" s="218">
        <f>ROUND(I185*H185,2)</f>
        <v>0</v>
      </c>
      <c r="K185" s="214" t="s">
        <v>136</v>
      </c>
      <c r="L185" s="44"/>
      <c r="M185" s="219" t="s">
        <v>1</v>
      </c>
      <c r="N185" s="220" t="s">
        <v>41</v>
      </c>
      <c r="O185" s="91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129</v>
      </c>
      <c r="AT185" s="223" t="s">
        <v>132</v>
      </c>
      <c r="AU185" s="223" t="s">
        <v>87</v>
      </c>
      <c r="AY185" s="17" t="s">
        <v>130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81</v>
      </c>
      <c r="BK185" s="224">
        <f>ROUND(I185*H185,2)</f>
        <v>0</v>
      </c>
      <c r="BL185" s="17" t="s">
        <v>129</v>
      </c>
      <c r="BM185" s="223" t="s">
        <v>268</v>
      </c>
    </row>
    <row r="186" spans="1:65" s="2" customFormat="1" ht="16.5" customHeight="1">
      <c r="A186" s="38"/>
      <c r="B186" s="39"/>
      <c r="C186" s="212" t="s">
        <v>269</v>
      </c>
      <c r="D186" s="212" t="s">
        <v>132</v>
      </c>
      <c r="E186" s="213" t="s">
        <v>270</v>
      </c>
      <c r="F186" s="214" t="s">
        <v>271</v>
      </c>
      <c r="G186" s="215" t="s">
        <v>240</v>
      </c>
      <c r="H186" s="216">
        <v>0.76</v>
      </c>
      <c r="I186" s="217"/>
      <c r="J186" s="218">
        <f>ROUND(I186*H186,2)</f>
        <v>0</v>
      </c>
      <c r="K186" s="214" t="s">
        <v>136</v>
      </c>
      <c r="L186" s="44"/>
      <c r="M186" s="219" t="s">
        <v>1</v>
      </c>
      <c r="N186" s="220" t="s">
        <v>41</v>
      </c>
      <c r="O186" s="91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129</v>
      </c>
      <c r="AT186" s="223" t="s">
        <v>132</v>
      </c>
      <c r="AU186" s="223" t="s">
        <v>87</v>
      </c>
      <c r="AY186" s="17" t="s">
        <v>130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81</v>
      </c>
      <c r="BK186" s="224">
        <f>ROUND(I186*H186,2)</f>
        <v>0</v>
      </c>
      <c r="BL186" s="17" t="s">
        <v>129</v>
      </c>
      <c r="BM186" s="223" t="s">
        <v>272</v>
      </c>
    </row>
    <row r="187" spans="1:65" s="2" customFormat="1" ht="16.5" customHeight="1">
      <c r="A187" s="38"/>
      <c r="B187" s="39"/>
      <c r="C187" s="237" t="s">
        <v>273</v>
      </c>
      <c r="D187" s="237" t="s">
        <v>154</v>
      </c>
      <c r="E187" s="238" t="s">
        <v>274</v>
      </c>
      <c r="F187" s="239" t="s">
        <v>275</v>
      </c>
      <c r="G187" s="240" t="s">
        <v>240</v>
      </c>
      <c r="H187" s="241">
        <v>0.76</v>
      </c>
      <c r="I187" s="242"/>
      <c r="J187" s="243">
        <f>ROUND(I187*H187,2)</f>
        <v>0</v>
      </c>
      <c r="K187" s="239" t="s">
        <v>136</v>
      </c>
      <c r="L187" s="244"/>
      <c r="M187" s="245" t="s">
        <v>1</v>
      </c>
      <c r="N187" s="246" t="s">
        <v>41</v>
      </c>
      <c r="O187" s="91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158</v>
      </c>
      <c r="AT187" s="223" t="s">
        <v>154</v>
      </c>
      <c r="AU187" s="223" t="s">
        <v>87</v>
      </c>
      <c r="AY187" s="17" t="s">
        <v>130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81</v>
      </c>
      <c r="BK187" s="224">
        <f>ROUND(I187*H187,2)</f>
        <v>0</v>
      </c>
      <c r="BL187" s="17" t="s">
        <v>129</v>
      </c>
      <c r="BM187" s="223" t="s">
        <v>276</v>
      </c>
    </row>
    <row r="188" spans="1:63" s="15" customFormat="1" ht="20.85" customHeight="1">
      <c r="A188" s="15"/>
      <c r="B188" s="258"/>
      <c r="C188" s="259"/>
      <c r="D188" s="260" t="s">
        <v>75</v>
      </c>
      <c r="E188" s="260" t="s">
        <v>277</v>
      </c>
      <c r="F188" s="260" t="s">
        <v>278</v>
      </c>
      <c r="G188" s="259"/>
      <c r="H188" s="259"/>
      <c r="I188" s="261"/>
      <c r="J188" s="262">
        <f>BK188</f>
        <v>0</v>
      </c>
      <c r="K188" s="259"/>
      <c r="L188" s="263"/>
      <c r="M188" s="264"/>
      <c r="N188" s="265"/>
      <c r="O188" s="265"/>
      <c r="P188" s="266">
        <f>P189+P191</f>
        <v>0</v>
      </c>
      <c r="Q188" s="265"/>
      <c r="R188" s="266">
        <f>R189+R191</f>
        <v>0.14675000000000002</v>
      </c>
      <c r="S188" s="265"/>
      <c r="T188" s="267">
        <f>T189+T191</f>
        <v>0</v>
      </c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R188" s="268" t="s">
        <v>129</v>
      </c>
      <c r="AT188" s="269" t="s">
        <v>75</v>
      </c>
      <c r="AU188" s="269" t="s">
        <v>87</v>
      </c>
      <c r="AY188" s="268" t="s">
        <v>130</v>
      </c>
      <c r="BK188" s="270">
        <f>BK189+BK191</f>
        <v>0</v>
      </c>
    </row>
    <row r="189" spans="1:63" s="15" customFormat="1" ht="20.85" customHeight="1">
      <c r="A189" s="15"/>
      <c r="B189" s="258"/>
      <c r="C189" s="259"/>
      <c r="D189" s="260" t="s">
        <v>75</v>
      </c>
      <c r="E189" s="260" t="s">
        <v>279</v>
      </c>
      <c r="F189" s="260" t="s">
        <v>280</v>
      </c>
      <c r="G189" s="259"/>
      <c r="H189" s="259"/>
      <c r="I189" s="261"/>
      <c r="J189" s="262">
        <f>BK189</f>
        <v>0</v>
      </c>
      <c r="K189" s="259"/>
      <c r="L189" s="263"/>
      <c r="M189" s="264"/>
      <c r="N189" s="265"/>
      <c r="O189" s="265"/>
      <c r="P189" s="266">
        <f>P190</f>
        <v>0</v>
      </c>
      <c r="Q189" s="265"/>
      <c r="R189" s="266">
        <f>R190</f>
        <v>0.025</v>
      </c>
      <c r="S189" s="265"/>
      <c r="T189" s="267">
        <f>T190</f>
        <v>0</v>
      </c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R189" s="268" t="s">
        <v>129</v>
      </c>
      <c r="AT189" s="269" t="s">
        <v>75</v>
      </c>
      <c r="AU189" s="269" t="s">
        <v>129</v>
      </c>
      <c r="AY189" s="268" t="s">
        <v>130</v>
      </c>
      <c r="BK189" s="270">
        <f>BK190</f>
        <v>0</v>
      </c>
    </row>
    <row r="190" spans="1:65" s="2" customFormat="1" ht="16.5" customHeight="1">
      <c r="A190" s="38"/>
      <c r="B190" s="39"/>
      <c r="C190" s="237" t="s">
        <v>281</v>
      </c>
      <c r="D190" s="237" t="s">
        <v>154</v>
      </c>
      <c r="E190" s="238" t="s">
        <v>282</v>
      </c>
      <c r="F190" s="239" t="s">
        <v>283</v>
      </c>
      <c r="G190" s="240" t="s">
        <v>135</v>
      </c>
      <c r="H190" s="241">
        <v>1</v>
      </c>
      <c r="I190" s="242"/>
      <c r="J190" s="243">
        <f>ROUND(I190*H190,2)</f>
        <v>0</v>
      </c>
      <c r="K190" s="239" t="s">
        <v>172</v>
      </c>
      <c r="L190" s="244"/>
      <c r="M190" s="245" t="s">
        <v>1</v>
      </c>
      <c r="N190" s="246" t="s">
        <v>41</v>
      </c>
      <c r="O190" s="91"/>
      <c r="P190" s="221">
        <f>O190*H190</f>
        <v>0</v>
      </c>
      <c r="Q190" s="221">
        <v>0.025</v>
      </c>
      <c r="R190" s="221">
        <f>Q190*H190</f>
        <v>0.025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158</v>
      </c>
      <c r="AT190" s="223" t="s">
        <v>154</v>
      </c>
      <c r="AU190" s="223" t="s">
        <v>153</v>
      </c>
      <c r="AY190" s="17" t="s">
        <v>130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81</v>
      </c>
      <c r="BK190" s="224">
        <f>ROUND(I190*H190,2)</f>
        <v>0</v>
      </c>
      <c r="BL190" s="17" t="s">
        <v>129</v>
      </c>
      <c r="BM190" s="223" t="s">
        <v>284</v>
      </c>
    </row>
    <row r="191" spans="1:63" s="15" customFormat="1" ht="20.85" customHeight="1">
      <c r="A191" s="15"/>
      <c r="B191" s="258"/>
      <c r="C191" s="259"/>
      <c r="D191" s="260" t="s">
        <v>75</v>
      </c>
      <c r="E191" s="260" t="s">
        <v>285</v>
      </c>
      <c r="F191" s="260" t="s">
        <v>286</v>
      </c>
      <c r="G191" s="259"/>
      <c r="H191" s="259"/>
      <c r="I191" s="261"/>
      <c r="J191" s="262">
        <f>BK191</f>
        <v>0</v>
      </c>
      <c r="K191" s="259"/>
      <c r="L191" s="263"/>
      <c r="M191" s="264"/>
      <c r="N191" s="265"/>
      <c r="O191" s="265"/>
      <c r="P191" s="266">
        <f>SUM(P192:P194)</f>
        <v>0</v>
      </c>
      <c r="Q191" s="265"/>
      <c r="R191" s="266">
        <f>SUM(R192:R194)</f>
        <v>0.12175000000000001</v>
      </c>
      <c r="S191" s="265"/>
      <c r="T191" s="267">
        <f>SUM(T192:T194)</f>
        <v>0</v>
      </c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R191" s="268" t="s">
        <v>129</v>
      </c>
      <c r="AT191" s="269" t="s">
        <v>75</v>
      </c>
      <c r="AU191" s="269" t="s">
        <v>129</v>
      </c>
      <c r="AY191" s="268" t="s">
        <v>130</v>
      </c>
      <c r="BK191" s="270">
        <f>SUM(BK192:BK194)</f>
        <v>0</v>
      </c>
    </row>
    <row r="192" spans="1:65" s="2" customFormat="1" ht="16.5" customHeight="1">
      <c r="A192" s="38"/>
      <c r="B192" s="39"/>
      <c r="C192" s="237" t="s">
        <v>287</v>
      </c>
      <c r="D192" s="237" t="s">
        <v>154</v>
      </c>
      <c r="E192" s="238" t="s">
        <v>288</v>
      </c>
      <c r="F192" s="239" t="s">
        <v>289</v>
      </c>
      <c r="G192" s="240" t="s">
        <v>135</v>
      </c>
      <c r="H192" s="241">
        <v>6</v>
      </c>
      <c r="I192" s="242"/>
      <c r="J192" s="243">
        <f>ROUND(I192*H192,2)</f>
        <v>0</v>
      </c>
      <c r="K192" s="239" t="s">
        <v>172</v>
      </c>
      <c r="L192" s="244"/>
      <c r="M192" s="245" t="s">
        <v>1</v>
      </c>
      <c r="N192" s="246" t="s">
        <v>41</v>
      </c>
      <c r="O192" s="91"/>
      <c r="P192" s="221">
        <f>O192*H192</f>
        <v>0</v>
      </c>
      <c r="Q192" s="221">
        <v>0.003</v>
      </c>
      <c r="R192" s="221">
        <f>Q192*H192</f>
        <v>0.018000000000000002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158</v>
      </c>
      <c r="AT192" s="223" t="s">
        <v>154</v>
      </c>
      <c r="AU192" s="223" t="s">
        <v>153</v>
      </c>
      <c r="AY192" s="17" t="s">
        <v>130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81</v>
      </c>
      <c r="BK192" s="224">
        <f>ROUND(I192*H192,2)</f>
        <v>0</v>
      </c>
      <c r="BL192" s="17" t="s">
        <v>129</v>
      </c>
      <c r="BM192" s="223" t="s">
        <v>290</v>
      </c>
    </row>
    <row r="193" spans="1:65" s="2" customFormat="1" ht="16.5" customHeight="1">
      <c r="A193" s="38"/>
      <c r="B193" s="39"/>
      <c r="C193" s="237" t="s">
        <v>291</v>
      </c>
      <c r="D193" s="237" t="s">
        <v>154</v>
      </c>
      <c r="E193" s="238" t="s">
        <v>292</v>
      </c>
      <c r="F193" s="239" t="s">
        <v>293</v>
      </c>
      <c r="G193" s="240" t="s">
        <v>135</v>
      </c>
      <c r="H193" s="241">
        <v>19</v>
      </c>
      <c r="I193" s="242"/>
      <c r="J193" s="243">
        <f>ROUND(I193*H193,2)</f>
        <v>0</v>
      </c>
      <c r="K193" s="239" t="s">
        <v>172</v>
      </c>
      <c r="L193" s="244"/>
      <c r="M193" s="245" t="s">
        <v>1</v>
      </c>
      <c r="N193" s="246" t="s">
        <v>41</v>
      </c>
      <c r="O193" s="91"/>
      <c r="P193" s="221">
        <f>O193*H193</f>
        <v>0</v>
      </c>
      <c r="Q193" s="221">
        <v>0.003</v>
      </c>
      <c r="R193" s="221">
        <f>Q193*H193</f>
        <v>0.057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158</v>
      </c>
      <c r="AT193" s="223" t="s">
        <v>154</v>
      </c>
      <c r="AU193" s="223" t="s">
        <v>153</v>
      </c>
      <c r="AY193" s="17" t="s">
        <v>130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129</v>
      </c>
      <c r="BM193" s="223" t="s">
        <v>294</v>
      </c>
    </row>
    <row r="194" spans="1:65" s="2" customFormat="1" ht="16.5" customHeight="1">
      <c r="A194" s="38"/>
      <c r="B194" s="39"/>
      <c r="C194" s="237" t="s">
        <v>295</v>
      </c>
      <c r="D194" s="237" t="s">
        <v>154</v>
      </c>
      <c r="E194" s="238" t="s">
        <v>296</v>
      </c>
      <c r="F194" s="239" t="s">
        <v>297</v>
      </c>
      <c r="G194" s="240" t="s">
        <v>135</v>
      </c>
      <c r="H194" s="241">
        <v>11</v>
      </c>
      <c r="I194" s="242"/>
      <c r="J194" s="243">
        <f>ROUND(I194*H194,2)</f>
        <v>0</v>
      </c>
      <c r="K194" s="239" t="s">
        <v>172</v>
      </c>
      <c r="L194" s="244"/>
      <c r="M194" s="245" t="s">
        <v>1</v>
      </c>
      <c r="N194" s="246" t="s">
        <v>41</v>
      </c>
      <c r="O194" s="91"/>
      <c r="P194" s="221">
        <f>O194*H194</f>
        <v>0</v>
      </c>
      <c r="Q194" s="221">
        <v>0.00425</v>
      </c>
      <c r="R194" s="221">
        <f>Q194*H194</f>
        <v>0.04675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158</v>
      </c>
      <c r="AT194" s="223" t="s">
        <v>154</v>
      </c>
      <c r="AU194" s="223" t="s">
        <v>153</v>
      </c>
      <c r="AY194" s="17" t="s">
        <v>130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81</v>
      </c>
      <c r="BK194" s="224">
        <f>ROUND(I194*H194,2)</f>
        <v>0</v>
      </c>
      <c r="BL194" s="17" t="s">
        <v>129</v>
      </c>
      <c r="BM194" s="223" t="s">
        <v>298</v>
      </c>
    </row>
    <row r="195" spans="1:63" s="12" customFormat="1" ht="20.85" customHeight="1">
      <c r="A195" s="12"/>
      <c r="B195" s="196"/>
      <c r="C195" s="197"/>
      <c r="D195" s="198" t="s">
        <v>75</v>
      </c>
      <c r="E195" s="210" t="s">
        <v>299</v>
      </c>
      <c r="F195" s="210" t="s">
        <v>300</v>
      </c>
      <c r="G195" s="197"/>
      <c r="H195" s="197"/>
      <c r="I195" s="200"/>
      <c r="J195" s="211">
        <f>BK195</f>
        <v>0</v>
      </c>
      <c r="K195" s="197"/>
      <c r="L195" s="202"/>
      <c r="M195" s="203"/>
      <c r="N195" s="204"/>
      <c r="O195" s="204"/>
      <c r="P195" s="205">
        <f>SUM(P196:P197)</f>
        <v>0</v>
      </c>
      <c r="Q195" s="204"/>
      <c r="R195" s="205">
        <f>SUM(R196:R197)</f>
        <v>0</v>
      </c>
      <c r="S195" s="204"/>
      <c r="T195" s="206">
        <f>SUM(T196:T197)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7" t="s">
        <v>81</v>
      </c>
      <c r="AT195" s="208" t="s">
        <v>75</v>
      </c>
      <c r="AU195" s="208" t="s">
        <v>88</v>
      </c>
      <c r="AY195" s="207" t="s">
        <v>130</v>
      </c>
      <c r="BK195" s="209">
        <f>SUM(BK196:BK197)</f>
        <v>0</v>
      </c>
    </row>
    <row r="196" spans="1:65" s="2" customFormat="1" ht="16.5" customHeight="1">
      <c r="A196" s="38"/>
      <c r="B196" s="39"/>
      <c r="C196" s="212" t="s">
        <v>301</v>
      </c>
      <c r="D196" s="212" t="s">
        <v>132</v>
      </c>
      <c r="E196" s="213" t="s">
        <v>302</v>
      </c>
      <c r="F196" s="214" t="s">
        <v>303</v>
      </c>
      <c r="G196" s="215" t="s">
        <v>171</v>
      </c>
      <c r="H196" s="216">
        <v>2</v>
      </c>
      <c r="I196" s="217"/>
      <c r="J196" s="218">
        <f>ROUND(I196*H196,2)</f>
        <v>0</v>
      </c>
      <c r="K196" s="214" t="s">
        <v>136</v>
      </c>
      <c r="L196" s="44"/>
      <c r="M196" s="219" t="s">
        <v>1</v>
      </c>
      <c r="N196" s="220" t="s">
        <v>41</v>
      </c>
      <c r="O196" s="91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129</v>
      </c>
      <c r="AT196" s="223" t="s">
        <v>132</v>
      </c>
      <c r="AU196" s="223" t="s">
        <v>87</v>
      </c>
      <c r="AY196" s="17" t="s">
        <v>130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81</v>
      </c>
      <c r="BK196" s="224">
        <f>ROUND(I196*H196,2)</f>
        <v>0</v>
      </c>
      <c r="BL196" s="17" t="s">
        <v>129</v>
      </c>
      <c r="BM196" s="223" t="s">
        <v>304</v>
      </c>
    </row>
    <row r="197" spans="1:65" s="2" customFormat="1" ht="16.5" customHeight="1">
      <c r="A197" s="38"/>
      <c r="B197" s="39"/>
      <c r="C197" s="212" t="s">
        <v>92</v>
      </c>
      <c r="D197" s="212" t="s">
        <v>132</v>
      </c>
      <c r="E197" s="213" t="s">
        <v>305</v>
      </c>
      <c r="F197" s="214" t="s">
        <v>306</v>
      </c>
      <c r="G197" s="215" t="s">
        <v>171</v>
      </c>
      <c r="H197" s="216">
        <v>2</v>
      </c>
      <c r="I197" s="217"/>
      <c r="J197" s="218">
        <f>ROUND(I197*H197,2)</f>
        <v>0</v>
      </c>
      <c r="K197" s="214" t="s">
        <v>136</v>
      </c>
      <c r="L197" s="44"/>
      <c r="M197" s="219" t="s">
        <v>1</v>
      </c>
      <c r="N197" s="220" t="s">
        <v>41</v>
      </c>
      <c r="O197" s="91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129</v>
      </c>
      <c r="AT197" s="223" t="s">
        <v>132</v>
      </c>
      <c r="AU197" s="223" t="s">
        <v>87</v>
      </c>
      <c r="AY197" s="17" t="s">
        <v>130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129</v>
      </c>
      <c r="BM197" s="223" t="s">
        <v>307</v>
      </c>
    </row>
    <row r="198" spans="1:63" s="12" customFormat="1" ht="22.8" customHeight="1">
      <c r="A198" s="12"/>
      <c r="B198" s="196"/>
      <c r="C198" s="197"/>
      <c r="D198" s="198" t="s">
        <v>75</v>
      </c>
      <c r="E198" s="210" t="s">
        <v>308</v>
      </c>
      <c r="F198" s="210" t="s">
        <v>309</v>
      </c>
      <c r="G198" s="197"/>
      <c r="H198" s="197"/>
      <c r="I198" s="200"/>
      <c r="J198" s="211">
        <f>BK198</f>
        <v>0</v>
      </c>
      <c r="K198" s="197"/>
      <c r="L198" s="202"/>
      <c r="M198" s="203"/>
      <c r="N198" s="204"/>
      <c r="O198" s="204"/>
      <c r="P198" s="205">
        <f>P199+P213+P227</f>
        <v>0</v>
      </c>
      <c r="Q198" s="204"/>
      <c r="R198" s="205">
        <f>R199+R213+R227</f>
        <v>0</v>
      </c>
      <c r="S198" s="204"/>
      <c r="T198" s="206">
        <f>T199+T213+T227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7" t="s">
        <v>129</v>
      </c>
      <c r="AT198" s="208" t="s">
        <v>75</v>
      </c>
      <c r="AU198" s="208" t="s">
        <v>81</v>
      </c>
      <c r="AY198" s="207" t="s">
        <v>130</v>
      </c>
      <c r="BK198" s="209">
        <f>BK199+BK213+BK227</f>
        <v>0</v>
      </c>
    </row>
    <row r="199" spans="1:63" s="12" customFormat="1" ht="20.85" customHeight="1">
      <c r="A199" s="12"/>
      <c r="B199" s="196"/>
      <c r="C199" s="197"/>
      <c r="D199" s="198" t="s">
        <v>75</v>
      </c>
      <c r="E199" s="210" t="s">
        <v>310</v>
      </c>
      <c r="F199" s="210" t="s">
        <v>311</v>
      </c>
      <c r="G199" s="197"/>
      <c r="H199" s="197"/>
      <c r="I199" s="200"/>
      <c r="J199" s="211">
        <f>BK199</f>
        <v>0</v>
      </c>
      <c r="K199" s="197"/>
      <c r="L199" s="202"/>
      <c r="M199" s="203"/>
      <c r="N199" s="204"/>
      <c r="O199" s="204"/>
      <c r="P199" s="205">
        <f>SUM(P200:P212)</f>
        <v>0</v>
      </c>
      <c r="Q199" s="204"/>
      <c r="R199" s="205">
        <f>SUM(R200:R212)</f>
        <v>0</v>
      </c>
      <c r="S199" s="204"/>
      <c r="T199" s="206">
        <f>SUM(T200:T212)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7" t="s">
        <v>129</v>
      </c>
      <c r="AT199" s="208" t="s">
        <v>75</v>
      </c>
      <c r="AU199" s="208" t="s">
        <v>88</v>
      </c>
      <c r="AY199" s="207" t="s">
        <v>130</v>
      </c>
      <c r="BK199" s="209">
        <f>SUM(BK200:BK212)</f>
        <v>0</v>
      </c>
    </row>
    <row r="200" spans="1:65" s="2" customFormat="1" ht="21.75" customHeight="1">
      <c r="A200" s="38"/>
      <c r="B200" s="39"/>
      <c r="C200" s="212" t="s">
        <v>312</v>
      </c>
      <c r="D200" s="212" t="s">
        <v>132</v>
      </c>
      <c r="E200" s="213" t="s">
        <v>313</v>
      </c>
      <c r="F200" s="214" t="s">
        <v>314</v>
      </c>
      <c r="G200" s="215" t="s">
        <v>85</v>
      </c>
      <c r="H200" s="216">
        <v>2</v>
      </c>
      <c r="I200" s="217"/>
      <c r="J200" s="218">
        <f>ROUND(I200*H200,2)</f>
        <v>0</v>
      </c>
      <c r="K200" s="214" t="s">
        <v>136</v>
      </c>
      <c r="L200" s="44"/>
      <c r="M200" s="219" t="s">
        <v>1</v>
      </c>
      <c r="N200" s="220" t="s">
        <v>41</v>
      </c>
      <c r="O200" s="91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3" t="s">
        <v>129</v>
      </c>
      <c r="AT200" s="223" t="s">
        <v>132</v>
      </c>
      <c r="AU200" s="223" t="s">
        <v>87</v>
      </c>
      <c r="AY200" s="17" t="s">
        <v>130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81</v>
      </c>
      <c r="BK200" s="224">
        <f>ROUND(I200*H200,2)</f>
        <v>0</v>
      </c>
      <c r="BL200" s="17" t="s">
        <v>129</v>
      </c>
      <c r="BM200" s="223" t="s">
        <v>315</v>
      </c>
    </row>
    <row r="201" spans="1:51" s="13" customFormat="1" ht="12">
      <c r="A201" s="13"/>
      <c r="B201" s="225"/>
      <c r="C201" s="226"/>
      <c r="D201" s="227" t="s">
        <v>148</v>
      </c>
      <c r="E201" s="228" t="s">
        <v>1</v>
      </c>
      <c r="F201" s="229" t="s">
        <v>316</v>
      </c>
      <c r="G201" s="226"/>
      <c r="H201" s="230">
        <v>2</v>
      </c>
      <c r="I201" s="231"/>
      <c r="J201" s="226"/>
      <c r="K201" s="226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148</v>
      </c>
      <c r="AU201" s="236" t="s">
        <v>87</v>
      </c>
      <c r="AV201" s="13" t="s">
        <v>88</v>
      </c>
      <c r="AW201" s="13" t="s">
        <v>32</v>
      </c>
      <c r="AX201" s="13" t="s">
        <v>81</v>
      </c>
      <c r="AY201" s="236" t="s">
        <v>130</v>
      </c>
    </row>
    <row r="202" spans="1:65" s="2" customFormat="1" ht="21.75" customHeight="1">
      <c r="A202" s="38"/>
      <c r="B202" s="39"/>
      <c r="C202" s="212" t="s">
        <v>317</v>
      </c>
      <c r="D202" s="212" t="s">
        <v>132</v>
      </c>
      <c r="E202" s="213" t="s">
        <v>318</v>
      </c>
      <c r="F202" s="214" t="s">
        <v>319</v>
      </c>
      <c r="G202" s="215" t="s">
        <v>85</v>
      </c>
      <c r="H202" s="216">
        <v>140</v>
      </c>
      <c r="I202" s="217"/>
      <c r="J202" s="218">
        <f>ROUND(I202*H202,2)</f>
        <v>0</v>
      </c>
      <c r="K202" s="214" t="s">
        <v>136</v>
      </c>
      <c r="L202" s="44"/>
      <c r="M202" s="219" t="s">
        <v>1</v>
      </c>
      <c r="N202" s="220" t="s">
        <v>41</v>
      </c>
      <c r="O202" s="91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3" t="s">
        <v>129</v>
      </c>
      <c r="AT202" s="223" t="s">
        <v>132</v>
      </c>
      <c r="AU202" s="223" t="s">
        <v>87</v>
      </c>
      <c r="AY202" s="17" t="s">
        <v>130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7" t="s">
        <v>81</v>
      </c>
      <c r="BK202" s="224">
        <f>ROUND(I202*H202,2)</f>
        <v>0</v>
      </c>
      <c r="BL202" s="17" t="s">
        <v>129</v>
      </c>
      <c r="BM202" s="223" t="s">
        <v>320</v>
      </c>
    </row>
    <row r="203" spans="1:51" s="13" customFormat="1" ht="12">
      <c r="A203" s="13"/>
      <c r="B203" s="225"/>
      <c r="C203" s="226"/>
      <c r="D203" s="227" t="s">
        <v>148</v>
      </c>
      <c r="E203" s="228" t="s">
        <v>1</v>
      </c>
      <c r="F203" s="229" t="s">
        <v>321</v>
      </c>
      <c r="G203" s="226"/>
      <c r="H203" s="230">
        <v>140</v>
      </c>
      <c r="I203" s="231"/>
      <c r="J203" s="226"/>
      <c r="K203" s="226"/>
      <c r="L203" s="232"/>
      <c r="M203" s="233"/>
      <c r="N203" s="234"/>
      <c r="O203" s="234"/>
      <c r="P203" s="234"/>
      <c r="Q203" s="234"/>
      <c r="R203" s="234"/>
      <c r="S203" s="234"/>
      <c r="T203" s="23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6" t="s">
        <v>148</v>
      </c>
      <c r="AU203" s="236" t="s">
        <v>87</v>
      </c>
      <c r="AV203" s="13" t="s">
        <v>88</v>
      </c>
      <c r="AW203" s="13" t="s">
        <v>32</v>
      </c>
      <c r="AX203" s="13" t="s">
        <v>81</v>
      </c>
      <c r="AY203" s="236" t="s">
        <v>130</v>
      </c>
    </row>
    <row r="204" spans="1:65" s="2" customFormat="1" ht="16.5" customHeight="1">
      <c r="A204" s="38"/>
      <c r="B204" s="39"/>
      <c r="C204" s="212" t="s">
        <v>322</v>
      </c>
      <c r="D204" s="212" t="s">
        <v>132</v>
      </c>
      <c r="E204" s="213" t="s">
        <v>260</v>
      </c>
      <c r="F204" s="214" t="s">
        <v>261</v>
      </c>
      <c r="G204" s="215" t="s">
        <v>240</v>
      </c>
      <c r="H204" s="216">
        <v>7.6</v>
      </c>
      <c r="I204" s="217"/>
      <c r="J204" s="218">
        <f>ROUND(I204*H204,2)</f>
        <v>0</v>
      </c>
      <c r="K204" s="214" t="s">
        <v>136</v>
      </c>
      <c r="L204" s="44"/>
      <c r="M204" s="219" t="s">
        <v>1</v>
      </c>
      <c r="N204" s="220" t="s">
        <v>41</v>
      </c>
      <c r="O204" s="91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129</v>
      </c>
      <c r="AT204" s="223" t="s">
        <v>132</v>
      </c>
      <c r="AU204" s="223" t="s">
        <v>87</v>
      </c>
      <c r="AY204" s="17" t="s">
        <v>130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81</v>
      </c>
      <c r="BK204" s="224">
        <f>ROUND(I204*H204,2)</f>
        <v>0</v>
      </c>
      <c r="BL204" s="17" t="s">
        <v>129</v>
      </c>
      <c r="BM204" s="223" t="s">
        <v>323</v>
      </c>
    </row>
    <row r="205" spans="1:51" s="13" customFormat="1" ht="12">
      <c r="A205" s="13"/>
      <c r="B205" s="225"/>
      <c r="C205" s="226"/>
      <c r="D205" s="227" t="s">
        <v>148</v>
      </c>
      <c r="E205" s="228" t="s">
        <v>1</v>
      </c>
      <c r="F205" s="229" t="s">
        <v>324</v>
      </c>
      <c r="G205" s="226"/>
      <c r="H205" s="230">
        <v>0.6</v>
      </c>
      <c r="I205" s="231"/>
      <c r="J205" s="226"/>
      <c r="K205" s="226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148</v>
      </c>
      <c r="AU205" s="236" t="s">
        <v>87</v>
      </c>
      <c r="AV205" s="13" t="s">
        <v>88</v>
      </c>
      <c r="AW205" s="13" t="s">
        <v>32</v>
      </c>
      <c r="AX205" s="13" t="s">
        <v>76</v>
      </c>
      <c r="AY205" s="236" t="s">
        <v>130</v>
      </c>
    </row>
    <row r="206" spans="1:51" s="13" customFormat="1" ht="12">
      <c r="A206" s="13"/>
      <c r="B206" s="225"/>
      <c r="C206" s="226"/>
      <c r="D206" s="227" t="s">
        <v>148</v>
      </c>
      <c r="E206" s="228" t="s">
        <v>1</v>
      </c>
      <c r="F206" s="229" t="s">
        <v>325</v>
      </c>
      <c r="G206" s="226"/>
      <c r="H206" s="230">
        <v>7</v>
      </c>
      <c r="I206" s="231"/>
      <c r="J206" s="226"/>
      <c r="K206" s="226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148</v>
      </c>
      <c r="AU206" s="236" t="s">
        <v>87</v>
      </c>
      <c r="AV206" s="13" t="s">
        <v>88</v>
      </c>
      <c r="AW206" s="13" t="s">
        <v>32</v>
      </c>
      <c r="AX206" s="13" t="s">
        <v>76</v>
      </c>
      <c r="AY206" s="236" t="s">
        <v>130</v>
      </c>
    </row>
    <row r="207" spans="1:51" s="14" customFormat="1" ht="12">
      <c r="A207" s="14"/>
      <c r="B207" s="247"/>
      <c r="C207" s="248"/>
      <c r="D207" s="227" t="s">
        <v>148</v>
      </c>
      <c r="E207" s="249" t="s">
        <v>1</v>
      </c>
      <c r="F207" s="250" t="s">
        <v>205</v>
      </c>
      <c r="G207" s="248"/>
      <c r="H207" s="251">
        <v>7.6</v>
      </c>
      <c r="I207" s="252"/>
      <c r="J207" s="248"/>
      <c r="K207" s="248"/>
      <c r="L207" s="253"/>
      <c r="M207" s="254"/>
      <c r="N207" s="255"/>
      <c r="O207" s="255"/>
      <c r="P207" s="255"/>
      <c r="Q207" s="255"/>
      <c r="R207" s="255"/>
      <c r="S207" s="255"/>
      <c r="T207" s="25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7" t="s">
        <v>148</v>
      </c>
      <c r="AU207" s="257" t="s">
        <v>87</v>
      </c>
      <c r="AV207" s="14" t="s">
        <v>129</v>
      </c>
      <c r="AW207" s="14" t="s">
        <v>32</v>
      </c>
      <c r="AX207" s="14" t="s">
        <v>81</v>
      </c>
      <c r="AY207" s="257" t="s">
        <v>130</v>
      </c>
    </row>
    <row r="208" spans="1:65" s="2" customFormat="1" ht="16.5" customHeight="1">
      <c r="A208" s="38"/>
      <c r="B208" s="39"/>
      <c r="C208" s="212" t="s">
        <v>326</v>
      </c>
      <c r="D208" s="212" t="s">
        <v>132</v>
      </c>
      <c r="E208" s="213" t="s">
        <v>266</v>
      </c>
      <c r="F208" s="214" t="s">
        <v>267</v>
      </c>
      <c r="G208" s="215" t="s">
        <v>240</v>
      </c>
      <c r="H208" s="216">
        <v>7.6</v>
      </c>
      <c r="I208" s="217"/>
      <c r="J208" s="218">
        <f>ROUND(I208*H208,2)</f>
        <v>0</v>
      </c>
      <c r="K208" s="214" t="s">
        <v>136</v>
      </c>
      <c r="L208" s="44"/>
      <c r="M208" s="219" t="s">
        <v>1</v>
      </c>
      <c r="N208" s="220" t="s">
        <v>41</v>
      </c>
      <c r="O208" s="91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3" t="s">
        <v>129</v>
      </c>
      <c r="AT208" s="223" t="s">
        <v>132</v>
      </c>
      <c r="AU208" s="223" t="s">
        <v>87</v>
      </c>
      <c r="AY208" s="17" t="s">
        <v>130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81</v>
      </c>
      <c r="BK208" s="224">
        <f>ROUND(I208*H208,2)</f>
        <v>0</v>
      </c>
      <c r="BL208" s="17" t="s">
        <v>129</v>
      </c>
      <c r="BM208" s="223" t="s">
        <v>327</v>
      </c>
    </row>
    <row r="209" spans="1:65" s="2" customFormat="1" ht="16.5" customHeight="1">
      <c r="A209" s="38"/>
      <c r="B209" s="39"/>
      <c r="C209" s="212" t="s">
        <v>328</v>
      </c>
      <c r="D209" s="212" t="s">
        <v>132</v>
      </c>
      <c r="E209" s="213" t="s">
        <v>270</v>
      </c>
      <c r="F209" s="214" t="s">
        <v>271</v>
      </c>
      <c r="G209" s="215" t="s">
        <v>240</v>
      </c>
      <c r="H209" s="216">
        <v>7.6</v>
      </c>
      <c r="I209" s="217"/>
      <c r="J209" s="218">
        <f>ROUND(I209*H209,2)</f>
        <v>0</v>
      </c>
      <c r="K209" s="214" t="s">
        <v>136</v>
      </c>
      <c r="L209" s="44"/>
      <c r="M209" s="219" t="s">
        <v>1</v>
      </c>
      <c r="N209" s="220" t="s">
        <v>41</v>
      </c>
      <c r="O209" s="91"/>
      <c r="P209" s="221">
        <f>O209*H209</f>
        <v>0</v>
      </c>
      <c r="Q209" s="221">
        <v>0</v>
      </c>
      <c r="R209" s="221">
        <f>Q209*H209</f>
        <v>0</v>
      </c>
      <c r="S209" s="221">
        <v>0</v>
      </c>
      <c r="T209" s="22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3" t="s">
        <v>129</v>
      </c>
      <c r="AT209" s="223" t="s">
        <v>132</v>
      </c>
      <c r="AU209" s="223" t="s">
        <v>87</v>
      </c>
      <c r="AY209" s="17" t="s">
        <v>130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81</v>
      </c>
      <c r="BK209" s="224">
        <f>ROUND(I209*H209,2)</f>
        <v>0</v>
      </c>
      <c r="BL209" s="17" t="s">
        <v>129</v>
      </c>
      <c r="BM209" s="223" t="s">
        <v>329</v>
      </c>
    </row>
    <row r="210" spans="1:65" s="2" customFormat="1" ht="16.5" customHeight="1">
      <c r="A210" s="38"/>
      <c r="B210" s="39"/>
      <c r="C210" s="237" t="s">
        <v>330</v>
      </c>
      <c r="D210" s="237" t="s">
        <v>154</v>
      </c>
      <c r="E210" s="238" t="s">
        <v>274</v>
      </c>
      <c r="F210" s="239" t="s">
        <v>275</v>
      </c>
      <c r="G210" s="240" t="s">
        <v>240</v>
      </c>
      <c r="H210" s="241">
        <v>7.6</v>
      </c>
      <c r="I210" s="242"/>
      <c r="J210" s="243">
        <f>ROUND(I210*H210,2)</f>
        <v>0</v>
      </c>
      <c r="K210" s="239" t="s">
        <v>136</v>
      </c>
      <c r="L210" s="244"/>
      <c r="M210" s="245" t="s">
        <v>1</v>
      </c>
      <c r="N210" s="246" t="s">
        <v>41</v>
      </c>
      <c r="O210" s="91"/>
      <c r="P210" s="221">
        <f>O210*H210</f>
        <v>0</v>
      </c>
      <c r="Q210" s="221">
        <v>0</v>
      </c>
      <c r="R210" s="221">
        <f>Q210*H210</f>
        <v>0</v>
      </c>
      <c r="S210" s="221">
        <v>0</v>
      </c>
      <c r="T210" s="22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3" t="s">
        <v>158</v>
      </c>
      <c r="AT210" s="223" t="s">
        <v>154</v>
      </c>
      <c r="AU210" s="223" t="s">
        <v>87</v>
      </c>
      <c r="AY210" s="17" t="s">
        <v>130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7" t="s">
        <v>81</v>
      </c>
      <c r="BK210" s="224">
        <f>ROUND(I210*H210,2)</f>
        <v>0</v>
      </c>
      <c r="BL210" s="17" t="s">
        <v>129</v>
      </c>
      <c r="BM210" s="223" t="s">
        <v>331</v>
      </c>
    </row>
    <row r="211" spans="1:65" s="2" customFormat="1" ht="16.5" customHeight="1">
      <c r="A211" s="38"/>
      <c r="B211" s="39"/>
      <c r="C211" s="212" t="s">
        <v>332</v>
      </c>
      <c r="D211" s="212" t="s">
        <v>132</v>
      </c>
      <c r="E211" s="213" t="s">
        <v>333</v>
      </c>
      <c r="F211" s="214" t="s">
        <v>334</v>
      </c>
      <c r="G211" s="215" t="s">
        <v>135</v>
      </c>
      <c r="H211" s="216">
        <v>2</v>
      </c>
      <c r="I211" s="217"/>
      <c r="J211" s="218">
        <f>ROUND(I211*H211,2)</f>
        <v>0</v>
      </c>
      <c r="K211" s="214" t="s">
        <v>172</v>
      </c>
      <c r="L211" s="44"/>
      <c r="M211" s="219" t="s">
        <v>1</v>
      </c>
      <c r="N211" s="220" t="s">
        <v>41</v>
      </c>
      <c r="O211" s="91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129</v>
      </c>
      <c r="AT211" s="223" t="s">
        <v>132</v>
      </c>
      <c r="AU211" s="223" t="s">
        <v>87</v>
      </c>
      <c r="AY211" s="17" t="s">
        <v>130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81</v>
      </c>
      <c r="BK211" s="224">
        <f>ROUND(I211*H211,2)</f>
        <v>0</v>
      </c>
      <c r="BL211" s="17" t="s">
        <v>129</v>
      </c>
      <c r="BM211" s="223" t="s">
        <v>335</v>
      </c>
    </row>
    <row r="212" spans="1:51" s="13" customFormat="1" ht="12">
      <c r="A212" s="13"/>
      <c r="B212" s="225"/>
      <c r="C212" s="226"/>
      <c r="D212" s="227" t="s">
        <v>148</v>
      </c>
      <c r="E212" s="228" t="s">
        <v>1</v>
      </c>
      <c r="F212" s="229" t="s">
        <v>336</v>
      </c>
      <c r="G212" s="226"/>
      <c r="H212" s="230">
        <v>2</v>
      </c>
      <c r="I212" s="231"/>
      <c r="J212" s="226"/>
      <c r="K212" s="226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148</v>
      </c>
      <c r="AU212" s="236" t="s">
        <v>87</v>
      </c>
      <c r="AV212" s="13" t="s">
        <v>88</v>
      </c>
      <c r="AW212" s="13" t="s">
        <v>32</v>
      </c>
      <c r="AX212" s="13" t="s">
        <v>81</v>
      </c>
      <c r="AY212" s="236" t="s">
        <v>130</v>
      </c>
    </row>
    <row r="213" spans="1:63" s="12" customFormat="1" ht="20.85" customHeight="1">
      <c r="A213" s="12"/>
      <c r="B213" s="196"/>
      <c r="C213" s="197"/>
      <c r="D213" s="198" t="s">
        <v>75</v>
      </c>
      <c r="E213" s="210" t="s">
        <v>337</v>
      </c>
      <c r="F213" s="210" t="s">
        <v>338</v>
      </c>
      <c r="G213" s="197"/>
      <c r="H213" s="197"/>
      <c r="I213" s="200"/>
      <c r="J213" s="211">
        <f>BK213</f>
        <v>0</v>
      </c>
      <c r="K213" s="197"/>
      <c r="L213" s="202"/>
      <c r="M213" s="203"/>
      <c r="N213" s="204"/>
      <c r="O213" s="204"/>
      <c r="P213" s="205">
        <f>SUM(P214:P226)</f>
        <v>0</v>
      </c>
      <c r="Q213" s="204"/>
      <c r="R213" s="205">
        <f>SUM(R214:R226)</f>
        <v>0</v>
      </c>
      <c r="S213" s="204"/>
      <c r="T213" s="206">
        <f>SUM(T214:T226)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7" t="s">
        <v>129</v>
      </c>
      <c r="AT213" s="208" t="s">
        <v>75</v>
      </c>
      <c r="AU213" s="208" t="s">
        <v>88</v>
      </c>
      <c r="AY213" s="207" t="s">
        <v>130</v>
      </c>
      <c r="BK213" s="209">
        <f>SUM(BK214:BK226)</f>
        <v>0</v>
      </c>
    </row>
    <row r="214" spans="1:65" s="2" customFormat="1" ht="21.75" customHeight="1">
      <c r="A214" s="38"/>
      <c r="B214" s="39"/>
      <c r="C214" s="212" t="s">
        <v>339</v>
      </c>
      <c r="D214" s="212" t="s">
        <v>132</v>
      </c>
      <c r="E214" s="213" t="s">
        <v>313</v>
      </c>
      <c r="F214" s="214" t="s">
        <v>314</v>
      </c>
      <c r="G214" s="215" t="s">
        <v>85</v>
      </c>
      <c r="H214" s="216">
        <v>2</v>
      </c>
      <c r="I214" s="217"/>
      <c r="J214" s="218">
        <f>ROUND(I214*H214,2)</f>
        <v>0</v>
      </c>
      <c r="K214" s="214" t="s">
        <v>136</v>
      </c>
      <c r="L214" s="44"/>
      <c r="M214" s="219" t="s">
        <v>1</v>
      </c>
      <c r="N214" s="220" t="s">
        <v>41</v>
      </c>
      <c r="O214" s="91"/>
      <c r="P214" s="221">
        <f>O214*H214</f>
        <v>0</v>
      </c>
      <c r="Q214" s="221">
        <v>0</v>
      </c>
      <c r="R214" s="221">
        <f>Q214*H214</f>
        <v>0</v>
      </c>
      <c r="S214" s="221">
        <v>0</v>
      </c>
      <c r="T214" s="22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3" t="s">
        <v>340</v>
      </c>
      <c r="AT214" s="223" t="s">
        <v>132</v>
      </c>
      <c r="AU214" s="223" t="s">
        <v>87</v>
      </c>
      <c r="AY214" s="17" t="s">
        <v>130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7" t="s">
        <v>81</v>
      </c>
      <c r="BK214" s="224">
        <f>ROUND(I214*H214,2)</f>
        <v>0</v>
      </c>
      <c r="BL214" s="17" t="s">
        <v>340</v>
      </c>
      <c r="BM214" s="223" t="s">
        <v>341</v>
      </c>
    </row>
    <row r="215" spans="1:51" s="13" customFormat="1" ht="12">
      <c r="A215" s="13"/>
      <c r="B215" s="225"/>
      <c r="C215" s="226"/>
      <c r="D215" s="227" t="s">
        <v>148</v>
      </c>
      <c r="E215" s="228" t="s">
        <v>1</v>
      </c>
      <c r="F215" s="229" t="s">
        <v>316</v>
      </c>
      <c r="G215" s="226"/>
      <c r="H215" s="230">
        <v>2</v>
      </c>
      <c r="I215" s="231"/>
      <c r="J215" s="226"/>
      <c r="K215" s="226"/>
      <c r="L215" s="232"/>
      <c r="M215" s="233"/>
      <c r="N215" s="234"/>
      <c r="O215" s="234"/>
      <c r="P215" s="234"/>
      <c r="Q215" s="234"/>
      <c r="R215" s="234"/>
      <c r="S215" s="234"/>
      <c r="T215" s="23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6" t="s">
        <v>148</v>
      </c>
      <c r="AU215" s="236" t="s">
        <v>87</v>
      </c>
      <c r="AV215" s="13" t="s">
        <v>88</v>
      </c>
      <c r="AW215" s="13" t="s">
        <v>32</v>
      </c>
      <c r="AX215" s="13" t="s">
        <v>81</v>
      </c>
      <c r="AY215" s="236" t="s">
        <v>130</v>
      </c>
    </row>
    <row r="216" spans="1:65" s="2" customFormat="1" ht="21.75" customHeight="1">
      <c r="A216" s="38"/>
      <c r="B216" s="39"/>
      <c r="C216" s="212" t="s">
        <v>342</v>
      </c>
      <c r="D216" s="212" t="s">
        <v>132</v>
      </c>
      <c r="E216" s="213" t="s">
        <v>318</v>
      </c>
      <c r="F216" s="214" t="s">
        <v>319</v>
      </c>
      <c r="G216" s="215" t="s">
        <v>85</v>
      </c>
      <c r="H216" s="216">
        <v>140</v>
      </c>
      <c r="I216" s="217"/>
      <c r="J216" s="218">
        <f>ROUND(I216*H216,2)</f>
        <v>0</v>
      </c>
      <c r="K216" s="214" t="s">
        <v>136</v>
      </c>
      <c r="L216" s="44"/>
      <c r="M216" s="219" t="s">
        <v>1</v>
      </c>
      <c r="N216" s="220" t="s">
        <v>41</v>
      </c>
      <c r="O216" s="91"/>
      <c r="P216" s="221">
        <f>O216*H216</f>
        <v>0</v>
      </c>
      <c r="Q216" s="221">
        <v>0</v>
      </c>
      <c r="R216" s="221">
        <f>Q216*H216</f>
        <v>0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340</v>
      </c>
      <c r="AT216" s="223" t="s">
        <v>132</v>
      </c>
      <c r="AU216" s="223" t="s">
        <v>87</v>
      </c>
      <c r="AY216" s="17" t="s">
        <v>130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81</v>
      </c>
      <c r="BK216" s="224">
        <f>ROUND(I216*H216,2)</f>
        <v>0</v>
      </c>
      <c r="BL216" s="17" t="s">
        <v>340</v>
      </c>
      <c r="BM216" s="223" t="s">
        <v>343</v>
      </c>
    </row>
    <row r="217" spans="1:51" s="13" customFormat="1" ht="12">
      <c r="A217" s="13"/>
      <c r="B217" s="225"/>
      <c r="C217" s="226"/>
      <c r="D217" s="227" t="s">
        <v>148</v>
      </c>
      <c r="E217" s="228" t="s">
        <v>1</v>
      </c>
      <c r="F217" s="229" t="s">
        <v>321</v>
      </c>
      <c r="G217" s="226"/>
      <c r="H217" s="230">
        <v>140</v>
      </c>
      <c r="I217" s="231"/>
      <c r="J217" s="226"/>
      <c r="K217" s="226"/>
      <c r="L217" s="232"/>
      <c r="M217" s="233"/>
      <c r="N217" s="234"/>
      <c r="O217" s="234"/>
      <c r="P217" s="234"/>
      <c r="Q217" s="234"/>
      <c r="R217" s="234"/>
      <c r="S217" s="234"/>
      <c r="T217" s="23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6" t="s">
        <v>148</v>
      </c>
      <c r="AU217" s="236" t="s">
        <v>87</v>
      </c>
      <c r="AV217" s="13" t="s">
        <v>88</v>
      </c>
      <c r="AW217" s="13" t="s">
        <v>32</v>
      </c>
      <c r="AX217" s="13" t="s">
        <v>81</v>
      </c>
      <c r="AY217" s="236" t="s">
        <v>130</v>
      </c>
    </row>
    <row r="218" spans="1:65" s="2" customFormat="1" ht="16.5" customHeight="1">
      <c r="A218" s="38"/>
      <c r="B218" s="39"/>
      <c r="C218" s="212" t="s">
        <v>344</v>
      </c>
      <c r="D218" s="212" t="s">
        <v>132</v>
      </c>
      <c r="E218" s="213" t="s">
        <v>260</v>
      </c>
      <c r="F218" s="214" t="s">
        <v>261</v>
      </c>
      <c r="G218" s="215" t="s">
        <v>240</v>
      </c>
      <c r="H218" s="216">
        <v>3.8</v>
      </c>
      <c r="I218" s="217"/>
      <c r="J218" s="218">
        <f>ROUND(I218*H218,2)</f>
        <v>0</v>
      </c>
      <c r="K218" s="214" t="s">
        <v>136</v>
      </c>
      <c r="L218" s="44"/>
      <c r="M218" s="219" t="s">
        <v>1</v>
      </c>
      <c r="N218" s="220" t="s">
        <v>41</v>
      </c>
      <c r="O218" s="91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340</v>
      </c>
      <c r="AT218" s="223" t="s">
        <v>132</v>
      </c>
      <c r="AU218" s="223" t="s">
        <v>87</v>
      </c>
      <c r="AY218" s="17" t="s">
        <v>130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81</v>
      </c>
      <c r="BK218" s="224">
        <f>ROUND(I218*H218,2)</f>
        <v>0</v>
      </c>
      <c r="BL218" s="17" t="s">
        <v>340</v>
      </c>
      <c r="BM218" s="223" t="s">
        <v>345</v>
      </c>
    </row>
    <row r="219" spans="1:51" s="13" customFormat="1" ht="12">
      <c r="A219" s="13"/>
      <c r="B219" s="225"/>
      <c r="C219" s="226"/>
      <c r="D219" s="227" t="s">
        <v>148</v>
      </c>
      <c r="E219" s="228" t="s">
        <v>1</v>
      </c>
      <c r="F219" s="229" t="s">
        <v>346</v>
      </c>
      <c r="G219" s="226"/>
      <c r="H219" s="230">
        <v>0.3</v>
      </c>
      <c r="I219" s="231"/>
      <c r="J219" s="226"/>
      <c r="K219" s="226"/>
      <c r="L219" s="232"/>
      <c r="M219" s="233"/>
      <c r="N219" s="234"/>
      <c r="O219" s="234"/>
      <c r="P219" s="234"/>
      <c r="Q219" s="234"/>
      <c r="R219" s="234"/>
      <c r="S219" s="234"/>
      <c r="T219" s="23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6" t="s">
        <v>148</v>
      </c>
      <c r="AU219" s="236" t="s">
        <v>87</v>
      </c>
      <c r="AV219" s="13" t="s">
        <v>88</v>
      </c>
      <c r="AW219" s="13" t="s">
        <v>32</v>
      </c>
      <c r="AX219" s="13" t="s">
        <v>76</v>
      </c>
      <c r="AY219" s="236" t="s">
        <v>130</v>
      </c>
    </row>
    <row r="220" spans="1:51" s="13" customFormat="1" ht="12">
      <c r="A220" s="13"/>
      <c r="B220" s="225"/>
      <c r="C220" s="226"/>
      <c r="D220" s="227" t="s">
        <v>148</v>
      </c>
      <c r="E220" s="228" t="s">
        <v>1</v>
      </c>
      <c r="F220" s="229" t="s">
        <v>347</v>
      </c>
      <c r="G220" s="226"/>
      <c r="H220" s="230">
        <v>3.5</v>
      </c>
      <c r="I220" s="231"/>
      <c r="J220" s="226"/>
      <c r="K220" s="226"/>
      <c r="L220" s="232"/>
      <c r="M220" s="233"/>
      <c r="N220" s="234"/>
      <c r="O220" s="234"/>
      <c r="P220" s="234"/>
      <c r="Q220" s="234"/>
      <c r="R220" s="234"/>
      <c r="S220" s="234"/>
      <c r="T220" s="23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6" t="s">
        <v>148</v>
      </c>
      <c r="AU220" s="236" t="s">
        <v>87</v>
      </c>
      <c r="AV220" s="13" t="s">
        <v>88</v>
      </c>
      <c r="AW220" s="13" t="s">
        <v>32</v>
      </c>
      <c r="AX220" s="13" t="s">
        <v>76</v>
      </c>
      <c r="AY220" s="236" t="s">
        <v>130</v>
      </c>
    </row>
    <row r="221" spans="1:51" s="14" customFormat="1" ht="12">
      <c r="A221" s="14"/>
      <c r="B221" s="247"/>
      <c r="C221" s="248"/>
      <c r="D221" s="227" t="s">
        <v>148</v>
      </c>
      <c r="E221" s="249" t="s">
        <v>1</v>
      </c>
      <c r="F221" s="250" t="s">
        <v>205</v>
      </c>
      <c r="G221" s="248"/>
      <c r="H221" s="251">
        <v>3.8</v>
      </c>
      <c r="I221" s="252"/>
      <c r="J221" s="248"/>
      <c r="K221" s="248"/>
      <c r="L221" s="253"/>
      <c r="M221" s="254"/>
      <c r="N221" s="255"/>
      <c r="O221" s="255"/>
      <c r="P221" s="255"/>
      <c r="Q221" s="255"/>
      <c r="R221" s="255"/>
      <c r="S221" s="255"/>
      <c r="T221" s="25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7" t="s">
        <v>148</v>
      </c>
      <c r="AU221" s="257" t="s">
        <v>87</v>
      </c>
      <c r="AV221" s="14" t="s">
        <v>129</v>
      </c>
      <c r="AW221" s="14" t="s">
        <v>32</v>
      </c>
      <c r="AX221" s="14" t="s">
        <v>81</v>
      </c>
      <c r="AY221" s="257" t="s">
        <v>130</v>
      </c>
    </row>
    <row r="222" spans="1:65" s="2" customFormat="1" ht="16.5" customHeight="1">
      <c r="A222" s="38"/>
      <c r="B222" s="39"/>
      <c r="C222" s="212" t="s">
        <v>348</v>
      </c>
      <c r="D222" s="212" t="s">
        <v>132</v>
      </c>
      <c r="E222" s="213" t="s">
        <v>266</v>
      </c>
      <c r="F222" s="214" t="s">
        <v>267</v>
      </c>
      <c r="G222" s="215" t="s">
        <v>240</v>
      </c>
      <c r="H222" s="216">
        <v>3.8</v>
      </c>
      <c r="I222" s="217"/>
      <c r="J222" s="218">
        <f>ROUND(I222*H222,2)</f>
        <v>0</v>
      </c>
      <c r="K222" s="214" t="s">
        <v>136</v>
      </c>
      <c r="L222" s="44"/>
      <c r="M222" s="219" t="s">
        <v>1</v>
      </c>
      <c r="N222" s="220" t="s">
        <v>41</v>
      </c>
      <c r="O222" s="91"/>
      <c r="P222" s="221">
        <f>O222*H222</f>
        <v>0</v>
      </c>
      <c r="Q222" s="221">
        <v>0</v>
      </c>
      <c r="R222" s="221">
        <f>Q222*H222</f>
        <v>0</v>
      </c>
      <c r="S222" s="221">
        <v>0</v>
      </c>
      <c r="T222" s="22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3" t="s">
        <v>340</v>
      </c>
      <c r="AT222" s="223" t="s">
        <v>132</v>
      </c>
      <c r="AU222" s="223" t="s">
        <v>87</v>
      </c>
      <c r="AY222" s="17" t="s">
        <v>130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81</v>
      </c>
      <c r="BK222" s="224">
        <f>ROUND(I222*H222,2)</f>
        <v>0</v>
      </c>
      <c r="BL222" s="17" t="s">
        <v>340</v>
      </c>
      <c r="BM222" s="223" t="s">
        <v>349</v>
      </c>
    </row>
    <row r="223" spans="1:65" s="2" customFormat="1" ht="16.5" customHeight="1">
      <c r="A223" s="38"/>
      <c r="B223" s="39"/>
      <c r="C223" s="212" t="s">
        <v>350</v>
      </c>
      <c r="D223" s="212" t="s">
        <v>132</v>
      </c>
      <c r="E223" s="213" t="s">
        <v>270</v>
      </c>
      <c r="F223" s="214" t="s">
        <v>271</v>
      </c>
      <c r="G223" s="215" t="s">
        <v>240</v>
      </c>
      <c r="H223" s="216">
        <v>3.8</v>
      </c>
      <c r="I223" s="217"/>
      <c r="J223" s="218">
        <f>ROUND(I223*H223,2)</f>
        <v>0</v>
      </c>
      <c r="K223" s="214" t="s">
        <v>136</v>
      </c>
      <c r="L223" s="44"/>
      <c r="M223" s="219" t="s">
        <v>1</v>
      </c>
      <c r="N223" s="220" t="s">
        <v>41</v>
      </c>
      <c r="O223" s="91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340</v>
      </c>
      <c r="AT223" s="223" t="s">
        <v>132</v>
      </c>
      <c r="AU223" s="223" t="s">
        <v>87</v>
      </c>
      <c r="AY223" s="17" t="s">
        <v>130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81</v>
      </c>
      <c r="BK223" s="224">
        <f>ROUND(I223*H223,2)</f>
        <v>0</v>
      </c>
      <c r="BL223" s="17" t="s">
        <v>340</v>
      </c>
      <c r="BM223" s="223" t="s">
        <v>351</v>
      </c>
    </row>
    <row r="224" spans="1:65" s="2" customFormat="1" ht="16.5" customHeight="1">
      <c r="A224" s="38"/>
      <c r="B224" s="39"/>
      <c r="C224" s="237" t="s">
        <v>352</v>
      </c>
      <c r="D224" s="237" t="s">
        <v>154</v>
      </c>
      <c r="E224" s="238" t="s">
        <v>274</v>
      </c>
      <c r="F224" s="239" t="s">
        <v>275</v>
      </c>
      <c r="G224" s="240" t="s">
        <v>240</v>
      </c>
      <c r="H224" s="241">
        <v>3.8</v>
      </c>
      <c r="I224" s="242"/>
      <c r="J224" s="243">
        <f>ROUND(I224*H224,2)</f>
        <v>0</v>
      </c>
      <c r="K224" s="239" t="s">
        <v>136</v>
      </c>
      <c r="L224" s="244"/>
      <c r="M224" s="245" t="s">
        <v>1</v>
      </c>
      <c r="N224" s="246" t="s">
        <v>41</v>
      </c>
      <c r="O224" s="91"/>
      <c r="P224" s="221">
        <f>O224*H224</f>
        <v>0</v>
      </c>
      <c r="Q224" s="221">
        <v>0</v>
      </c>
      <c r="R224" s="221">
        <f>Q224*H224</f>
        <v>0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340</v>
      </c>
      <c r="AT224" s="223" t="s">
        <v>154</v>
      </c>
      <c r="AU224" s="223" t="s">
        <v>87</v>
      </c>
      <c r="AY224" s="17" t="s">
        <v>130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81</v>
      </c>
      <c r="BK224" s="224">
        <f>ROUND(I224*H224,2)</f>
        <v>0</v>
      </c>
      <c r="BL224" s="17" t="s">
        <v>340</v>
      </c>
      <c r="BM224" s="223" t="s">
        <v>353</v>
      </c>
    </row>
    <row r="225" spans="1:65" s="2" customFormat="1" ht="16.5" customHeight="1">
      <c r="A225" s="38"/>
      <c r="B225" s="39"/>
      <c r="C225" s="212" t="s">
        <v>354</v>
      </c>
      <c r="D225" s="212" t="s">
        <v>132</v>
      </c>
      <c r="E225" s="213" t="s">
        <v>333</v>
      </c>
      <c r="F225" s="214" t="s">
        <v>334</v>
      </c>
      <c r="G225" s="215" t="s">
        <v>135</v>
      </c>
      <c r="H225" s="216">
        <v>2</v>
      </c>
      <c r="I225" s="217"/>
      <c r="J225" s="218">
        <f>ROUND(I225*H225,2)</f>
        <v>0</v>
      </c>
      <c r="K225" s="214" t="s">
        <v>172</v>
      </c>
      <c r="L225" s="44"/>
      <c r="M225" s="219" t="s">
        <v>1</v>
      </c>
      <c r="N225" s="220" t="s">
        <v>41</v>
      </c>
      <c r="O225" s="91"/>
      <c r="P225" s="221">
        <f>O225*H225</f>
        <v>0</v>
      </c>
      <c r="Q225" s="221">
        <v>0</v>
      </c>
      <c r="R225" s="221">
        <f>Q225*H225</f>
        <v>0</v>
      </c>
      <c r="S225" s="221">
        <v>0</v>
      </c>
      <c r="T225" s="22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3" t="s">
        <v>340</v>
      </c>
      <c r="AT225" s="223" t="s">
        <v>132</v>
      </c>
      <c r="AU225" s="223" t="s">
        <v>87</v>
      </c>
      <c r="AY225" s="17" t="s">
        <v>130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7" t="s">
        <v>81</v>
      </c>
      <c r="BK225" s="224">
        <f>ROUND(I225*H225,2)</f>
        <v>0</v>
      </c>
      <c r="BL225" s="17" t="s">
        <v>340</v>
      </c>
      <c r="BM225" s="223" t="s">
        <v>355</v>
      </c>
    </row>
    <row r="226" spans="1:51" s="13" customFormat="1" ht="12">
      <c r="A226" s="13"/>
      <c r="B226" s="225"/>
      <c r="C226" s="226"/>
      <c r="D226" s="227" t="s">
        <v>148</v>
      </c>
      <c r="E226" s="228" t="s">
        <v>1</v>
      </c>
      <c r="F226" s="229" t="s">
        <v>336</v>
      </c>
      <c r="G226" s="226"/>
      <c r="H226" s="230">
        <v>2</v>
      </c>
      <c r="I226" s="231"/>
      <c r="J226" s="226"/>
      <c r="K226" s="226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148</v>
      </c>
      <c r="AU226" s="236" t="s">
        <v>87</v>
      </c>
      <c r="AV226" s="13" t="s">
        <v>88</v>
      </c>
      <c r="AW226" s="13" t="s">
        <v>32</v>
      </c>
      <c r="AX226" s="13" t="s">
        <v>81</v>
      </c>
      <c r="AY226" s="236" t="s">
        <v>130</v>
      </c>
    </row>
    <row r="227" spans="1:63" s="12" customFormat="1" ht="20.85" customHeight="1">
      <c r="A227" s="12"/>
      <c r="B227" s="196"/>
      <c r="C227" s="197"/>
      <c r="D227" s="198" t="s">
        <v>75</v>
      </c>
      <c r="E227" s="210" t="s">
        <v>356</v>
      </c>
      <c r="F227" s="210" t="s">
        <v>357</v>
      </c>
      <c r="G227" s="197"/>
      <c r="H227" s="197"/>
      <c r="I227" s="200"/>
      <c r="J227" s="211">
        <f>BK227</f>
        <v>0</v>
      </c>
      <c r="K227" s="197"/>
      <c r="L227" s="202"/>
      <c r="M227" s="203"/>
      <c r="N227" s="204"/>
      <c r="O227" s="204"/>
      <c r="P227" s="205">
        <f>SUM(P228:P244)</f>
        <v>0</v>
      </c>
      <c r="Q227" s="204"/>
      <c r="R227" s="205">
        <f>SUM(R228:R244)</f>
        <v>0</v>
      </c>
      <c r="S227" s="204"/>
      <c r="T227" s="206">
        <f>SUM(T228:T244)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7" t="s">
        <v>129</v>
      </c>
      <c r="AT227" s="208" t="s">
        <v>75</v>
      </c>
      <c r="AU227" s="208" t="s">
        <v>88</v>
      </c>
      <c r="AY227" s="207" t="s">
        <v>130</v>
      </c>
      <c r="BK227" s="209">
        <f>SUM(BK228:BK244)</f>
        <v>0</v>
      </c>
    </row>
    <row r="228" spans="1:65" s="2" customFormat="1" ht="21.75" customHeight="1">
      <c r="A228" s="38"/>
      <c r="B228" s="39"/>
      <c r="C228" s="212" t="s">
        <v>358</v>
      </c>
      <c r="D228" s="212" t="s">
        <v>132</v>
      </c>
      <c r="E228" s="213" t="s">
        <v>313</v>
      </c>
      <c r="F228" s="214" t="s">
        <v>314</v>
      </c>
      <c r="G228" s="215" t="s">
        <v>85</v>
      </c>
      <c r="H228" s="216">
        <v>2</v>
      </c>
      <c r="I228" s="217"/>
      <c r="J228" s="218">
        <f>ROUND(I228*H228,2)</f>
        <v>0</v>
      </c>
      <c r="K228" s="214" t="s">
        <v>136</v>
      </c>
      <c r="L228" s="44"/>
      <c r="M228" s="219" t="s">
        <v>1</v>
      </c>
      <c r="N228" s="220" t="s">
        <v>41</v>
      </c>
      <c r="O228" s="91"/>
      <c r="P228" s="221">
        <f>O228*H228</f>
        <v>0</v>
      </c>
      <c r="Q228" s="221">
        <v>0</v>
      </c>
      <c r="R228" s="221">
        <f>Q228*H228</f>
        <v>0</v>
      </c>
      <c r="S228" s="221">
        <v>0</v>
      </c>
      <c r="T228" s="22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3" t="s">
        <v>340</v>
      </c>
      <c r="AT228" s="223" t="s">
        <v>132</v>
      </c>
      <c r="AU228" s="223" t="s">
        <v>87</v>
      </c>
      <c r="AY228" s="17" t="s">
        <v>130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81</v>
      </c>
      <c r="BK228" s="224">
        <f>ROUND(I228*H228,2)</f>
        <v>0</v>
      </c>
      <c r="BL228" s="17" t="s">
        <v>340</v>
      </c>
      <c r="BM228" s="223" t="s">
        <v>359</v>
      </c>
    </row>
    <row r="229" spans="1:51" s="13" customFormat="1" ht="12">
      <c r="A229" s="13"/>
      <c r="B229" s="225"/>
      <c r="C229" s="226"/>
      <c r="D229" s="227" t="s">
        <v>148</v>
      </c>
      <c r="E229" s="228" t="s">
        <v>1</v>
      </c>
      <c r="F229" s="229" t="s">
        <v>316</v>
      </c>
      <c r="G229" s="226"/>
      <c r="H229" s="230">
        <v>2</v>
      </c>
      <c r="I229" s="231"/>
      <c r="J229" s="226"/>
      <c r="K229" s="226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148</v>
      </c>
      <c r="AU229" s="236" t="s">
        <v>87</v>
      </c>
      <c r="AV229" s="13" t="s">
        <v>88</v>
      </c>
      <c r="AW229" s="13" t="s">
        <v>32</v>
      </c>
      <c r="AX229" s="13" t="s">
        <v>81</v>
      </c>
      <c r="AY229" s="236" t="s">
        <v>130</v>
      </c>
    </row>
    <row r="230" spans="1:65" s="2" customFormat="1" ht="21.75" customHeight="1">
      <c r="A230" s="38"/>
      <c r="B230" s="39"/>
      <c r="C230" s="212" t="s">
        <v>360</v>
      </c>
      <c r="D230" s="212" t="s">
        <v>132</v>
      </c>
      <c r="E230" s="213" t="s">
        <v>318</v>
      </c>
      <c r="F230" s="214" t="s">
        <v>319</v>
      </c>
      <c r="G230" s="215" t="s">
        <v>85</v>
      </c>
      <c r="H230" s="216">
        <v>140</v>
      </c>
      <c r="I230" s="217"/>
      <c r="J230" s="218">
        <f>ROUND(I230*H230,2)</f>
        <v>0</v>
      </c>
      <c r="K230" s="214" t="s">
        <v>136</v>
      </c>
      <c r="L230" s="44"/>
      <c r="M230" s="219" t="s">
        <v>1</v>
      </c>
      <c r="N230" s="220" t="s">
        <v>41</v>
      </c>
      <c r="O230" s="91"/>
      <c r="P230" s="221">
        <f>O230*H230</f>
        <v>0</v>
      </c>
      <c r="Q230" s="221">
        <v>0</v>
      </c>
      <c r="R230" s="221">
        <f>Q230*H230</f>
        <v>0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340</v>
      </c>
      <c r="AT230" s="223" t="s">
        <v>132</v>
      </c>
      <c r="AU230" s="223" t="s">
        <v>87</v>
      </c>
      <c r="AY230" s="17" t="s">
        <v>130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81</v>
      </c>
      <c r="BK230" s="224">
        <f>ROUND(I230*H230,2)</f>
        <v>0</v>
      </c>
      <c r="BL230" s="17" t="s">
        <v>340</v>
      </c>
      <c r="BM230" s="223" t="s">
        <v>361</v>
      </c>
    </row>
    <row r="231" spans="1:51" s="13" customFormat="1" ht="12">
      <c r="A231" s="13"/>
      <c r="B231" s="225"/>
      <c r="C231" s="226"/>
      <c r="D231" s="227" t="s">
        <v>148</v>
      </c>
      <c r="E231" s="228" t="s">
        <v>1</v>
      </c>
      <c r="F231" s="229" t="s">
        <v>321</v>
      </c>
      <c r="G231" s="226"/>
      <c r="H231" s="230">
        <v>140</v>
      </c>
      <c r="I231" s="231"/>
      <c r="J231" s="226"/>
      <c r="K231" s="226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148</v>
      </c>
      <c r="AU231" s="236" t="s">
        <v>87</v>
      </c>
      <c r="AV231" s="13" t="s">
        <v>88</v>
      </c>
      <c r="AW231" s="13" t="s">
        <v>32</v>
      </c>
      <c r="AX231" s="13" t="s">
        <v>81</v>
      </c>
      <c r="AY231" s="236" t="s">
        <v>130</v>
      </c>
    </row>
    <row r="232" spans="1:65" s="2" customFormat="1" ht="16.5" customHeight="1">
      <c r="A232" s="38"/>
      <c r="B232" s="39"/>
      <c r="C232" s="212" t="s">
        <v>362</v>
      </c>
      <c r="D232" s="212" t="s">
        <v>132</v>
      </c>
      <c r="E232" s="213" t="s">
        <v>260</v>
      </c>
      <c r="F232" s="214" t="s">
        <v>261</v>
      </c>
      <c r="G232" s="215" t="s">
        <v>240</v>
      </c>
      <c r="H232" s="216">
        <v>3.8</v>
      </c>
      <c r="I232" s="217"/>
      <c r="J232" s="218">
        <f>ROUND(I232*H232,2)</f>
        <v>0</v>
      </c>
      <c r="K232" s="214" t="s">
        <v>136</v>
      </c>
      <c r="L232" s="44"/>
      <c r="M232" s="219" t="s">
        <v>1</v>
      </c>
      <c r="N232" s="220" t="s">
        <v>41</v>
      </c>
      <c r="O232" s="91"/>
      <c r="P232" s="221">
        <f>O232*H232</f>
        <v>0</v>
      </c>
      <c r="Q232" s="221">
        <v>0</v>
      </c>
      <c r="R232" s="221">
        <f>Q232*H232</f>
        <v>0</v>
      </c>
      <c r="S232" s="221">
        <v>0</v>
      </c>
      <c r="T232" s="22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3" t="s">
        <v>340</v>
      </c>
      <c r="AT232" s="223" t="s">
        <v>132</v>
      </c>
      <c r="AU232" s="223" t="s">
        <v>87</v>
      </c>
      <c r="AY232" s="17" t="s">
        <v>130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7" t="s">
        <v>81</v>
      </c>
      <c r="BK232" s="224">
        <f>ROUND(I232*H232,2)</f>
        <v>0</v>
      </c>
      <c r="BL232" s="17" t="s">
        <v>340</v>
      </c>
      <c r="BM232" s="223" t="s">
        <v>363</v>
      </c>
    </row>
    <row r="233" spans="1:51" s="13" customFormat="1" ht="12">
      <c r="A233" s="13"/>
      <c r="B233" s="225"/>
      <c r="C233" s="226"/>
      <c r="D233" s="227" t="s">
        <v>148</v>
      </c>
      <c r="E233" s="228" t="s">
        <v>1</v>
      </c>
      <c r="F233" s="229" t="s">
        <v>346</v>
      </c>
      <c r="G233" s="226"/>
      <c r="H233" s="230">
        <v>0.3</v>
      </c>
      <c r="I233" s="231"/>
      <c r="J233" s="226"/>
      <c r="K233" s="226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148</v>
      </c>
      <c r="AU233" s="236" t="s">
        <v>87</v>
      </c>
      <c r="AV233" s="13" t="s">
        <v>88</v>
      </c>
      <c r="AW233" s="13" t="s">
        <v>32</v>
      </c>
      <c r="AX233" s="13" t="s">
        <v>76</v>
      </c>
      <c r="AY233" s="236" t="s">
        <v>130</v>
      </c>
    </row>
    <row r="234" spans="1:51" s="13" customFormat="1" ht="12">
      <c r="A234" s="13"/>
      <c r="B234" s="225"/>
      <c r="C234" s="226"/>
      <c r="D234" s="227" t="s">
        <v>148</v>
      </c>
      <c r="E234" s="228" t="s">
        <v>1</v>
      </c>
      <c r="F234" s="229" t="s">
        <v>347</v>
      </c>
      <c r="G234" s="226"/>
      <c r="H234" s="230">
        <v>3.5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148</v>
      </c>
      <c r="AU234" s="236" t="s">
        <v>87</v>
      </c>
      <c r="AV234" s="13" t="s">
        <v>88</v>
      </c>
      <c r="AW234" s="13" t="s">
        <v>32</v>
      </c>
      <c r="AX234" s="13" t="s">
        <v>76</v>
      </c>
      <c r="AY234" s="236" t="s">
        <v>130</v>
      </c>
    </row>
    <row r="235" spans="1:51" s="14" customFormat="1" ht="12">
      <c r="A235" s="14"/>
      <c r="B235" s="247"/>
      <c r="C235" s="248"/>
      <c r="D235" s="227" t="s">
        <v>148</v>
      </c>
      <c r="E235" s="249" t="s">
        <v>1</v>
      </c>
      <c r="F235" s="250" t="s">
        <v>205</v>
      </c>
      <c r="G235" s="248"/>
      <c r="H235" s="251">
        <v>3.8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7" t="s">
        <v>148</v>
      </c>
      <c r="AU235" s="257" t="s">
        <v>87</v>
      </c>
      <c r="AV235" s="14" t="s">
        <v>129</v>
      </c>
      <c r="AW235" s="14" t="s">
        <v>32</v>
      </c>
      <c r="AX235" s="14" t="s">
        <v>81</v>
      </c>
      <c r="AY235" s="257" t="s">
        <v>130</v>
      </c>
    </row>
    <row r="236" spans="1:65" s="2" customFormat="1" ht="16.5" customHeight="1">
      <c r="A236" s="38"/>
      <c r="B236" s="39"/>
      <c r="C236" s="212" t="s">
        <v>364</v>
      </c>
      <c r="D236" s="212" t="s">
        <v>132</v>
      </c>
      <c r="E236" s="213" t="s">
        <v>266</v>
      </c>
      <c r="F236" s="214" t="s">
        <v>267</v>
      </c>
      <c r="G236" s="215" t="s">
        <v>240</v>
      </c>
      <c r="H236" s="216">
        <v>3.8</v>
      </c>
      <c r="I236" s="217"/>
      <c r="J236" s="218">
        <f>ROUND(I236*H236,2)</f>
        <v>0</v>
      </c>
      <c r="K236" s="214" t="s">
        <v>136</v>
      </c>
      <c r="L236" s="44"/>
      <c r="M236" s="219" t="s">
        <v>1</v>
      </c>
      <c r="N236" s="220" t="s">
        <v>41</v>
      </c>
      <c r="O236" s="91"/>
      <c r="P236" s="221">
        <f>O236*H236</f>
        <v>0</v>
      </c>
      <c r="Q236" s="221">
        <v>0</v>
      </c>
      <c r="R236" s="221">
        <f>Q236*H236</f>
        <v>0</v>
      </c>
      <c r="S236" s="221">
        <v>0</v>
      </c>
      <c r="T236" s="22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3" t="s">
        <v>340</v>
      </c>
      <c r="AT236" s="223" t="s">
        <v>132</v>
      </c>
      <c r="AU236" s="223" t="s">
        <v>87</v>
      </c>
      <c r="AY236" s="17" t="s">
        <v>130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81</v>
      </c>
      <c r="BK236" s="224">
        <f>ROUND(I236*H236,2)</f>
        <v>0</v>
      </c>
      <c r="BL236" s="17" t="s">
        <v>340</v>
      </c>
      <c r="BM236" s="223" t="s">
        <v>365</v>
      </c>
    </row>
    <row r="237" spans="1:65" s="2" customFormat="1" ht="16.5" customHeight="1">
      <c r="A237" s="38"/>
      <c r="B237" s="39"/>
      <c r="C237" s="212" t="s">
        <v>366</v>
      </c>
      <c r="D237" s="212" t="s">
        <v>132</v>
      </c>
      <c r="E237" s="213" t="s">
        <v>270</v>
      </c>
      <c r="F237" s="214" t="s">
        <v>271</v>
      </c>
      <c r="G237" s="215" t="s">
        <v>240</v>
      </c>
      <c r="H237" s="216">
        <v>3.8</v>
      </c>
      <c r="I237" s="217"/>
      <c r="J237" s="218">
        <f>ROUND(I237*H237,2)</f>
        <v>0</v>
      </c>
      <c r="K237" s="214" t="s">
        <v>136</v>
      </c>
      <c r="L237" s="44"/>
      <c r="M237" s="219" t="s">
        <v>1</v>
      </c>
      <c r="N237" s="220" t="s">
        <v>41</v>
      </c>
      <c r="O237" s="91"/>
      <c r="P237" s="221">
        <f>O237*H237</f>
        <v>0</v>
      </c>
      <c r="Q237" s="221">
        <v>0</v>
      </c>
      <c r="R237" s="221">
        <f>Q237*H237</f>
        <v>0</v>
      </c>
      <c r="S237" s="221">
        <v>0</v>
      </c>
      <c r="T237" s="22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3" t="s">
        <v>340</v>
      </c>
      <c r="AT237" s="223" t="s">
        <v>132</v>
      </c>
      <c r="AU237" s="223" t="s">
        <v>87</v>
      </c>
      <c r="AY237" s="17" t="s">
        <v>130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7" t="s">
        <v>81</v>
      </c>
      <c r="BK237" s="224">
        <f>ROUND(I237*H237,2)</f>
        <v>0</v>
      </c>
      <c r="BL237" s="17" t="s">
        <v>340</v>
      </c>
      <c r="BM237" s="223" t="s">
        <v>367</v>
      </c>
    </row>
    <row r="238" spans="1:65" s="2" customFormat="1" ht="16.5" customHeight="1">
      <c r="A238" s="38"/>
      <c r="B238" s="39"/>
      <c r="C238" s="237" t="s">
        <v>368</v>
      </c>
      <c r="D238" s="237" t="s">
        <v>154</v>
      </c>
      <c r="E238" s="238" t="s">
        <v>274</v>
      </c>
      <c r="F238" s="239" t="s">
        <v>275</v>
      </c>
      <c r="G238" s="240" t="s">
        <v>240</v>
      </c>
      <c r="H238" s="241">
        <v>3.8</v>
      </c>
      <c r="I238" s="242"/>
      <c r="J238" s="243">
        <f>ROUND(I238*H238,2)</f>
        <v>0</v>
      </c>
      <c r="K238" s="239" t="s">
        <v>136</v>
      </c>
      <c r="L238" s="244"/>
      <c r="M238" s="245" t="s">
        <v>1</v>
      </c>
      <c r="N238" s="246" t="s">
        <v>41</v>
      </c>
      <c r="O238" s="91"/>
      <c r="P238" s="221">
        <f>O238*H238</f>
        <v>0</v>
      </c>
      <c r="Q238" s="221">
        <v>0</v>
      </c>
      <c r="R238" s="221">
        <f>Q238*H238</f>
        <v>0</v>
      </c>
      <c r="S238" s="221">
        <v>0</v>
      </c>
      <c r="T238" s="22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3" t="s">
        <v>340</v>
      </c>
      <c r="AT238" s="223" t="s">
        <v>154</v>
      </c>
      <c r="AU238" s="223" t="s">
        <v>87</v>
      </c>
      <c r="AY238" s="17" t="s">
        <v>130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81</v>
      </c>
      <c r="BK238" s="224">
        <f>ROUND(I238*H238,2)</f>
        <v>0</v>
      </c>
      <c r="BL238" s="17" t="s">
        <v>340</v>
      </c>
      <c r="BM238" s="223" t="s">
        <v>369</v>
      </c>
    </row>
    <row r="239" spans="1:65" s="2" customFormat="1" ht="16.5" customHeight="1">
      <c r="A239" s="38"/>
      <c r="B239" s="39"/>
      <c r="C239" s="212" t="s">
        <v>370</v>
      </c>
      <c r="D239" s="212" t="s">
        <v>132</v>
      </c>
      <c r="E239" s="213" t="s">
        <v>333</v>
      </c>
      <c r="F239" s="214" t="s">
        <v>334</v>
      </c>
      <c r="G239" s="215" t="s">
        <v>135</v>
      </c>
      <c r="H239" s="216">
        <v>2</v>
      </c>
      <c r="I239" s="217"/>
      <c r="J239" s="218">
        <f>ROUND(I239*H239,2)</f>
        <v>0</v>
      </c>
      <c r="K239" s="214" t="s">
        <v>172</v>
      </c>
      <c r="L239" s="44"/>
      <c r="M239" s="219" t="s">
        <v>1</v>
      </c>
      <c r="N239" s="220" t="s">
        <v>41</v>
      </c>
      <c r="O239" s="91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3" t="s">
        <v>340</v>
      </c>
      <c r="AT239" s="223" t="s">
        <v>132</v>
      </c>
      <c r="AU239" s="223" t="s">
        <v>87</v>
      </c>
      <c r="AY239" s="17" t="s">
        <v>130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7" t="s">
        <v>81</v>
      </c>
      <c r="BK239" s="224">
        <f>ROUND(I239*H239,2)</f>
        <v>0</v>
      </c>
      <c r="BL239" s="17" t="s">
        <v>340</v>
      </c>
      <c r="BM239" s="223" t="s">
        <v>371</v>
      </c>
    </row>
    <row r="240" spans="1:51" s="13" customFormat="1" ht="12">
      <c r="A240" s="13"/>
      <c r="B240" s="225"/>
      <c r="C240" s="226"/>
      <c r="D240" s="227" t="s">
        <v>148</v>
      </c>
      <c r="E240" s="228" t="s">
        <v>1</v>
      </c>
      <c r="F240" s="229" t="s">
        <v>336</v>
      </c>
      <c r="G240" s="226"/>
      <c r="H240" s="230">
        <v>2</v>
      </c>
      <c r="I240" s="231"/>
      <c r="J240" s="226"/>
      <c r="K240" s="226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148</v>
      </c>
      <c r="AU240" s="236" t="s">
        <v>87</v>
      </c>
      <c r="AV240" s="13" t="s">
        <v>88</v>
      </c>
      <c r="AW240" s="13" t="s">
        <v>32</v>
      </c>
      <c r="AX240" s="13" t="s">
        <v>81</v>
      </c>
      <c r="AY240" s="236" t="s">
        <v>130</v>
      </c>
    </row>
    <row r="241" spans="1:65" s="2" customFormat="1" ht="16.5" customHeight="1">
      <c r="A241" s="38"/>
      <c r="B241" s="39"/>
      <c r="C241" s="212" t="s">
        <v>372</v>
      </c>
      <c r="D241" s="212" t="s">
        <v>132</v>
      </c>
      <c r="E241" s="213" t="s">
        <v>373</v>
      </c>
      <c r="F241" s="214" t="s">
        <v>374</v>
      </c>
      <c r="G241" s="215" t="s">
        <v>135</v>
      </c>
      <c r="H241" s="216">
        <v>1</v>
      </c>
      <c r="I241" s="217"/>
      <c r="J241" s="218">
        <f>ROUND(I241*H241,2)</f>
        <v>0</v>
      </c>
      <c r="K241" s="214" t="s">
        <v>136</v>
      </c>
      <c r="L241" s="44"/>
      <c r="M241" s="219" t="s">
        <v>1</v>
      </c>
      <c r="N241" s="220" t="s">
        <v>41</v>
      </c>
      <c r="O241" s="91"/>
      <c r="P241" s="221">
        <f>O241*H241</f>
        <v>0</v>
      </c>
      <c r="Q241" s="221">
        <v>0</v>
      </c>
      <c r="R241" s="221">
        <f>Q241*H241</f>
        <v>0</v>
      </c>
      <c r="S241" s="221">
        <v>0</v>
      </c>
      <c r="T241" s="222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3" t="s">
        <v>340</v>
      </c>
      <c r="AT241" s="223" t="s">
        <v>132</v>
      </c>
      <c r="AU241" s="223" t="s">
        <v>87</v>
      </c>
      <c r="AY241" s="17" t="s">
        <v>130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7" t="s">
        <v>81</v>
      </c>
      <c r="BK241" s="224">
        <f>ROUND(I241*H241,2)</f>
        <v>0</v>
      </c>
      <c r="BL241" s="17" t="s">
        <v>340</v>
      </c>
      <c r="BM241" s="223" t="s">
        <v>375</v>
      </c>
    </row>
    <row r="242" spans="1:51" s="13" customFormat="1" ht="12">
      <c r="A242" s="13"/>
      <c r="B242" s="225"/>
      <c r="C242" s="226"/>
      <c r="D242" s="227" t="s">
        <v>148</v>
      </c>
      <c r="E242" s="228" t="s">
        <v>1</v>
      </c>
      <c r="F242" s="229" t="s">
        <v>94</v>
      </c>
      <c r="G242" s="226"/>
      <c r="H242" s="230">
        <v>1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148</v>
      </c>
      <c r="AU242" s="236" t="s">
        <v>87</v>
      </c>
      <c r="AV242" s="13" t="s">
        <v>88</v>
      </c>
      <c r="AW242" s="13" t="s">
        <v>32</v>
      </c>
      <c r="AX242" s="13" t="s">
        <v>81</v>
      </c>
      <c r="AY242" s="236" t="s">
        <v>130</v>
      </c>
    </row>
    <row r="243" spans="1:65" s="2" customFormat="1" ht="16.5" customHeight="1">
      <c r="A243" s="38"/>
      <c r="B243" s="39"/>
      <c r="C243" s="212" t="s">
        <v>376</v>
      </c>
      <c r="D243" s="212" t="s">
        <v>132</v>
      </c>
      <c r="E243" s="213" t="s">
        <v>377</v>
      </c>
      <c r="F243" s="214" t="s">
        <v>378</v>
      </c>
      <c r="G243" s="215" t="s">
        <v>135</v>
      </c>
      <c r="H243" s="216">
        <v>1</v>
      </c>
      <c r="I243" s="217"/>
      <c r="J243" s="218">
        <f>ROUND(I243*H243,2)</f>
        <v>0</v>
      </c>
      <c r="K243" s="214" t="s">
        <v>136</v>
      </c>
      <c r="L243" s="44"/>
      <c r="M243" s="219" t="s">
        <v>1</v>
      </c>
      <c r="N243" s="220" t="s">
        <v>41</v>
      </c>
      <c r="O243" s="91"/>
      <c r="P243" s="221">
        <f>O243*H243</f>
        <v>0</v>
      </c>
      <c r="Q243" s="221">
        <v>0</v>
      </c>
      <c r="R243" s="221">
        <f>Q243*H243</f>
        <v>0</v>
      </c>
      <c r="S243" s="221">
        <v>0</v>
      </c>
      <c r="T243" s="222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3" t="s">
        <v>340</v>
      </c>
      <c r="AT243" s="223" t="s">
        <v>132</v>
      </c>
      <c r="AU243" s="223" t="s">
        <v>87</v>
      </c>
      <c r="AY243" s="17" t="s">
        <v>130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7" t="s">
        <v>81</v>
      </c>
      <c r="BK243" s="224">
        <f>ROUND(I243*H243,2)</f>
        <v>0</v>
      </c>
      <c r="BL243" s="17" t="s">
        <v>340</v>
      </c>
      <c r="BM243" s="223" t="s">
        <v>379</v>
      </c>
    </row>
    <row r="244" spans="1:51" s="13" customFormat="1" ht="12">
      <c r="A244" s="13"/>
      <c r="B244" s="225"/>
      <c r="C244" s="226"/>
      <c r="D244" s="227" t="s">
        <v>148</v>
      </c>
      <c r="E244" s="228" t="s">
        <v>1</v>
      </c>
      <c r="F244" s="229" t="s">
        <v>94</v>
      </c>
      <c r="G244" s="226"/>
      <c r="H244" s="230">
        <v>1</v>
      </c>
      <c r="I244" s="231"/>
      <c r="J244" s="226"/>
      <c r="K244" s="226"/>
      <c r="L244" s="232"/>
      <c r="M244" s="271"/>
      <c r="N244" s="272"/>
      <c r="O244" s="272"/>
      <c r="P244" s="272"/>
      <c r="Q244" s="272"/>
      <c r="R244" s="272"/>
      <c r="S244" s="272"/>
      <c r="T244" s="27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6" t="s">
        <v>148</v>
      </c>
      <c r="AU244" s="236" t="s">
        <v>87</v>
      </c>
      <c r="AV244" s="13" t="s">
        <v>88</v>
      </c>
      <c r="AW244" s="13" t="s">
        <v>32</v>
      </c>
      <c r="AX244" s="13" t="s">
        <v>81</v>
      </c>
      <c r="AY244" s="236" t="s">
        <v>130</v>
      </c>
    </row>
    <row r="245" spans="1:31" s="2" customFormat="1" ht="6.95" customHeight="1">
      <c r="A245" s="38"/>
      <c r="B245" s="66"/>
      <c r="C245" s="67"/>
      <c r="D245" s="67"/>
      <c r="E245" s="67"/>
      <c r="F245" s="67"/>
      <c r="G245" s="67"/>
      <c r="H245" s="67"/>
      <c r="I245" s="67"/>
      <c r="J245" s="67"/>
      <c r="K245" s="67"/>
      <c r="L245" s="44"/>
      <c r="M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</row>
  </sheetData>
  <sheetProtection password="CC35" sheet="1" objects="1" scenarios="1" formatColumns="0" formatRows="0" autoFilter="0"/>
  <autoFilter ref="C124:K244"/>
  <mergeCells count="6">
    <mergeCell ref="E7:H7"/>
    <mergeCell ref="E16:H16"/>
    <mergeCell ref="E25:H25"/>
    <mergeCell ref="E85:H8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2"/>
      <c r="C3" s="133"/>
      <c r="D3" s="133"/>
      <c r="E3" s="133"/>
      <c r="F3" s="133"/>
      <c r="G3" s="133"/>
      <c r="H3" s="20"/>
    </row>
    <row r="4" spans="2:8" s="1" customFormat="1" ht="24.95" customHeight="1">
      <c r="B4" s="20"/>
      <c r="C4" s="134" t="s">
        <v>380</v>
      </c>
      <c r="H4" s="20"/>
    </row>
    <row r="5" spans="2:8" s="1" customFormat="1" ht="12" customHeight="1">
      <c r="B5" s="20"/>
      <c r="C5" s="274" t="s">
        <v>13</v>
      </c>
      <c r="D5" s="142" t="s">
        <v>14</v>
      </c>
      <c r="E5" s="1"/>
      <c r="F5" s="1"/>
      <c r="H5" s="20"/>
    </row>
    <row r="6" spans="2:8" s="1" customFormat="1" ht="36.95" customHeight="1">
      <c r="B6" s="20"/>
      <c r="C6" s="275" t="s">
        <v>16</v>
      </c>
      <c r="D6" s="276" t="s">
        <v>17</v>
      </c>
      <c r="E6" s="1"/>
      <c r="F6" s="1"/>
      <c r="H6" s="20"/>
    </row>
    <row r="7" spans="2:8" s="1" customFormat="1" ht="16.5" customHeight="1">
      <c r="B7" s="20"/>
      <c r="C7" s="136" t="s">
        <v>22</v>
      </c>
      <c r="D7" s="139" t="str">
        <f>'Rekapitulace stavby'!AN8</f>
        <v>8. 3. 2022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85"/>
      <c r="B9" s="277"/>
      <c r="C9" s="278" t="s">
        <v>57</v>
      </c>
      <c r="D9" s="279" t="s">
        <v>58</v>
      </c>
      <c r="E9" s="279" t="s">
        <v>116</v>
      </c>
      <c r="F9" s="280" t="s">
        <v>381</v>
      </c>
      <c r="G9" s="185"/>
      <c r="H9" s="277"/>
    </row>
    <row r="10" spans="1:8" s="2" customFormat="1" ht="26.4" customHeight="1">
      <c r="A10" s="38"/>
      <c r="B10" s="44"/>
      <c r="C10" s="281" t="s">
        <v>14</v>
      </c>
      <c r="D10" s="281" t="s">
        <v>17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82" t="s">
        <v>89</v>
      </c>
      <c r="D11" s="283" t="s">
        <v>90</v>
      </c>
      <c r="E11" s="284" t="s">
        <v>91</v>
      </c>
      <c r="F11" s="285">
        <v>36</v>
      </c>
      <c r="G11" s="38"/>
      <c r="H11" s="44"/>
    </row>
    <row r="12" spans="1:8" s="2" customFormat="1" ht="16.8" customHeight="1">
      <c r="A12" s="38"/>
      <c r="B12" s="44"/>
      <c r="C12" s="286" t="s">
        <v>1</v>
      </c>
      <c r="D12" s="286" t="s">
        <v>92</v>
      </c>
      <c r="E12" s="17" t="s">
        <v>1</v>
      </c>
      <c r="F12" s="287">
        <v>36</v>
      </c>
      <c r="G12" s="38"/>
      <c r="H12" s="44"/>
    </row>
    <row r="13" spans="1:8" s="2" customFormat="1" ht="16.8" customHeight="1">
      <c r="A13" s="38"/>
      <c r="B13" s="44"/>
      <c r="C13" s="288" t="s">
        <v>382</v>
      </c>
      <c r="D13" s="38"/>
      <c r="E13" s="38"/>
      <c r="F13" s="38"/>
      <c r="G13" s="38"/>
      <c r="H13" s="44"/>
    </row>
    <row r="14" spans="1:8" s="2" customFormat="1" ht="16.8" customHeight="1">
      <c r="A14" s="38"/>
      <c r="B14" s="44"/>
      <c r="C14" s="286" t="s">
        <v>178</v>
      </c>
      <c r="D14" s="286" t="s">
        <v>179</v>
      </c>
      <c r="E14" s="17" t="s">
        <v>135</v>
      </c>
      <c r="F14" s="287">
        <v>36</v>
      </c>
      <c r="G14" s="38"/>
      <c r="H14" s="44"/>
    </row>
    <row r="15" spans="1:8" s="2" customFormat="1" ht="16.8" customHeight="1">
      <c r="A15" s="38"/>
      <c r="B15" s="44"/>
      <c r="C15" s="286" t="s">
        <v>186</v>
      </c>
      <c r="D15" s="286" t="s">
        <v>187</v>
      </c>
      <c r="E15" s="17" t="s">
        <v>135</v>
      </c>
      <c r="F15" s="287">
        <v>36</v>
      </c>
      <c r="G15" s="38"/>
      <c r="H15" s="44"/>
    </row>
    <row r="16" spans="1:8" s="2" customFormat="1" ht="16.8" customHeight="1">
      <c r="A16" s="38"/>
      <c r="B16" s="44"/>
      <c r="C16" s="282" t="s">
        <v>83</v>
      </c>
      <c r="D16" s="283" t="s">
        <v>84</v>
      </c>
      <c r="E16" s="284" t="s">
        <v>85</v>
      </c>
      <c r="F16" s="285">
        <v>70</v>
      </c>
      <c r="G16" s="38"/>
      <c r="H16" s="44"/>
    </row>
    <row r="17" spans="1:8" s="2" customFormat="1" ht="16.8" customHeight="1">
      <c r="A17" s="38"/>
      <c r="B17" s="44"/>
      <c r="C17" s="286" t="s">
        <v>1</v>
      </c>
      <c r="D17" s="286" t="s">
        <v>86</v>
      </c>
      <c r="E17" s="17" t="s">
        <v>1</v>
      </c>
      <c r="F17" s="287">
        <v>70</v>
      </c>
      <c r="G17" s="38"/>
      <c r="H17" s="44"/>
    </row>
    <row r="18" spans="1:8" s="2" customFormat="1" ht="16.8" customHeight="1">
      <c r="A18" s="38"/>
      <c r="B18" s="44"/>
      <c r="C18" s="288" t="s">
        <v>382</v>
      </c>
      <c r="D18" s="38"/>
      <c r="E18" s="38"/>
      <c r="F18" s="38"/>
      <c r="G18" s="38"/>
      <c r="H18" s="44"/>
    </row>
    <row r="19" spans="1:8" s="2" customFormat="1" ht="16.8" customHeight="1">
      <c r="A19" s="38"/>
      <c r="B19" s="44"/>
      <c r="C19" s="286" t="s">
        <v>166</v>
      </c>
      <c r="D19" s="286" t="s">
        <v>167</v>
      </c>
      <c r="E19" s="17" t="s">
        <v>85</v>
      </c>
      <c r="F19" s="287">
        <v>70</v>
      </c>
      <c r="G19" s="38"/>
      <c r="H19" s="44"/>
    </row>
    <row r="20" spans="1:8" s="2" customFormat="1" ht="16.8" customHeight="1">
      <c r="A20" s="38"/>
      <c r="B20" s="44"/>
      <c r="C20" s="286" t="s">
        <v>145</v>
      </c>
      <c r="D20" s="286" t="s">
        <v>146</v>
      </c>
      <c r="E20" s="17" t="s">
        <v>85</v>
      </c>
      <c r="F20" s="287">
        <v>70</v>
      </c>
      <c r="G20" s="38"/>
      <c r="H20" s="44"/>
    </row>
    <row r="21" spans="1:8" s="2" customFormat="1" ht="16.8" customHeight="1">
      <c r="A21" s="38"/>
      <c r="B21" s="44"/>
      <c r="C21" s="286" t="s">
        <v>162</v>
      </c>
      <c r="D21" s="286" t="s">
        <v>163</v>
      </c>
      <c r="E21" s="17" t="s">
        <v>85</v>
      </c>
      <c r="F21" s="287">
        <v>70</v>
      </c>
      <c r="G21" s="38"/>
      <c r="H21" s="44"/>
    </row>
    <row r="22" spans="1:8" s="2" customFormat="1" ht="16.8" customHeight="1">
      <c r="A22" s="38"/>
      <c r="B22" s="44"/>
      <c r="C22" s="286" t="s">
        <v>149</v>
      </c>
      <c r="D22" s="286" t="s">
        <v>150</v>
      </c>
      <c r="E22" s="17" t="s">
        <v>85</v>
      </c>
      <c r="F22" s="287">
        <v>140</v>
      </c>
      <c r="G22" s="38"/>
      <c r="H22" s="44"/>
    </row>
    <row r="23" spans="1:8" s="2" customFormat="1" ht="16.8" customHeight="1">
      <c r="A23" s="38"/>
      <c r="B23" s="44"/>
      <c r="C23" s="286" t="s">
        <v>233</v>
      </c>
      <c r="D23" s="286" t="s">
        <v>234</v>
      </c>
      <c r="E23" s="17" t="s">
        <v>85</v>
      </c>
      <c r="F23" s="287">
        <v>71</v>
      </c>
      <c r="G23" s="38"/>
      <c r="H23" s="44"/>
    </row>
    <row r="24" spans="1:8" s="2" customFormat="1" ht="16.8" customHeight="1">
      <c r="A24" s="38"/>
      <c r="B24" s="44"/>
      <c r="C24" s="286" t="s">
        <v>318</v>
      </c>
      <c r="D24" s="286" t="s">
        <v>319</v>
      </c>
      <c r="E24" s="17" t="s">
        <v>85</v>
      </c>
      <c r="F24" s="287">
        <v>140</v>
      </c>
      <c r="G24" s="38"/>
      <c r="H24" s="44"/>
    </row>
    <row r="25" spans="1:8" s="2" customFormat="1" ht="16.8" customHeight="1">
      <c r="A25" s="38"/>
      <c r="B25" s="44"/>
      <c r="C25" s="286" t="s">
        <v>318</v>
      </c>
      <c r="D25" s="286" t="s">
        <v>319</v>
      </c>
      <c r="E25" s="17" t="s">
        <v>85</v>
      </c>
      <c r="F25" s="287">
        <v>140</v>
      </c>
      <c r="G25" s="38"/>
      <c r="H25" s="44"/>
    </row>
    <row r="26" spans="1:8" s="2" customFormat="1" ht="16.8" customHeight="1">
      <c r="A26" s="38"/>
      <c r="B26" s="44"/>
      <c r="C26" s="286" t="s">
        <v>318</v>
      </c>
      <c r="D26" s="286" t="s">
        <v>319</v>
      </c>
      <c r="E26" s="17" t="s">
        <v>85</v>
      </c>
      <c r="F26" s="287">
        <v>140</v>
      </c>
      <c r="G26" s="38"/>
      <c r="H26" s="44"/>
    </row>
    <row r="27" spans="1:8" s="2" customFormat="1" ht="16.8" customHeight="1">
      <c r="A27" s="38"/>
      <c r="B27" s="44"/>
      <c r="C27" s="286" t="s">
        <v>260</v>
      </c>
      <c r="D27" s="286" t="s">
        <v>261</v>
      </c>
      <c r="E27" s="17" t="s">
        <v>240</v>
      </c>
      <c r="F27" s="287">
        <v>3.8</v>
      </c>
      <c r="G27" s="38"/>
      <c r="H27" s="44"/>
    </row>
    <row r="28" spans="1:8" s="2" customFormat="1" ht="16.8" customHeight="1">
      <c r="A28" s="38"/>
      <c r="B28" s="44"/>
      <c r="C28" s="286" t="s">
        <v>260</v>
      </c>
      <c r="D28" s="286" t="s">
        <v>261</v>
      </c>
      <c r="E28" s="17" t="s">
        <v>240</v>
      </c>
      <c r="F28" s="287">
        <v>0.76</v>
      </c>
      <c r="G28" s="38"/>
      <c r="H28" s="44"/>
    </row>
    <row r="29" spans="1:8" s="2" customFormat="1" ht="16.8" customHeight="1">
      <c r="A29" s="38"/>
      <c r="B29" s="44"/>
      <c r="C29" s="286" t="s">
        <v>260</v>
      </c>
      <c r="D29" s="286" t="s">
        <v>261</v>
      </c>
      <c r="E29" s="17" t="s">
        <v>240</v>
      </c>
      <c r="F29" s="287">
        <v>3.8</v>
      </c>
      <c r="G29" s="38"/>
      <c r="H29" s="44"/>
    </row>
    <row r="30" spans="1:8" s="2" customFormat="1" ht="16.8" customHeight="1">
      <c r="A30" s="38"/>
      <c r="B30" s="44"/>
      <c r="C30" s="286" t="s">
        <v>260</v>
      </c>
      <c r="D30" s="286" t="s">
        <v>261</v>
      </c>
      <c r="E30" s="17" t="s">
        <v>240</v>
      </c>
      <c r="F30" s="287">
        <v>7.6</v>
      </c>
      <c r="G30" s="38"/>
      <c r="H30" s="44"/>
    </row>
    <row r="31" spans="1:8" s="2" customFormat="1" ht="16.8" customHeight="1">
      <c r="A31" s="38"/>
      <c r="B31" s="44"/>
      <c r="C31" s="286" t="s">
        <v>199</v>
      </c>
      <c r="D31" s="286" t="s">
        <v>200</v>
      </c>
      <c r="E31" s="17" t="s">
        <v>201</v>
      </c>
      <c r="F31" s="287">
        <v>7.5</v>
      </c>
      <c r="G31" s="38"/>
      <c r="H31" s="44"/>
    </row>
    <row r="32" spans="1:8" s="2" customFormat="1" ht="16.8" customHeight="1">
      <c r="A32" s="38"/>
      <c r="B32" s="44"/>
      <c r="C32" s="286" t="s">
        <v>169</v>
      </c>
      <c r="D32" s="286" t="s">
        <v>170</v>
      </c>
      <c r="E32" s="17" t="s">
        <v>171</v>
      </c>
      <c r="F32" s="287">
        <v>14</v>
      </c>
      <c r="G32" s="38"/>
      <c r="H32" s="44"/>
    </row>
    <row r="33" spans="1:8" s="2" customFormat="1" ht="16.8" customHeight="1">
      <c r="A33" s="38"/>
      <c r="B33" s="44"/>
      <c r="C33" s="282" t="s">
        <v>94</v>
      </c>
      <c r="D33" s="283" t="s">
        <v>95</v>
      </c>
      <c r="E33" s="284" t="s">
        <v>91</v>
      </c>
      <c r="F33" s="285">
        <v>1</v>
      </c>
      <c r="G33" s="38"/>
      <c r="H33" s="44"/>
    </row>
    <row r="34" spans="1:8" s="2" customFormat="1" ht="16.8" customHeight="1">
      <c r="A34" s="38"/>
      <c r="B34" s="44"/>
      <c r="C34" s="286" t="s">
        <v>1</v>
      </c>
      <c r="D34" s="286" t="s">
        <v>81</v>
      </c>
      <c r="E34" s="17" t="s">
        <v>1</v>
      </c>
      <c r="F34" s="287">
        <v>1</v>
      </c>
      <c r="G34" s="38"/>
      <c r="H34" s="44"/>
    </row>
    <row r="35" spans="1:8" s="2" customFormat="1" ht="16.8" customHeight="1">
      <c r="A35" s="38"/>
      <c r="B35" s="44"/>
      <c r="C35" s="288" t="s">
        <v>382</v>
      </c>
      <c r="D35" s="38"/>
      <c r="E35" s="38"/>
      <c r="F35" s="38"/>
      <c r="G35" s="38"/>
      <c r="H35" s="44"/>
    </row>
    <row r="36" spans="1:8" s="2" customFormat="1" ht="16.8" customHeight="1">
      <c r="A36" s="38"/>
      <c r="B36" s="44"/>
      <c r="C36" s="286" t="s">
        <v>182</v>
      </c>
      <c r="D36" s="286" t="s">
        <v>183</v>
      </c>
      <c r="E36" s="17" t="s">
        <v>135</v>
      </c>
      <c r="F36" s="287">
        <v>1</v>
      </c>
      <c r="G36" s="38"/>
      <c r="H36" s="44"/>
    </row>
    <row r="37" spans="1:8" s="2" customFormat="1" ht="16.8" customHeight="1">
      <c r="A37" s="38"/>
      <c r="B37" s="44"/>
      <c r="C37" s="286" t="s">
        <v>190</v>
      </c>
      <c r="D37" s="286" t="s">
        <v>191</v>
      </c>
      <c r="E37" s="17" t="s">
        <v>135</v>
      </c>
      <c r="F37" s="287">
        <v>1</v>
      </c>
      <c r="G37" s="38"/>
      <c r="H37" s="44"/>
    </row>
    <row r="38" spans="1:8" s="2" customFormat="1" ht="16.8" customHeight="1">
      <c r="A38" s="38"/>
      <c r="B38" s="44"/>
      <c r="C38" s="286" t="s">
        <v>206</v>
      </c>
      <c r="D38" s="286" t="s">
        <v>207</v>
      </c>
      <c r="E38" s="17" t="s">
        <v>135</v>
      </c>
      <c r="F38" s="287">
        <v>1</v>
      </c>
      <c r="G38" s="38"/>
      <c r="H38" s="44"/>
    </row>
    <row r="39" spans="1:8" s="2" customFormat="1" ht="16.8" customHeight="1">
      <c r="A39" s="38"/>
      <c r="B39" s="44"/>
      <c r="C39" s="286" t="s">
        <v>373</v>
      </c>
      <c r="D39" s="286" t="s">
        <v>374</v>
      </c>
      <c r="E39" s="17" t="s">
        <v>135</v>
      </c>
      <c r="F39" s="287">
        <v>1</v>
      </c>
      <c r="G39" s="38"/>
      <c r="H39" s="44"/>
    </row>
    <row r="40" spans="1:8" s="2" customFormat="1" ht="16.8" customHeight="1">
      <c r="A40" s="38"/>
      <c r="B40" s="44"/>
      <c r="C40" s="286" t="s">
        <v>230</v>
      </c>
      <c r="D40" s="286" t="s">
        <v>231</v>
      </c>
      <c r="E40" s="17" t="s">
        <v>135</v>
      </c>
      <c r="F40" s="287">
        <v>1</v>
      </c>
      <c r="G40" s="38"/>
      <c r="H40" s="44"/>
    </row>
    <row r="41" spans="1:8" s="2" customFormat="1" ht="16.8" customHeight="1">
      <c r="A41" s="38"/>
      <c r="B41" s="44"/>
      <c r="C41" s="286" t="s">
        <v>377</v>
      </c>
      <c r="D41" s="286" t="s">
        <v>378</v>
      </c>
      <c r="E41" s="17" t="s">
        <v>135</v>
      </c>
      <c r="F41" s="287">
        <v>1</v>
      </c>
      <c r="G41" s="38"/>
      <c r="H41" s="44"/>
    </row>
    <row r="42" spans="1:8" s="2" customFormat="1" ht="16.8" customHeight="1">
      <c r="A42" s="38"/>
      <c r="B42" s="44"/>
      <c r="C42" s="286" t="s">
        <v>210</v>
      </c>
      <c r="D42" s="286" t="s">
        <v>211</v>
      </c>
      <c r="E42" s="17" t="s">
        <v>135</v>
      </c>
      <c r="F42" s="287">
        <v>1</v>
      </c>
      <c r="G42" s="38"/>
      <c r="H42" s="44"/>
    </row>
    <row r="43" spans="1:8" s="2" customFormat="1" ht="16.8" customHeight="1">
      <c r="A43" s="38"/>
      <c r="B43" s="44"/>
      <c r="C43" s="286" t="s">
        <v>233</v>
      </c>
      <c r="D43" s="286" t="s">
        <v>234</v>
      </c>
      <c r="E43" s="17" t="s">
        <v>85</v>
      </c>
      <c r="F43" s="287">
        <v>71</v>
      </c>
      <c r="G43" s="38"/>
      <c r="H43" s="44"/>
    </row>
    <row r="44" spans="1:8" s="2" customFormat="1" ht="16.8" customHeight="1">
      <c r="A44" s="38"/>
      <c r="B44" s="44"/>
      <c r="C44" s="286" t="s">
        <v>313</v>
      </c>
      <c r="D44" s="286" t="s">
        <v>314</v>
      </c>
      <c r="E44" s="17" t="s">
        <v>85</v>
      </c>
      <c r="F44" s="287">
        <v>2</v>
      </c>
      <c r="G44" s="38"/>
      <c r="H44" s="44"/>
    </row>
    <row r="45" spans="1:8" s="2" customFormat="1" ht="16.8" customHeight="1">
      <c r="A45" s="38"/>
      <c r="B45" s="44"/>
      <c r="C45" s="286" t="s">
        <v>313</v>
      </c>
      <c r="D45" s="286" t="s">
        <v>314</v>
      </c>
      <c r="E45" s="17" t="s">
        <v>85</v>
      </c>
      <c r="F45" s="287">
        <v>2</v>
      </c>
      <c r="G45" s="38"/>
      <c r="H45" s="44"/>
    </row>
    <row r="46" spans="1:8" s="2" customFormat="1" ht="16.8" customHeight="1">
      <c r="A46" s="38"/>
      <c r="B46" s="44"/>
      <c r="C46" s="286" t="s">
        <v>313</v>
      </c>
      <c r="D46" s="286" t="s">
        <v>314</v>
      </c>
      <c r="E46" s="17" t="s">
        <v>85</v>
      </c>
      <c r="F46" s="287">
        <v>2</v>
      </c>
      <c r="G46" s="38"/>
      <c r="H46" s="44"/>
    </row>
    <row r="47" spans="1:8" s="2" customFormat="1" ht="16.8" customHeight="1">
      <c r="A47" s="38"/>
      <c r="B47" s="44"/>
      <c r="C47" s="286" t="s">
        <v>260</v>
      </c>
      <c r="D47" s="286" t="s">
        <v>261</v>
      </c>
      <c r="E47" s="17" t="s">
        <v>240</v>
      </c>
      <c r="F47" s="287">
        <v>0.76</v>
      </c>
      <c r="G47" s="38"/>
      <c r="H47" s="44"/>
    </row>
    <row r="48" spans="1:8" s="2" customFormat="1" ht="16.8" customHeight="1">
      <c r="A48" s="38"/>
      <c r="B48" s="44"/>
      <c r="C48" s="286" t="s">
        <v>260</v>
      </c>
      <c r="D48" s="286" t="s">
        <v>261</v>
      </c>
      <c r="E48" s="17" t="s">
        <v>240</v>
      </c>
      <c r="F48" s="287">
        <v>3.8</v>
      </c>
      <c r="G48" s="38"/>
      <c r="H48" s="44"/>
    </row>
    <row r="49" spans="1:8" s="2" customFormat="1" ht="16.8" customHeight="1">
      <c r="A49" s="38"/>
      <c r="B49" s="44"/>
      <c r="C49" s="286" t="s">
        <v>260</v>
      </c>
      <c r="D49" s="286" t="s">
        <v>261</v>
      </c>
      <c r="E49" s="17" t="s">
        <v>240</v>
      </c>
      <c r="F49" s="287">
        <v>3.8</v>
      </c>
      <c r="G49" s="38"/>
      <c r="H49" s="44"/>
    </row>
    <row r="50" spans="1:8" s="2" customFormat="1" ht="16.8" customHeight="1">
      <c r="A50" s="38"/>
      <c r="B50" s="44"/>
      <c r="C50" s="286" t="s">
        <v>260</v>
      </c>
      <c r="D50" s="286" t="s">
        <v>261</v>
      </c>
      <c r="E50" s="17" t="s">
        <v>240</v>
      </c>
      <c r="F50" s="287">
        <v>7.6</v>
      </c>
      <c r="G50" s="38"/>
      <c r="H50" s="44"/>
    </row>
    <row r="51" spans="1:8" s="2" customFormat="1" ht="16.8" customHeight="1">
      <c r="A51" s="38"/>
      <c r="B51" s="44"/>
      <c r="C51" s="286" t="s">
        <v>333</v>
      </c>
      <c r="D51" s="286" t="s">
        <v>334</v>
      </c>
      <c r="E51" s="17" t="s">
        <v>135</v>
      </c>
      <c r="F51" s="287">
        <v>2</v>
      </c>
      <c r="G51" s="38"/>
      <c r="H51" s="44"/>
    </row>
    <row r="52" spans="1:8" s="2" customFormat="1" ht="16.8" customHeight="1">
      <c r="A52" s="38"/>
      <c r="B52" s="44"/>
      <c r="C52" s="286" t="s">
        <v>333</v>
      </c>
      <c r="D52" s="286" t="s">
        <v>334</v>
      </c>
      <c r="E52" s="17" t="s">
        <v>135</v>
      </c>
      <c r="F52" s="287">
        <v>2</v>
      </c>
      <c r="G52" s="38"/>
      <c r="H52" s="44"/>
    </row>
    <row r="53" spans="1:8" s="2" customFormat="1" ht="16.8" customHeight="1">
      <c r="A53" s="38"/>
      <c r="B53" s="44"/>
      <c r="C53" s="286" t="s">
        <v>333</v>
      </c>
      <c r="D53" s="286" t="s">
        <v>334</v>
      </c>
      <c r="E53" s="17" t="s">
        <v>135</v>
      </c>
      <c r="F53" s="287">
        <v>2</v>
      </c>
      <c r="G53" s="38"/>
      <c r="H53" s="44"/>
    </row>
    <row r="54" spans="1:8" s="2" customFormat="1" ht="16.8" customHeight="1">
      <c r="A54" s="38"/>
      <c r="B54" s="44"/>
      <c r="C54" s="286" t="s">
        <v>252</v>
      </c>
      <c r="D54" s="286" t="s">
        <v>253</v>
      </c>
      <c r="E54" s="17" t="s">
        <v>135</v>
      </c>
      <c r="F54" s="287">
        <v>1</v>
      </c>
      <c r="G54" s="38"/>
      <c r="H54" s="44"/>
    </row>
    <row r="55" spans="1:8" s="2" customFormat="1" ht="16.8" customHeight="1">
      <c r="A55" s="38"/>
      <c r="B55" s="44"/>
      <c r="C55" s="286" t="s">
        <v>244</v>
      </c>
      <c r="D55" s="286" t="s">
        <v>245</v>
      </c>
      <c r="E55" s="17" t="s">
        <v>135</v>
      </c>
      <c r="F55" s="287">
        <v>1</v>
      </c>
      <c r="G55" s="38"/>
      <c r="H55" s="44"/>
    </row>
    <row r="56" spans="1:8" s="2" customFormat="1" ht="16.8" customHeight="1">
      <c r="A56" s="38"/>
      <c r="B56" s="44"/>
      <c r="C56" s="286" t="s">
        <v>199</v>
      </c>
      <c r="D56" s="286" t="s">
        <v>200</v>
      </c>
      <c r="E56" s="17" t="s">
        <v>201</v>
      </c>
      <c r="F56" s="287">
        <v>7.5</v>
      </c>
      <c r="G56" s="38"/>
      <c r="H56" s="44"/>
    </row>
    <row r="57" spans="1:8" s="2" customFormat="1" ht="16.8" customHeight="1">
      <c r="A57" s="38"/>
      <c r="B57" s="44"/>
      <c r="C57" s="286" t="s">
        <v>214</v>
      </c>
      <c r="D57" s="286" t="s">
        <v>215</v>
      </c>
      <c r="E57" s="17" t="s">
        <v>135</v>
      </c>
      <c r="F57" s="287">
        <v>3</v>
      </c>
      <c r="G57" s="38"/>
      <c r="H57" s="44"/>
    </row>
    <row r="58" spans="1:8" s="2" customFormat="1" ht="16.8" customHeight="1">
      <c r="A58" s="38"/>
      <c r="B58" s="44"/>
      <c r="C58" s="286" t="s">
        <v>219</v>
      </c>
      <c r="D58" s="286" t="s">
        <v>220</v>
      </c>
      <c r="E58" s="17" t="s">
        <v>135</v>
      </c>
      <c r="F58" s="287">
        <v>3</v>
      </c>
      <c r="G58" s="38"/>
      <c r="H58" s="44"/>
    </row>
    <row r="59" spans="1:8" s="2" customFormat="1" ht="16.8" customHeight="1">
      <c r="A59" s="38"/>
      <c r="B59" s="44"/>
      <c r="C59" s="286" t="s">
        <v>224</v>
      </c>
      <c r="D59" s="286" t="s">
        <v>225</v>
      </c>
      <c r="E59" s="17" t="s">
        <v>226</v>
      </c>
      <c r="F59" s="287">
        <v>2</v>
      </c>
      <c r="G59" s="38"/>
      <c r="H59" s="44"/>
    </row>
    <row r="60" spans="1:8" s="2" customFormat="1" ht="7.4" customHeight="1">
      <c r="A60" s="38"/>
      <c r="B60" s="165"/>
      <c r="C60" s="166"/>
      <c r="D60" s="166"/>
      <c r="E60" s="166"/>
      <c r="F60" s="166"/>
      <c r="G60" s="166"/>
      <c r="H60" s="44"/>
    </row>
    <row r="61" spans="1:8" s="2" customFormat="1" ht="12">
      <c r="A61" s="38"/>
      <c r="B61" s="38"/>
      <c r="C61" s="38"/>
      <c r="D61" s="38"/>
      <c r="E61" s="38"/>
      <c r="F61" s="38"/>
      <c r="G61" s="38"/>
      <c r="H61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Požárová</dc:creator>
  <cp:keywords/>
  <dc:description/>
  <cp:lastModifiedBy>Lenka Požárová</cp:lastModifiedBy>
  <dcterms:created xsi:type="dcterms:W3CDTF">2022-03-08T13:50:59Z</dcterms:created>
  <dcterms:modified xsi:type="dcterms:W3CDTF">2022-03-08T13:51:01Z</dcterms:modified>
  <cp:category/>
  <cp:version/>
  <cp:contentType/>
  <cp:contentStatus/>
</cp:coreProperties>
</file>