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<sst xmlns="http://schemas.openxmlformats.org/spreadsheetml/2006/main" count="198" uniqueCount="143">
  <si>
    <t>Rostlinný materiál</t>
  </si>
  <si>
    <t>Latinský název</t>
  </si>
  <si>
    <t>Český název</t>
  </si>
  <si>
    <t>Velikost rostliny</t>
  </si>
  <si>
    <t>Specifikace</t>
  </si>
  <si>
    <t>Množství</t>
  </si>
  <si>
    <t xml:space="preserve">Jednotková
cena
</t>
  </si>
  <si>
    <t xml:space="preserve">Cena celkem </t>
  </si>
  <si>
    <t>Jedn.hmot.(t)</t>
  </si>
  <si>
    <t>Hmot. celkem (t)</t>
  </si>
  <si>
    <t>Listnaté dřeviny</t>
  </si>
  <si>
    <t>Amelanchier arborea ‘Robin Hill’</t>
  </si>
  <si>
    <t>muchovník</t>
  </si>
  <si>
    <t>DTBAL</t>
  </si>
  <si>
    <t>ks</t>
  </si>
  <si>
    <t>Carpinus betulus</t>
  </si>
  <si>
    <t>habr obecný</t>
  </si>
  <si>
    <t>60-80</t>
  </si>
  <si>
    <t>K 2</t>
  </si>
  <si>
    <t>komule Davidova</t>
  </si>
  <si>
    <t>Hydrangea paniculata ‘Vanile Fraise’</t>
  </si>
  <si>
    <t>hortenzie stromečkovitá</t>
  </si>
  <si>
    <t>40-60</t>
  </si>
  <si>
    <t>Hypericum ‘Hidcote’</t>
  </si>
  <si>
    <t>třezalka</t>
  </si>
  <si>
    <t>30-40</t>
  </si>
  <si>
    <t>Prunus laurocerasus ‘Novita’</t>
  </si>
  <si>
    <t>bobkovišeň</t>
  </si>
  <si>
    <t>Rosa ‘Lovely Fairy’</t>
  </si>
  <si>
    <t>růže</t>
  </si>
  <si>
    <t>Spiraea japonica ‘Little Princess’</t>
  </si>
  <si>
    <t>tavolník japonský</t>
  </si>
  <si>
    <t>Spiraea x vanhouttei</t>
  </si>
  <si>
    <t>tavolník vanhoutteův</t>
  </si>
  <si>
    <t>šeřík obecný</t>
  </si>
  <si>
    <t>Miscanthus sinensis ‘Yakushima Dwarf’</t>
  </si>
  <si>
    <t>ozdobnice čínská</t>
  </si>
  <si>
    <t>Waldsteinia ternata</t>
  </si>
  <si>
    <t>mochnička</t>
  </si>
  <si>
    <t>Rostlinný materiál celkem</t>
  </si>
  <si>
    <t>Ostatní materiál</t>
  </si>
  <si>
    <t xml:space="preserve">Cena
celkem
</t>
  </si>
  <si>
    <t>t</t>
  </si>
  <si>
    <t>m3</t>
  </si>
  <si>
    <t>Umělé hnojivo (tabletové)</t>
  </si>
  <si>
    <t>kg</t>
  </si>
  <si>
    <t>kůl se špicí, průměr min. 60 mm, délka 2,5 m</t>
  </si>
  <si>
    <t>m2</t>
  </si>
  <si>
    <t xml:space="preserve">Ostatní materiál celkem </t>
  </si>
  <si>
    <t>Montáž</t>
  </si>
  <si>
    <t>Měr.jedn.</t>
  </si>
  <si>
    <t xml:space="preserve">Jednot. cena </t>
  </si>
  <si>
    <t>Cena celkem</t>
  </si>
  <si>
    <t>183 10-1226</t>
  </si>
  <si>
    <t>184 10-2116</t>
  </si>
  <si>
    <t>185 80-2114</t>
  </si>
  <si>
    <t xml:space="preserve">Rozdělení hnojiva k jednotlivým rostlinám </t>
  </si>
  <si>
    <t xml:space="preserve">t </t>
  </si>
  <si>
    <t>184 50-1141</t>
  </si>
  <si>
    <t>Instalace ochrany rákosovou rohoží</t>
  </si>
  <si>
    <t>184 21-5133</t>
  </si>
  <si>
    <t>Ukotvení třemi kůly</t>
  </si>
  <si>
    <t>184 91-1421</t>
  </si>
  <si>
    <t>Mulčování rov.</t>
  </si>
  <si>
    <t>184 21-5412</t>
  </si>
  <si>
    <t>Zhotovení závlahové mísy u solitérních dřevin v rov.nebo na svahu do 1:5 o prům. mísy 0,5-1m</t>
  </si>
  <si>
    <t>998 23-1311</t>
  </si>
  <si>
    <t xml:space="preserve">Přesun hmot </t>
  </si>
  <si>
    <t>MONTÁŽ  CELKEM</t>
  </si>
  <si>
    <t>SADOVÉ  ÚPRAVY  CELKEM</t>
  </si>
  <si>
    <t>SADOVÉ  ÚPRAVY  CELKEM  včetně DPH  21%</t>
  </si>
  <si>
    <r>
      <t>Dřevěné kůly</t>
    </r>
    <r>
      <rPr>
        <sz val="10"/>
        <rFont val="Arial"/>
        <family val="2"/>
      </rPr>
      <t xml:space="preserve"> (vč. úvazků)  - 3 kůly ke stromu</t>
    </r>
  </si>
  <si>
    <t>Hloubení jamek s 50 % vým. půdy obj. 0,4 -1 m3 v rov.</t>
  </si>
  <si>
    <t>K 3</t>
  </si>
  <si>
    <t>Buddleja davidii ‘Royal Red’ ('Border Beauty', 'Black Knight')</t>
  </si>
  <si>
    <t>(40)-60-80</t>
  </si>
  <si>
    <t>K 1</t>
  </si>
  <si>
    <t>h 9*9*10</t>
  </si>
  <si>
    <t>15-20</t>
  </si>
  <si>
    <t>ok 12-14,  vk 2,5m (min 2,2m)</t>
  </si>
  <si>
    <t>K 4</t>
  </si>
  <si>
    <t>K 5</t>
  </si>
  <si>
    <t>183 10-1213</t>
  </si>
  <si>
    <t>Hloubení jamek s 50 % vým. půdy obj. 0,02 -0,05 m3 v rov.</t>
  </si>
  <si>
    <t>183 10-1214</t>
  </si>
  <si>
    <t>Hloubení jamek s 50 % vým. půdy obj. 0,05 -0,125m3 v rov.</t>
  </si>
  <si>
    <t>Hloubení jamek s 50 % vým. půdy obj. 0,01 -0,02 m3 v rov.</t>
  </si>
  <si>
    <t>183 11-1214</t>
  </si>
  <si>
    <t>183 11-1142</t>
  </si>
  <si>
    <t>m</t>
  </si>
  <si>
    <t>Hloubení rýhy pro výsadbu s 50 % vým. půdy hloubky do 0,4 m šířky do 0,4 m v rov.</t>
  </si>
  <si>
    <t>183 21-1322</t>
  </si>
  <si>
    <t>Výsadba květin hrnkovaných, prům. kontejneru 80-120mm</t>
  </si>
  <si>
    <t xml:space="preserve">Výsadba dřevin s balem prům.do 10cm </t>
  </si>
  <si>
    <t xml:space="preserve">Výsadba dřevin s balem prům. 10-20cm </t>
  </si>
  <si>
    <t xml:space="preserve">Výsadba dřevin s balem prům. 60-80cm </t>
  </si>
  <si>
    <t xml:space="preserve">Výsadba dřevin s balem prům. 20-30cm </t>
  </si>
  <si>
    <t xml:space="preserve">Výsadba dřevin s balem prům. 30-40cm </t>
  </si>
  <si>
    <t>184 10-2110</t>
  </si>
  <si>
    <t>184 10-2112</t>
  </si>
  <si>
    <t>184 10-2113</t>
  </si>
  <si>
    <t>184 10-2111</t>
  </si>
  <si>
    <r>
      <t xml:space="preserve">Mulčovací kůra , </t>
    </r>
    <r>
      <rPr>
        <sz val="10"/>
        <rFont val="Arial"/>
        <family val="2"/>
      </rPr>
      <t>tl. vrstvy mulče 100 mm</t>
    </r>
    <r>
      <rPr>
        <i/>
        <sz val="10"/>
        <rFont val="Arial"/>
        <family val="2"/>
      </rPr>
      <t xml:space="preserve"> (11,56*4+9,5*1,2+23*0,6+1,5+52+55=180m2, tj. 18m3)</t>
    </r>
  </si>
  <si>
    <r>
      <t>Měr.jedn</t>
    </r>
    <r>
      <rPr>
        <sz val="9"/>
        <rFont val="Arial"/>
        <family val="2"/>
      </rPr>
      <t>.</t>
    </r>
  </si>
  <si>
    <t>Trvalky</t>
  </si>
  <si>
    <t>Základní škola Habrmanova, Česká Třebová</t>
  </si>
  <si>
    <t>Nástupní prostor školy</t>
  </si>
  <si>
    <t>Orientační propočet ceny realizace</t>
  </si>
  <si>
    <t>Vysvětlivky</t>
  </si>
  <si>
    <t xml:space="preserve">Velikost:  </t>
  </si>
  <si>
    <t>výška rostliny v cm</t>
  </si>
  <si>
    <t>ok – obvod kmínku v cm</t>
  </si>
  <si>
    <t>vk – výška kminku v cm</t>
  </si>
  <si>
    <t xml:space="preserve">Specifikace: </t>
  </si>
  <si>
    <t>K 2, 3… - kontejner + počet litrů obsažené zeminy</t>
  </si>
  <si>
    <t>DTBAL – drátěný zemní bal</t>
  </si>
  <si>
    <t>h 9*9*10  - kontejner o velikosti hran</t>
  </si>
  <si>
    <r>
      <t>Rákosová rohož</t>
    </r>
    <r>
      <rPr>
        <sz val="10"/>
        <rFont val="Arial"/>
        <family val="2"/>
      </rPr>
      <t xml:space="preserve"> (š.2m)</t>
    </r>
  </si>
  <si>
    <t xml:space="preserve"> </t>
  </si>
  <si>
    <t>trvalky 235*1 ks tbl. , keře 411*2 ks tbl. , stromy 2*8 ks tbl. = 1073 ks tbl., 1073*10 g = 10730 g = 10,73kg</t>
  </si>
  <si>
    <t>184 81-3511</t>
  </si>
  <si>
    <t>183 20-5113</t>
  </si>
  <si>
    <t>Totální herbicid</t>
  </si>
  <si>
    <t>l</t>
  </si>
  <si>
    <t>Travní směs - zátěžová</t>
  </si>
  <si>
    <t>185 80-2113</t>
  </si>
  <si>
    <r>
      <t>Hnojení půdy umělým hnojivem na široko (</t>
    </r>
    <r>
      <rPr>
        <i/>
        <sz val="10"/>
        <rFont val="Arial CE"/>
        <family val="0"/>
      </rPr>
      <t>startovací hnojivo na trávník</t>
    </r>
    <r>
      <rPr>
        <sz val="10"/>
        <rFont val="Arial CE"/>
        <family val="0"/>
      </rPr>
      <t>)</t>
    </r>
  </si>
  <si>
    <t>Založení zátěžového trávníku výsevem</t>
  </si>
  <si>
    <t>181 11-1111</t>
  </si>
  <si>
    <r>
      <t>Chemické odplevelení půdy před založením postřikem naširoko 2* (</t>
    </r>
    <r>
      <rPr>
        <i/>
        <sz val="10"/>
        <rFont val="Arial"/>
        <family val="2"/>
      </rPr>
      <t>výsadby i trávník -180+74=254 m2</t>
    </r>
    <r>
      <rPr>
        <sz val="10"/>
        <rFont val="Arial"/>
        <family val="2"/>
      </rPr>
      <t>)</t>
    </r>
  </si>
  <si>
    <t xml:space="preserve"> 111 30-1111</t>
  </si>
  <si>
    <t>Sejmutí drnu tl do 100 mm (ručně, kolem stávajících buků)</t>
  </si>
  <si>
    <r>
      <t>Založení záhonu (</t>
    </r>
    <r>
      <rPr>
        <i/>
        <sz val="10"/>
        <rFont val="Arial"/>
        <family val="2"/>
      </rPr>
      <t>pro výsadby,NE pod buky)</t>
    </r>
  </si>
  <si>
    <r>
      <t>Příprava půdy pro výsadbu a trávník (</t>
    </r>
    <r>
      <rPr>
        <i/>
        <sz val="10"/>
        <rFont val="Arial"/>
        <family val="2"/>
      </rPr>
      <t>kultivátorování, rytí, kypření,..)</t>
    </r>
  </si>
  <si>
    <t xml:space="preserve">Plošná úprava terénu při nerovnostech 50 -100 mm v rov. </t>
  </si>
  <si>
    <r>
      <rPr>
        <b/>
        <sz val="10"/>
        <rFont val="Arial CE"/>
        <family val="0"/>
      </rPr>
      <t xml:space="preserve">Startovací hnojivo na trávník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 xml:space="preserve">množství upravit dle zvoleného přípravku a jeho doporučeného dávkování, např. Symbiom - Turfcomp 200g/m2 </t>
    </r>
    <r>
      <rPr>
        <sz val="10"/>
        <rFont val="Arial CE"/>
        <family val="0"/>
      </rPr>
      <t>)</t>
    </r>
  </si>
  <si>
    <r>
      <rPr>
        <b/>
        <sz val="10"/>
        <rFont val="Arial CE"/>
        <family val="0"/>
      </rPr>
      <t>Příčka půlkul.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dřevěná, délka 50cm</t>
    </r>
    <r>
      <rPr>
        <sz val="10"/>
        <rFont val="Arial"/>
        <family val="2"/>
      </rPr>
      <t>)</t>
    </r>
  </si>
  <si>
    <t xml:space="preserve"> 183 21-1313</t>
  </si>
  <si>
    <t>Výsadba cibulí nebo hlíz</t>
  </si>
  <si>
    <t>Cibuloviny - Crocus chrysanthus - směs barev</t>
  </si>
  <si>
    <r>
      <t xml:space="preserve">Kompostový substrát </t>
    </r>
    <r>
      <rPr>
        <i/>
        <sz val="10"/>
        <rFont val="Arial"/>
        <family val="2"/>
      </rPr>
      <t>(355 ks*0,005 + 264 ks*0,01 + 27 ks*0,025 + 2 ks*0,3 = 5,69 m3, 5,69*0,7=cca 4t)</t>
    </r>
  </si>
  <si>
    <r>
      <t xml:space="preserve">Minerální substrát </t>
    </r>
    <r>
      <rPr>
        <i/>
        <sz val="10"/>
        <rFont val="Arial"/>
        <family val="2"/>
      </rPr>
      <t>(2*0,2 = 0,4 m3, na podsyp a částečné obsypání balu)</t>
    </r>
  </si>
  <si>
    <t>Syringa vulgaris ('Charles Joly','Katherine Havemeyer', 'Andenken an Ludwig Späth')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</si>
</sst>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  <numFmt numFmtId="165" formatCode="0.000"/>
    <numFmt numFmtId="166" formatCode="0.0000"/>
    <numFmt numFmtId="167" formatCode="0.0"/>
    <numFmt numFmtId="168" formatCode="0.00\ %"/>
    <numFmt numFmtId="169" formatCode="_-* #,##0.00\ _K_č_-;\-* #,##0.00\ _K_č_-;_-* \-??\ _K_č_-;_-@_-"/>
    <numFmt numFmtId="170" formatCode="#,##0.0"/>
    <numFmt numFmtId="171" formatCode="_-* #,##0.00&quot; Kč&quot;_-;\-* #,##0.00&quot; Kč&quot;_-;_-* \-??&quot; Kč&quot;_-;_-@_-"/>
    <numFmt numFmtId="172" formatCode="[$-405]dddd\ 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0.00000"/>
  </numFmts>
  <fonts count="51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right" vertical="top"/>
    </xf>
    <xf numFmtId="2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5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top"/>
    </xf>
    <xf numFmtId="169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68" fontId="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165" fontId="5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top"/>
    </xf>
    <xf numFmtId="171" fontId="8" fillId="0" borderId="0" xfId="0" applyNumberFormat="1" applyFont="1" applyAlignment="1">
      <alignment horizontal="right" vertical="top"/>
    </xf>
    <xf numFmtId="171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46" applyFont="1" applyFill="1" applyBorder="1" applyAlignment="1">
      <alignment vertical="top" wrapText="1"/>
      <protection/>
    </xf>
    <xf numFmtId="4" fontId="8" fillId="0" borderId="0" xfId="46" applyNumberFormat="1" applyFont="1" applyFill="1" applyBorder="1" applyAlignment="1">
      <alignment horizontal="center" vertical="top"/>
      <protection/>
    </xf>
    <xf numFmtId="2" fontId="8" fillId="0" borderId="0" xfId="0" applyNumberFormat="1" applyFont="1" applyBorder="1" applyAlignment="1">
      <alignment horizontal="center" vertical="top"/>
    </xf>
    <xf numFmtId="171" fontId="8" fillId="0" borderId="0" xfId="46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 wrapText="1"/>
    </xf>
    <xf numFmtId="165" fontId="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 applyProtection="1">
      <alignment vertical="top"/>
      <protection locked="0"/>
    </xf>
    <xf numFmtId="166" fontId="0" fillId="0" borderId="0" xfId="0" applyNumberFormat="1" applyFont="1" applyAlignment="1">
      <alignment horizontal="right" vertical="top" wrapText="1"/>
    </xf>
    <xf numFmtId="177" fontId="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65" sqref="K65"/>
    </sheetView>
  </sheetViews>
  <sheetFormatPr defaultColWidth="9.140625" defaultRowHeight="12.75"/>
  <cols>
    <col min="1" max="1" width="9.7109375" style="1" customWidth="1"/>
    <col min="2" max="2" width="34.28125" style="2" customWidth="1"/>
    <col min="3" max="3" width="22.00390625" style="2" customWidth="1"/>
    <col min="4" max="4" width="10.7109375" style="3" customWidth="1"/>
    <col min="5" max="5" width="10.00390625" style="3" customWidth="1"/>
    <col min="6" max="6" width="8.57421875" style="4" customWidth="1"/>
    <col min="7" max="7" width="8.28125" style="5" customWidth="1"/>
    <col min="8" max="8" width="10.140625" style="5" customWidth="1"/>
    <col min="9" max="9" width="11.7109375" style="5" customWidth="1"/>
    <col min="10" max="10" width="11.00390625" style="5" customWidth="1"/>
    <col min="11" max="11" width="10.7109375" style="6" customWidth="1"/>
    <col min="12" max="16384" width="9.140625" style="6" customWidth="1"/>
  </cols>
  <sheetData>
    <row r="1" spans="1:10" s="12" customFormat="1" ht="18">
      <c r="A1" s="7"/>
      <c r="B1" s="8" t="s">
        <v>105</v>
      </c>
      <c r="C1" s="8"/>
      <c r="D1" s="9"/>
      <c r="E1" s="9"/>
      <c r="F1" s="10"/>
      <c r="G1" s="11"/>
      <c r="H1" s="11"/>
      <c r="I1" s="11"/>
      <c r="J1" s="11"/>
    </row>
    <row r="2" spans="1:10" s="12" customFormat="1" ht="18">
      <c r="A2" s="7"/>
      <c r="B2" s="8" t="s">
        <v>106</v>
      </c>
      <c r="C2" s="8"/>
      <c r="D2" s="9"/>
      <c r="E2" s="9"/>
      <c r="F2" s="10"/>
      <c r="G2" s="11"/>
      <c r="H2" s="11"/>
      <c r="I2" s="11"/>
      <c r="J2" s="11"/>
    </row>
    <row r="3" spans="1:11" s="12" customFormat="1" ht="18">
      <c r="A3" s="7"/>
      <c r="B3" s="8" t="s">
        <v>107</v>
      </c>
      <c r="C3" s="8"/>
      <c r="D3" s="9"/>
      <c r="E3" s="9"/>
      <c r="F3" s="10"/>
      <c r="G3" s="11"/>
      <c r="H3" s="11"/>
      <c r="J3" s="11"/>
      <c r="K3" s="11"/>
    </row>
    <row r="4" spans="1:11" s="12" customFormat="1" ht="18">
      <c r="A4" s="7"/>
      <c r="B4" s="8"/>
      <c r="C4" s="8"/>
      <c r="D4" s="9"/>
      <c r="E4" s="9"/>
      <c r="F4" s="10"/>
      <c r="G4" s="11"/>
      <c r="H4" s="11"/>
      <c r="J4" s="11"/>
      <c r="K4" s="11"/>
    </row>
    <row r="5" spans="1:11" s="14" customFormat="1" ht="15.75">
      <c r="A5" s="1"/>
      <c r="B5" s="13" t="s">
        <v>0</v>
      </c>
      <c r="C5" s="2"/>
      <c r="D5" s="3"/>
      <c r="E5" s="3"/>
      <c r="F5" s="4"/>
      <c r="G5" s="5"/>
      <c r="H5" s="5"/>
      <c r="I5" s="5"/>
      <c r="J5" s="5"/>
      <c r="K5" s="6"/>
    </row>
    <row r="6" spans="1:11" s="14" customFormat="1" ht="26.25" customHeight="1">
      <c r="A6" s="15"/>
      <c r="B6" s="16" t="s">
        <v>1</v>
      </c>
      <c r="C6" s="16" t="s">
        <v>2</v>
      </c>
      <c r="D6" s="17" t="s">
        <v>3</v>
      </c>
      <c r="E6" s="18" t="s">
        <v>4</v>
      </c>
      <c r="F6" s="18" t="s">
        <v>103</v>
      </c>
      <c r="G6" s="19" t="s">
        <v>5</v>
      </c>
      <c r="H6" s="20" t="s">
        <v>6</v>
      </c>
      <c r="I6" s="21" t="s">
        <v>7</v>
      </c>
      <c r="J6" s="22" t="s">
        <v>8</v>
      </c>
      <c r="K6" s="23" t="s">
        <v>9</v>
      </c>
    </row>
    <row r="7" spans="1:11" ht="12.75">
      <c r="A7" s="24"/>
      <c r="B7" s="25" t="s">
        <v>10</v>
      </c>
      <c r="G7" s="4"/>
      <c r="H7" s="26"/>
      <c r="I7" s="26"/>
      <c r="K7" s="5"/>
    </row>
    <row r="8" spans="1:11" s="36" customFormat="1" ht="38.25">
      <c r="A8" s="122"/>
      <c r="B8" s="27" t="s">
        <v>11</v>
      </c>
      <c r="C8" s="28" t="s">
        <v>12</v>
      </c>
      <c r="D8" s="29" t="s">
        <v>79</v>
      </c>
      <c r="E8" s="30" t="s">
        <v>13</v>
      </c>
      <c r="F8" s="31" t="s">
        <v>14</v>
      </c>
      <c r="G8" s="32">
        <v>2</v>
      </c>
      <c r="H8" s="33"/>
      <c r="I8" s="34">
        <f>G8*H8</f>
        <v>0</v>
      </c>
      <c r="J8" s="35">
        <v>0.09</v>
      </c>
      <c r="K8" s="35">
        <f>G8*J8</f>
        <v>0.18</v>
      </c>
    </row>
    <row r="9" spans="1:11" s="36" customFormat="1" ht="12.75">
      <c r="A9" s="122"/>
      <c r="B9" s="27" t="s">
        <v>15</v>
      </c>
      <c r="C9" s="28" t="s">
        <v>16</v>
      </c>
      <c r="D9" s="29" t="s">
        <v>75</v>
      </c>
      <c r="E9" s="30" t="s">
        <v>18</v>
      </c>
      <c r="F9" s="31" t="s">
        <v>14</v>
      </c>
      <c r="G9" s="32">
        <v>75</v>
      </c>
      <c r="H9" s="33"/>
      <c r="I9" s="34">
        <f aca="true" t="shared" si="0" ref="I9:I17">G9*H9</f>
        <v>0</v>
      </c>
      <c r="J9" s="35">
        <v>0.002</v>
      </c>
      <c r="K9" s="35">
        <f aca="true" t="shared" si="1" ref="K9:K17">G9*J9</f>
        <v>0.15</v>
      </c>
    </row>
    <row r="10" spans="1:11" s="36" customFormat="1" ht="25.5">
      <c r="A10" s="122"/>
      <c r="B10" s="27" t="s">
        <v>74</v>
      </c>
      <c r="C10" s="28" t="s">
        <v>19</v>
      </c>
      <c r="D10" s="29" t="s">
        <v>17</v>
      </c>
      <c r="E10" s="30" t="s">
        <v>18</v>
      </c>
      <c r="F10" s="31" t="s">
        <v>14</v>
      </c>
      <c r="G10" s="32">
        <v>1</v>
      </c>
      <c r="H10" s="33"/>
      <c r="I10" s="34">
        <f t="shared" si="0"/>
        <v>0</v>
      </c>
      <c r="J10" s="35">
        <v>0.002</v>
      </c>
      <c r="K10" s="35">
        <f t="shared" si="1"/>
        <v>0.002</v>
      </c>
    </row>
    <row r="11" spans="1:11" s="36" customFormat="1" ht="12.75">
      <c r="A11" s="122"/>
      <c r="B11" s="27" t="s">
        <v>20</v>
      </c>
      <c r="C11" s="28" t="s">
        <v>21</v>
      </c>
      <c r="D11" s="29" t="s">
        <v>22</v>
      </c>
      <c r="E11" s="30" t="s">
        <v>73</v>
      </c>
      <c r="F11" s="31" t="s">
        <v>14</v>
      </c>
      <c r="G11" s="32">
        <v>60</v>
      </c>
      <c r="H11" s="33"/>
      <c r="I11" s="34">
        <f t="shared" si="0"/>
        <v>0</v>
      </c>
      <c r="J11" s="35">
        <v>0.004</v>
      </c>
      <c r="K11" s="35">
        <f t="shared" si="1"/>
        <v>0.24</v>
      </c>
    </row>
    <row r="12" spans="1:11" s="36" customFormat="1" ht="12.75">
      <c r="A12" s="122"/>
      <c r="B12" s="27" t="s">
        <v>23</v>
      </c>
      <c r="C12" s="28" t="s">
        <v>24</v>
      </c>
      <c r="D12" s="29" t="s">
        <v>25</v>
      </c>
      <c r="E12" s="30" t="s">
        <v>76</v>
      </c>
      <c r="F12" s="31" t="s">
        <v>14</v>
      </c>
      <c r="G12" s="32">
        <v>60</v>
      </c>
      <c r="H12" s="33"/>
      <c r="I12" s="34">
        <f t="shared" si="0"/>
        <v>0</v>
      </c>
      <c r="J12" s="35">
        <v>0.001</v>
      </c>
      <c r="K12" s="35">
        <f t="shared" si="1"/>
        <v>0.06</v>
      </c>
    </row>
    <row r="13" spans="1:11" s="36" customFormat="1" ht="12.75">
      <c r="A13" s="122"/>
      <c r="B13" s="27" t="s">
        <v>26</v>
      </c>
      <c r="C13" s="28" t="s">
        <v>27</v>
      </c>
      <c r="D13" s="29" t="s">
        <v>17</v>
      </c>
      <c r="E13" s="30" t="s">
        <v>81</v>
      </c>
      <c r="F13" s="31" t="s">
        <v>14</v>
      </c>
      <c r="G13" s="32">
        <v>12</v>
      </c>
      <c r="H13" s="33"/>
      <c r="I13" s="34">
        <f t="shared" si="0"/>
        <v>0</v>
      </c>
      <c r="J13" s="35">
        <v>0.006</v>
      </c>
      <c r="K13" s="35">
        <f t="shared" si="1"/>
        <v>0.07200000000000001</v>
      </c>
    </row>
    <row r="14" spans="1:11" s="36" customFormat="1" ht="12.75">
      <c r="A14" s="122"/>
      <c r="B14" s="27" t="s">
        <v>28</v>
      </c>
      <c r="C14" s="28" t="s">
        <v>29</v>
      </c>
      <c r="D14" s="29" t="s">
        <v>78</v>
      </c>
      <c r="E14" s="30" t="s">
        <v>18</v>
      </c>
      <c r="F14" s="31" t="s">
        <v>14</v>
      </c>
      <c r="G14" s="32">
        <v>110</v>
      </c>
      <c r="H14" s="33"/>
      <c r="I14" s="34">
        <f t="shared" si="0"/>
        <v>0</v>
      </c>
      <c r="J14" s="35">
        <v>0.002</v>
      </c>
      <c r="K14" s="35">
        <f t="shared" si="1"/>
        <v>0.22</v>
      </c>
    </row>
    <row r="15" spans="1:11" s="36" customFormat="1" ht="12.75">
      <c r="A15" s="122"/>
      <c r="B15" s="27" t="s">
        <v>30</v>
      </c>
      <c r="C15" s="28" t="s">
        <v>31</v>
      </c>
      <c r="D15" s="29" t="s">
        <v>78</v>
      </c>
      <c r="E15" s="30" t="s">
        <v>76</v>
      </c>
      <c r="F15" s="31" t="s">
        <v>14</v>
      </c>
      <c r="G15" s="32">
        <v>60</v>
      </c>
      <c r="H15" s="33"/>
      <c r="I15" s="34">
        <f t="shared" si="0"/>
        <v>0</v>
      </c>
      <c r="J15" s="35">
        <v>0.001</v>
      </c>
      <c r="K15" s="35">
        <f t="shared" si="1"/>
        <v>0.06</v>
      </c>
    </row>
    <row r="16" spans="1:11" s="36" customFormat="1" ht="12.75">
      <c r="A16" s="122"/>
      <c r="B16" s="27" t="s">
        <v>32</v>
      </c>
      <c r="C16" s="28" t="s">
        <v>33</v>
      </c>
      <c r="D16" s="29" t="s">
        <v>17</v>
      </c>
      <c r="E16" s="30" t="s">
        <v>18</v>
      </c>
      <c r="F16" s="31" t="s">
        <v>14</v>
      </c>
      <c r="G16" s="32">
        <v>18</v>
      </c>
      <c r="H16" s="33"/>
      <c r="I16" s="34">
        <f t="shared" si="0"/>
        <v>0</v>
      </c>
      <c r="J16" s="35">
        <v>0.002</v>
      </c>
      <c r="K16" s="35">
        <f t="shared" si="1"/>
        <v>0.036000000000000004</v>
      </c>
    </row>
    <row r="17" spans="1:11" s="36" customFormat="1" ht="38.25">
      <c r="A17" s="122"/>
      <c r="B17" s="27" t="s">
        <v>142</v>
      </c>
      <c r="C17" s="28" t="s">
        <v>34</v>
      </c>
      <c r="D17" s="29" t="s">
        <v>17</v>
      </c>
      <c r="E17" s="30" t="s">
        <v>80</v>
      </c>
      <c r="F17" s="31" t="s">
        <v>14</v>
      </c>
      <c r="G17" s="32">
        <v>15</v>
      </c>
      <c r="H17" s="33"/>
      <c r="I17" s="34">
        <f t="shared" si="0"/>
        <v>0</v>
      </c>
      <c r="J17" s="35">
        <v>0.006</v>
      </c>
      <c r="K17" s="35">
        <f t="shared" si="1"/>
        <v>0.09</v>
      </c>
    </row>
    <row r="18" spans="1:11" s="36" customFormat="1" ht="12.75">
      <c r="A18" s="122"/>
      <c r="B18" s="27"/>
      <c r="C18" s="28"/>
      <c r="D18" s="29"/>
      <c r="E18" s="30"/>
      <c r="F18" s="31"/>
      <c r="G18" s="32"/>
      <c r="H18" s="33"/>
      <c r="I18" s="34"/>
      <c r="J18" s="35"/>
      <c r="K18" s="35"/>
    </row>
    <row r="19" spans="1:11" s="36" customFormat="1" ht="12.75" customHeight="1">
      <c r="A19" s="122"/>
      <c r="B19" s="135" t="s">
        <v>104</v>
      </c>
      <c r="C19" s="28"/>
      <c r="D19" s="29"/>
      <c r="E19" s="30"/>
      <c r="F19" s="31"/>
      <c r="G19" s="32"/>
      <c r="H19" s="33"/>
      <c r="I19" s="34"/>
      <c r="J19" s="35"/>
      <c r="K19" s="35"/>
    </row>
    <row r="20" spans="1:11" s="36" customFormat="1" ht="12.75" customHeight="1">
      <c r="A20" s="122"/>
      <c r="B20" s="27" t="s">
        <v>35</v>
      </c>
      <c r="C20" s="28" t="s">
        <v>36</v>
      </c>
      <c r="D20" s="29"/>
      <c r="E20" s="30" t="s">
        <v>77</v>
      </c>
      <c r="F20" s="31" t="s">
        <v>14</v>
      </c>
      <c r="G20" s="32">
        <v>5</v>
      </c>
      <c r="H20" s="33"/>
      <c r="I20" s="34">
        <f>G20*H20</f>
        <v>0</v>
      </c>
      <c r="J20" s="35">
        <v>0.001</v>
      </c>
      <c r="K20" s="35">
        <f>G20*J20</f>
        <v>0.005</v>
      </c>
    </row>
    <row r="21" spans="1:11" s="36" customFormat="1" ht="12.75" customHeight="1">
      <c r="A21" s="122"/>
      <c r="B21" s="27" t="s">
        <v>37</v>
      </c>
      <c r="C21" s="28" t="s">
        <v>38</v>
      </c>
      <c r="D21" s="29"/>
      <c r="E21" s="30" t="s">
        <v>77</v>
      </c>
      <c r="F21" s="31" t="s">
        <v>14</v>
      </c>
      <c r="G21" s="32">
        <v>230</v>
      </c>
      <c r="H21" s="33"/>
      <c r="I21" s="34">
        <f>G21*H21</f>
        <v>0</v>
      </c>
      <c r="J21" s="35">
        <v>0.001</v>
      </c>
      <c r="K21" s="35">
        <f>G21*J21</f>
        <v>0.23</v>
      </c>
    </row>
    <row r="22" spans="1:11" s="36" customFormat="1" ht="12.75" customHeight="1">
      <c r="A22" s="122"/>
      <c r="B22" s="27"/>
      <c r="C22" s="28"/>
      <c r="D22" s="29"/>
      <c r="E22" s="30"/>
      <c r="F22" s="31"/>
      <c r="G22" s="32"/>
      <c r="H22" s="33"/>
      <c r="I22" s="34"/>
      <c r="J22" s="35"/>
      <c r="K22" s="35"/>
    </row>
    <row r="23" spans="1:11" s="36" customFormat="1" ht="12.75" customHeight="1">
      <c r="A23" s="122"/>
      <c r="B23" s="27" t="s">
        <v>139</v>
      </c>
      <c r="C23" s="28"/>
      <c r="D23" s="29"/>
      <c r="E23" s="30"/>
      <c r="F23" s="31" t="s">
        <v>14</v>
      </c>
      <c r="G23" s="32">
        <v>220</v>
      </c>
      <c r="H23" s="33"/>
      <c r="I23" s="34">
        <f>G23*H23</f>
        <v>0</v>
      </c>
      <c r="J23" s="160">
        <v>1E-05</v>
      </c>
      <c r="K23" s="58">
        <f>G23*J23</f>
        <v>0.0022</v>
      </c>
    </row>
    <row r="24" spans="1:11" s="44" customFormat="1" ht="15.75">
      <c r="A24" s="37"/>
      <c r="B24" s="165" t="s">
        <v>39</v>
      </c>
      <c r="C24" s="165"/>
      <c r="D24" s="38"/>
      <c r="E24" s="38"/>
      <c r="F24" s="39"/>
      <c r="G24" s="40">
        <f>SUM(G8:G21)</f>
        <v>648</v>
      </c>
      <c r="H24" s="41"/>
      <c r="I24" s="42">
        <f>SUM(I8:I23)</f>
        <v>0</v>
      </c>
      <c r="J24" s="41"/>
      <c r="K24" s="43">
        <f>SUM(K8:K23)</f>
        <v>1.3472</v>
      </c>
    </row>
    <row r="25" spans="1:11" s="44" customFormat="1" ht="12.75" customHeight="1">
      <c r="A25" s="37"/>
      <c r="B25" s="45"/>
      <c r="C25" s="46"/>
      <c r="D25" s="38"/>
      <c r="E25" s="38"/>
      <c r="F25" s="39"/>
      <c r="G25" s="40"/>
      <c r="H25" s="41"/>
      <c r="I25" s="42"/>
      <c r="J25" s="41"/>
      <c r="K25" s="41"/>
    </row>
    <row r="26" spans="1:11" s="44" customFormat="1" ht="12.75" customHeight="1">
      <c r="A26" s="37"/>
      <c r="B26" s="136" t="s">
        <v>108</v>
      </c>
      <c r="D26" s="38"/>
      <c r="E26" s="38"/>
      <c r="F26" s="39"/>
      <c r="G26" s="40"/>
      <c r="H26" s="41"/>
      <c r="I26" s="42"/>
      <c r="J26" s="41"/>
      <c r="K26" s="41"/>
    </row>
    <row r="27" spans="1:11" s="44" customFormat="1" ht="12.75" customHeight="1">
      <c r="A27" s="37"/>
      <c r="B27" s="25" t="s">
        <v>109</v>
      </c>
      <c r="C27" s="25" t="s">
        <v>113</v>
      </c>
      <c r="D27" s="38"/>
      <c r="E27" s="38"/>
      <c r="F27" s="39"/>
      <c r="G27" s="40"/>
      <c r="H27" s="41"/>
      <c r="I27" s="42"/>
      <c r="J27" s="41"/>
      <c r="K27" s="41"/>
    </row>
    <row r="28" spans="1:11" s="44" customFormat="1" ht="12.75" customHeight="1">
      <c r="A28" s="37"/>
      <c r="B28" s="2" t="s">
        <v>111</v>
      </c>
      <c r="C28" s="2" t="s">
        <v>115</v>
      </c>
      <c r="D28" s="38"/>
      <c r="E28" s="38"/>
      <c r="F28" s="39"/>
      <c r="G28" s="40"/>
      <c r="H28" s="41"/>
      <c r="I28" s="42"/>
      <c r="J28" s="41"/>
      <c r="K28" s="41"/>
    </row>
    <row r="29" spans="1:11" s="44" customFormat="1" ht="12.75" customHeight="1">
      <c r="A29" s="37" t="s">
        <v>118</v>
      </c>
      <c r="B29" s="2" t="s">
        <v>112</v>
      </c>
      <c r="C29" s="2" t="s">
        <v>114</v>
      </c>
      <c r="D29" s="38"/>
      <c r="E29" s="38"/>
      <c r="F29" s="39"/>
      <c r="G29" s="40"/>
      <c r="H29" s="41"/>
      <c r="I29" s="42"/>
      <c r="J29" s="41"/>
      <c r="K29" s="41"/>
    </row>
    <row r="30" spans="1:10" s="51" customFormat="1" ht="12.75" customHeight="1">
      <c r="A30" s="47"/>
      <c r="B30" s="2" t="s">
        <v>110</v>
      </c>
      <c r="C30" s="2" t="s">
        <v>116</v>
      </c>
      <c r="D30" s="48"/>
      <c r="E30" s="48"/>
      <c r="F30" s="49"/>
      <c r="G30" s="50"/>
      <c r="H30" s="50"/>
      <c r="I30" s="50"/>
      <c r="J30" s="50"/>
    </row>
    <row r="31" spans="1:12" s="51" customFormat="1" ht="27" customHeight="1">
      <c r="A31" s="148"/>
      <c r="B31" s="149" t="s">
        <v>40</v>
      </c>
      <c r="C31" s="150"/>
      <c r="D31" s="150"/>
      <c r="E31" s="151"/>
      <c r="F31" s="152" t="s">
        <v>103</v>
      </c>
      <c r="G31" s="153" t="s">
        <v>5</v>
      </c>
      <c r="H31" s="154" t="s">
        <v>6</v>
      </c>
      <c r="I31" s="154" t="s">
        <v>41</v>
      </c>
      <c r="J31" s="155" t="s">
        <v>8</v>
      </c>
      <c r="K31" s="156" t="s">
        <v>9</v>
      </c>
      <c r="L31" s="52"/>
    </row>
    <row r="32" spans="1:12" s="51" customFormat="1" ht="12.75">
      <c r="A32" s="47"/>
      <c r="B32" s="123" t="s">
        <v>122</v>
      </c>
      <c r="C32" s="124"/>
      <c r="D32" s="124"/>
      <c r="E32" s="124"/>
      <c r="F32" s="129" t="s">
        <v>123</v>
      </c>
      <c r="G32" s="143">
        <v>0.6</v>
      </c>
      <c r="H32" s="125"/>
      <c r="I32" s="138">
        <f>G32*H32</f>
        <v>0</v>
      </c>
      <c r="J32" s="139">
        <v>0.001</v>
      </c>
      <c r="K32" s="147">
        <f>G32*J32</f>
        <v>0.0006</v>
      </c>
      <c r="L32" s="52"/>
    </row>
    <row r="33" spans="1:12" s="51" customFormat="1" ht="12.75">
      <c r="A33" s="47"/>
      <c r="B33" s="167" t="s">
        <v>141</v>
      </c>
      <c r="C33" s="170"/>
      <c r="D33" s="170"/>
      <c r="E33" s="170"/>
      <c r="F33" s="129" t="s">
        <v>43</v>
      </c>
      <c r="G33" s="143">
        <v>0.4</v>
      </c>
      <c r="H33" s="125"/>
      <c r="I33" s="138">
        <f>G33*H33</f>
        <v>0</v>
      </c>
      <c r="J33" s="139">
        <v>1.7</v>
      </c>
      <c r="K33" s="147">
        <f>G33*J33</f>
        <v>0.68</v>
      </c>
      <c r="L33" s="52"/>
    </row>
    <row r="34" spans="1:12" s="51" customFormat="1" ht="25.5" customHeight="1">
      <c r="A34" s="47"/>
      <c r="B34" s="167" t="s">
        <v>140</v>
      </c>
      <c r="C34" s="170"/>
      <c r="D34" s="170"/>
      <c r="E34" s="170"/>
      <c r="F34" s="31" t="s">
        <v>42</v>
      </c>
      <c r="G34" s="33">
        <v>4</v>
      </c>
      <c r="H34" s="33"/>
      <c r="I34" s="34">
        <f>G34*H34</f>
        <v>0</v>
      </c>
      <c r="J34" s="53">
        <v>1</v>
      </c>
      <c r="K34" s="54">
        <f>G34*J34</f>
        <v>4</v>
      </c>
      <c r="L34" s="127"/>
    </row>
    <row r="35" spans="2:12" ht="12.75" customHeight="1">
      <c r="B35" s="123" t="s">
        <v>44</v>
      </c>
      <c r="C35" s="62"/>
      <c r="D35" s="62"/>
      <c r="E35" s="30"/>
      <c r="F35" s="31" t="s">
        <v>45</v>
      </c>
      <c r="G35" s="33">
        <v>10.73</v>
      </c>
      <c r="H35" s="59"/>
      <c r="I35" s="34">
        <f>G35*H35</f>
        <v>0</v>
      </c>
      <c r="J35" s="53">
        <v>0.001</v>
      </c>
      <c r="K35" s="66">
        <f>G35*J35</f>
        <v>0.01073</v>
      </c>
      <c r="L35" s="67"/>
    </row>
    <row r="36" spans="2:12" ht="25.5" customHeight="1">
      <c r="B36" s="166" t="s">
        <v>119</v>
      </c>
      <c r="C36" s="166"/>
      <c r="D36" s="166"/>
      <c r="E36" s="166"/>
      <c r="F36" s="68"/>
      <c r="G36" s="144"/>
      <c r="H36" s="59"/>
      <c r="I36" s="34"/>
      <c r="J36" s="53"/>
      <c r="K36" s="53"/>
      <c r="L36" s="69"/>
    </row>
    <row r="37" spans="2:12" ht="12.75" customHeight="1">
      <c r="B37" s="123" t="s">
        <v>71</v>
      </c>
      <c r="C37" s="124"/>
      <c r="D37" s="124"/>
      <c r="E37" s="30"/>
      <c r="F37" s="31" t="s">
        <v>14</v>
      </c>
      <c r="G37" s="143">
        <v>6</v>
      </c>
      <c r="H37" s="125"/>
      <c r="I37" s="34">
        <f>G37*H37</f>
        <v>0</v>
      </c>
      <c r="J37" s="53">
        <v>0.008</v>
      </c>
      <c r="K37" s="66">
        <f>G37*J37</f>
        <v>0.048</v>
      </c>
      <c r="L37" s="67"/>
    </row>
    <row r="38" spans="2:12" ht="12.75" customHeight="1">
      <c r="B38" s="126" t="s">
        <v>46</v>
      </c>
      <c r="C38" s="36"/>
      <c r="D38" s="36"/>
      <c r="E38" s="30"/>
      <c r="F38" s="68"/>
      <c r="G38" s="145"/>
      <c r="H38" s="59"/>
      <c r="I38" s="34"/>
      <c r="J38" s="53"/>
      <c r="K38" s="53"/>
      <c r="L38" s="69"/>
    </row>
    <row r="39" spans="2:12" ht="12.75" customHeight="1">
      <c r="B39" s="157" t="s">
        <v>136</v>
      </c>
      <c r="C39" s="64"/>
      <c r="D39" s="64"/>
      <c r="E39" s="6"/>
      <c r="F39" s="55" t="s">
        <v>14</v>
      </c>
      <c r="G39" s="33">
        <v>6</v>
      </c>
      <c r="H39" s="158"/>
      <c r="I39" s="34">
        <f>G39*H39</f>
        <v>0</v>
      </c>
      <c r="J39" s="91">
        <v>0.0005</v>
      </c>
      <c r="K39" s="159">
        <f>G39*J39</f>
        <v>0.003</v>
      </c>
      <c r="L39" s="69"/>
    </row>
    <row r="40" spans="2:11" ht="12.75">
      <c r="B40" s="61" t="s">
        <v>117</v>
      </c>
      <c r="C40" s="36"/>
      <c r="D40" s="36"/>
      <c r="E40" s="6"/>
      <c r="F40" s="31" t="s">
        <v>47</v>
      </c>
      <c r="G40" s="146">
        <v>3</v>
      </c>
      <c r="H40" s="33"/>
      <c r="I40" s="33">
        <f>G40*H40</f>
        <v>0</v>
      </c>
      <c r="J40" s="58">
        <v>0.001</v>
      </c>
      <c r="K40" s="35">
        <f>G40*J40</f>
        <v>0.003</v>
      </c>
    </row>
    <row r="41" spans="1:12" s="36" customFormat="1" ht="25.5" customHeight="1">
      <c r="A41" s="70"/>
      <c r="B41" s="167" t="s">
        <v>102</v>
      </c>
      <c r="C41" s="167"/>
      <c r="D41" s="167"/>
      <c r="E41" s="30"/>
      <c r="F41" s="31" t="s">
        <v>43</v>
      </c>
      <c r="G41" s="145">
        <v>18</v>
      </c>
      <c r="H41" s="33"/>
      <c r="I41" s="34">
        <f>G41*H41</f>
        <v>0</v>
      </c>
      <c r="J41" s="53">
        <v>0.5</v>
      </c>
      <c r="K41" s="54">
        <f>G41*J41</f>
        <v>9</v>
      </c>
      <c r="L41" s="71"/>
    </row>
    <row r="42" spans="1:12" s="36" customFormat="1" ht="12.75">
      <c r="A42" s="70"/>
      <c r="B42" s="123" t="s">
        <v>124</v>
      </c>
      <c r="C42" s="124"/>
      <c r="D42" s="124"/>
      <c r="E42" s="30"/>
      <c r="F42" s="31" t="s">
        <v>45</v>
      </c>
      <c r="G42" s="143">
        <v>2.5</v>
      </c>
      <c r="H42" s="125"/>
      <c r="I42" s="34">
        <f>G42*H42</f>
        <v>0</v>
      </c>
      <c r="J42" s="53">
        <v>0.001</v>
      </c>
      <c r="K42" s="147">
        <f>G42*J42</f>
        <v>0.0025</v>
      </c>
      <c r="L42" s="71"/>
    </row>
    <row r="43" spans="1:12" s="36" customFormat="1" ht="25.5" customHeight="1">
      <c r="A43" s="70"/>
      <c r="B43" s="161" t="s">
        <v>135</v>
      </c>
      <c r="C43" s="162"/>
      <c r="D43" s="162"/>
      <c r="F43" s="55" t="s">
        <v>45</v>
      </c>
      <c r="G43" s="57">
        <v>15</v>
      </c>
      <c r="H43" s="57"/>
      <c r="I43" s="34">
        <f>G43*H43</f>
        <v>0</v>
      </c>
      <c r="J43" s="53">
        <v>0.001</v>
      </c>
      <c r="K43" s="66">
        <f>G43*J43</f>
        <v>0.015</v>
      </c>
      <c r="L43" s="71"/>
    </row>
    <row r="44" spans="2:12" ht="15.75" customHeight="1">
      <c r="B44" s="72" t="s">
        <v>48</v>
      </c>
      <c r="C44" s="63"/>
      <c r="D44" s="63"/>
      <c r="E44" s="30"/>
      <c r="F44" s="68"/>
      <c r="G44" s="73"/>
      <c r="H44" s="74"/>
      <c r="I44" s="75">
        <f>SUM(I32:I43)</f>
        <v>0</v>
      </c>
      <c r="J44" s="76"/>
      <c r="K44" s="77">
        <f>SUM(K32:K43)</f>
        <v>13.76283</v>
      </c>
      <c r="L44" s="78"/>
    </row>
    <row r="45" spans="2:12" ht="15.75">
      <c r="B45" s="72"/>
      <c r="C45" s="63"/>
      <c r="D45" s="63"/>
      <c r="E45" s="30"/>
      <c r="F45" s="68"/>
      <c r="G45" s="73"/>
      <c r="H45" s="74"/>
      <c r="I45" s="75"/>
      <c r="J45" s="76"/>
      <c r="K45" s="77"/>
      <c r="L45" s="78"/>
    </row>
    <row r="46" spans="2:11" ht="12.75" customHeight="1">
      <c r="B46" s="64"/>
      <c r="C46" s="64"/>
      <c r="D46" s="64"/>
      <c r="E46" s="55"/>
      <c r="F46" s="56"/>
      <c r="G46" s="57"/>
      <c r="H46" s="57"/>
      <c r="I46" s="79"/>
      <c r="J46" s="58"/>
      <c r="K46" s="59"/>
    </row>
    <row r="47" spans="1:11" s="36" customFormat="1" ht="24">
      <c r="A47" s="80"/>
      <c r="B47" s="81" t="s">
        <v>49</v>
      </c>
      <c r="C47" s="82"/>
      <c r="D47" s="83"/>
      <c r="E47" s="83"/>
      <c r="F47" s="84" t="s">
        <v>50</v>
      </c>
      <c r="G47" s="19" t="s">
        <v>5</v>
      </c>
      <c r="H47" s="85" t="s">
        <v>51</v>
      </c>
      <c r="I47" s="86" t="s">
        <v>52</v>
      </c>
      <c r="J47" s="87"/>
      <c r="K47" s="87"/>
    </row>
    <row r="48" spans="1:11" s="36" customFormat="1" ht="25.5" customHeight="1">
      <c r="A48" s="88" t="s">
        <v>120</v>
      </c>
      <c r="B48" s="163" t="s">
        <v>129</v>
      </c>
      <c r="C48" s="164"/>
      <c r="D48" s="164"/>
      <c r="E48" s="164"/>
      <c r="F48" s="31" t="s">
        <v>47</v>
      </c>
      <c r="G48" s="33">
        <v>508</v>
      </c>
      <c r="H48" s="59"/>
      <c r="I48" s="33">
        <f>G48*H48</f>
        <v>0</v>
      </c>
      <c r="J48" s="87"/>
      <c r="K48" s="87"/>
    </row>
    <row r="49" spans="1:11" s="36" customFormat="1" ht="12.75" customHeight="1">
      <c r="A49" s="1" t="s">
        <v>121</v>
      </c>
      <c r="B49" s="6" t="s">
        <v>132</v>
      </c>
      <c r="C49" s="128"/>
      <c r="D49" s="124"/>
      <c r="E49" s="124"/>
      <c r="F49" s="129" t="s">
        <v>47</v>
      </c>
      <c r="G49" s="137">
        <v>156</v>
      </c>
      <c r="H49" s="134"/>
      <c r="I49" s="33">
        <f aca="true" t="shared" si="2" ref="I49:I56">G49*H49</f>
        <v>0</v>
      </c>
      <c r="J49" s="87"/>
      <c r="K49" s="87"/>
    </row>
    <row r="50" spans="1:11" s="36" customFormat="1" ht="12.75" customHeight="1">
      <c r="A50" s="1" t="s">
        <v>130</v>
      </c>
      <c r="B50" s="6" t="s">
        <v>131</v>
      </c>
      <c r="C50" s="128"/>
      <c r="D50" s="124"/>
      <c r="E50" s="124"/>
      <c r="F50" s="129" t="s">
        <v>47</v>
      </c>
      <c r="G50" s="137">
        <v>24</v>
      </c>
      <c r="H50" s="134"/>
      <c r="I50" s="33">
        <f t="shared" si="2"/>
        <v>0</v>
      </c>
      <c r="J50" s="87"/>
      <c r="K50" s="87"/>
    </row>
    <row r="51" spans="1:11" s="36" customFormat="1" ht="12.75" customHeight="1">
      <c r="A51" s="60"/>
      <c r="B51" s="6" t="s">
        <v>133</v>
      </c>
      <c r="C51" s="128"/>
      <c r="D51" s="124"/>
      <c r="E51" s="124"/>
      <c r="F51" s="133" t="s">
        <v>47</v>
      </c>
      <c r="G51" s="137">
        <v>254</v>
      </c>
      <c r="H51" s="134"/>
      <c r="I51" s="33">
        <f t="shared" si="2"/>
        <v>0</v>
      </c>
      <c r="J51" s="87"/>
      <c r="K51" s="87"/>
    </row>
    <row r="52" spans="1:11" s="36" customFormat="1" ht="12.75" customHeight="1">
      <c r="A52" s="60" t="s">
        <v>128</v>
      </c>
      <c r="B52" s="6" t="s">
        <v>134</v>
      </c>
      <c r="C52" s="128"/>
      <c r="D52" s="124"/>
      <c r="E52" s="124"/>
      <c r="F52" s="133" t="s">
        <v>47</v>
      </c>
      <c r="G52" s="137">
        <v>180</v>
      </c>
      <c r="H52" s="134"/>
      <c r="I52" s="33">
        <f t="shared" si="2"/>
        <v>0</v>
      </c>
      <c r="J52" s="87"/>
      <c r="K52" s="87"/>
    </row>
    <row r="53" spans="1:11" s="36" customFormat="1" ht="12.75" customHeight="1">
      <c r="A53" s="88" t="s">
        <v>88</v>
      </c>
      <c r="B53" s="6" t="s">
        <v>90</v>
      </c>
      <c r="C53" s="6"/>
      <c r="D53" s="6"/>
      <c r="F53" s="89" t="s">
        <v>89</v>
      </c>
      <c r="G53" s="59">
        <v>22.5</v>
      </c>
      <c r="H53" s="90"/>
      <c r="I53" s="33">
        <f t="shared" si="2"/>
        <v>0</v>
      </c>
      <c r="J53" s="87"/>
      <c r="K53" s="87"/>
    </row>
    <row r="54" spans="1:11" s="36" customFormat="1" ht="12.75" customHeight="1">
      <c r="A54" s="88" t="s">
        <v>87</v>
      </c>
      <c r="B54" s="6" t="s">
        <v>86</v>
      </c>
      <c r="C54" s="6"/>
      <c r="D54" s="6"/>
      <c r="F54" s="89" t="s">
        <v>14</v>
      </c>
      <c r="G54" s="59">
        <v>355</v>
      </c>
      <c r="H54" s="90"/>
      <c r="I54" s="33">
        <f t="shared" si="2"/>
        <v>0</v>
      </c>
      <c r="J54" s="59">
        <f>G54+G55+G56+G57+75</f>
        <v>648</v>
      </c>
      <c r="K54" s="87"/>
    </row>
    <row r="55" spans="1:11" s="36" customFormat="1" ht="12.75" customHeight="1">
      <c r="A55" s="88" t="s">
        <v>82</v>
      </c>
      <c r="B55" s="6" t="s">
        <v>83</v>
      </c>
      <c r="C55" s="6"/>
      <c r="D55" s="6"/>
      <c r="F55" s="89" t="s">
        <v>14</v>
      </c>
      <c r="G55" s="59">
        <v>189</v>
      </c>
      <c r="H55" s="90"/>
      <c r="I55" s="33">
        <f t="shared" si="2"/>
        <v>0</v>
      </c>
      <c r="J55" s="87"/>
      <c r="K55" s="87"/>
    </row>
    <row r="56" spans="1:11" s="36" customFormat="1" ht="12.75" customHeight="1">
      <c r="A56" s="88" t="s">
        <v>84</v>
      </c>
      <c r="B56" s="6" t="s">
        <v>85</v>
      </c>
      <c r="C56" s="6"/>
      <c r="D56" s="6"/>
      <c r="F56" s="89" t="s">
        <v>14</v>
      </c>
      <c r="G56" s="59">
        <v>27</v>
      </c>
      <c r="H56" s="90"/>
      <c r="I56" s="33">
        <f t="shared" si="2"/>
        <v>0</v>
      </c>
      <c r="J56" s="87"/>
      <c r="K56" s="87"/>
    </row>
    <row r="57" spans="1:11" ht="12.75" customHeight="1">
      <c r="A57" s="88" t="s">
        <v>53</v>
      </c>
      <c r="B57" s="6" t="s">
        <v>72</v>
      </c>
      <c r="C57" s="89"/>
      <c r="D57" s="89"/>
      <c r="F57" s="89" t="s">
        <v>14</v>
      </c>
      <c r="G57" s="90">
        <v>2</v>
      </c>
      <c r="H57" s="90"/>
      <c r="I57" s="33">
        <f aca="true" t="shared" si="3" ref="I57:I72">G57*H57</f>
        <v>0</v>
      </c>
      <c r="K57" s="5"/>
    </row>
    <row r="58" spans="1:11" ht="12.75" customHeight="1">
      <c r="A58" s="88" t="s">
        <v>91</v>
      </c>
      <c r="B58" s="6" t="s">
        <v>92</v>
      </c>
      <c r="C58" s="89"/>
      <c r="D58" s="89"/>
      <c r="F58" s="89" t="s">
        <v>14</v>
      </c>
      <c r="G58" s="90">
        <v>235</v>
      </c>
      <c r="H58" s="90"/>
      <c r="I58" s="33">
        <f t="shared" si="3"/>
        <v>0</v>
      </c>
      <c r="J58" s="79">
        <f>G58+G59+G60+G61+G62+G63</f>
        <v>648</v>
      </c>
      <c r="K58" s="5"/>
    </row>
    <row r="59" spans="1:11" ht="12.75" customHeight="1">
      <c r="A59" s="88" t="s">
        <v>98</v>
      </c>
      <c r="B59" s="36" t="s">
        <v>93</v>
      </c>
      <c r="C59" s="89"/>
      <c r="D59" s="89"/>
      <c r="F59" s="89" t="s">
        <v>14</v>
      </c>
      <c r="G59" s="90">
        <v>120</v>
      </c>
      <c r="H59" s="90"/>
      <c r="I59" s="33">
        <f t="shared" si="3"/>
        <v>0</v>
      </c>
      <c r="K59" s="5"/>
    </row>
    <row r="60" spans="1:11" ht="12.75" customHeight="1">
      <c r="A60" s="88" t="s">
        <v>101</v>
      </c>
      <c r="B60" s="36" t="s">
        <v>94</v>
      </c>
      <c r="C60" s="89"/>
      <c r="D60" s="89"/>
      <c r="F60" s="89" t="s">
        <v>14</v>
      </c>
      <c r="G60" s="90">
        <v>204</v>
      </c>
      <c r="H60" s="90"/>
      <c r="I60" s="33">
        <f t="shared" si="3"/>
        <v>0</v>
      </c>
      <c r="K60" s="5"/>
    </row>
    <row r="61" spans="1:11" ht="12.75" customHeight="1">
      <c r="A61" s="88" t="s">
        <v>99</v>
      </c>
      <c r="B61" s="36" t="s">
        <v>96</v>
      </c>
      <c r="C61" s="89"/>
      <c r="D61" s="89"/>
      <c r="F61" s="89" t="s">
        <v>14</v>
      </c>
      <c r="G61" s="90">
        <v>60</v>
      </c>
      <c r="H61" s="90"/>
      <c r="I61" s="33">
        <f t="shared" si="3"/>
        <v>0</v>
      </c>
      <c r="K61" s="5"/>
    </row>
    <row r="62" spans="1:11" ht="12.75">
      <c r="A62" s="88" t="s">
        <v>100</v>
      </c>
      <c r="B62" s="36" t="s">
        <v>97</v>
      </c>
      <c r="C62" s="89"/>
      <c r="D62" s="89"/>
      <c r="F62" s="89" t="s">
        <v>14</v>
      </c>
      <c r="G62" s="90">
        <v>27</v>
      </c>
      <c r="H62" s="90"/>
      <c r="I62" s="33">
        <f t="shared" si="3"/>
        <v>0</v>
      </c>
      <c r="K62" s="5"/>
    </row>
    <row r="63" spans="1:11" ht="12.75">
      <c r="A63" s="88" t="s">
        <v>54</v>
      </c>
      <c r="B63" s="36" t="s">
        <v>95</v>
      </c>
      <c r="C63" s="31"/>
      <c r="D63" s="31"/>
      <c r="E63" s="30"/>
      <c r="F63" s="31" t="s">
        <v>14</v>
      </c>
      <c r="G63" s="33">
        <v>2</v>
      </c>
      <c r="H63" s="33"/>
      <c r="I63" s="33">
        <f t="shared" si="3"/>
        <v>0</v>
      </c>
      <c r="K63" s="5"/>
    </row>
    <row r="64" spans="1:11" ht="12.75" customHeight="1">
      <c r="A64" s="88" t="s">
        <v>55</v>
      </c>
      <c r="B64" s="36" t="s">
        <v>56</v>
      </c>
      <c r="C64" s="31"/>
      <c r="D64" s="31"/>
      <c r="E64" s="30"/>
      <c r="F64" s="31" t="s">
        <v>57</v>
      </c>
      <c r="G64" s="91">
        <f>K35</f>
        <v>0.01073</v>
      </c>
      <c r="H64" s="33"/>
      <c r="I64" s="33">
        <f t="shared" si="3"/>
        <v>0</v>
      </c>
      <c r="K64" s="5"/>
    </row>
    <row r="65" spans="1:11" s="36" customFormat="1" ht="12.75" customHeight="1">
      <c r="A65" s="88" t="s">
        <v>58</v>
      </c>
      <c r="B65" s="36" t="s">
        <v>59</v>
      </c>
      <c r="F65" s="31" t="s">
        <v>47</v>
      </c>
      <c r="G65" s="33">
        <v>2</v>
      </c>
      <c r="H65" s="33"/>
      <c r="I65" s="33">
        <f t="shared" si="3"/>
        <v>0</v>
      </c>
      <c r="J65" s="33"/>
      <c r="K65" s="87"/>
    </row>
    <row r="66" spans="1:11" ht="12.75">
      <c r="A66" s="88" t="s">
        <v>60</v>
      </c>
      <c r="B66" s="36" t="s">
        <v>61</v>
      </c>
      <c r="C66" s="31"/>
      <c r="D66" s="31"/>
      <c r="E66" s="30"/>
      <c r="F66" s="31" t="s">
        <v>14</v>
      </c>
      <c r="G66" s="33">
        <v>2</v>
      </c>
      <c r="H66" s="33"/>
      <c r="I66" s="33">
        <f t="shared" si="3"/>
        <v>0</v>
      </c>
      <c r="K66" s="5"/>
    </row>
    <row r="67" spans="1:11" ht="12.75" customHeight="1">
      <c r="A67" s="88" t="s">
        <v>62</v>
      </c>
      <c r="B67" s="36" t="s">
        <v>63</v>
      </c>
      <c r="C67" s="68"/>
      <c r="D67" s="31"/>
      <c r="E67" s="30"/>
      <c r="F67" s="31" t="s">
        <v>47</v>
      </c>
      <c r="G67" s="33">
        <v>180</v>
      </c>
      <c r="H67" s="33"/>
      <c r="I67" s="33">
        <f t="shared" si="3"/>
        <v>0</v>
      </c>
      <c r="K67" s="5"/>
    </row>
    <row r="68" spans="1:11" ht="24.75" customHeight="1">
      <c r="A68" s="88" t="s">
        <v>64</v>
      </c>
      <c r="B68" s="168" t="s">
        <v>65</v>
      </c>
      <c r="C68" s="168"/>
      <c r="D68" s="168"/>
      <c r="E68" s="30"/>
      <c r="F68" s="31" t="s">
        <v>14</v>
      </c>
      <c r="G68" s="33">
        <v>2</v>
      </c>
      <c r="H68" s="33"/>
      <c r="I68" s="33">
        <f t="shared" si="3"/>
        <v>0</v>
      </c>
      <c r="J68" s="130"/>
      <c r="K68" s="131"/>
    </row>
    <row r="69" spans="1:11" ht="12.75">
      <c r="A69" s="88"/>
      <c r="B69" s="169" t="s">
        <v>127</v>
      </c>
      <c r="C69" s="169"/>
      <c r="D69" s="169"/>
      <c r="E69" s="30"/>
      <c r="F69" s="31" t="s">
        <v>47</v>
      </c>
      <c r="G69" s="33">
        <v>74</v>
      </c>
      <c r="H69" s="33"/>
      <c r="I69" s="33">
        <f t="shared" si="3"/>
        <v>0</v>
      </c>
      <c r="K69" s="5"/>
    </row>
    <row r="70" spans="1:11" ht="12.75">
      <c r="A70" s="140" t="s">
        <v>125</v>
      </c>
      <c r="B70" s="161" t="s">
        <v>126</v>
      </c>
      <c r="C70" s="162"/>
      <c r="D70" s="162"/>
      <c r="F70" s="31" t="s">
        <v>42</v>
      </c>
      <c r="G70" s="141">
        <v>0.015</v>
      </c>
      <c r="H70" s="33"/>
      <c r="I70" s="57">
        <f>G70*H70</f>
        <v>0</v>
      </c>
      <c r="K70" s="5"/>
    </row>
    <row r="71" spans="1:11" ht="12.75">
      <c r="A71" s="88" t="s">
        <v>137</v>
      </c>
      <c r="B71" s="36" t="s">
        <v>138</v>
      </c>
      <c r="C71" s="68"/>
      <c r="D71" s="31"/>
      <c r="E71" s="30"/>
      <c r="F71" s="31" t="s">
        <v>14</v>
      </c>
      <c r="G71" s="33">
        <v>220</v>
      </c>
      <c r="H71" s="33"/>
      <c r="I71" s="57">
        <f>G71*H71</f>
        <v>0</v>
      </c>
      <c r="K71" s="5"/>
    </row>
    <row r="72" spans="1:11" ht="12.75">
      <c r="A72" s="88" t="s">
        <v>66</v>
      </c>
      <c r="B72" s="36" t="s">
        <v>67</v>
      </c>
      <c r="C72" s="92"/>
      <c r="D72" s="31"/>
      <c r="E72" s="30"/>
      <c r="F72" s="132" t="s">
        <v>42</v>
      </c>
      <c r="G72" s="53">
        <f>K24+K44</f>
        <v>15.110029999999998</v>
      </c>
      <c r="H72" s="33"/>
      <c r="I72" s="33">
        <f t="shared" si="3"/>
        <v>0</v>
      </c>
      <c r="K72" s="5"/>
    </row>
    <row r="73" spans="1:11" ht="15.75">
      <c r="A73" s="7"/>
      <c r="B73" s="13" t="s">
        <v>68</v>
      </c>
      <c r="C73" s="13"/>
      <c r="D73" s="38"/>
      <c r="F73" s="38"/>
      <c r="G73" s="142"/>
      <c r="H73" s="93"/>
      <c r="I73" s="94">
        <f>SUM(I48:I72)</f>
        <v>0</v>
      </c>
      <c r="K73" s="5"/>
    </row>
    <row r="74" spans="1:11" ht="15.75">
      <c r="A74" s="7"/>
      <c r="B74" s="13"/>
      <c r="C74" s="13"/>
      <c r="D74" s="38"/>
      <c r="F74" s="38"/>
      <c r="G74" s="93"/>
      <c r="H74" s="93"/>
      <c r="I74" s="94"/>
      <c r="K74" s="5"/>
    </row>
    <row r="75" spans="2:11" ht="15.75">
      <c r="B75" s="13" t="s">
        <v>69</v>
      </c>
      <c r="C75" s="13"/>
      <c r="D75" s="38"/>
      <c r="F75" s="38"/>
      <c r="G75" s="93"/>
      <c r="H75" s="93"/>
      <c r="I75" s="95">
        <f>I24+I44+I73</f>
        <v>0</v>
      </c>
      <c r="K75" s="5"/>
    </row>
    <row r="76" spans="2:11" ht="18">
      <c r="B76" s="8" t="s">
        <v>70</v>
      </c>
      <c r="C76" s="8"/>
      <c r="D76" s="9"/>
      <c r="F76" s="9"/>
      <c r="G76" s="96"/>
      <c r="H76" s="96"/>
      <c r="I76" s="97">
        <f>I75*1.21</f>
        <v>0</v>
      </c>
      <c r="K76" s="5"/>
    </row>
    <row r="77" spans="1:11" ht="12.75">
      <c r="A77" s="98"/>
      <c r="B77" s="6"/>
      <c r="C77" s="6"/>
      <c r="D77" s="6"/>
      <c r="E77" s="6"/>
      <c r="F77" s="99"/>
      <c r="G77" s="89"/>
      <c r="H77" s="3"/>
      <c r="I77" s="100"/>
      <c r="K77" s="5"/>
    </row>
    <row r="78" spans="1:11" ht="12.75">
      <c r="A78" s="98"/>
      <c r="B78" s="6"/>
      <c r="C78" s="6"/>
      <c r="D78" s="6"/>
      <c r="E78" s="6"/>
      <c r="F78" s="99"/>
      <c r="G78" s="89"/>
      <c r="H78" s="3"/>
      <c r="I78" s="100"/>
      <c r="K78" s="5"/>
    </row>
    <row r="79" spans="1:11" ht="12.75">
      <c r="A79" s="98"/>
      <c r="B79" s="6"/>
      <c r="C79" s="6"/>
      <c r="D79" s="6"/>
      <c r="E79" s="6"/>
      <c r="F79" s="99"/>
      <c r="G79" s="89"/>
      <c r="H79" s="3"/>
      <c r="I79" s="100"/>
      <c r="K79" s="5"/>
    </row>
    <row r="80" spans="1:11" ht="12.75">
      <c r="A80" s="98"/>
      <c r="B80" s="6"/>
      <c r="C80" s="6"/>
      <c r="D80" s="6"/>
      <c r="E80" s="6"/>
      <c r="F80" s="99"/>
      <c r="G80" s="89"/>
      <c r="H80" s="3"/>
      <c r="I80" s="100"/>
      <c r="K80" s="5"/>
    </row>
    <row r="81" spans="1:6" ht="12.75">
      <c r="A81" s="70"/>
      <c r="B81" s="101"/>
      <c r="C81" s="65"/>
      <c r="D81" s="102"/>
      <c r="E81" s="103"/>
      <c r="F81" s="104"/>
    </row>
    <row r="82" spans="1:6" ht="12.75">
      <c r="A82" s="70"/>
      <c r="B82" s="101"/>
      <c r="C82" s="65"/>
      <c r="D82" s="105"/>
      <c r="E82" s="103"/>
      <c r="F82" s="104"/>
    </row>
    <row r="83" spans="1:6" ht="12.75">
      <c r="A83" s="106"/>
      <c r="B83" s="107"/>
      <c r="C83" s="108"/>
      <c r="D83" s="109"/>
      <c r="E83" s="110"/>
      <c r="F83" s="104"/>
    </row>
    <row r="84" spans="1:6" ht="12.75">
      <c r="A84" s="111"/>
      <c r="B84" s="112"/>
      <c r="C84" s="108"/>
      <c r="D84" s="113"/>
      <c r="E84" s="110"/>
      <c r="F84" s="104"/>
    </row>
    <row r="85" spans="1:6" ht="12.75">
      <c r="A85" s="114"/>
      <c r="B85" s="115"/>
      <c r="C85" s="116"/>
      <c r="D85" s="117"/>
      <c r="E85" s="118"/>
      <c r="F85" s="110"/>
    </row>
    <row r="86" spans="1:6" ht="12.75">
      <c r="A86" s="114"/>
      <c r="B86" s="119"/>
      <c r="C86" s="120"/>
      <c r="D86" s="109"/>
      <c r="E86" s="118"/>
      <c r="F86" s="104"/>
    </row>
    <row r="87" spans="1:6" ht="12.75">
      <c r="A87" s="121"/>
      <c r="B87" s="107"/>
      <c r="C87" s="108"/>
      <c r="D87" s="113"/>
      <c r="E87" s="110"/>
      <c r="F87" s="104"/>
    </row>
  </sheetData>
  <sheetProtection selectLockedCells="1" selectUnlockedCells="1"/>
  <mergeCells count="10">
    <mergeCell ref="B70:D70"/>
    <mergeCell ref="B43:D43"/>
    <mergeCell ref="B48:E48"/>
    <mergeCell ref="B24:C24"/>
    <mergeCell ref="B36:E36"/>
    <mergeCell ref="B41:D41"/>
    <mergeCell ref="B68:D68"/>
    <mergeCell ref="B69:D69"/>
    <mergeCell ref="B34:E34"/>
    <mergeCell ref="B33:E33"/>
  </mergeCells>
  <printOptions/>
  <pageMargins left="0.15763888888888888" right="0.03958333333333333" top="0.8659722222222223" bottom="0.7083333333333334" header="0.5118110236220472" footer="0.5118055555555556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J16384 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J16384 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2023-05-17T15:12:07Z</cp:lastPrinted>
  <dcterms:created xsi:type="dcterms:W3CDTF">2023-05-22T12:00:03Z</dcterms:created>
  <dcterms:modified xsi:type="dcterms:W3CDTF">2023-05-22T12:07:06Z</dcterms:modified>
  <cp:category/>
  <cp:version/>
  <cp:contentType/>
  <cp:contentStatus/>
</cp:coreProperties>
</file>