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480" windowWidth="20775" windowHeight="11700" activeTab="0"/>
  </bookViews>
  <sheets>
    <sheet name="Rekapitulace stavby" sheetId="1" r:id="rId1"/>
    <sheet name="1 - SO 01 Hlavní drén" sheetId="2" r:id="rId2"/>
    <sheet name="2 - SO 02 Odvodňovací dré..." sheetId="3" r:id="rId3"/>
    <sheet name="3 - VON Vedlejší a ostatn..." sheetId="4" r:id="rId4"/>
    <sheet name="Pokyny pro vyplnění" sheetId="5" r:id="rId5"/>
  </sheets>
  <definedNames>
    <definedName name="_xlnm._FilterDatabase" localSheetId="1" hidden="1">'1 - SO 01 Hlavní drén'!$C$83:$K$159</definedName>
    <definedName name="_xlnm._FilterDatabase" localSheetId="2" hidden="1">'2 - SO 02 Odvodňovací dré...'!$C$80:$K$137</definedName>
    <definedName name="_xlnm._FilterDatabase" localSheetId="3" hidden="1">'3 - VON Vedlejší a ostatn...'!$C$77:$K$81</definedName>
    <definedName name="_xlnm.Print_Area" localSheetId="1">'1 - SO 01 Hlavní drén'!$C$4:$J$36,'1 - SO 01 Hlavní drén'!$C$42:$J$65,'1 - SO 01 Hlavní drén'!$C$71:$K$159</definedName>
    <definedName name="_xlnm.Print_Area" localSheetId="2">'2 - SO 02 Odvodňovací dré...'!$C$4:$J$36,'2 - SO 02 Odvodňovací dré...'!$C$42:$J$62,'2 - SO 02 Odvodňovací dré...'!$C$68:$K$137</definedName>
    <definedName name="_xlnm.Print_Area" localSheetId="3">'3 - VON Vedlejší a ostatn...'!$C$4:$J$36,'3 - VON Vedlejší a ostatn...'!$C$42:$J$59,'3 - VON Vedlejší a ostatn...'!$C$65:$K$81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'1 - SO 01 Hlavní drén'!$83:$83</definedName>
    <definedName name="_xlnm.Print_Titles" localSheetId="2">'2 - SO 02 Odvodňovací dré...'!$80:$80</definedName>
    <definedName name="_xlnm.Print_Titles" localSheetId="3">'3 - VON Vedlejší a ostatn...'!$77:$77</definedName>
  </definedNames>
  <calcPr fullCalcOnLoad="1"/>
</workbook>
</file>

<file path=xl/sharedStrings.xml><?xml version="1.0" encoding="utf-8"?>
<sst xmlns="http://schemas.openxmlformats.org/spreadsheetml/2006/main" count="2443" uniqueCount="555">
  <si>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</si>
  <si>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</si>
  <si>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</si>
  <si>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</si>
  <si>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</si>
  <si>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</si>
  <si>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</si>
  <si>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{a64e42b0-00a9-4147-9ab5-7a02c701132e}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</si>
  <si>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</si>
  <si>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</si>
  <si>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</si>
  <si>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</si>
  <si>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</si>
  <si>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</si>
  <si>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</si>
  <si>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</si>
  <si>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20150234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</si>
  <si>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</si>
  <si>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</si>
  <si>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Česká Třebová - Rekonstrukce MVN Panamák</t>
  </si>
  <si>
    <t>KSO:</t>
  </si>
  <si>
    <t>833 19 9</t>
  </si>
  <si>
    <t>CC-CZ:</t>
  </si>
  <si>
    <t>24208</t>
  </si>
  <si>
    <t>Místo:</t>
  </si>
  <si>
    <t>Česká Třebová</t>
  </si>
  <si>
    <t>Datum:</t>
  </si>
  <si>
    <t>25. 5. 2017</t>
  </si>
  <si>
    <t>Zadavatel:</t>
  </si>
  <si>
    <t>IČ:</t>
  </si>
  <si>
    <t/>
  </si>
  <si>
    <t>Město Česká Třebová, Staré náměstí 78, 560 02</t>
  </si>
  <si>
    <t>DIČ:</t>
  </si>
  <si>
    <t>Uchazeč:</t>
  </si>
  <si>
    <t>Vyplň údaj</t>
  </si>
  <si>
    <t>Projektant:</t>
  </si>
  <si>
    <t>260 03 236</t>
  </si>
  <si>
    <t>Šindlar s.r.o.,Na Brně 372/2a, 500 06 Hradec Král.</t>
  </si>
  <si>
    <t>CZ 260 03 236</t>
  </si>
  <si>
    <t>True</t>
  </si>
  <si>
    <t>Poznámka:</t>
  </si>
  <si>
    <t>Soupis prací je sestaven za využití položek Cenové soustavy ÚRS. Cenové a technické podmínky položek Cenové soustavy ÚRS (Kros4 CÚ 2017 I),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</si>
  <si>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</si>
  <si>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</si>
  <si>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</si>
  <si>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</si>
  <si>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</si>
  <si>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</si>
  <si>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</si>
  <si>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</si>
  <si>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</si>
  <si>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</si>
  <si>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</si>
  <si>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</si>
  <si>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</si>
  <si>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</si>
  <si>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</si>
  <si>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</si>
  <si>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</si>
  <si>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</si>
  <si>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</si>
  <si>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</si>
  <si>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</si>
  <si>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</si>
  <si>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</si>
  <si>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</si>
  <si>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</si>
  <si>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</si>
  <si>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</si>
  <si>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</si>
  <si>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</si>
  <si>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</si>
  <si>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</si>
  <si>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</si>
  <si>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</si>
  <si>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</si>
  <si>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</si>
  <si>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</si>
  <si>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</si>
  <si>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</si>
  <si>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</si>
  <si>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</si>
  <si>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Hlavní drén</t>
  </si>
  <si>
    <t>STA</t>
  </si>
  <si>
    <t>{9102d9d6-d332-4d3d-9b17-a42733fba92e}</t>
  </si>
  <si>
    <t>2</t>
  </si>
  <si>
    <t>SO 02 Odvodňovací drén pro svahové vývěry</t>
  </si>
  <si>
    <t>{fdce1d01-03ac-4e06-b123-d2f19a586bdf}</t>
  </si>
  <si>
    <t>3</t>
  </si>
  <si>
    <t>VON Vedlejší a ostatní náklady</t>
  </si>
  <si>
    <t>{18edfcb8-3d1c-4f06-82cd-e5c19d74ce70}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</si>
  <si>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</si>
  <si>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</si>
  <si>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</si>
  <si>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</si>
  <si>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</si>
  <si>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</si>
  <si>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</si>
  <si>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Hlavní drén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</si>
  <si>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</si>
  <si>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</si>
  <si>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</si>
  <si>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</si>
  <si>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</si>
  <si>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</si>
  <si>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</si>
  <si>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</si>
  <si>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</si>
  <si>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</si>
  <si>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</si>
  <si>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</si>
  <si>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</si>
  <si>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</si>
  <si>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</si>
  <si>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</si>
  <si>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</si>
  <si>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</si>
  <si>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</si>
  <si>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</si>
  <si>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</si>
  <si>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</si>
  <si>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</si>
  <si>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</si>
  <si>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</si>
  <si>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</si>
  <si>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</si>
  <si>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</si>
  <si>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</si>
  <si>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</si>
  <si>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</si>
  <si>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</si>
  <si>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</si>
  <si>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</si>
  <si>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</si>
  <si>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01</t>
  </si>
  <si>
    <t>4</t>
  </si>
  <si>
    <t>676938908</t>
  </si>
  <si>
    <t>VV</t>
  </si>
  <si>
    <t>52,83*1,65*0,2 "z tabulky výkaz kubatur</t>
  </si>
  <si>
    <t>132201202</t>
  </si>
  <si>
    <t>Hloubení zapažených i nezapažených rýh šířky přes 600 do 2 000 mm s urovnáním dna do předepsaného profilu a spádu v hornině tř. 3 přes 100 do 1 000 m3</t>
  </si>
  <si>
    <t>412920705</t>
  </si>
  <si>
    <t>50,63*1,65*2,3+2,2*2,2*3,22*0,5"z tabulky výkaz kubatur</t>
  </si>
  <si>
    <t>-192,141*0,5 "odečet pro pol. hloubení tř. 4</t>
  </si>
  <si>
    <t>Součet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</si>
  <si>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</si>
  <si>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</si>
  <si>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966133688</t>
  </si>
  <si>
    <t>96,070*0,5+2,2*2,2*3,22*0,25 "lepivost 50%</t>
  </si>
  <si>
    <t>132301202</t>
  </si>
  <si>
    <t>Hloubení zapažených i nezapažených rýh šířky přes 600 do 2 000 mm s urovnáním dna do předepsaného profilu a spádu v hornině tř. 4 přes 100 do 1 000 m3</t>
  </si>
  <si>
    <t>-838506659</t>
  </si>
  <si>
    <t>192,141*0,5+2,2*2,2*3,22*0,5 "z pol. hloubení rýh tř.3</t>
  </si>
  <si>
    <t>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</si>
  <si>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</si>
  <si>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</si>
  <si>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-1425297488</t>
  </si>
  <si>
    <t>96,070*0,5+2,2*2,2*3,22*0,25"lepivost 50%</t>
  </si>
  <si>
    <t>6</t>
  </si>
  <si>
    <t>151101102</t>
  </si>
  <si>
    <t>Zřízení pažení a rozepření stěn rýh pro podzemní vedení pro všechny šířky rýhy příložné pro jakoukoliv mezerovitost, hloubky do 4 m</t>
  </si>
  <si>
    <t>m2</t>
  </si>
  <si>
    <t>621892397</t>
  </si>
  <si>
    <t>2*53,93*2,3 "z tabulky výkaz kubatur</t>
  </si>
  <si>
    <t>7</t>
  </si>
  <si>
    <t>151101112</t>
  </si>
  <si>
    <t>Odstranění pažení a rozepření stěn rýh pro podzemní vedení s uložením materiálu na vzdálenost do 3 m od kraje výkopu příložné, hloubky přes 2 do 4 m</t>
  </si>
  <si>
    <t>1852470324</t>
  </si>
  <si>
    <t>248,078 "dle pol. zřízení</t>
  </si>
  <si>
    <t>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</si>
  <si>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</si>
  <si>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</si>
  <si>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1065867271</t>
  </si>
  <si>
    <t>103,863+103,863-59,123 "vytlačená zemina na skládku</t>
  </si>
  <si>
    <t>9</t>
  </si>
  <si>
    <t>171201211</t>
  </si>
  <si>
    <t>Uložení sypaniny poplatek za uložení sypaniny na skládce (skládkovné)</t>
  </si>
  <si>
    <t>t</t>
  </si>
  <si>
    <t>-1131162217</t>
  </si>
  <si>
    <t>148,603*1,9 "hmotnost zeminy 1,9t/ m3</t>
  </si>
  <si>
    <t>10</t>
  </si>
  <si>
    <t>174101101</t>
  </si>
  <si>
    <t>Zásyp sypaninou z jakékoliv horniny s uložením výkopku ve vrstvách se zhutněním jam, šachet, rýh nebo kolem objektů v těchto vykopávkách</t>
  </si>
  <si>
    <t>369225131</t>
  </si>
  <si>
    <t>50,63*1,65*0,621+1,5*1,5*3,22 "zemina z výkopu, z tabulky výkaz kubatur</t>
  </si>
  <si>
    <t>11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</si>
  <si>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</si>
  <si>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</si>
  <si>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-2146908302</t>
  </si>
  <si>
    <t>1868-23,17*3,0 "stavební pozemek- manipulační plocha SO 02</t>
  </si>
  <si>
    <t>50,63*3,0 "manipulační pruh podél rýhy, příl. C.3</t>
  </si>
  <si>
    <t>12</t>
  </si>
  <si>
    <t>181301103</t>
  </si>
  <si>
    <t>Rozprostření a urovnání ornice v rovině nebo ve svahu sklonu do 1:5 při souvislé ploše do 500 m2, tl. vrstvy přes 150 do 200 mm</t>
  </si>
  <si>
    <t>-909246803</t>
  </si>
  <si>
    <t>52,83*1,65 "z tabulky výkaz kubatur, nad rýhou</t>
  </si>
  <si>
    <t>13</t>
  </si>
  <si>
    <t>181411121</t>
  </si>
  <si>
    <t>Založení trávníku na půdě předem připravené plochy do 1000 m2 výsevem včetně utažení lučního v rovině nebo na svahu do 1:5</t>
  </si>
  <si>
    <t>-367611152</t>
  </si>
  <si>
    <t>1868 "manipulační prostor</t>
  </si>
  <si>
    <t>14</t>
  </si>
  <si>
    <t>M</t>
  </si>
  <si>
    <t>005724700</t>
  </si>
  <si>
    <t>osivo směs travní univerzál</t>
  </si>
  <si>
    <t>kg</t>
  </si>
  <si>
    <t>-228781686</t>
  </si>
  <si>
    <t>3666,49*0,015 'Přepočtené koeficientem množství</t>
  </si>
  <si>
    <t>Zakládání</t>
  </si>
  <si>
    <t>211571121</t>
  </si>
  <si>
    <t>Výplň kamenivem do rýh odvodňovacích žeber nebo trativodů bez zhutnění, s úpravou povrchu výplně kamenivem drobným těženým</t>
  </si>
  <si>
    <t>773527093</t>
  </si>
  <si>
    <t>50,63*1,414 "písek frakce 0 -2 mm z tabulky výkaz kubatur</t>
  </si>
  <si>
    <t>50,63*0,914 "písek frakce 2 -4 mm z tabulky výkaz kubatur</t>
  </si>
  <si>
    <t>50,63*0,423 "písek frakce 4 -8 mm z tabulky výkaz kubatur</t>
  </si>
  <si>
    <t>Trubní vedení</t>
  </si>
  <si>
    <t>16</t>
  </si>
  <si>
    <t>871228111</t>
  </si>
  <si>
    <t>Kladení drenážního potrubí z plastických hmot do připravené rýhy z tvrdého PVC, průměru přes 90 do 150 mm</t>
  </si>
  <si>
    <t>m</t>
  </si>
  <si>
    <t>876784901</t>
  </si>
  <si>
    <t>50,63 "z tabulky výkaz kubatur</t>
  </si>
  <si>
    <t>17</t>
  </si>
  <si>
    <t>286112250R</t>
  </si>
  <si>
    <t>trubka drenážní flexibilní D 160 mm</t>
  </si>
  <si>
    <t>-2078260787</t>
  </si>
  <si>
    <t>50,63*1,023 "ztratné 2,3%</t>
  </si>
  <si>
    <t>18</t>
  </si>
  <si>
    <t>894201151</t>
  </si>
  <si>
    <t>Ostatní konstrukce na trubním vedení z prostého betonu dno šachet tloušťky přes 200 mm z betonu se zvýšenými nároky na prostředí tř. C 25/30</t>
  </si>
  <si>
    <t>795311401</t>
  </si>
  <si>
    <t>PI*0,5*0,5*0,3</t>
  </si>
  <si>
    <t>19</t>
  </si>
  <si>
    <t>894411311</t>
  </si>
  <si>
    <t>Osazení železobetonových dílců pro šachty skruží rovných</t>
  </si>
  <si>
    <t>kus</t>
  </si>
  <si>
    <t>1230881423</t>
  </si>
  <si>
    <t>2+1</t>
  </si>
  <si>
    <t>20</t>
  </si>
  <si>
    <t>592241620</t>
  </si>
  <si>
    <t>skruž kanalizační s ocelovými stupadly 100 x 100 x 12 cm</t>
  </si>
  <si>
    <t>1495332451</t>
  </si>
  <si>
    <t>592241610</t>
  </si>
  <si>
    <t>skruž kanalizační s ocelovými stupadly 100 x 50 x 12 cm</t>
  </si>
  <si>
    <t>-1017182017</t>
  </si>
  <si>
    <t>22</t>
  </si>
  <si>
    <t>592243480</t>
  </si>
  <si>
    <t>těsnění elastomerové pro spojení šachetních dílů DN 1000</t>
  </si>
  <si>
    <t>1755666461</t>
  </si>
  <si>
    <t>23</t>
  </si>
  <si>
    <t>894412411</t>
  </si>
  <si>
    <t>Osazení železobetonových dílců pro šachty skruží přechodových</t>
  </si>
  <si>
    <t>-1543417287</t>
  </si>
  <si>
    <t>24</t>
  </si>
  <si>
    <t>592243120</t>
  </si>
  <si>
    <t>konus šachetní betonový kapsové plastové stupadlo 100x62,5x58 cm</t>
  </si>
  <si>
    <t>1890422467</t>
  </si>
  <si>
    <t>25</t>
  </si>
  <si>
    <t>899304111</t>
  </si>
  <si>
    <t>Osazení poklopů železobetonových včetně rámů jakékoliv hmotnosti</t>
  </si>
  <si>
    <t>-378009759</t>
  </si>
  <si>
    <t>26</t>
  </si>
  <si>
    <t>592246610</t>
  </si>
  <si>
    <t>poklop šachtový betonová výplň+ litina 785(610)x160 mm, s odvětráním</t>
  </si>
  <si>
    <t>1556217110</t>
  </si>
  <si>
    <t>Ostatní konstrukce a práce, bourání</t>
  </si>
  <si>
    <t>27</t>
  </si>
  <si>
    <t>977211111-R</t>
  </si>
  <si>
    <t>Řezání železobetonových konstrukcí diamantovou pilou do průměru řezané výztuže 16 mm hloubka řezu do 200 mm</t>
  </si>
  <si>
    <t>-958174398</t>
  </si>
  <si>
    <t>vyříznutí otvoru ve skruži</t>
  </si>
  <si>
    <t>4*0,8+2*PI*0,8/2</t>
  </si>
  <si>
    <t>vyříznutí otvor ve stávajícím potrubí</t>
  </si>
  <si>
    <t>2*0,8+2*0,4</t>
  </si>
  <si>
    <t>998</t>
  </si>
  <si>
    <t>Přesun hmot</t>
  </si>
  <si>
    <t>28</t>
  </si>
  <si>
    <t>998311011</t>
  </si>
  <si>
    <t>Přesun hmot pro odvodnění drenáží bez výplně rýh dopravní vzdálenost do 1 000 m</t>
  </si>
  <si>
    <t>-1985172891</t>
  </si>
  <si>
    <t>PSV</t>
  </si>
  <si>
    <t>Práce a dodávky PSV</t>
  </si>
  <si>
    <t>711</t>
  </si>
  <si>
    <t>Izolace proti vodě, vlhkosti a plynům</t>
  </si>
  <si>
    <t>29</t>
  </si>
  <si>
    <t>711762622-r</t>
  </si>
  <si>
    <t>Provedení detailů  dilatačních spár svislých S pásem rš 400 nebo 500 mm přilepeným v plné ploše</t>
  </si>
  <si>
    <t>1158631509</t>
  </si>
  <si>
    <t>pi*1,0</t>
  </si>
  <si>
    <t>30</t>
  </si>
  <si>
    <t>245515270</t>
  </si>
  <si>
    <t>profil těsnící bobtnající š.20 mm  bal. 10 m</t>
  </si>
  <si>
    <t>32</t>
  </si>
  <si>
    <t>-1362280131</t>
  </si>
  <si>
    <t>P</t>
  </si>
  <si>
    <t>Poznámka k položce:
Těsnicí bobtnající profil nerozpustný ve vodě, při styku s vodou bobtná. dvojitě bobtnající profil s nosným dutým jádrem</t>
  </si>
  <si>
    <t>3,142*1,05 'Přepočtené koeficientem množství</t>
  </si>
  <si>
    <t>31</t>
  </si>
  <si>
    <t>998711101</t>
  </si>
  <si>
    <t>Přesun hmot pro izolace proti vodě, vlhkosti a plynům stanovený z hmotnosti přesunovaného materiálu vodorovná dopravní vzdálenost do 50 m v objektech výšky do 6 m</t>
  </si>
  <si>
    <t>-1699265272</t>
  </si>
  <si>
    <t>2 - SO 02 Odvodňovací drén pro svahové vývěry</t>
  </si>
  <si>
    <t>1040969764</t>
  </si>
  <si>
    <t>25,37*1,65*0,2 "z tabulky výkaz kubatur</t>
  </si>
  <si>
    <t>132201201</t>
  </si>
  <si>
    <t>Hloubení zapažených i nezapažených rýh šířky přes 600 do 2 000 mm s urovnáním dna do předepsaného profilu a spádu v hornině tř. 3 do 100 m3</t>
  </si>
  <si>
    <t>-1739223175</t>
  </si>
  <si>
    <t>23,17*1,65*1,902*0,5+2,2*2,2*2,34*0,5 "z tabulky výkaz kubatur</t>
  </si>
  <si>
    <t>-714029864</t>
  </si>
  <si>
    <t>36,357*0,5++2,2*2,2*2,34*0,25 "lepivost 50%</t>
  </si>
  <si>
    <t>132301201</t>
  </si>
  <si>
    <t>Hloubení zapažených i nezapažených rýh šířky přes 600 do 2 000 mm s urovnáním dna do předepsaného profilu a spádu v hornině tř. 4 do 100 m3</t>
  </si>
  <si>
    <t>1834623028</t>
  </si>
  <si>
    <t>72,714*0,5+2,2*2,2*2,34*0,5 "z pol. hloubení rýh tř.3</t>
  </si>
  <si>
    <t>2101656326</t>
  </si>
  <si>
    <t>36,357*0,5+2,2*2,2*2,34*0,25 "lepivost 50%</t>
  </si>
  <si>
    <t>-1911133572</t>
  </si>
  <si>
    <t>2*26,47*1,902 "z tabulky výkaz kubatur</t>
  </si>
  <si>
    <t>714916549</t>
  </si>
  <si>
    <t>100,692 "dle pol. zřízení</t>
  </si>
  <si>
    <t>-2109073693</t>
  </si>
  <si>
    <t>42,020+42,020-14,899 "vytlačená zemina na skládku</t>
  </si>
  <si>
    <t>2143029748</t>
  </si>
  <si>
    <t>69,141*1,9 "hmotnost zeminy 1,9t/ m3</t>
  </si>
  <si>
    <t>1064041047</t>
  </si>
  <si>
    <t>23,17*1,65*0,252+1,5*1,5*2,34 "zemina z výkopu, z tabulky výkaz kubatur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</si>
  <si>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</si>
  <si>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</si>
  <si>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-1314435450</t>
  </si>
  <si>
    <t>23,17*3,0 "manipulační pruh podél rýhy, příl. C.3</t>
  </si>
  <si>
    <t>-939548304</t>
  </si>
  <si>
    <t>23,17*1,65 "z tabulky výkaz kubatur, nad rýhou</t>
  </si>
  <si>
    <t>1151635188</t>
  </si>
  <si>
    <t>23,17*1,65 "nad zasypanou rýhou, příl. C.3</t>
  </si>
  <si>
    <t>-453151750</t>
  </si>
  <si>
    <t>107,741*0,015 'Přepočtené koeficientem množství</t>
  </si>
  <si>
    <t>1676997370</t>
  </si>
  <si>
    <t>23,17*1,40 "písek frakce 0 -2 mm z tabulky výkaz kubatur</t>
  </si>
  <si>
    <t>23,17*0,90 "písek frakce 2 -4 mm z tabulky výkaz kubatur</t>
  </si>
  <si>
    <t>23,17*0,405 "písek frakce 4 -8 mm z tabulky výkaz kubatur</t>
  </si>
  <si>
    <t>748261326</t>
  </si>
  <si>
    <t>23,17 "z tabulky výkaz kubatur</t>
  </si>
  <si>
    <t>-1810756133</t>
  </si>
  <si>
    <t>23,17*1,023 "ztratné 2,3%</t>
  </si>
  <si>
    <t>1311205353</t>
  </si>
  <si>
    <t>592241600</t>
  </si>
  <si>
    <t>skruž kanalizační s ocelovými stupadly 100 x 25 x 12 cm</t>
  </si>
  <si>
    <t>-2107608372</t>
  </si>
  <si>
    <t>1479195189</t>
  </si>
  <si>
    <t>-1914413129</t>
  </si>
  <si>
    <t>-532142852</t>
  </si>
  <si>
    <t>894414111</t>
  </si>
  <si>
    <t>Osazení železobetonových dílců pro šachty skruží základových (dno)</t>
  </si>
  <si>
    <t>487556790</t>
  </si>
  <si>
    <t>592243370</t>
  </si>
  <si>
    <t>dno betonové šachty kanalizační přímé 100x60x40 cm</t>
  </si>
  <si>
    <t>-64896573</t>
  </si>
  <si>
    <t>1483620198</t>
  </si>
  <si>
    <t>2002832051</t>
  </si>
  <si>
    <t>285061458</t>
  </si>
  <si>
    <t>3 - VON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</si>
  <si>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</si>
  <si>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</si>
  <si>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</si>
  <si>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</si>
  <si>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</si>
  <si>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</si>
  <si>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031002000</t>
  </si>
  <si>
    <t>Hlavní tituly průvodních činností a nákladů zařízení staveniště související (přípravné) práce</t>
  </si>
  <si>
    <t>kpl</t>
  </si>
  <si>
    <t>1024</t>
  </si>
  <si>
    <t>751675330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</si>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</sst>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167" fontId="0" fillId="0" borderId="28" xfId="0" applyNumberFormat="1" applyFont="1" applyBorder="1" applyAlignment="1" applyProtection="1">
      <alignment vertical="center"/>
      <protection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  <protection/>
    </xf>
    <xf numFmtId="49" fontId="36" fillId="0" borderId="28" xfId="0" applyNumberFormat="1" applyFont="1" applyBorder="1" applyAlignment="1" applyProtection="1">
      <alignment horizontal="left" vertical="center" wrapText="1"/>
      <protection/>
    </xf>
    <xf numFmtId="0" fontId="36" fillId="0" borderId="28" xfId="0" applyFont="1" applyBorder="1" applyAlignment="1" applyProtection="1">
      <alignment horizontal="left"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/>
    </xf>
    <xf numFmtId="167" fontId="36" fillId="0" borderId="28" xfId="0" applyNumberFormat="1" applyFont="1" applyBorder="1" applyAlignment="1" applyProtection="1">
      <alignment vertical="center"/>
      <protection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29" fillId="0" borderId="2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top"/>
      <protection locked="0"/>
    </xf>
    <xf numFmtId="0" fontId="5" fillId="0" borderId="27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9" t="s">
        <v>16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8"/>
      <c r="AQ5" s="30"/>
      <c r="BE5" s="337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1" t="s">
        <v>19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8"/>
      <c r="AQ6" s="30"/>
      <c r="BE6" s="338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8"/>
      <c r="BS7" s="23" t="s">
        <v>8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8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8"/>
      <c r="BS9" s="23" t="s">
        <v>8</v>
      </c>
    </row>
    <row r="10" spans="2:71" ht="14.4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30</v>
      </c>
      <c r="AO10" s="28"/>
      <c r="AP10" s="28"/>
      <c r="AQ10" s="30"/>
      <c r="BE10" s="338"/>
      <c r="BS10" s="23" t="s">
        <v>8</v>
      </c>
    </row>
    <row r="11" spans="2:71" ht="18.4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30</v>
      </c>
      <c r="AO11" s="28"/>
      <c r="AP11" s="28"/>
      <c r="AQ11" s="30"/>
      <c r="BE11" s="3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8"/>
      <c r="BS12" s="23" t="s">
        <v>8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34</v>
      </c>
      <c r="AO13" s="28"/>
      <c r="AP13" s="28"/>
      <c r="AQ13" s="30"/>
      <c r="BE13" s="338"/>
      <c r="BS13" s="23" t="s">
        <v>8</v>
      </c>
    </row>
    <row r="14" spans="2:71" ht="15">
      <c r="B14" s="27"/>
      <c r="C14" s="28"/>
      <c r="D14" s="28"/>
      <c r="E14" s="342" t="s">
        <v>34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6" t="s">
        <v>32</v>
      </c>
      <c r="AL14" s="28"/>
      <c r="AM14" s="28"/>
      <c r="AN14" s="38" t="s">
        <v>34</v>
      </c>
      <c r="AO14" s="28"/>
      <c r="AP14" s="28"/>
      <c r="AQ14" s="30"/>
      <c r="BE14" s="3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8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36</v>
      </c>
      <c r="AO16" s="28"/>
      <c r="AP16" s="28"/>
      <c r="AQ16" s="30"/>
      <c r="BE16" s="338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38</v>
      </c>
      <c r="AO17" s="28"/>
      <c r="AP17" s="28"/>
      <c r="AQ17" s="30"/>
      <c r="BE17" s="3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8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8"/>
      <c r="BS19" s="23" t="s">
        <v>8</v>
      </c>
    </row>
    <row r="20" spans="2:71" ht="48.75" customHeight="1">
      <c r="B20" s="27"/>
      <c r="C20" s="28"/>
      <c r="D20" s="28"/>
      <c r="E20" s="344" t="s">
        <v>41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8"/>
      <c r="AP20" s="28"/>
      <c r="AQ20" s="30"/>
      <c r="BE20" s="3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8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8"/>
    </row>
    <row r="23" spans="2:57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5">
        <f>ROUND(AG51,2)</f>
        <v>0</v>
      </c>
      <c r="AL23" s="346"/>
      <c r="AM23" s="346"/>
      <c r="AN23" s="346"/>
      <c r="AO23" s="346"/>
      <c r="AP23" s="41"/>
      <c r="AQ23" s="44"/>
      <c r="BE23" s="338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7" t="s">
        <v>43</v>
      </c>
      <c r="M25" s="347"/>
      <c r="N25" s="347"/>
      <c r="O25" s="347"/>
      <c r="P25" s="41"/>
      <c r="Q25" s="41"/>
      <c r="R25" s="41"/>
      <c r="S25" s="41"/>
      <c r="T25" s="41"/>
      <c r="U25" s="41"/>
      <c r="V25" s="41"/>
      <c r="W25" s="347" t="s">
        <v>44</v>
      </c>
      <c r="X25" s="347"/>
      <c r="Y25" s="347"/>
      <c r="Z25" s="347"/>
      <c r="AA25" s="347"/>
      <c r="AB25" s="347"/>
      <c r="AC25" s="347"/>
      <c r="AD25" s="347"/>
      <c r="AE25" s="347"/>
      <c r="AF25" s="41"/>
      <c r="AG25" s="41"/>
      <c r="AH25" s="41"/>
      <c r="AI25" s="41"/>
      <c r="AJ25" s="41"/>
      <c r="AK25" s="347" t="s">
        <v>45</v>
      </c>
      <c r="AL25" s="347"/>
      <c r="AM25" s="347"/>
      <c r="AN25" s="347"/>
      <c r="AO25" s="347"/>
      <c r="AP25" s="41"/>
      <c r="AQ25" s="44"/>
      <c r="BE25" s="338"/>
    </row>
    <row r="26" spans="2:57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36">
        <v>0.21</v>
      </c>
      <c r="M26" s="335"/>
      <c r="N26" s="335"/>
      <c r="O26" s="335"/>
      <c r="P26" s="47"/>
      <c r="Q26" s="47"/>
      <c r="R26" s="47"/>
      <c r="S26" s="47"/>
      <c r="T26" s="47"/>
      <c r="U26" s="47"/>
      <c r="V26" s="47"/>
      <c r="W26" s="334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7"/>
      <c r="AG26" s="47"/>
      <c r="AH26" s="47"/>
      <c r="AI26" s="47"/>
      <c r="AJ26" s="47"/>
      <c r="AK26" s="334">
        <f>ROUND(AV51,2)</f>
        <v>0</v>
      </c>
      <c r="AL26" s="335"/>
      <c r="AM26" s="335"/>
      <c r="AN26" s="335"/>
      <c r="AO26" s="335"/>
      <c r="AP26" s="47"/>
      <c r="AQ26" s="49"/>
      <c r="BE26" s="338"/>
    </row>
    <row r="27" spans="2:57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36">
        <v>0.15</v>
      </c>
      <c r="M27" s="335"/>
      <c r="N27" s="335"/>
      <c r="O27" s="335"/>
      <c r="P27" s="47"/>
      <c r="Q27" s="47"/>
      <c r="R27" s="47"/>
      <c r="S27" s="47"/>
      <c r="T27" s="47"/>
      <c r="U27" s="47"/>
      <c r="V27" s="47"/>
      <c r="W27" s="334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7"/>
      <c r="AG27" s="47"/>
      <c r="AH27" s="47"/>
      <c r="AI27" s="47"/>
      <c r="AJ27" s="47"/>
      <c r="AK27" s="334">
        <f>ROUND(AW51,2)</f>
        <v>0</v>
      </c>
      <c r="AL27" s="335"/>
      <c r="AM27" s="335"/>
      <c r="AN27" s="335"/>
      <c r="AO27" s="335"/>
      <c r="AP27" s="47"/>
      <c r="AQ27" s="49"/>
      <c r="BE27" s="338"/>
    </row>
    <row r="28" spans="2:57" s="2" customFormat="1" ht="14.45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36">
        <v>0.21</v>
      </c>
      <c r="M28" s="335"/>
      <c r="N28" s="335"/>
      <c r="O28" s="335"/>
      <c r="P28" s="47"/>
      <c r="Q28" s="47"/>
      <c r="R28" s="47"/>
      <c r="S28" s="47"/>
      <c r="T28" s="47"/>
      <c r="U28" s="47"/>
      <c r="V28" s="47"/>
      <c r="W28" s="334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7"/>
      <c r="AG28" s="47"/>
      <c r="AH28" s="47"/>
      <c r="AI28" s="47"/>
      <c r="AJ28" s="47"/>
      <c r="AK28" s="334">
        <v>0</v>
      </c>
      <c r="AL28" s="335"/>
      <c r="AM28" s="335"/>
      <c r="AN28" s="335"/>
      <c r="AO28" s="335"/>
      <c r="AP28" s="47"/>
      <c r="AQ28" s="49"/>
      <c r="BE28" s="338"/>
    </row>
    <row r="29" spans="2:57" s="2" customFormat="1" ht="14.45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36">
        <v>0.15</v>
      </c>
      <c r="M29" s="335"/>
      <c r="N29" s="335"/>
      <c r="O29" s="335"/>
      <c r="P29" s="47"/>
      <c r="Q29" s="47"/>
      <c r="R29" s="47"/>
      <c r="S29" s="47"/>
      <c r="T29" s="47"/>
      <c r="U29" s="47"/>
      <c r="V29" s="47"/>
      <c r="W29" s="334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7"/>
      <c r="AG29" s="47"/>
      <c r="AH29" s="47"/>
      <c r="AI29" s="47"/>
      <c r="AJ29" s="47"/>
      <c r="AK29" s="334">
        <v>0</v>
      </c>
      <c r="AL29" s="335"/>
      <c r="AM29" s="335"/>
      <c r="AN29" s="335"/>
      <c r="AO29" s="335"/>
      <c r="AP29" s="47"/>
      <c r="AQ29" s="49"/>
      <c r="BE29" s="338"/>
    </row>
    <row r="30" spans="2:57" s="2" customFormat="1" ht="14.45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36">
        <v>0</v>
      </c>
      <c r="M30" s="335"/>
      <c r="N30" s="335"/>
      <c r="O30" s="335"/>
      <c r="P30" s="47"/>
      <c r="Q30" s="47"/>
      <c r="R30" s="47"/>
      <c r="S30" s="47"/>
      <c r="T30" s="47"/>
      <c r="U30" s="47"/>
      <c r="V30" s="47"/>
      <c r="W30" s="334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7"/>
      <c r="AG30" s="47"/>
      <c r="AH30" s="47"/>
      <c r="AI30" s="47"/>
      <c r="AJ30" s="47"/>
      <c r="AK30" s="334">
        <v>0</v>
      </c>
      <c r="AL30" s="335"/>
      <c r="AM30" s="335"/>
      <c r="AN30" s="335"/>
      <c r="AO30" s="335"/>
      <c r="AP30" s="47"/>
      <c r="AQ30" s="49"/>
      <c r="BE30" s="338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8"/>
    </row>
    <row r="32" spans="2:57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48" t="s">
        <v>54</v>
      </c>
      <c r="Y32" s="349"/>
      <c r="Z32" s="349"/>
      <c r="AA32" s="349"/>
      <c r="AB32" s="349"/>
      <c r="AC32" s="52"/>
      <c r="AD32" s="52"/>
      <c r="AE32" s="52"/>
      <c r="AF32" s="52"/>
      <c r="AG32" s="52"/>
      <c r="AH32" s="52"/>
      <c r="AI32" s="52"/>
      <c r="AJ32" s="52"/>
      <c r="AK32" s="350">
        <f>SUM(AK23:AK30)</f>
        <v>0</v>
      </c>
      <c r="AL32" s="349"/>
      <c r="AM32" s="349"/>
      <c r="AN32" s="349"/>
      <c r="AO32" s="351"/>
      <c r="AP32" s="50"/>
      <c r="AQ32" s="54"/>
      <c r="BE32" s="338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20150234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6" t="str">
        <f>K6</f>
        <v>Česká Třebová - Rekonstrukce MVN Panamák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Česká Třebová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58" t="str">
        <f>IF(AN8="","",AN8)</f>
        <v>25. 5. 2017</v>
      </c>
      <c r="AN44" s="358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Česká Třebová, Staré náměstí 78, 560 02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59" t="str">
        <f>IF(E17="","",E17)</f>
        <v>Šindlar s.r.o.,Na Brně 372/2a, 500 06 Hradec Král.</v>
      </c>
      <c r="AN46" s="359"/>
      <c r="AO46" s="359"/>
      <c r="AP46" s="359"/>
      <c r="AQ46" s="62"/>
      <c r="AR46" s="60"/>
      <c r="AS46" s="360" t="s">
        <v>56</v>
      </c>
      <c r="AT46" s="36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2"/>
      <c r="AT47" s="36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4"/>
      <c r="AT48" s="36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2" t="s">
        <v>57</v>
      </c>
      <c r="D49" s="353"/>
      <c r="E49" s="353"/>
      <c r="F49" s="353"/>
      <c r="G49" s="353"/>
      <c r="H49" s="52"/>
      <c r="I49" s="354" t="s">
        <v>58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59</v>
      </c>
      <c r="AH49" s="353"/>
      <c r="AI49" s="353"/>
      <c r="AJ49" s="353"/>
      <c r="AK49" s="353"/>
      <c r="AL49" s="353"/>
      <c r="AM49" s="353"/>
      <c r="AN49" s="354" t="s">
        <v>60</v>
      </c>
      <c r="AO49" s="353"/>
      <c r="AP49" s="353"/>
      <c r="AQ49" s="78" t="s">
        <v>61</v>
      </c>
      <c r="AR49" s="60"/>
      <c r="AS49" s="79" t="s">
        <v>62</v>
      </c>
      <c r="AT49" s="80" t="s">
        <v>63</v>
      </c>
      <c r="AU49" s="80" t="s">
        <v>64</v>
      </c>
      <c r="AV49" s="80" t="s">
        <v>65</v>
      </c>
      <c r="AW49" s="80" t="s">
        <v>66</v>
      </c>
      <c r="AX49" s="80" t="s">
        <v>67</v>
      </c>
      <c r="AY49" s="80" t="s">
        <v>68</v>
      </c>
      <c r="AZ49" s="80" t="s">
        <v>69</v>
      </c>
      <c r="BA49" s="80" t="s">
        <v>70</v>
      </c>
      <c r="BB49" s="80" t="s">
        <v>71</v>
      </c>
      <c r="BC49" s="80" t="s">
        <v>72</v>
      </c>
      <c r="BD49" s="81" t="s">
        <v>73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7"/>
      <c r="C51" s="85" t="s">
        <v>74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70">
        <f>ROUND(SUM(AG52:AG54),2)</f>
        <v>0</v>
      </c>
      <c r="AH51" s="370"/>
      <c r="AI51" s="370"/>
      <c r="AJ51" s="370"/>
      <c r="AK51" s="370"/>
      <c r="AL51" s="370"/>
      <c r="AM51" s="370"/>
      <c r="AN51" s="371">
        <f>SUM(AG51,AT51)</f>
        <v>0</v>
      </c>
      <c r="AO51" s="371"/>
      <c r="AP51" s="371"/>
      <c r="AQ51" s="87" t="s">
        <v>30</v>
      </c>
      <c r="AR51" s="70"/>
      <c r="AS51" s="88">
        <f>ROUND(SUM(AS52:AS54),2)</f>
        <v>0</v>
      </c>
      <c r="AT51" s="89">
        <f>ROUND(SUM(AV51:AW51),2)</f>
        <v>0</v>
      </c>
      <c r="AU51" s="90">
        <f>ROUND(SUM(AU52:AU54),5)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ROUND(SUM(AZ52:AZ54),2)</f>
        <v>0</v>
      </c>
      <c r="BA51" s="89">
        <f>ROUND(SUM(BA52:BA54),2)</f>
        <v>0</v>
      </c>
      <c r="BB51" s="89">
        <f>ROUND(SUM(BB52:BB54),2)</f>
        <v>0</v>
      </c>
      <c r="BC51" s="89">
        <f>ROUND(SUM(BC52:BC54),2)</f>
        <v>0</v>
      </c>
      <c r="BD51" s="91">
        <f>ROUND(SUM(BD52:BD54),2)</f>
        <v>0</v>
      </c>
      <c r="BS51" s="92" t="s">
        <v>75</v>
      </c>
      <c r="BT51" s="92" t="s">
        <v>76</v>
      </c>
      <c r="BU51" s="93" t="s">
        <v>77</v>
      </c>
      <c r="BV51" s="92" t="s">
        <v>78</v>
      </c>
      <c r="BW51" s="92" t="s">
        <v>7</v>
      </c>
      <c r="BX51" s="92" t="s">
        <v>79</v>
      </c>
      <c r="CL51" s="92" t="s">
        <v>21</v>
      </c>
    </row>
    <row r="52" spans="1:91" s="5" customFormat="1" ht="22.5" customHeight="1">
      <c r="A52" s="94" t="s">
        <v>80</v>
      </c>
      <c r="B52" s="95"/>
      <c r="C52" s="96"/>
      <c r="D52" s="366" t="s">
        <v>81</v>
      </c>
      <c r="E52" s="366"/>
      <c r="F52" s="366"/>
      <c r="G52" s="366"/>
      <c r="H52" s="366"/>
      <c r="I52" s="97"/>
      <c r="J52" s="366" t="s">
        <v>82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7">
        <f ca="1">'1 - SO 01 Hlavní drén'!J27</f>
        <v>0</v>
      </c>
      <c r="AH52" s="368"/>
      <c r="AI52" s="368"/>
      <c r="AJ52" s="368"/>
      <c r="AK52" s="368"/>
      <c r="AL52" s="368"/>
      <c r="AM52" s="368"/>
      <c r="AN52" s="367">
        <f>SUM(AG52,AT52)</f>
        <v>0</v>
      </c>
      <c r="AO52" s="368"/>
      <c r="AP52" s="368"/>
      <c r="AQ52" s="98" t="s">
        <v>83</v>
      </c>
      <c r="AR52" s="99"/>
      <c r="AS52" s="100">
        <v>0</v>
      </c>
      <c r="AT52" s="101">
        <f>ROUND(SUM(AV52:AW52),2)</f>
        <v>0</v>
      </c>
      <c r="AU52" s="102">
        <f ca="1">'1 - SO 01 Hlavní drén'!P84</f>
        <v>0</v>
      </c>
      <c r="AV52" s="101">
        <f ca="1">'1 - SO 01 Hlavní drén'!J30</f>
        <v>0</v>
      </c>
      <c r="AW52" s="101">
        <f ca="1">'1 - SO 01 Hlavní drén'!J31</f>
        <v>0</v>
      </c>
      <c r="AX52" s="101">
        <f ca="1">'1 - SO 01 Hlavní drén'!J32</f>
        <v>0</v>
      </c>
      <c r="AY52" s="101">
        <f ca="1">'1 - SO 01 Hlavní drén'!J33</f>
        <v>0</v>
      </c>
      <c r="AZ52" s="101">
        <f ca="1">'1 - SO 01 Hlavní drén'!F30</f>
        <v>0</v>
      </c>
      <c r="BA52" s="101">
        <f ca="1">'1 - SO 01 Hlavní drén'!F31</f>
        <v>0</v>
      </c>
      <c r="BB52" s="101">
        <f ca="1">'1 - SO 01 Hlavní drén'!F32</f>
        <v>0</v>
      </c>
      <c r="BC52" s="101">
        <f ca="1">'1 - SO 01 Hlavní drén'!F33</f>
        <v>0</v>
      </c>
      <c r="BD52" s="103">
        <f ca="1">'1 - SO 01 Hlavní drén'!F34</f>
        <v>0</v>
      </c>
      <c r="BT52" s="104" t="s">
        <v>81</v>
      </c>
      <c r="BV52" s="104" t="s">
        <v>78</v>
      </c>
      <c r="BW52" s="104" t="s">
        <v>84</v>
      </c>
      <c r="BX52" s="104" t="s">
        <v>7</v>
      </c>
      <c r="CL52" s="104" t="s">
        <v>21</v>
      </c>
      <c r="CM52" s="104" t="s">
        <v>85</v>
      </c>
    </row>
    <row r="53" spans="1:91" s="5" customFormat="1" ht="22.5" customHeight="1">
      <c r="A53" s="94" t="s">
        <v>80</v>
      </c>
      <c r="B53" s="95"/>
      <c r="C53" s="96"/>
      <c r="D53" s="366" t="s">
        <v>85</v>
      </c>
      <c r="E53" s="366"/>
      <c r="F53" s="366"/>
      <c r="G53" s="366"/>
      <c r="H53" s="366"/>
      <c r="I53" s="97"/>
      <c r="J53" s="366" t="s">
        <v>86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7">
        <f ca="1">'2 - SO 02 Odvodňovací dré...'!J27</f>
        <v>0</v>
      </c>
      <c r="AH53" s="368"/>
      <c r="AI53" s="368"/>
      <c r="AJ53" s="368"/>
      <c r="AK53" s="368"/>
      <c r="AL53" s="368"/>
      <c r="AM53" s="368"/>
      <c r="AN53" s="367">
        <f>SUM(AG53,AT53)</f>
        <v>0</v>
      </c>
      <c r="AO53" s="368"/>
      <c r="AP53" s="368"/>
      <c r="AQ53" s="98" t="s">
        <v>83</v>
      </c>
      <c r="AR53" s="99"/>
      <c r="AS53" s="100">
        <v>0</v>
      </c>
      <c r="AT53" s="101">
        <f>ROUND(SUM(AV53:AW53),2)</f>
        <v>0</v>
      </c>
      <c r="AU53" s="102">
        <f ca="1">'2 - SO 02 Odvodňovací dré...'!P81</f>
        <v>0</v>
      </c>
      <c r="AV53" s="101">
        <f ca="1">'2 - SO 02 Odvodňovací dré...'!J30</f>
        <v>0</v>
      </c>
      <c r="AW53" s="101">
        <f ca="1">'2 - SO 02 Odvodňovací dré...'!J31</f>
        <v>0</v>
      </c>
      <c r="AX53" s="101">
        <f ca="1">'2 - SO 02 Odvodňovací dré...'!J32</f>
        <v>0</v>
      </c>
      <c r="AY53" s="101">
        <f ca="1">'2 - SO 02 Odvodňovací dré...'!J33</f>
        <v>0</v>
      </c>
      <c r="AZ53" s="101">
        <f ca="1">'2 - SO 02 Odvodňovací dré...'!F30</f>
        <v>0</v>
      </c>
      <c r="BA53" s="101">
        <f ca="1">'2 - SO 02 Odvodňovací dré...'!F31</f>
        <v>0</v>
      </c>
      <c r="BB53" s="101">
        <f ca="1">'2 - SO 02 Odvodňovací dré...'!F32</f>
        <v>0</v>
      </c>
      <c r="BC53" s="101">
        <f ca="1">'2 - SO 02 Odvodňovací dré...'!F33</f>
        <v>0</v>
      </c>
      <c r="BD53" s="103">
        <f ca="1">'2 - SO 02 Odvodňovací dré...'!F34</f>
        <v>0</v>
      </c>
      <c r="BT53" s="104" t="s">
        <v>81</v>
      </c>
      <c r="BV53" s="104" t="s">
        <v>78</v>
      </c>
      <c r="BW53" s="104" t="s">
        <v>87</v>
      </c>
      <c r="BX53" s="104" t="s">
        <v>7</v>
      </c>
      <c r="CL53" s="104" t="s">
        <v>21</v>
      </c>
      <c r="CM53" s="104" t="s">
        <v>85</v>
      </c>
    </row>
    <row r="54" spans="1:91" s="5" customFormat="1" ht="22.5" customHeight="1">
      <c r="A54" s="94" t="s">
        <v>80</v>
      </c>
      <c r="B54" s="95"/>
      <c r="C54" s="96"/>
      <c r="D54" s="366" t="s">
        <v>88</v>
      </c>
      <c r="E54" s="366"/>
      <c r="F54" s="366"/>
      <c r="G54" s="366"/>
      <c r="H54" s="366"/>
      <c r="I54" s="97"/>
      <c r="J54" s="366" t="s">
        <v>89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7">
        <f ca="1">'3 - VON Vedlejší a ostatn...'!J27</f>
        <v>0</v>
      </c>
      <c r="AH54" s="368"/>
      <c r="AI54" s="368"/>
      <c r="AJ54" s="368"/>
      <c r="AK54" s="368"/>
      <c r="AL54" s="368"/>
      <c r="AM54" s="368"/>
      <c r="AN54" s="367">
        <f>SUM(AG54,AT54)</f>
        <v>0</v>
      </c>
      <c r="AO54" s="368"/>
      <c r="AP54" s="368"/>
      <c r="AQ54" s="98" t="s">
        <v>83</v>
      </c>
      <c r="AR54" s="99"/>
      <c r="AS54" s="105">
        <v>0</v>
      </c>
      <c r="AT54" s="106">
        <f>ROUND(SUM(AV54:AW54),2)</f>
        <v>0</v>
      </c>
      <c r="AU54" s="107">
        <f ca="1">'3 - VON Vedlejší a ostatn...'!P78</f>
        <v>0</v>
      </c>
      <c r="AV54" s="106">
        <f ca="1">'3 - VON Vedlejší a ostatn...'!J30</f>
        <v>0</v>
      </c>
      <c r="AW54" s="106">
        <f ca="1">'3 - VON Vedlejší a ostatn...'!J31</f>
        <v>0</v>
      </c>
      <c r="AX54" s="106">
        <f ca="1">'3 - VON Vedlejší a ostatn...'!J32</f>
        <v>0</v>
      </c>
      <c r="AY54" s="106">
        <f ca="1">'3 - VON Vedlejší a ostatn...'!J33</f>
        <v>0</v>
      </c>
      <c r="AZ54" s="106">
        <f ca="1">'3 - VON Vedlejší a ostatn...'!F30</f>
        <v>0</v>
      </c>
      <c r="BA54" s="106">
        <f ca="1">'3 - VON Vedlejší a ostatn...'!F31</f>
        <v>0</v>
      </c>
      <c r="BB54" s="106">
        <f ca="1">'3 - VON Vedlejší a ostatn...'!F32</f>
        <v>0</v>
      </c>
      <c r="BC54" s="106">
        <f ca="1">'3 - VON Vedlejší a ostatn...'!F33</f>
        <v>0</v>
      </c>
      <c r="BD54" s="108">
        <f ca="1">'3 - VON Vedlejší a ostatn...'!F34</f>
        <v>0</v>
      </c>
      <c r="BT54" s="104" t="s">
        <v>81</v>
      </c>
      <c r="BV54" s="104" t="s">
        <v>78</v>
      </c>
      <c r="BW54" s="104" t="s">
        <v>90</v>
      </c>
      <c r="BX54" s="104" t="s">
        <v>7</v>
      </c>
      <c r="CL54" s="104" t="s">
        <v>21</v>
      </c>
      <c r="CM54" s="104" t="s">
        <v>85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password="CC35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AS46:AT48"/>
    <mergeCell ref="J52:AF52"/>
    <mergeCell ref="AN53:AP53"/>
    <mergeCell ref="AG53:AM53"/>
    <mergeCell ref="D53:H53"/>
    <mergeCell ref="J53:AF53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L29:O29"/>
    <mergeCell ref="W29:AE29"/>
    <mergeCell ref="AK29:AO29"/>
    <mergeCell ref="L28:O28"/>
    <mergeCell ref="L30:O30"/>
    <mergeCell ref="W30:AE30"/>
    <mergeCell ref="AK30:AO30"/>
    <mergeCell ref="AK23:AO23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</mergeCells>
  <hyperlinks>
    <hyperlink ref="K1:S1" location="C2" display="1) Rekapitulace stavby"/>
    <hyperlink ref="W1:AI1" location="C51" display="2) Rekapitulace objektů stavby a soupisů prací"/>
    <hyperlink ref="A52" location="'1 - SO 01 Hlavní drén'!C2" display="/"/>
    <hyperlink ref="A53" location="'2 - SO 02 Odvodňovací dré...'!C2" display="/"/>
    <hyperlink ref="A54" location="'3 - VON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91</v>
      </c>
      <c r="G1" s="375" t="s">
        <v>92</v>
      </c>
      <c r="H1" s="375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85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76" t="str">
        <f ca="1">'Rekapitulace stavby'!K6</f>
        <v>Česká Třebová - Rekonstrukce MVN Panamák</v>
      </c>
      <c r="F7" s="377"/>
      <c r="G7" s="377"/>
      <c r="H7" s="377"/>
      <c r="I7" s="115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6"/>
      <c r="J8" s="41"/>
      <c r="K8" s="44"/>
    </row>
    <row r="9" spans="2:11" s="1" customFormat="1" ht="36.95" customHeight="1">
      <c r="B9" s="40"/>
      <c r="C9" s="41"/>
      <c r="D9" s="41"/>
      <c r="E9" s="378" t="s">
        <v>98</v>
      </c>
      <c r="F9" s="379"/>
      <c r="G9" s="379"/>
      <c r="H9" s="379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7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 ca="1">'Rekapitulace stavby'!AN8</f>
        <v>25. 5. 2017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7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7" t="s">
        <v>29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17" t="s">
        <v>32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7" t="s">
        <v>29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7" t="s">
        <v>32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6"/>
      <c r="J23" s="41"/>
      <c r="K23" s="44"/>
    </row>
    <row r="24" spans="2:11" s="6" customFormat="1" ht="63" customHeight="1">
      <c r="B24" s="119"/>
      <c r="C24" s="120"/>
      <c r="D24" s="120"/>
      <c r="E24" s="344" t="s">
        <v>41</v>
      </c>
      <c r="F24" s="344"/>
      <c r="G24" s="344"/>
      <c r="H24" s="344"/>
      <c r="I24" s="121"/>
      <c r="J24" s="120"/>
      <c r="K24" s="12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9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40"/>
      <c r="C27" s="41"/>
      <c r="D27" s="125" t="s">
        <v>42</v>
      </c>
      <c r="E27" s="41"/>
      <c r="F27" s="41"/>
      <c r="G27" s="41"/>
      <c r="H27" s="41"/>
      <c r="I27" s="116"/>
      <c r="J27" s="126">
        <f>ROUND(J84,2)</f>
        <v>0</v>
      </c>
      <c r="K27" s="44"/>
    </row>
    <row r="28" spans="2:11" s="1" customFormat="1" ht="6.9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7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8">
        <f>ROUND(SUM(BE84:BE159),2)</f>
        <v>0</v>
      </c>
      <c r="G30" s="41"/>
      <c r="H30" s="41"/>
      <c r="I30" s="129">
        <v>0.21</v>
      </c>
      <c r="J30" s="128">
        <f>ROUND(ROUND((SUM(BE84:BE159)),2)*I30,2)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8">
        <f>ROUND(SUM(BF84:BF159),2)</f>
        <v>0</v>
      </c>
      <c r="G31" s="41"/>
      <c r="H31" s="41"/>
      <c r="I31" s="129">
        <v>0.15</v>
      </c>
      <c r="J31" s="128">
        <f>ROUND(ROUND((SUM(BF84:BF159)),2)*I31,2)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8">
        <f>ROUND(SUM(BG84:BG159),2)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8">
        <f>ROUND(SUM(BH84:BH159),2)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8">
        <f>ROUND(SUM(BI84:BI159),2)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5.35" customHeight="1">
      <c r="B36" s="40"/>
      <c r="C36" s="50"/>
      <c r="D36" s="51" t="s">
        <v>52</v>
      </c>
      <c r="E36" s="52"/>
      <c r="F36" s="52"/>
      <c r="G36" s="130" t="s">
        <v>53</v>
      </c>
      <c r="H36" s="53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99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Česká Třebová - Rekonstrukce MVN Panamák</v>
      </c>
      <c r="F45" s="377"/>
      <c r="G45" s="377"/>
      <c r="H45" s="377"/>
      <c r="I45" s="116"/>
      <c r="J45" s="41"/>
      <c r="K45" s="44"/>
    </row>
    <row r="46" spans="2:11" s="1" customFormat="1" ht="14.45" customHeight="1">
      <c r="B46" s="40"/>
      <c r="C46" s="36" t="s">
        <v>97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1 - SO 01 Hlavní drén</v>
      </c>
      <c r="F47" s="379"/>
      <c r="G47" s="379"/>
      <c r="H47" s="379"/>
      <c r="I47" s="11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Česká Třebová</v>
      </c>
      <c r="G49" s="41"/>
      <c r="H49" s="41"/>
      <c r="I49" s="117" t="s">
        <v>26</v>
      </c>
      <c r="J49" s="118" t="str">
        <f>IF(J12="","",J12)</f>
        <v>25. 5. 2017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Město Česká Třebová, Staré náměstí 78, 560 02</v>
      </c>
      <c r="G51" s="41"/>
      <c r="H51" s="41"/>
      <c r="I51" s="117" t="s">
        <v>35</v>
      </c>
      <c r="J51" s="34" t="str">
        <f>E21</f>
        <v>Šindlar s.r.o.,Na Brně 372/2a, 500 06 Hradec Král.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100</v>
      </c>
      <c r="D54" s="50"/>
      <c r="E54" s="50"/>
      <c r="F54" s="50"/>
      <c r="G54" s="50"/>
      <c r="H54" s="50"/>
      <c r="I54" s="140"/>
      <c r="J54" s="141" t="s">
        <v>101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102</v>
      </c>
      <c r="D56" s="41"/>
      <c r="E56" s="41"/>
      <c r="F56" s="41"/>
      <c r="G56" s="41"/>
      <c r="H56" s="41"/>
      <c r="I56" s="116"/>
      <c r="J56" s="126">
        <f>J84</f>
        <v>0</v>
      </c>
      <c r="K56" s="44"/>
      <c r="AU56" s="23" t="s">
        <v>103</v>
      </c>
    </row>
    <row r="57" spans="2:11" s="7" customFormat="1" ht="24.95" customHeight="1">
      <c r="B57" s="143"/>
      <c r="C57" s="144"/>
      <c r="D57" s="145" t="s">
        <v>104</v>
      </c>
      <c r="E57" s="146"/>
      <c r="F57" s="146"/>
      <c r="G57" s="146"/>
      <c r="H57" s="146"/>
      <c r="I57" s="147"/>
      <c r="J57" s="148">
        <f>J85</f>
        <v>0</v>
      </c>
      <c r="K57" s="149"/>
    </row>
    <row r="58" spans="2:11" s="8" customFormat="1" ht="19.9" customHeight="1">
      <c r="B58" s="150"/>
      <c r="C58" s="151"/>
      <c r="D58" s="152" t="s">
        <v>105</v>
      </c>
      <c r="E58" s="153"/>
      <c r="F58" s="153"/>
      <c r="G58" s="153"/>
      <c r="H58" s="153"/>
      <c r="I58" s="154"/>
      <c r="J58" s="155">
        <f>J86</f>
        <v>0</v>
      </c>
      <c r="K58" s="156"/>
    </row>
    <row r="59" spans="2:11" s="8" customFormat="1" ht="19.9" customHeight="1">
      <c r="B59" s="150"/>
      <c r="C59" s="151"/>
      <c r="D59" s="152" t="s">
        <v>106</v>
      </c>
      <c r="E59" s="153"/>
      <c r="F59" s="153"/>
      <c r="G59" s="153"/>
      <c r="H59" s="153"/>
      <c r="I59" s="154"/>
      <c r="J59" s="155">
        <f>J120</f>
        <v>0</v>
      </c>
      <c r="K59" s="156"/>
    </row>
    <row r="60" spans="2:11" s="8" customFormat="1" ht="19.9" customHeight="1">
      <c r="B60" s="150"/>
      <c r="C60" s="151"/>
      <c r="D60" s="152" t="s">
        <v>107</v>
      </c>
      <c r="E60" s="153"/>
      <c r="F60" s="153"/>
      <c r="G60" s="153"/>
      <c r="H60" s="153"/>
      <c r="I60" s="154"/>
      <c r="J60" s="155">
        <f>J126</f>
        <v>0</v>
      </c>
      <c r="K60" s="156"/>
    </row>
    <row r="61" spans="2:11" s="8" customFormat="1" ht="19.9" customHeight="1">
      <c r="B61" s="150"/>
      <c r="C61" s="151"/>
      <c r="D61" s="152" t="s">
        <v>108</v>
      </c>
      <c r="E61" s="153"/>
      <c r="F61" s="153"/>
      <c r="G61" s="153"/>
      <c r="H61" s="153"/>
      <c r="I61" s="154"/>
      <c r="J61" s="155">
        <f>J143</f>
        <v>0</v>
      </c>
      <c r="K61" s="156"/>
    </row>
    <row r="62" spans="2:11" s="8" customFormat="1" ht="19.9" customHeight="1">
      <c r="B62" s="150"/>
      <c r="C62" s="151"/>
      <c r="D62" s="152" t="s">
        <v>109</v>
      </c>
      <c r="E62" s="153"/>
      <c r="F62" s="153"/>
      <c r="G62" s="153"/>
      <c r="H62" s="153"/>
      <c r="I62" s="154"/>
      <c r="J62" s="155">
        <f>J150</f>
        <v>0</v>
      </c>
      <c r="K62" s="156"/>
    </row>
    <row r="63" spans="2:11" s="7" customFormat="1" ht="24.95" customHeight="1">
      <c r="B63" s="143"/>
      <c r="C63" s="144"/>
      <c r="D63" s="145" t="s">
        <v>110</v>
      </c>
      <c r="E63" s="146"/>
      <c r="F63" s="146"/>
      <c r="G63" s="146"/>
      <c r="H63" s="146"/>
      <c r="I63" s="147"/>
      <c r="J63" s="148">
        <f>J152</f>
        <v>0</v>
      </c>
      <c r="K63" s="149"/>
    </row>
    <row r="64" spans="2:11" s="8" customFormat="1" ht="19.9" customHeight="1">
      <c r="B64" s="150"/>
      <c r="C64" s="151"/>
      <c r="D64" s="152" t="s">
        <v>111</v>
      </c>
      <c r="E64" s="153"/>
      <c r="F64" s="153"/>
      <c r="G64" s="153"/>
      <c r="H64" s="153"/>
      <c r="I64" s="154"/>
      <c r="J64" s="155">
        <f>J153</f>
        <v>0</v>
      </c>
      <c r="K64" s="156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6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4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7"/>
      <c r="J70" s="59"/>
      <c r="K70" s="59"/>
      <c r="L70" s="60"/>
    </row>
    <row r="71" spans="2:12" s="1" customFormat="1" ht="36.95" customHeight="1">
      <c r="B71" s="40"/>
      <c r="C71" s="61" t="s">
        <v>112</v>
      </c>
      <c r="D71" s="62"/>
      <c r="E71" s="62"/>
      <c r="F71" s="62"/>
      <c r="G71" s="62"/>
      <c r="H71" s="62"/>
      <c r="I71" s="157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57"/>
      <c r="J73" s="62"/>
      <c r="K73" s="62"/>
      <c r="L73" s="60"/>
    </row>
    <row r="74" spans="2:12" s="1" customFormat="1" ht="22.5" customHeight="1">
      <c r="B74" s="40"/>
      <c r="C74" s="62"/>
      <c r="D74" s="62"/>
      <c r="E74" s="372" t="str">
        <f>E7</f>
        <v>Česká Třebová - Rekonstrukce MVN Panamák</v>
      </c>
      <c r="F74" s="373"/>
      <c r="G74" s="373"/>
      <c r="H74" s="373"/>
      <c r="I74" s="157"/>
      <c r="J74" s="62"/>
      <c r="K74" s="62"/>
      <c r="L74" s="60"/>
    </row>
    <row r="75" spans="2:12" s="1" customFormat="1" ht="14.45" customHeight="1">
      <c r="B75" s="40"/>
      <c r="C75" s="64" t="s">
        <v>97</v>
      </c>
      <c r="D75" s="62"/>
      <c r="E75" s="62"/>
      <c r="F75" s="62"/>
      <c r="G75" s="62"/>
      <c r="H75" s="62"/>
      <c r="I75" s="157"/>
      <c r="J75" s="62"/>
      <c r="K75" s="62"/>
      <c r="L75" s="60"/>
    </row>
    <row r="76" spans="2:12" s="1" customFormat="1" ht="23.25" customHeight="1">
      <c r="B76" s="40"/>
      <c r="C76" s="62"/>
      <c r="D76" s="62"/>
      <c r="E76" s="356" t="str">
        <f>E9</f>
        <v>1 - SO 01 Hlavní drén</v>
      </c>
      <c r="F76" s="374"/>
      <c r="G76" s="374"/>
      <c r="H76" s="374"/>
      <c r="I76" s="157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57"/>
      <c r="J77" s="62"/>
      <c r="K77" s="62"/>
      <c r="L77" s="60"/>
    </row>
    <row r="78" spans="2:12" s="1" customFormat="1" ht="18" customHeight="1">
      <c r="B78" s="40"/>
      <c r="C78" s="64" t="s">
        <v>24</v>
      </c>
      <c r="D78" s="62"/>
      <c r="E78" s="62"/>
      <c r="F78" s="160" t="str">
        <f>F12</f>
        <v>Česká Třebová</v>
      </c>
      <c r="G78" s="62"/>
      <c r="H78" s="62"/>
      <c r="I78" s="161" t="s">
        <v>26</v>
      </c>
      <c r="J78" s="72" t="str">
        <f>IF(J12="","",J12)</f>
        <v>25. 5. 2017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57"/>
      <c r="J79" s="62"/>
      <c r="K79" s="62"/>
      <c r="L79" s="60"/>
    </row>
    <row r="80" spans="2:12" s="1" customFormat="1" ht="15">
      <c r="B80" s="40"/>
      <c r="C80" s="64" t="s">
        <v>28</v>
      </c>
      <c r="D80" s="62"/>
      <c r="E80" s="62"/>
      <c r="F80" s="160" t="str">
        <f>E15</f>
        <v>Město Česká Třebová, Staré náměstí 78, 560 02</v>
      </c>
      <c r="G80" s="62"/>
      <c r="H80" s="62"/>
      <c r="I80" s="161" t="s">
        <v>35</v>
      </c>
      <c r="J80" s="160" t="str">
        <f>E21</f>
        <v>Šindlar s.r.o.,Na Brně 372/2a, 500 06 Hradec Král.</v>
      </c>
      <c r="K80" s="62"/>
      <c r="L80" s="60"/>
    </row>
    <row r="81" spans="2:12" s="1" customFormat="1" ht="14.45" customHeight="1">
      <c r="B81" s="40"/>
      <c r="C81" s="64" t="s">
        <v>33</v>
      </c>
      <c r="D81" s="62"/>
      <c r="E81" s="62"/>
      <c r="F81" s="160" t="str">
        <f>IF(E18="","",E18)</f>
        <v/>
      </c>
      <c r="G81" s="62"/>
      <c r="H81" s="62"/>
      <c r="I81" s="157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57"/>
      <c r="J82" s="62"/>
      <c r="K82" s="62"/>
      <c r="L82" s="60"/>
    </row>
    <row r="83" spans="2:20" s="9" customFormat="1" ht="29.25" customHeight="1">
      <c r="B83" s="162"/>
      <c r="C83" s="163" t="s">
        <v>113</v>
      </c>
      <c r="D83" s="164" t="s">
        <v>61</v>
      </c>
      <c r="E83" s="164" t="s">
        <v>57</v>
      </c>
      <c r="F83" s="164" t="s">
        <v>114</v>
      </c>
      <c r="G83" s="164" t="s">
        <v>115</v>
      </c>
      <c r="H83" s="164" t="s">
        <v>116</v>
      </c>
      <c r="I83" s="165" t="s">
        <v>117</v>
      </c>
      <c r="J83" s="164" t="s">
        <v>101</v>
      </c>
      <c r="K83" s="166" t="s">
        <v>118</v>
      </c>
      <c r="L83" s="167"/>
      <c r="M83" s="79" t="s">
        <v>119</v>
      </c>
      <c r="N83" s="80" t="s">
        <v>46</v>
      </c>
      <c r="O83" s="80" t="s">
        <v>120</v>
      </c>
      <c r="P83" s="80" t="s">
        <v>121</v>
      </c>
      <c r="Q83" s="80" t="s">
        <v>122</v>
      </c>
      <c r="R83" s="80" t="s">
        <v>123</v>
      </c>
      <c r="S83" s="80" t="s">
        <v>124</v>
      </c>
      <c r="T83" s="81" t="s">
        <v>125</v>
      </c>
    </row>
    <row r="84" spans="2:63" s="1" customFormat="1" ht="29.25" customHeight="1">
      <c r="B84" s="40"/>
      <c r="C84" s="85" t="s">
        <v>102</v>
      </c>
      <c r="D84" s="62"/>
      <c r="E84" s="62"/>
      <c r="F84" s="62"/>
      <c r="G84" s="62"/>
      <c r="H84" s="62"/>
      <c r="I84" s="157"/>
      <c r="J84" s="168">
        <f>BK84</f>
        <v>0</v>
      </c>
      <c r="K84" s="62"/>
      <c r="L84" s="60"/>
      <c r="M84" s="82"/>
      <c r="N84" s="83"/>
      <c r="O84" s="83"/>
      <c r="P84" s="169">
        <f>P85+P152</f>
        <v>0</v>
      </c>
      <c r="Q84" s="83"/>
      <c r="R84" s="169">
        <f>R85+R152</f>
        <v>3.661061553724999</v>
      </c>
      <c r="S84" s="83"/>
      <c r="T84" s="170">
        <f>T85+T152</f>
        <v>0</v>
      </c>
      <c r="AT84" s="23" t="s">
        <v>75</v>
      </c>
      <c r="AU84" s="23" t="s">
        <v>103</v>
      </c>
      <c r="BK84" s="171">
        <f>BK85+BK152</f>
        <v>0</v>
      </c>
    </row>
    <row r="85" spans="2:63" s="10" customFormat="1" ht="37.35" customHeight="1">
      <c r="B85" s="172"/>
      <c r="C85" s="173"/>
      <c r="D85" s="174" t="s">
        <v>75</v>
      </c>
      <c r="E85" s="175" t="s">
        <v>126</v>
      </c>
      <c r="F85" s="175" t="s">
        <v>127</v>
      </c>
      <c r="G85" s="173"/>
      <c r="H85" s="173"/>
      <c r="I85" s="176"/>
      <c r="J85" s="177">
        <f>BK85</f>
        <v>0</v>
      </c>
      <c r="K85" s="173"/>
      <c r="L85" s="178"/>
      <c r="M85" s="179"/>
      <c r="N85" s="180"/>
      <c r="O85" s="180"/>
      <c r="P85" s="181">
        <f>P86+P120+P126+P143+P150</f>
        <v>0</v>
      </c>
      <c r="Q85" s="180"/>
      <c r="R85" s="181">
        <f>R86+R120+R126+R143+R150</f>
        <v>3.659176373724999</v>
      </c>
      <c r="S85" s="180"/>
      <c r="T85" s="182">
        <f>T86+T120+T126+T143+T150</f>
        <v>0</v>
      </c>
      <c r="AR85" s="183" t="s">
        <v>81</v>
      </c>
      <c r="AT85" s="184" t="s">
        <v>75</v>
      </c>
      <c r="AU85" s="184" t="s">
        <v>76</v>
      </c>
      <c r="AY85" s="183" t="s">
        <v>128</v>
      </c>
      <c r="BK85" s="185">
        <f>BK86+BK120+BK126+BK143+BK150</f>
        <v>0</v>
      </c>
    </row>
    <row r="86" spans="2:63" s="10" customFormat="1" ht="19.9" customHeight="1">
      <c r="B86" s="172"/>
      <c r="C86" s="173"/>
      <c r="D86" s="186" t="s">
        <v>75</v>
      </c>
      <c r="E86" s="187" t="s">
        <v>81</v>
      </c>
      <c r="F86" s="187" t="s">
        <v>129</v>
      </c>
      <c r="G86" s="173"/>
      <c r="H86" s="173"/>
      <c r="I86" s="176"/>
      <c r="J86" s="188">
        <f>BK86</f>
        <v>0</v>
      </c>
      <c r="K86" s="173"/>
      <c r="L86" s="178"/>
      <c r="M86" s="179"/>
      <c r="N86" s="180"/>
      <c r="O86" s="180"/>
      <c r="P86" s="181">
        <f>SUM(P87:P119)</f>
        <v>0</v>
      </c>
      <c r="Q86" s="180"/>
      <c r="R86" s="181">
        <f>SUM(R87:R119)</f>
        <v>0.26586329999999997</v>
      </c>
      <c r="S86" s="180"/>
      <c r="T86" s="182">
        <f>SUM(T87:T119)</f>
        <v>0</v>
      </c>
      <c r="AR86" s="183" t="s">
        <v>81</v>
      </c>
      <c r="AT86" s="184" t="s">
        <v>75</v>
      </c>
      <c r="AU86" s="184" t="s">
        <v>81</v>
      </c>
      <c r="AY86" s="183" t="s">
        <v>128</v>
      </c>
      <c r="BK86" s="185">
        <f>SUM(BK87:BK119)</f>
        <v>0</v>
      </c>
    </row>
    <row r="87" spans="2:65" s="1" customFormat="1" ht="31.5" customHeight="1">
      <c r="B87" s="40"/>
      <c r="C87" s="189" t="s">
        <v>81</v>
      </c>
      <c r="D87" s="189" t="s">
        <v>130</v>
      </c>
      <c r="E87" s="190" t="s">
        <v>131</v>
      </c>
      <c r="F87" s="191" t="s">
        <v>132</v>
      </c>
      <c r="G87" s="192" t="s">
        <v>133</v>
      </c>
      <c r="H87" s="193">
        <v>17.434</v>
      </c>
      <c r="I87" s="194"/>
      <c r="J87" s="195">
        <f>ROUND(I87*H87,2)</f>
        <v>0</v>
      </c>
      <c r="K87" s="191" t="s">
        <v>134</v>
      </c>
      <c r="L87" s="60"/>
      <c r="M87" s="196" t="s">
        <v>30</v>
      </c>
      <c r="N87" s="197" t="s">
        <v>47</v>
      </c>
      <c r="O87" s="41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3" t="s">
        <v>135</v>
      </c>
      <c r="AT87" s="23" t="s">
        <v>130</v>
      </c>
      <c r="AU87" s="23" t="s">
        <v>85</v>
      </c>
      <c r="AY87" s="23" t="s">
        <v>128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3" t="s">
        <v>81</v>
      </c>
      <c r="BK87" s="200">
        <f>ROUND(I87*H87,2)</f>
        <v>0</v>
      </c>
      <c r="BL87" s="23" t="s">
        <v>135</v>
      </c>
      <c r="BM87" s="23" t="s">
        <v>136</v>
      </c>
    </row>
    <row r="88" spans="2:51" s="11" customFormat="1" ht="13.5">
      <c r="B88" s="201"/>
      <c r="C88" s="202"/>
      <c r="D88" s="203" t="s">
        <v>137</v>
      </c>
      <c r="E88" s="204" t="s">
        <v>30</v>
      </c>
      <c r="F88" s="205" t="s">
        <v>138</v>
      </c>
      <c r="G88" s="202"/>
      <c r="H88" s="206">
        <v>17.434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137</v>
      </c>
      <c r="AU88" s="212" t="s">
        <v>85</v>
      </c>
      <c r="AV88" s="11" t="s">
        <v>85</v>
      </c>
      <c r="AW88" s="11" t="s">
        <v>39</v>
      </c>
      <c r="AX88" s="11" t="s">
        <v>81</v>
      </c>
      <c r="AY88" s="212" t="s">
        <v>128</v>
      </c>
    </row>
    <row r="89" spans="2:65" s="1" customFormat="1" ht="31.5" customHeight="1">
      <c r="B89" s="40"/>
      <c r="C89" s="189" t="s">
        <v>85</v>
      </c>
      <c r="D89" s="189" t="s">
        <v>130</v>
      </c>
      <c r="E89" s="190" t="s">
        <v>139</v>
      </c>
      <c r="F89" s="191" t="s">
        <v>140</v>
      </c>
      <c r="G89" s="192" t="s">
        <v>133</v>
      </c>
      <c r="H89" s="193">
        <v>103.862</v>
      </c>
      <c r="I89" s="194"/>
      <c r="J89" s="195">
        <f>ROUND(I89*H89,2)</f>
        <v>0</v>
      </c>
      <c r="K89" s="191" t="s">
        <v>134</v>
      </c>
      <c r="L89" s="60"/>
      <c r="M89" s="196" t="s">
        <v>30</v>
      </c>
      <c r="N89" s="197" t="s">
        <v>47</v>
      </c>
      <c r="O89" s="41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3" t="s">
        <v>135</v>
      </c>
      <c r="AT89" s="23" t="s">
        <v>130</v>
      </c>
      <c r="AU89" s="23" t="s">
        <v>85</v>
      </c>
      <c r="AY89" s="23" t="s">
        <v>128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3" t="s">
        <v>81</v>
      </c>
      <c r="BK89" s="200">
        <f>ROUND(I89*H89,2)</f>
        <v>0</v>
      </c>
      <c r="BL89" s="23" t="s">
        <v>135</v>
      </c>
      <c r="BM89" s="23" t="s">
        <v>141</v>
      </c>
    </row>
    <row r="90" spans="2:51" s="11" customFormat="1" ht="13.5">
      <c r="B90" s="201"/>
      <c r="C90" s="202"/>
      <c r="D90" s="213" t="s">
        <v>137</v>
      </c>
      <c r="E90" s="214" t="s">
        <v>30</v>
      </c>
      <c r="F90" s="215" t="s">
        <v>142</v>
      </c>
      <c r="G90" s="202"/>
      <c r="H90" s="216">
        <v>199.933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137</v>
      </c>
      <c r="AU90" s="212" t="s">
        <v>85</v>
      </c>
      <c r="AV90" s="11" t="s">
        <v>85</v>
      </c>
      <c r="AW90" s="11" t="s">
        <v>39</v>
      </c>
      <c r="AX90" s="11" t="s">
        <v>76</v>
      </c>
      <c r="AY90" s="212" t="s">
        <v>128</v>
      </c>
    </row>
    <row r="91" spans="2:51" s="11" customFormat="1" ht="13.5">
      <c r="B91" s="201"/>
      <c r="C91" s="202"/>
      <c r="D91" s="213" t="s">
        <v>137</v>
      </c>
      <c r="E91" s="214" t="s">
        <v>30</v>
      </c>
      <c r="F91" s="215" t="s">
        <v>143</v>
      </c>
      <c r="G91" s="202"/>
      <c r="H91" s="216">
        <v>-96.071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137</v>
      </c>
      <c r="AU91" s="212" t="s">
        <v>85</v>
      </c>
      <c r="AV91" s="11" t="s">
        <v>85</v>
      </c>
      <c r="AW91" s="11" t="s">
        <v>39</v>
      </c>
      <c r="AX91" s="11" t="s">
        <v>76</v>
      </c>
      <c r="AY91" s="212" t="s">
        <v>128</v>
      </c>
    </row>
    <row r="92" spans="2:51" s="12" customFormat="1" ht="13.5">
      <c r="B92" s="217"/>
      <c r="C92" s="218"/>
      <c r="D92" s="203" t="s">
        <v>137</v>
      </c>
      <c r="E92" s="219" t="s">
        <v>30</v>
      </c>
      <c r="F92" s="220" t="s">
        <v>144</v>
      </c>
      <c r="G92" s="218"/>
      <c r="H92" s="221">
        <v>103.862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137</v>
      </c>
      <c r="AU92" s="227" t="s">
        <v>85</v>
      </c>
      <c r="AV92" s="12" t="s">
        <v>135</v>
      </c>
      <c r="AW92" s="12" t="s">
        <v>39</v>
      </c>
      <c r="AX92" s="12" t="s">
        <v>81</v>
      </c>
      <c r="AY92" s="227" t="s">
        <v>128</v>
      </c>
    </row>
    <row r="93" spans="2:65" s="1" customFormat="1" ht="31.5" customHeight="1">
      <c r="B93" s="40"/>
      <c r="C93" s="189" t="s">
        <v>88</v>
      </c>
      <c r="D93" s="189" t="s">
        <v>130</v>
      </c>
      <c r="E93" s="190" t="s">
        <v>145</v>
      </c>
      <c r="F93" s="191" t="s">
        <v>146</v>
      </c>
      <c r="G93" s="192" t="s">
        <v>133</v>
      </c>
      <c r="H93" s="193">
        <v>51.931</v>
      </c>
      <c r="I93" s="194"/>
      <c r="J93" s="195">
        <f>ROUND(I93*H93,2)</f>
        <v>0</v>
      </c>
      <c r="K93" s="191" t="s">
        <v>134</v>
      </c>
      <c r="L93" s="60"/>
      <c r="M93" s="196" t="s">
        <v>30</v>
      </c>
      <c r="N93" s="197" t="s">
        <v>47</v>
      </c>
      <c r="O93" s="41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3" t="s">
        <v>135</v>
      </c>
      <c r="AT93" s="23" t="s">
        <v>130</v>
      </c>
      <c r="AU93" s="23" t="s">
        <v>85</v>
      </c>
      <c r="AY93" s="23" t="s">
        <v>128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3" t="s">
        <v>81</v>
      </c>
      <c r="BK93" s="200">
        <f>ROUND(I93*H93,2)</f>
        <v>0</v>
      </c>
      <c r="BL93" s="23" t="s">
        <v>135</v>
      </c>
      <c r="BM93" s="23" t="s">
        <v>147</v>
      </c>
    </row>
    <row r="94" spans="2:51" s="11" customFormat="1" ht="13.5">
      <c r="B94" s="201"/>
      <c r="C94" s="202"/>
      <c r="D94" s="203" t="s">
        <v>137</v>
      </c>
      <c r="E94" s="204" t="s">
        <v>30</v>
      </c>
      <c r="F94" s="205" t="s">
        <v>148</v>
      </c>
      <c r="G94" s="202"/>
      <c r="H94" s="206">
        <v>51.931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137</v>
      </c>
      <c r="AU94" s="212" t="s">
        <v>85</v>
      </c>
      <c r="AV94" s="11" t="s">
        <v>85</v>
      </c>
      <c r="AW94" s="11" t="s">
        <v>39</v>
      </c>
      <c r="AX94" s="11" t="s">
        <v>81</v>
      </c>
      <c r="AY94" s="212" t="s">
        <v>128</v>
      </c>
    </row>
    <row r="95" spans="2:65" s="1" customFormat="1" ht="31.5" customHeight="1">
      <c r="B95" s="40"/>
      <c r="C95" s="189" t="s">
        <v>135</v>
      </c>
      <c r="D95" s="189" t="s">
        <v>130</v>
      </c>
      <c r="E95" s="190" t="s">
        <v>149</v>
      </c>
      <c r="F95" s="191" t="s">
        <v>150</v>
      </c>
      <c r="G95" s="192" t="s">
        <v>133</v>
      </c>
      <c r="H95" s="193">
        <v>103.863</v>
      </c>
      <c r="I95" s="194"/>
      <c r="J95" s="195">
        <f>ROUND(I95*H95,2)</f>
        <v>0</v>
      </c>
      <c r="K95" s="191" t="s">
        <v>134</v>
      </c>
      <c r="L95" s="60"/>
      <c r="M95" s="196" t="s">
        <v>30</v>
      </c>
      <c r="N95" s="197" t="s">
        <v>47</v>
      </c>
      <c r="O95" s="41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3" t="s">
        <v>135</v>
      </c>
      <c r="AT95" s="23" t="s">
        <v>130</v>
      </c>
      <c r="AU95" s="23" t="s">
        <v>85</v>
      </c>
      <c r="AY95" s="23" t="s">
        <v>128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3" t="s">
        <v>81</v>
      </c>
      <c r="BK95" s="200">
        <f>ROUND(I95*H95,2)</f>
        <v>0</v>
      </c>
      <c r="BL95" s="23" t="s">
        <v>135</v>
      </c>
      <c r="BM95" s="23" t="s">
        <v>151</v>
      </c>
    </row>
    <row r="96" spans="2:51" s="11" customFormat="1" ht="13.5">
      <c r="B96" s="201"/>
      <c r="C96" s="202"/>
      <c r="D96" s="203" t="s">
        <v>137</v>
      </c>
      <c r="E96" s="204" t="s">
        <v>30</v>
      </c>
      <c r="F96" s="205" t="s">
        <v>152</v>
      </c>
      <c r="G96" s="202"/>
      <c r="H96" s="206">
        <v>103.863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137</v>
      </c>
      <c r="AU96" s="212" t="s">
        <v>85</v>
      </c>
      <c r="AV96" s="11" t="s">
        <v>85</v>
      </c>
      <c r="AW96" s="11" t="s">
        <v>39</v>
      </c>
      <c r="AX96" s="11" t="s">
        <v>81</v>
      </c>
      <c r="AY96" s="212" t="s">
        <v>128</v>
      </c>
    </row>
    <row r="97" spans="2:65" s="1" customFormat="1" ht="31.5" customHeight="1">
      <c r="B97" s="40"/>
      <c r="C97" s="189" t="s">
        <v>153</v>
      </c>
      <c r="D97" s="189" t="s">
        <v>130</v>
      </c>
      <c r="E97" s="190" t="s">
        <v>154</v>
      </c>
      <c r="F97" s="191" t="s">
        <v>155</v>
      </c>
      <c r="G97" s="192" t="s">
        <v>133</v>
      </c>
      <c r="H97" s="193">
        <v>51.931</v>
      </c>
      <c r="I97" s="194"/>
      <c r="J97" s="195">
        <f>ROUND(I97*H97,2)</f>
        <v>0</v>
      </c>
      <c r="K97" s="191" t="s">
        <v>134</v>
      </c>
      <c r="L97" s="60"/>
      <c r="M97" s="196" t="s">
        <v>30</v>
      </c>
      <c r="N97" s="197" t="s">
        <v>47</v>
      </c>
      <c r="O97" s="41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3" t="s">
        <v>135</v>
      </c>
      <c r="AT97" s="23" t="s">
        <v>130</v>
      </c>
      <c r="AU97" s="23" t="s">
        <v>85</v>
      </c>
      <c r="AY97" s="23" t="s">
        <v>128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3" t="s">
        <v>81</v>
      </c>
      <c r="BK97" s="200">
        <f>ROUND(I97*H97,2)</f>
        <v>0</v>
      </c>
      <c r="BL97" s="23" t="s">
        <v>135</v>
      </c>
      <c r="BM97" s="23" t="s">
        <v>156</v>
      </c>
    </row>
    <row r="98" spans="2:51" s="11" customFormat="1" ht="13.5">
      <c r="B98" s="201"/>
      <c r="C98" s="202"/>
      <c r="D98" s="203" t="s">
        <v>137</v>
      </c>
      <c r="E98" s="204" t="s">
        <v>30</v>
      </c>
      <c r="F98" s="205" t="s">
        <v>157</v>
      </c>
      <c r="G98" s="202"/>
      <c r="H98" s="206">
        <v>51.931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137</v>
      </c>
      <c r="AU98" s="212" t="s">
        <v>85</v>
      </c>
      <c r="AV98" s="11" t="s">
        <v>85</v>
      </c>
      <c r="AW98" s="11" t="s">
        <v>39</v>
      </c>
      <c r="AX98" s="11" t="s">
        <v>81</v>
      </c>
      <c r="AY98" s="212" t="s">
        <v>128</v>
      </c>
    </row>
    <row r="99" spans="2:65" s="1" customFormat="1" ht="31.5" customHeight="1">
      <c r="B99" s="40"/>
      <c r="C99" s="189" t="s">
        <v>158</v>
      </c>
      <c r="D99" s="189" t="s">
        <v>130</v>
      </c>
      <c r="E99" s="190" t="s">
        <v>159</v>
      </c>
      <c r="F99" s="191" t="s">
        <v>160</v>
      </c>
      <c r="G99" s="192" t="s">
        <v>161</v>
      </c>
      <c r="H99" s="193">
        <v>248.078</v>
      </c>
      <c r="I99" s="194"/>
      <c r="J99" s="195">
        <f>ROUND(I99*H99,2)</f>
        <v>0</v>
      </c>
      <c r="K99" s="191" t="s">
        <v>134</v>
      </c>
      <c r="L99" s="60"/>
      <c r="M99" s="196" t="s">
        <v>30</v>
      </c>
      <c r="N99" s="197" t="s">
        <v>47</v>
      </c>
      <c r="O99" s="41"/>
      <c r="P99" s="198">
        <f>O99*H99</f>
        <v>0</v>
      </c>
      <c r="Q99" s="198">
        <v>0.00085</v>
      </c>
      <c r="R99" s="198">
        <f>Q99*H99</f>
        <v>0.21086629999999998</v>
      </c>
      <c r="S99" s="198">
        <v>0</v>
      </c>
      <c r="T99" s="199">
        <f>S99*H99</f>
        <v>0</v>
      </c>
      <c r="AR99" s="23" t="s">
        <v>135</v>
      </c>
      <c r="AT99" s="23" t="s">
        <v>130</v>
      </c>
      <c r="AU99" s="23" t="s">
        <v>85</v>
      </c>
      <c r="AY99" s="23" t="s">
        <v>128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3" t="s">
        <v>81</v>
      </c>
      <c r="BK99" s="200">
        <f>ROUND(I99*H99,2)</f>
        <v>0</v>
      </c>
      <c r="BL99" s="23" t="s">
        <v>135</v>
      </c>
      <c r="BM99" s="23" t="s">
        <v>162</v>
      </c>
    </row>
    <row r="100" spans="2:51" s="11" customFormat="1" ht="13.5">
      <c r="B100" s="201"/>
      <c r="C100" s="202"/>
      <c r="D100" s="203" t="s">
        <v>137</v>
      </c>
      <c r="E100" s="204" t="s">
        <v>30</v>
      </c>
      <c r="F100" s="205" t="s">
        <v>163</v>
      </c>
      <c r="G100" s="202"/>
      <c r="H100" s="206">
        <v>248.078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137</v>
      </c>
      <c r="AU100" s="212" t="s">
        <v>85</v>
      </c>
      <c r="AV100" s="11" t="s">
        <v>85</v>
      </c>
      <c r="AW100" s="11" t="s">
        <v>39</v>
      </c>
      <c r="AX100" s="11" t="s">
        <v>81</v>
      </c>
      <c r="AY100" s="212" t="s">
        <v>128</v>
      </c>
    </row>
    <row r="101" spans="2:65" s="1" customFormat="1" ht="31.5" customHeight="1">
      <c r="B101" s="40"/>
      <c r="C101" s="189" t="s">
        <v>164</v>
      </c>
      <c r="D101" s="189" t="s">
        <v>130</v>
      </c>
      <c r="E101" s="190" t="s">
        <v>165</v>
      </c>
      <c r="F101" s="191" t="s">
        <v>166</v>
      </c>
      <c r="G101" s="192" t="s">
        <v>161</v>
      </c>
      <c r="H101" s="193">
        <v>248.078</v>
      </c>
      <c r="I101" s="194"/>
      <c r="J101" s="195">
        <f>ROUND(I101*H101,2)</f>
        <v>0</v>
      </c>
      <c r="K101" s="191" t="s">
        <v>134</v>
      </c>
      <c r="L101" s="60"/>
      <c r="M101" s="196" t="s">
        <v>30</v>
      </c>
      <c r="N101" s="197" t="s">
        <v>47</v>
      </c>
      <c r="O101" s="41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3" t="s">
        <v>135</v>
      </c>
      <c r="AT101" s="23" t="s">
        <v>130</v>
      </c>
      <c r="AU101" s="23" t="s">
        <v>85</v>
      </c>
      <c r="AY101" s="23" t="s">
        <v>128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3" t="s">
        <v>81</v>
      </c>
      <c r="BK101" s="200">
        <f>ROUND(I101*H101,2)</f>
        <v>0</v>
      </c>
      <c r="BL101" s="23" t="s">
        <v>135</v>
      </c>
      <c r="BM101" s="23" t="s">
        <v>167</v>
      </c>
    </row>
    <row r="102" spans="2:51" s="11" customFormat="1" ht="13.5">
      <c r="B102" s="201"/>
      <c r="C102" s="202"/>
      <c r="D102" s="203" t="s">
        <v>137</v>
      </c>
      <c r="E102" s="204" t="s">
        <v>30</v>
      </c>
      <c r="F102" s="205" t="s">
        <v>168</v>
      </c>
      <c r="G102" s="202"/>
      <c r="H102" s="206">
        <v>248.078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137</v>
      </c>
      <c r="AU102" s="212" t="s">
        <v>85</v>
      </c>
      <c r="AV102" s="11" t="s">
        <v>85</v>
      </c>
      <c r="AW102" s="11" t="s">
        <v>39</v>
      </c>
      <c r="AX102" s="11" t="s">
        <v>81</v>
      </c>
      <c r="AY102" s="212" t="s">
        <v>128</v>
      </c>
    </row>
    <row r="103" spans="2:65" s="1" customFormat="1" ht="44.25" customHeight="1">
      <c r="B103" s="40"/>
      <c r="C103" s="189" t="s">
        <v>169</v>
      </c>
      <c r="D103" s="189" t="s">
        <v>130</v>
      </c>
      <c r="E103" s="190" t="s">
        <v>170</v>
      </c>
      <c r="F103" s="191" t="s">
        <v>171</v>
      </c>
      <c r="G103" s="192" t="s">
        <v>133</v>
      </c>
      <c r="H103" s="193">
        <v>148.603</v>
      </c>
      <c r="I103" s="194"/>
      <c r="J103" s="195">
        <f>ROUND(I103*H103,2)</f>
        <v>0</v>
      </c>
      <c r="K103" s="191" t="s">
        <v>134</v>
      </c>
      <c r="L103" s="60"/>
      <c r="M103" s="196" t="s">
        <v>30</v>
      </c>
      <c r="N103" s="197" t="s">
        <v>47</v>
      </c>
      <c r="O103" s="41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3" t="s">
        <v>135</v>
      </c>
      <c r="AT103" s="23" t="s">
        <v>130</v>
      </c>
      <c r="AU103" s="23" t="s">
        <v>85</v>
      </c>
      <c r="AY103" s="23" t="s">
        <v>128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3" t="s">
        <v>81</v>
      </c>
      <c r="BK103" s="200">
        <f>ROUND(I103*H103,2)</f>
        <v>0</v>
      </c>
      <c r="BL103" s="23" t="s">
        <v>135</v>
      </c>
      <c r="BM103" s="23" t="s">
        <v>172</v>
      </c>
    </row>
    <row r="104" spans="2:51" s="11" customFormat="1" ht="13.5">
      <c r="B104" s="201"/>
      <c r="C104" s="202"/>
      <c r="D104" s="203" t="s">
        <v>137</v>
      </c>
      <c r="E104" s="204" t="s">
        <v>30</v>
      </c>
      <c r="F104" s="205" t="s">
        <v>173</v>
      </c>
      <c r="G104" s="202"/>
      <c r="H104" s="206">
        <v>148.603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137</v>
      </c>
      <c r="AU104" s="212" t="s">
        <v>85</v>
      </c>
      <c r="AV104" s="11" t="s">
        <v>85</v>
      </c>
      <c r="AW104" s="11" t="s">
        <v>39</v>
      </c>
      <c r="AX104" s="11" t="s">
        <v>81</v>
      </c>
      <c r="AY104" s="212" t="s">
        <v>128</v>
      </c>
    </row>
    <row r="105" spans="2:65" s="1" customFormat="1" ht="22.5" customHeight="1">
      <c r="B105" s="40"/>
      <c r="C105" s="189" t="s">
        <v>174</v>
      </c>
      <c r="D105" s="189" t="s">
        <v>130</v>
      </c>
      <c r="E105" s="190" t="s">
        <v>175</v>
      </c>
      <c r="F105" s="191" t="s">
        <v>176</v>
      </c>
      <c r="G105" s="192" t="s">
        <v>177</v>
      </c>
      <c r="H105" s="193">
        <v>282.346</v>
      </c>
      <c r="I105" s="194"/>
      <c r="J105" s="195">
        <f>ROUND(I105*H105,2)</f>
        <v>0</v>
      </c>
      <c r="K105" s="191" t="s">
        <v>134</v>
      </c>
      <c r="L105" s="60"/>
      <c r="M105" s="196" t="s">
        <v>30</v>
      </c>
      <c r="N105" s="197" t="s">
        <v>47</v>
      </c>
      <c r="O105" s="41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3" t="s">
        <v>135</v>
      </c>
      <c r="AT105" s="23" t="s">
        <v>130</v>
      </c>
      <c r="AU105" s="23" t="s">
        <v>85</v>
      </c>
      <c r="AY105" s="23" t="s">
        <v>128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3" t="s">
        <v>81</v>
      </c>
      <c r="BK105" s="200">
        <f>ROUND(I105*H105,2)</f>
        <v>0</v>
      </c>
      <c r="BL105" s="23" t="s">
        <v>135</v>
      </c>
      <c r="BM105" s="23" t="s">
        <v>178</v>
      </c>
    </row>
    <row r="106" spans="2:51" s="11" customFormat="1" ht="13.5">
      <c r="B106" s="201"/>
      <c r="C106" s="202"/>
      <c r="D106" s="203" t="s">
        <v>137</v>
      </c>
      <c r="E106" s="204" t="s">
        <v>30</v>
      </c>
      <c r="F106" s="205" t="s">
        <v>179</v>
      </c>
      <c r="G106" s="202"/>
      <c r="H106" s="206">
        <v>282.346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137</v>
      </c>
      <c r="AU106" s="212" t="s">
        <v>85</v>
      </c>
      <c r="AV106" s="11" t="s">
        <v>85</v>
      </c>
      <c r="AW106" s="11" t="s">
        <v>39</v>
      </c>
      <c r="AX106" s="11" t="s">
        <v>81</v>
      </c>
      <c r="AY106" s="212" t="s">
        <v>128</v>
      </c>
    </row>
    <row r="107" spans="2:65" s="1" customFormat="1" ht="31.5" customHeight="1">
      <c r="B107" s="40"/>
      <c r="C107" s="189" t="s">
        <v>180</v>
      </c>
      <c r="D107" s="189" t="s">
        <v>130</v>
      </c>
      <c r="E107" s="190" t="s">
        <v>181</v>
      </c>
      <c r="F107" s="191" t="s">
        <v>182</v>
      </c>
      <c r="G107" s="192" t="s">
        <v>133</v>
      </c>
      <c r="H107" s="193">
        <v>59.123</v>
      </c>
      <c r="I107" s="194"/>
      <c r="J107" s="195">
        <f>ROUND(I107*H107,2)</f>
        <v>0</v>
      </c>
      <c r="K107" s="191" t="s">
        <v>134</v>
      </c>
      <c r="L107" s="60"/>
      <c r="M107" s="196" t="s">
        <v>30</v>
      </c>
      <c r="N107" s="197" t="s">
        <v>47</v>
      </c>
      <c r="O107" s="41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3" t="s">
        <v>135</v>
      </c>
      <c r="AT107" s="23" t="s">
        <v>130</v>
      </c>
      <c r="AU107" s="23" t="s">
        <v>85</v>
      </c>
      <c r="AY107" s="23" t="s">
        <v>128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3" t="s">
        <v>81</v>
      </c>
      <c r="BK107" s="200">
        <f>ROUND(I107*H107,2)</f>
        <v>0</v>
      </c>
      <c r="BL107" s="23" t="s">
        <v>135</v>
      </c>
      <c r="BM107" s="23" t="s">
        <v>183</v>
      </c>
    </row>
    <row r="108" spans="2:51" s="11" customFormat="1" ht="13.5">
      <c r="B108" s="201"/>
      <c r="C108" s="202"/>
      <c r="D108" s="203" t="s">
        <v>137</v>
      </c>
      <c r="E108" s="204" t="s">
        <v>30</v>
      </c>
      <c r="F108" s="205" t="s">
        <v>184</v>
      </c>
      <c r="G108" s="202"/>
      <c r="H108" s="206">
        <v>59.123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137</v>
      </c>
      <c r="AU108" s="212" t="s">
        <v>85</v>
      </c>
      <c r="AV108" s="11" t="s">
        <v>85</v>
      </c>
      <c r="AW108" s="11" t="s">
        <v>39</v>
      </c>
      <c r="AX108" s="11" t="s">
        <v>81</v>
      </c>
      <c r="AY108" s="212" t="s">
        <v>128</v>
      </c>
    </row>
    <row r="109" spans="2:65" s="1" customFormat="1" ht="44.25" customHeight="1">
      <c r="B109" s="40"/>
      <c r="C109" s="189" t="s">
        <v>185</v>
      </c>
      <c r="D109" s="189" t="s">
        <v>130</v>
      </c>
      <c r="E109" s="190" t="s">
        <v>186</v>
      </c>
      <c r="F109" s="191" t="s">
        <v>187</v>
      </c>
      <c r="G109" s="192" t="s">
        <v>161</v>
      </c>
      <c r="H109" s="193">
        <v>151.89</v>
      </c>
      <c r="I109" s="194"/>
      <c r="J109" s="195">
        <f>ROUND(I109*H109,2)</f>
        <v>0</v>
      </c>
      <c r="K109" s="191" t="s">
        <v>134</v>
      </c>
      <c r="L109" s="60"/>
      <c r="M109" s="196" t="s">
        <v>30</v>
      </c>
      <c r="N109" s="197" t="s">
        <v>47</v>
      </c>
      <c r="O109" s="41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3" t="s">
        <v>135</v>
      </c>
      <c r="AT109" s="23" t="s">
        <v>130</v>
      </c>
      <c r="AU109" s="23" t="s">
        <v>85</v>
      </c>
      <c r="AY109" s="23" t="s">
        <v>128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3" t="s">
        <v>81</v>
      </c>
      <c r="BK109" s="200">
        <f>ROUND(I109*H109,2)</f>
        <v>0</v>
      </c>
      <c r="BL109" s="23" t="s">
        <v>135</v>
      </c>
      <c r="BM109" s="23" t="s">
        <v>188</v>
      </c>
    </row>
    <row r="110" spans="2:51" s="11" customFormat="1" ht="13.5">
      <c r="B110" s="201"/>
      <c r="C110" s="202"/>
      <c r="D110" s="213" t="s">
        <v>137</v>
      </c>
      <c r="E110" s="214" t="s">
        <v>30</v>
      </c>
      <c r="F110" s="215" t="s">
        <v>189</v>
      </c>
      <c r="G110" s="202"/>
      <c r="H110" s="216">
        <v>1798.49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137</v>
      </c>
      <c r="AU110" s="212" t="s">
        <v>85</v>
      </c>
      <c r="AV110" s="11" t="s">
        <v>85</v>
      </c>
      <c r="AW110" s="11" t="s">
        <v>39</v>
      </c>
      <c r="AX110" s="11" t="s">
        <v>76</v>
      </c>
      <c r="AY110" s="212" t="s">
        <v>128</v>
      </c>
    </row>
    <row r="111" spans="2:51" s="11" customFormat="1" ht="13.5">
      <c r="B111" s="201"/>
      <c r="C111" s="202"/>
      <c r="D111" s="203" t="s">
        <v>137</v>
      </c>
      <c r="E111" s="204" t="s">
        <v>30</v>
      </c>
      <c r="F111" s="205" t="s">
        <v>190</v>
      </c>
      <c r="G111" s="202"/>
      <c r="H111" s="206">
        <v>151.89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137</v>
      </c>
      <c r="AU111" s="212" t="s">
        <v>85</v>
      </c>
      <c r="AV111" s="11" t="s">
        <v>85</v>
      </c>
      <c r="AW111" s="11" t="s">
        <v>39</v>
      </c>
      <c r="AX111" s="11" t="s">
        <v>81</v>
      </c>
      <c r="AY111" s="212" t="s">
        <v>128</v>
      </c>
    </row>
    <row r="112" spans="2:65" s="1" customFormat="1" ht="31.5" customHeight="1">
      <c r="B112" s="40"/>
      <c r="C112" s="189" t="s">
        <v>191</v>
      </c>
      <c r="D112" s="189" t="s">
        <v>130</v>
      </c>
      <c r="E112" s="190" t="s">
        <v>192</v>
      </c>
      <c r="F112" s="191" t="s">
        <v>193</v>
      </c>
      <c r="G112" s="192" t="s">
        <v>161</v>
      </c>
      <c r="H112" s="193">
        <v>87.17</v>
      </c>
      <c r="I112" s="194"/>
      <c r="J112" s="195">
        <f>ROUND(I112*H112,2)</f>
        <v>0</v>
      </c>
      <c r="K112" s="191" t="s">
        <v>134</v>
      </c>
      <c r="L112" s="60"/>
      <c r="M112" s="196" t="s">
        <v>30</v>
      </c>
      <c r="N112" s="197" t="s">
        <v>47</v>
      </c>
      <c r="O112" s="41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3" t="s">
        <v>135</v>
      </c>
      <c r="AT112" s="23" t="s">
        <v>130</v>
      </c>
      <c r="AU112" s="23" t="s">
        <v>85</v>
      </c>
      <c r="AY112" s="23" t="s">
        <v>128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3" t="s">
        <v>81</v>
      </c>
      <c r="BK112" s="200">
        <f>ROUND(I112*H112,2)</f>
        <v>0</v>
      </c>
      <c r="BL112" s="23" t="s">
        <v>135</v>
      </c>
      <c r="BM112" s="23" t="s">
        <v>194</v>
      </c>
    </row>
    <row r="113" spans="2:51" s="11" customFormat="1" ht="13.5">
      <c r="B113" s="201"/>
      <c r="C113" s="202"/>
      <c r="D113" s="203" t="s">
        <v>137</v>
      </c>
      <c r="E113" s="204" t="s">
        <v>30</v>
      </c>
      <c r="F113" s="205" t="s">
        <v>195</v>
      </c>
      <c r="G113" s="202"/>
      <c r="H113" s="206">
        <v>87.17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137</v>
      </c>
      <c r="AU113" s="212" t="s">
        <v>85</v>
      </c>
      <c r="AV113" s="11" t="s">
        <v>85</v>
      </c>
      <c r="AW113" s="11" t="s">
        <v>39</v>
      </c>
      <c r="AX113" s="11" t="s">
        <v>81</v>
      </c>
      <c r="AY113" s="212" t="s">
        <v>128</v>
      </c>
    </row>
    <row r="114" spans="2:65" s="1" customFormat="1" ht="31.5" customHeight="1">
      <c r="B114" s="40"/>
      <c r="C114" s="189" t="s">
        <v>196</v>
      </c>
      <c r="D114" s="189" t="s">
        <v>130</v>
      </c>
      <c r="E114" s="190" t="s">
        <v>197</v>
      </c>
      <c r="F114" s="191" t="s">
        <v>198</v>
      </c>
      <c r="G114" s="192" t="s">
        <v>161</v>
      </c>
      <c r="H114" s="193">
        <v>3666.49</v>
      </c>
      <c r="I114" s="194"/>
      <c r="J114" s="195">
        <f>ROUND(I114*H114,2)</f>
        <v>0</v>
      </c>
      <c r="K114" s="191" t="s">
        <v>134</v>
      </c>
      <c r="L114" s="60"/>
      <c r="M114" s="196" t="s">
        <v>30</v>
      </c>
      <c r="N114" s="197" t="s">
        <v>47</v>
      </c>
      <c r="O114" s="41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3" t="s">
        <v>135</v>
      </c>
      <c r="AT114" s="23" t="s">
        <v>130</v>
      </c>
      <c r="AU114" s="23" t="s">
        <v>85</v>
      </c>
      <c r="AY114" s="23" t="s">
        <v>128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3" t="s">
        <v>81</v>
      </c>
      <c r="BK114" s="200">
        <f>ROUND(I114*H114,2)</f>
        <v>0</v>
      </c>
      <c r="BL114" s="23" t="s">
        <v>135</v>
      </c>
      <c r="BM114" s="23" t="s">
        <v>199</v>
      </c>
    </row>
    <row r="115" spans="2:51" s="11" customFormat="1" ht="13.5">
      <c r="B115" s="201"/>
      <c r="C115" s="202"/>
      <c r="D115" s="213" t="s">
        <v>137</v>
      </c>
      <c r="E115" s="214" t="s">
        <v>30</v>
      </c>
      <c r="F115" s="215" t="s">
        <v>189</v>
      </c>
      <c r="G115" s="202"/>
      <c r="H115" s="216">
        <v>1798.49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137</v>
      </c>
      <c r="AU115" s="212" t="s">
        <v>85</v>
      </c>
      <c r="AV115" s="11" t="s">
        <v>85</v>
      </c>
      <c r="AW115" s="11" t="s">
        <v>39</v>
      </c>
      <c r="AX115" s="11" t="s">
        <v>76</v>
      </c>
      <c r="AY115" s="212" t="s">
        <v>128</v>
      </c>
    </row>
    <row r="116" spans="2:51" s="11" customFormat="1" ht="13.5">
      <c r="B116" s="201"/>
      <c r="C116" s="202"/>
      <c r="D116" s="213" t="s">
        <v>137</v>
      </c>
      <c r="E116" s="214" t="s">
        <v>30</v>
      </c>
      <c r="F116" s="215" t="s">
        <v>200</v>
      </c>
      <c r="G116" s="202"/>
      <c r="H116" s="216">
        <v>1868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137</v>
      </c>
      <c r="AU116" s="212" t="s">
        <v>85</v>
      </c>
      <c r="AV116" s="11" t="s">
        <v>85</v>
      </c>
      <c r="AW116" s="11" t="s">
        <v>39</v>
      </c>
      <c r="AX116" s="11" t="s">
        <v>76</v>
      </c>
      <c r="AY116" s="212" t="s">
        <v>128</v>
      </c>
    </row>
    <row r="117" spans="2:51" s="12" customFormat="1" ht="13.5">
      <c r="B117" s="217"/>
      <c r="C117" s="218"/>
      <c r="D117" s="203" t="s">
        <v>137</v>
      </c>
      <c r="E117" s="219" t="s">
        <v>30</v>
      </c>
      <c r="F117" s="220" t="s">
        <v>144</v>
      </c>
      <c r="G117" s="218"/>
      <c r="H117" s="221">
        <v>3666.49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137</v>
      </c>
      <c r="AU117" s="227" t="s">
        <v>85</v>
      </c>
      <c r="AV117" s="12" t="s">
        <v>135</v>
      </c>
      <c r="AW117" s="12" t="s">
        <v>39</v>
      </c>
      <c r="AX117" s="12" t="s">
        <v>81</v>
      </c>
      <c r="AY117" s="227" t="s">
        <v>128</v>
      </c>
    </row>
    <row r="118" spans="2:65" s="1" customFormat="1" ht="22.5" customHeight="1">
      <c r="B118" s="40"/>
      <c r="C118" s="228" t="s">
        <v>201</v>
      </c>
      <c r="D118" s="228" t="s">
        <v>202</v>
      </c>
      <c r="E118" s="229" t="s">
        <v>203</v>
      </c>
      <c r="F118" s="230" t="s">
        <v>204</v>
      </c>
      <c r="G118" s="231" t="s">
        <v>205</v>
      </c>
      <c r="H118" s="232">
        <v>54.997</v>
      </c>
      <c r="I118" s="233"/>
      <c r="J118" s="234">
        <f>ROUND(I118*H118,2)</f>
        <v>0</v>
      </c>
      <c r="K118" s="230" t="s">
        <v>134</v>
      </c>
      <c r="L118" s="235"/>
      <c r="M118" s="236" t="s">
        <v>30</v>
      </c>
      <c r="N118" s="237" t="s">
        <v>47</v>
      </c>
      <c r="O118" s="41"/>
      <c r="P118" s="198">
        <f>O118*H118</f>
        <v>0</v>
      </c>
      <c r="Q118" s="198">
        <v>0.001</v>
      </c>
      <c r="R118" s="198">
        <f>Q118*H118</f>
        <v>0.054997000000000004</v>
      </c>
      <c r="S118" s="198">
        <v>0</v>
      </c>
      <c r="T118" s="199">
        <f>S118*H118</f>
        <v>0</v>
      </c>
      <c r="AR118" s="23" t="s">
        <v>169</v>
      </c>
      <c r="AT118" s="23" t="s">
        <v>202</v>
      </c>
      <c r="AU118" s="23" t="s">
        <v>85</v>
      </c>
      <c r="AY118" s="23" t="s">
        <v>128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3" t="s">
        <v>81</v>
      </c>
      <c r="BK118" s="200">
        <f>ROUND(I118*H118,2)</f>
        <v>0</v>
      </c>
      <c r="BL118" s="23" t="s">
        <v>135</v>
      </c>
      <c r="BM118" s="23" t="s">
        <v>206</v>
      </c>
    </row>
    <row r="119" spans="2:51" s="11" customFormat="1" ht="13.5">
      <c r="B119" s="201"/>
      <c r="C119" s="202"/>
      <c r="D119" s="213" t="s">
        <v>137</v>
      </c>
      <c r="E119" s="202"/>
      <c r="F119" s="215" t="s">
        <v>207</v>
      </c>
      <c r="G119" s="202"/>
      <c r="H119" s="216">
        <v>54.997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137</v>
      </c>
      <c r="AU119" s="212" t="s">
        <v>85</v>
      </c>
      <c r="AV119" s="11" t="s">
        <v>85</v>
      </c>
      <c r="AW119" s="11" t="s">
        <v>6</v>
      </c>
      <c r="AX119" s="11" t="s">
        <v>81</v>
      </c>
      <c r="AY119" s="212" t="s">
        <v>128</v>
      </c>
    </row>
    <row r="120" spans="2:63" s="10" customFormat="1" ht="29.85" customHeight="1">
      <c r="B120" s="172"/>
      <c r="C120" s="173"/>
      <c r="D120" s="186" t="s">
        <v>75</v>
      </c>
      <c r="E120" s="187" t="s">
        <v>85</v>
      </c>
      <c r="F120" s="187" t="s">
        <v>208</v>
      </c>
      <c r="G120" s="173"/>
      <c r="H120" s="173"/>
      <c r="I120" s="176"/>
      <c r="J120" s="188">
        <f>BK120</f>
        <v>0</v>
      </c>
      <c r="K120" s="173"/>
      <c r="L120" s="178"/>
      <c r="M120" s="179"/>
      <c r="N120" s="180"/>
      <c r="O120" s="180"/>
      <c r="P120" s="181">
        <f>SUM(P121:P125)</f>
        <v>0</v>
      </c>
      <c r="Q120" s="180"/>
      <c r="R120" s="181">
        <f>SUM(R121:R125)</f>
        <v>0</v>
      </c>
      <c r="S120" s="180"/>
      <c r="T120" s="182">
        <f>SUM(T121:T125)</f>
        <v>0</v>
      </c>
      <c r="AR120" s="183" t="s">
        <v>81</v>
      </c>
      <c r="AT120" s="184" t="s">
        <v>75</v>
      </c>
      <c r="AU120" s="184" t="s">
        <v>81</v>
      </c>
      <c r="AY120" s="183" t="s">
        <v>128</v>
      </c>
      <c r="BK120" s="185">
        <f>SUM(BK121:BK125)</f>
        <v>0</v>
      </c>
    </row>
    <row r="121" spans="2:65" s="1" customFormat="1" ht="31.5" customHeight="1">
      <c r="B121" s="40"/>
      <c r="C121" s="189" t="s">
        <v>10</v>
      </c>
      <c r="D121" s="189" t="s">
        <v>130</v>
      </c>
      <c r="E121" s="190" t="s">
        <v>209</v>
      </c>
      <c r="F121" s="191" t="s">
        <v>210</v>
      </c>
      <c r="G121" s="192" t="s">
        <v>133</v>
      </c>
      <c r="H121" s="193">
        <v>139.283</v>
      </c>
      <c r="I121" s="194"/>
      <c r="J121" s="195">
        <f>ROUND(I121*H121,2)</f>
        <v>0</v>
      </c>
      <c r="K121" s="191" t="s">
        <v>134</v>
      </c>
      <c r="L121" s="60"/>
      <c r="M121" s="196" t="s">
        <v>30</v>
      </c>
      <c r="N121" s="197" t="s">
        <v>47</v>
      </c>
      <c r="O121" s="41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3" t="s">
        <v>135</v>
      </c>
      <c r="AT121" s="23" t="s">
        <v>130</v>
      </c>
      <c r="AU121" s="23" t="s">
        <v>85</v>
      </c>
      <c r="AY121" s="23" t="s">
        <v>128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3" t="s">
        <v>81</v>
      </c>
      <c r="BK121" s="200">
        <f>ROUND(I121*H121,2)</f>
        <v>0</v>
      </c>
      <c r="BL121" s="23" t="s">
        <v>135</v>
      </c>
      <c r="BM121" s="23" t="s">
        <v>211</v>
      </c>
    </row>
    <row r="122" spans="2:51" s="11" customFormat="1" ht="13.5">
      <c r="B122" s="201"/>
      <c r="C122" s="202"/>
      <c r="D122" s="213" t="s">
        <v>137</v>
      </c>
      <c r="E122" s="214" t="s">
        <v>30</v>
      </c>
      <c r="F122" s="215" t="s">
        <v>212</v>
      </c>
      <c r="G122" s="202"/>
      <c r="H122" s="216">
        <v>71.591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137</v>
      </c>
      <c r="AU122" s="212" t="s">
        <v>85</v>
      </c>
      <c r="AV122" s="11" t="s">
        <v>85</v>
      </c>
      <c r="AW122" s="11" t="s">
        <v>39</v>
      </c>
      <c r="AX122" s="11" t="s">
        <v>76</v>
      </c>
      <c r="AY122" s="212" t="s">
        <v>128</v>
      </c>
    </row>
    <row r="123" spans="2:51" s="11" customFormat="1" ht="13.5">
      <c r="B123" s="201"/>
      <c r="C123" s="202"/>
      <c r="D123" s="213" t="s">
        <v>137</v>
      </c>
      <c r="E123" s="214" t="s">
        <v>30</v>
      </c>
      <c r="F123" s="215" t="s">
        <v>213</v>
      </c>
      <c r="G123" s="202"/>
      <c r="H123" s="216">
        <v>46.276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137</v>
      </c>
      <c r="AU123" s="212" t="s">
        <v>85</v>
      </c>
      <c r="AV123" s="11" t="s">
        <v>85</v>
      </c>
      <c r="AW123" s="11" t="s">
        <v>39</v>
      </c>
      <c r="AX123" s="11" t="s">
        <v>76</v>
      </c>
      <c r="AY123" s="212" t="s">
        <v>128</v>
      </c>
    </row>
    <row r="124" spans="2:51" s="11" customFormat="1" ht="13.5">
      <c r="B124" s="201"/>
      <c r="C124" s="202"/>
      <c r="D124" s="213" t="s">
        <v>137</v>
      </c>
      <c r="E124" s="214" t="s">
        <v>30</v>
      </c>
      <c r="F124" s="215" t="s">
        <v>214</v>
      </c>
      <c r="G124" s="202"/>
      <c r="H124" s="216">
        <v>21.416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137</v>
      </c>
      <c r="AU124" s="212" t="s">
        <v>85</v>
      </c>
      <c r="AV124" s="11" t="s">
        <v>85</v>
      </c>
      <c r="AW124" s="11" t="s">
        <v>39</v>
      </c>
      <c r="AX124" s="11" t="s">
        <v>76</v>
      </c>
      <c r="AY124" s="212" t="s">
        <v>128</v>
      </c>
    </row>
    <row r="125" spans="2:51" s="12" customFormat="1" ht="13.5">
      <c r="B125" s="217"/>
      <c r="C125" s="218"/>
      <c r="D125" s="213" t="s">
        <v>137</v>
      </c>
      <c r="E125" s="238" t="s">
        <v>30</v>
      </c>
      <c r="F125" s="239" t="s">
        <v>144</v>
      </c>
      <c r="G125" s="218"/>
      <c r="H125" s="240">
        <v>139.283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137</v>
      </c>
      <c r="AU125" s="227" t="s">
        <v>85</v>
      </c>
      <c r="AV125" s="12" t="s">
        <v>135</v>
      </c>
      <c r="AW125" s="12" t="s">
        <v>39</v>
      </c>
      <c r="AX125" s="12" t="s">
        <v>81</v>
      </c>
      <c r="AY125" s="227" t="s">
        <v>128</v>
      </c>
    </row>
    <row r="126" spans="2:63" s="10" customFormat="1" ht="29.85" customHeight="1">
      <c r="B126" s="172"/>
      <c r="C126" s="173"/>
      <c r="D126" s="186" t="s">
        <v>75</v>
      </c>
      <c r="E126" s="187" t="s">
        <v>169</v>
      </c>
      <c r="F126" s="187" t="s">
        <v>215</v>
      </c>
      <c r="G126" s="173"/>
      <c r="H126" s="173"/>
      <c r="I126" s="176"/>
      <c r="J126" s="188">
        <f>BK126</f>
        <v>0</v>
      </c>
      <c r="K126" s="173"/>
      <c r="L126" s="178"/>
      <c r="M126" s="179"/>
      <c r="N126" s="180"/>
      <c r="O126" s="180"/>
      <c r="P126" s="181">
        <f>SUM(P127:P142)</f>
        <v>0</v>
      </c>
      <c r="Q126" s="180"/>
      <c r="R126" s="181">
        <f>SUM(R127:R142)</f>
        <v>3.393075159999999</v>
      </c>
      <c r="S126" s="180"/>
      <c r="T126" s="182">
        <f>SUM(T127:T142)</f>
        <v>0</v>
      </c>
      <c r="AR126" s="183" t="s">
        <v>81</v>
      </c>
      <c r="AT126" s="184" t="s">
        <v>75</v>
      </c>
      <c r="AU126" s="184" t="s">
        <v>81</v>
      </c>
      <c r="AY126" s="183" t="s">
        <v>128</v>
      </c>
      <c r="BK126" s="185">
        <f>SUM(BK127:BK142)</f>
        <v>0</v>
      </c>
    </row>
    <row r="127" spans="2:65" s="1" customFormat="1" ht="31.5" customHeight="1">
      <c r="B127" s="40"/>
      <c r="C127" s="189" t="s">
        <v>216</v>
      </c>
      <c r="D127" s="189" t="s">
        <v>130</v>
      </c>
      <c r="E127" s="190" t="s">
        <v>217</v>
      </c>
      <c r="F127" s="191" t="s">
        <v>218</v>
      </c>
      <c r="G127" s="192" t="s">
        <v>219</v>
      </c>
      <c r="H127" s="193">
        <v>50.63</v>
      </c>
      <c r="I127" s="194"/>
      <c r="J127" s="195">
        <f>ROUND(I127*H127,2)</f>
        <v>0</v>
      </c>
      <c r="K127" s="191" t="s">
        <v>134</v>
      </c>
      <c r="L127" s="60"/>
      <c r="M127" s="196" t="s">
        <v>30</v>
      </c>
      <c r="N127" s="197" t="s">
        <v>47</v>
      </c>
      <c r="O127" s="41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3" t="s">
        <v>135</v>
      </c>
      <c r="AT127" s="23" t="s">
        <v>130</v>
      </c>
      <c r="AU127" s="23" t="s">
        <v>85</v>
      </c>
      <c r="AY127" s="23" t="s">
        <v>128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3" t="s">
        <v>81</v>
      </c>
      <c r="BK127" s="200">
        <f>ROUND(I127*H127,2)</f>
        <v>0</v>
      </c>
      <c r="BL127" s="23" t="s">
        <v>135</v>
      </c>
      <c r="BM127" s="23" t="s">
        <v>220</v>
      </c>
    </row>
    <row r="128" spans="2:51" s="11" customFormat="1" ht="13.5">
      <c r="B128" s="201"/>
      <c r="C128" s="202"/>
      <c r="D128" s="203" t="s">
        <v>137</v>
      </c>
      <c r="E128" s="204" t="s">
        <v>30</v>
      </c>
      <c r="F128" s="205" t="s">
        <v>221</v>
      </c>
      <c r="G128" s="202"/>
      <c r="H128" s="206">
        <v>50.63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137</v>
      </c>
      <c r="AU128" s="212" t="s">
        <v>85</v>
      </c>
      <c r="AV128" s="11" t="s">
        <v>85</v>
      </c>
      <c r="AW128" s="11" t="s">
        <v>39</v>
      </c>
      <c r="AX128" s="11" t="s">
        <v>81</v>
      </c>
      <c r="AY128" s="212" t="s">
        <v>128</v>
      </c>
    </row>
    <row r="129" spans="2:65" s="1" customFormat="1" ht="22.5" customHeight="1">
      <c r="B129" s="40"/>
      <c r="C129" s="228" t="s">
        <v>222</v>
      </c>
      <c r="D129" s="228" t="s">
        <v>202</v>
      </c>
      <c r="E129" s="229" t="s">
        <v>223</v>
      </c>
      <c r="F129" s="230" t="s">
        <v>224</v>
      </c>
      <c r="G129" s="231" t="s">
        <v>219</v>
      </c>
      <c r="H129" s="232">
        <v>51.794</v>
      </c>
      <c r="I129" s="233"/>
      <c r="J129" s="234">
        <f>ROUND(I129*H129,2)</f>
        <v>0</v>
      </c>
      <c r="K129" s="230" t="s">
        <v>30</v>
      </c>
      <c r="L129" s="235"/>
      <c r="M129" s="236" t="s">
        <v>30</v>
      </c>
      <c r="N129" s="237" t="s">
        <v>47</v>
      </c>
      <c r="O129" s="41"/>
      <c r="P129" s="198">
        <f>O129*H129</f>
        <v>0</v>
      </c>
      <c r="Q129" s="198">
        <v>0.00114</v>
      </c>
      <c r="R129" s="198">
        <f>Q129*H129</f>
        <v>0.05904515999999999</v>
      </c>
      <c r="S129" s="198">
        <v>0</v>
      </c>
      <c r="T129" s="199">
        <f>S129*H129</f>
        <v>0</v>
      </c>
      <c r="AR129" s="23" t="s">
        <v>169</v>
      </c>
      <c r="AT129" s="23" t="s">
        <v>202</v>
      </c>
      <c r="AU129" s="23" t="s">
        <v>85</v>
      </c>
      <c r="AY129" s="23" t="s">
        <v>128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3" t="s">
        <v>81</v>
      </c>
      <c r="BK129" s="200">
        <f>ROUND(I129*H129,2)</f>
        <v>0</v>
      </c>
      <c r="BL129" s="23" t="s">
        <v>135</v>
      </c>
      <c r="BM129" s="23" t="s">
        <v>225</v>
      </c>
    </row>
    <row r="130" spans="2:51" s="11" customFormat="1" ht="13.5">
      <c r="B130" s="201"/>
      <c r="C130" s="202"/>
      <c r="D130" s="203" t="s">
        <v>137</v>
      </c>
      <c r="E130" s="204" t="s">
        <v>30</v>
      </c>
      <c r="F130" s="205" t="s">
        <v>226</v>
      </c>
      <c r="G130" s="202"/>
      <c r="H130" s="206">
        <v>51.794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137</v>
      </c>
      <c r="AU130" s="212" t="s">
        <v>85</v>
      </c>
      <c r="AV130" s="11" t="s">
        <v>85</v>
      </c>
      <c r="AW130" s="11" t="s">
        <v>39</v>
      </c>
      <c r="AX130" s="11" t="s">
        <v>81</v>
      </c>
      <c r="AY130" s="212" t="s">
        <v>128</v>
      </c>
    </row>
    <row r="131" spans="2:65" s="1" customFormat="1" ht="31.5" customHeight="1">
      <c r="B131" s="40"/>
      <c r="C131" s="189" t="s">
        <v>227</v>
      </c>
      <c r="D131" s="189" t="s">
        <v>130</v>
      </c>
      <c r="E131" s="190" t="s">
        <v>228</v>
      </c>
      <c r="F131" s="191" t="s">
        <v>229</v>
      </c>
      <c r="G131" s="192" t="s">
        <v>133</v>
      </c>
      <c r="H131" s="193">
        <v>0.236</v>
      </c>
      <c r="I131" s="194"/>
      <c r="J131" s="195">
        <f>ROUND(I131*H131,2)</f>
        <v>0</v>
      </c>
      <c r="K131" s="191" t="s">
        <v>134</v>
      </c>
      <c r="L131" s="60"/>
      <c r="M131" s="196" t="s">
        <v>30</v>
      </c>
      <c r="N131" s="197" t="s">
        <v>47</v>
      </c>
      <c r="O131" s="41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3" t="s">
        <v>135</v>
      </c>
      <c r="AT131" s="23" t="s">
        <v>130</v>
      </c>
      <c r="AU131" s="23" t="s">
        <v>85</v>
      </c>
      <c r="AY131" s="23" t="s">
        <v>128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3" t="s">
        <v>81</v>
      </c>
      <c r="BK131" s="200">
        <f>ROUND(I131*H131,2)</f>
        <v>0</v>
      </c>
      <c r="BL131" s="23" t="s">
        <v>135</v>
      </c>
      <c r="BM131" s="23" t="s">
        <v>230</v>
      </c>
    </row>
    <row r="132" spans="2:51" s="11" customFormat="1" ht="13.5">
      <c r="B132" s="201"/>
      <c r="C132" s="202"/>
      <c r="D132" s="203" t="s">
        <v>137</v>
      </c>
      <c r="E132" s="204" t="s">
        <v>30</v>
      </c>
      <c r="F132" s="205" t="s">
        <v>231</v>
      </c>
      <c r="G132" s="202"/>
      <c r="H132" s="206">
        <v>0.236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137</v>
      </c>
      <c r="AU132" s="212" t="s">
        <v>85</v>
      </c>
      <c r="AV132" s="11" t="s">
        <v>85</v>
      </c>
      <c r="AW132" s="11" t="s">
        <v>39</v>
      </c>
      <c r="AX132" s="11" t="s">
        <v>81</v>
      </c>
      <c r="AY132" s="212" t="s">
        <v>128</v>
      </c>
    </row>
    <row r="133" spans="2:65" s="1" customFormat="1" ht="22.5" customHeight="1">
      <c r="B133" s="40"/>
      <c r="C133" s="189" t="s">
        <v>232</v>
      </c>
      <c r="D133" s="189" t="s">
        <v>130</v>
      </c>
      <c r="E133" s="190" t="s">
        <v>233</v>
      </c>
      <c r="F133" s="191" t="s">
        <v>234</v>
      </c>
      <c r="G133" s="192" t="s">
        <v>235</v>
      </c>
      <c r="H133" s="193">
        <v>3</v>
      </c>
      <c r="I133" s="194"/>
      <c r="J133" s="195">
        <f>ROUND(I133*H133,2)</f>
        <v>0</v>
      </c>
      <c r="K133" s="191" t="s">
        <v>134</v>
      </c>
      <c r="L133" s="60"/>
      <c r="M133" s="196" t="s">
        <v>30</v>
      </c>
      <c r="N133" s="197" t="s">
        <v>47</v>
      </c>
      <c r="O133" s="41"/>
      <c r="P133" s="198">
        <f>O133*H133</f>
        <v>0</v>
      </c>
      <c r="Q133" s="198">
        <v>0.00918</v>
      </c>
      <c r="R133" s="198">
        <f>Q133*H133</f>
        <v>0.027540000000000002</v>
      </c>
      <c r="S133" s="198">
        <v>0</v>
      </c>
      <c r="T133" s="199">
        <f>S133*H133</f>
        <v>0</v>
      </c>
      <c r="AR133" s="23" t="s">
        <v>135</v>
      </c>
      <c r="AT133" s="23" t="s">
        <v>130</v>
      </c>
      <c r="AU133" s="23" t="s">
        <v>85</v>
      </c>
      <c r="AY133" s="23" t="s">
        <v>128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3" t="s">
        <v>81</v>
      </c>
      <c r="BK133" s="200">
        <f>ROUND(I133*H133,2)</f>
        <v>0</v>
      </c>
      <c r="BL133" s="23" t="s">
        <v>135</v>
      </c>
      <c r="BM133" s="23" t="s">
        <v>236</v>
      </c>
    </row>
    <row r="134" spans="2:51" s="11" customFormat="1" ht="13.5">
      <c r="B134" s="201"/>
      <c r="C134" s="202"/>
      <c r="D134" s="203" t="s">
        <v>137</v>
      </c>
      <c r="E134" s="204" t="s">
        <v>30</v>
      </c>
      <c r="F134" s="205" t="s">
        <v>237</v>
      </c>
      <c r="G134" s="202"/>
      <c r="H134" s="206">
        <v>3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137</v>
      </c>
      <c r="AU134" s="212" t="s">
        <v>85</v>
      </c>
      <c r="AV134" s="11" t="s">
        <v>85</v>
      </c>
      <c r="AW134" s="11" t="s">
        <v>39</v>
      </c>
      <c r="AX134" s="11" t="s">
        <v>81</v>
      </c>
      <c r="AY134" s="212" t="s">
        <v>128</v>
      </c>
    </row>
    <row r="135" spans="2:65" s="1" customFormat="1" ht="22.5" customHeight="1">
      <c r="B135" s="40"/>
      <c r="C135" s="228" t="s">
        <v>238</v>
      </c>
      <c r="D135" s="228" t="s">
        <v>202</v>
      </c>
      <c r="E135" s="229" t="s">
        <v>239</v>
      </c>
      <c r="F135" s="230" t="s">
        <v>240</v>
      </c>
      <c r="G135" s="231" t="s">
        <v>235</v>
      </c>
      <c r="H135" s="232">
        <v>2</v>
      </c>
      <c r="I135" s="233"/>
      <c r="J135" s="234">
        <f>ROUND(I135*H135,2)</f>
        <v>0</v>
      </c>
      <c r="K135" s="230" t="s">
        <v>134</v>
      </c>
      <c r="L135" s="235"/>
      <c r="M135" s="236" t="s">
        <v>30</v>
      </c>
      <c r="N135" s="237" t="s">
        <v>47</v>
      </c>
      <c r="O135" s="41"/>
      <c r="P135" s="198">
        <f>O135*H135</f>
        <v>0</v>
      </c>
      <c r="Q135" s="198">
        <v>1.013</v>
      </c>
      <c r="R135" s="198">
        <f>Q135*H135</f>
        <v>2.026</v>
      </c>
      <c r="S135" s="198">
        <v>0</v>
      </c>
      <c r="T135" s="199">
        <f>S135*H135</f>
        <v>0</v>
      </c>
      <c r="AR135" s="23" t="s">
        <v>169</v>
      </c>
      <c r="AT135" s="23" t="s">
        <v>202</v>
      </c>
      <c r="AU135" s="23" t="s">
        <v>85</v>
      </c>
      <c r="AY135" s="23" t="s">
        <v>128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3" t="s">
        <v>81</v>
      </c>
      <c r="BK135" s="200">
        <f>ROUND(I135*H135,2)</f>
        <v>0</v>
      </c>
      <c r="BL135" s="23" t="s">
        <v>135</v>
      </c>
      <c r="BM135" s="23" t="s">
        <v>241</v>
      </c>
    </row>
    <row r="136" spans="2:65" s="1" customFormat="1" ht="22.5" customHeight="1">
      <c r="B136" s="40"/>
      <c r="C136" s="228" t="s">
        <v>9</v>
      </c>
      <c r="D136" s="228" t="s">
        <v>202</v>
      </c>
      <c r="E136" s="229" t="s">
        <v>242</v>
      </c>
      <c r="F136" s="230" t="s">
        <v>243</v>
      </c>
      <c r="G136" s="231" t="s">
        <v>235</v>
      </c>
      <c r="H136" s="232">
        <v>1</v>
      </c>
      <c r="I136" s="233"/>
      <c r="J136" s="234">
        <f>ROUND(I136*H136,2)</f>
        <v>0</v>
      </c>
      <c r="K136" s="230" t="s">
        <v>134</v>
      </c>
      <c r="L136" s="235"/>
      <c r="M136" s="236" t="s">
        <v>30</v>
      </c>
      <c r="N136" s="237" t="s">
        <v>47</v>
      </c>
      <c r="O136" s="41"/>
      <c r="P136" s="198">
        <f>O136*H136</f>
        <v>0</v>
      </c>
      <c r="Q136" s="198">
        <v>0.506</v>
      </c>
      <c r="R136" s="198">
        <f>Q136*H136</f>
        <v>0.506</v>
      </c>
      <c r="S136" s="198">
        <v>0</v>
      </c>
      <c r="T136" s="199">
        <f>S136*H136</f>
        <v>0</v>
      </c>
      <c r="AR136" s="23" t="s">
        <v>169</v>
      </c>
      <c r="AT136" s="23" t="s">
        <v>202</v>
      </c>
      <c r="AU136" s="23" t="s">
        <v>85</v>
      </c>
      <c r="AY136" s="23" t="s">
        <v>128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3" t="s">
        <v>81</v>
      </c>
      <c r="BK136" s="200">
        <f>ROUND(I136*H136,2)</f>
        <v>0</v>
      </c>
      <c r="BL136" s="23" t="s">
        <v>135</v>
      </c>
      <c r="BM136" s="23" t="s">
        <v>244</v>
      </c>
    </row>
    <row r="137" spans="2:65" s="1" customFormat="1" ht="22.5" customHeight="1">
      <c r="B137" s="40"/>
      <c r="C137" s="228" t="s">
        <v>245</v>
      </c>
      <c r="D137" s="228" t="s">
        <v>202</v>
      </c>
      <c r="E137" s="229" t="s">
        <v>246</v>
      </c>
      <c r="F137" s="230" t="s">
        <v>247</v>
      </c>
      <c r="G137" s="231" t="s">
        <v>235</v>
      </c>
      <c r="H137" s="232">
        <v>3</v>
      </c>
      <c r="I137" s="233"/>
      <c r="J137" s="234">
        <f>ROUND(I137*H137,2)</f>
        <v>0</v>
      </c>
      <c r="K137" s="230" t="s">
        <v>134</v>
      </c>
      <c r="L137" s="235"/>
      <c r="M137" s="236" t="s">
        <v>30</v>
      </c>
      <c r="N137" s="237" t="s">
        <v>47</v>
      </c>
      <c r="O137" s="41"/>
      <c r="P137" s="198">
        <f>O137*H137</f>
        <v>0</v>
      </c>
      <c r="Q137" s="198">
        <v>0.002</v>
      </c>
      <c r="R137" s="198">
        <f>Q137*H137</f>
        <v>0.006</v>
      </c>
      <c r="S137" s="198">
        <v>0</v>
      </c>
      <c r="T137" s="199">
        <f>S137*H137</f>
        <v>0</v>
      </c>
      <c r="AR137" s="23" t="s">
        <v>169</v>
      </c>
      <c r="AT137" s="23" t="s">
        <v>202</v>
      </c>
      <c r="AU137" s="23" t="s">
        <v>85</v>
      </c>
      <c r="AY137" s="23" t="s">
        <v>128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3" t="s">
        <v>81</v>
      </c>
      <c r="BK137" s="200">
        <f>ROUND(I137*H137,2)</f>
        <v>0</v>
      </c>
      <c r="BL137" s="23" t="s">
        <v>135</v>
      </c>
      <c r="BM137" s="23" t="s">
        <v>248</v>
      </c>
    </row>
    <row r="138" spans="2:65" s="1" customFormat="1" ht="22.5" customHeight="1">
      <c r="B138" s="40"/>
      <c r="C138" s="189" t="s">
        <v>249</v>
      </c>
      <c r="D138" s="189" t="s">
        <v>130</v>
      </c>
      <c r="E138" s="190" t="s">
        <v>250</v>
      </c>
      <c r="F138" s="191" t="s">
        <v>251</v>
      </c>
      <c r="G138" s="192" t="s">
        <v>235</v>
      </c>
      <c r="H138" s="193">
        <v>1</v>
      </c>
      <c r="I138" s="194"/>
      <c r="J138" s="195">
        <f>ROUND(I138*H138,2)</f>
        <v>0</v>
      </c>
      <c r="K138" s="191" t="s">
        <v>134</v>
      </c>
      <c r="L138" s="60"/>
      <c r="M138" s="196" t="s">
        <v>30</v>
      </c>
      <c r="N138" s="197" t="s">
        <v>47</v>
      </c>
      <c r="O138" s="41"/>
      <c r="P138" s="198">
        <f>O138*H138</f>
        <v>0</v>
      </c>
      <c r="Q138" s="198">
        <v>0.01147</v>
      </c>
      <c r="R138" s="198">
        <f>Q138*H138</f>
        <v>0.01147</v>
      </c>
      <c r="S138" s="198">
        <v>0</v>
      </c>
      <c r="T138" s="199">
        <f>S138*H138</f>
        <v>0</v>
      </c>
      <c r="AR138" s="23" t="s">
        <v>135</v>
      </c>
      <c r="AT138" s="23" t="s">
        <v>130</v>
      </c>
      <c r="AU138" s="23" t="s">
        <v>85</v>
      </c>
      <c r="AY138" s="23" t="s">
        <v>128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3" t="s">
        <v>81</v>
      </c>
      <c r="BK138" s="200">
        <f>ROUND(I138*H138,2)</f>
        <v>0</v>
      </c>
      <c r="BL138" s="23" t="s">
        <v>135</v>
      </c>
      <c r="BM138" s="23" t="s">
        <v>252</v>
      </c>
    </row>
    <row r="139" spans="2:51" s="11" customFormat="1" ht="13.5">
      <c r="B139" s="201"/>
      <c r="C139" s="202"/>
      <c r="D139" s="203" t="s">
        <v>137</v>
      </c>
      <c r="E139" s="204" t="s">
        <v>30</v>
      </c>
      <c r="F139" s="205" t="s">
        <v>81</v>
      </c>
      <c r="G139" s="202"/>
      <c r="H139" s="206">
        <v>1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137</v>
      </c>
      <c r="AU139" s="212" t="s">
        <v>85</v>
      </c>
      <c r="AV139" s="11" t="s">
        <v>85</v>
      </c>
      <c r="AW139" s="11" t="s">
        <v>39</v>
      </c>
      <c r="AX139" s="11" t="s">
        <v>81</v>
      </c>
      <c r="AY139" s="212" t="s">
        <v>128</v>
      </c>
    </row>
    <row r="140" spans="2:65" s="1" customFormat="1" ht="22.5" customHeight="1">
      <c r="B140" s="40"/>
      <c r="C140" s="228" t="s">
        <v>253</v>
      </c>
      <c r="D140" s="228" t="s">
        <v>202</v>
      </c>
      <c r="E140" s="229" t="s">
        <v>254</v>
      </c>
      <c r="F140" s="230" t="s">
        <v>255</v>
      </c>
      <c r="G140" s="231" t="s">
        <v>235</v>
      </c>
      <c r="H140" s="232">
        <v>1</v>
      </c>
      <c r="I140" s="233"/>
      <c r="J140" s="234">
        <f>ROUND(I140*H140,2)</f>
        <v>0</v>
      </c>
      <c r="K140" s="230" t="s">
        <v>134</v>
      </c>
      <c r="L140" s="235"/>
      <c r="M140" s="236" t="s">
        <v>30</v>
      </c>
      <c r="N140" s="237" t="s">
        <v>47</v>
      </c>
      <c r="O140" s="41"/>
      <c r="P140" s="198">
        <f>O140*H140</f>
        <v>0</v>
      </c>
      <c r="Q140" s="198">
        <v>0.585</v>
      </c>
      <c r="R140" s="198">
        <f>Q140*H140</f>
        <v>0.585</v>
      </c>
      <c r="S140" s="198">
        <v>0</v>
      </c>
      <c r="T140" s="199">
        <f>S140*H140</f>
        <v>0</v>
      </c>
      <c r="AR140" s="23" t="s">
        <v>169</v>
      </c>
      <c r="AT140" s="23" t="s">
        <v>202</v>
      </c>
      <c r="AU140" s="23" t="s">
        <v>85</v>
      </c>
      <c r="AY140" s="23" t="s">
        <v>128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3" t="s">
        <v>81</v>
      </c>
      <c r="BK140" s="200">
        <f>ROUND(I140*H140,2)</f>
        <v>0</v>
      </c>
      <c r="BL140" s="23" t="s">
        <v>135</v>
      </c>
      <c r="BM140" s="23" t="s">
        <v>256</v>
      </c>
    </row>
    <row r="141" spans="2:65" s="1" customFormat="1" ht="22.5" customHeight="1">
      <c r="B141" s="40"/>
      <c r="C141" s="189" t="s">
        <v>257</v>
      </c>
      <c r="D141" s="189" t="s">
        <v>130</v>
      </c>
      <c r="E141" s="190" t="s">
        <v>258</v>
      </c>
      <c r="F141" s="191" t="s">
        <v>259</v>
      </c>
      <c r="G141" s="192" t="s">
        <v>235</v>
      </c>
      <c r="H141" s="193">
        <v>1</v>
      </c>
      <c r="I141" s="194"/>
      <c r="J141" s="195">
        <f>ROUND(I141*H141,2)</f>
        <v>0</v>
      </c>
      <c r="K141" s="191" t="s">
        <v>134</v>
      </c>
      <c r="L141" s="60"/>
      <c r="M141" s="196" t="s">
        <v>30</v>
      </c>
      <c r="N141" s="197" t="s">
        <v>47</v>
      </c>
      <c r="O141" s="41"/>
      <c r="P141" s="198">
        <f>O141*H141</f>
        <v>0</v>
      </c>
      <c r="Q141" s="198">
        <v>0.00702</v>
      </c>
      <c r="R141" s="198">
        <f>Q141*H141</f>
        <v>0.00702</v>
      </c>
      <c r="S141" s="198">
        <v>0</v>
      </c>
      <c r="T141" s="199">
        <f>S141*H141</f>
        <v>0</v>
      </c>
      <c r="AR141" s="23" t="s">
        <v>135</v>
      </c>
      <c r="AT141" s="23" t="s">
        <v>130</v>
      </c>
      <c r="AU141" s="23" t="s">
        <v>85</v>
      </c>
      <c r="AY141" s="23" t="s">
        <v>128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3" t="s">
        <v>81</v>
      </c>
      <c r="BK141" s="200">
        <f>ROUND(I141*H141,2)</f>
        <v>0</v>
      </c>
      <c r="BL141" s="23" t="s">
        <v>135</v>
      </c>
      <c r="BM141" s="23" t="s">
        <v>260</v>
      </c>
    </row>
    <row r="142" spans="2:65" s="1" customFormat="1" ht="22.5" customHeight="1">
      <c r="B142" s="40"/>
      <c r="C142" s="228" t="s">
        <v>261</v>
      </c>
      <c r="D142" s="228" t="s">
        <v>202</v>
      </c>
      <c r="E142" s="229" t="s">
        <v>262</v>
      </c>
      <c r="F142" s="230" t="s">
        <v>263</v>
      </c>
      <c r="G142" s="231" t="s">
        <v>235</v>
      </c>
      <c r="H142" s="232">
        <v>1</v>
      </c>
      <c r="I142" s="233"/>
      <c r="J142" s="234">
        <f>ROUND(I142*H142,2)</f>
        <v>0</v>
      </c>
      <c r="K142" s="230" t="s">
        <v>134</v>
      </c>
      <c r="L142" s="235"/>
      <c r="M142" s="236" t="s">
        <v>30</v>
      </c>
      <c r="N142" s="237" t="s">
        <v>47</v>
      </c>
      <c r="O142" s="41"/>
      <c r="P142" s="198">
        <f>O142*H142</f>
        <v>0</v>
      </c>
      <c r="Q142" s="198">
        <v>0.165</v>
      </c>
      <c r="R142" s="198">
        <f>Q142*H142</f>
        <v>0.165</v>
      </c>
      <c r="S142" s="198">
        <v>0</v>
      </c>
      <c r="T142" s="199">
        <f>S142*H142</f>
        <v>0</v>
      </c>
      <c r="AR142" s="23" t="s">
        <v>169</v>
      </c>
      <c r="AT142" s="23" t="s">
        <v>202</v>
      </c>
      <c r="AU142" s="23" t="s">
        <v>85</v>
      </c>
      <c r="AY142" s="23" t="s">
        <v>128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23" t="s">
        <v>81</v>
      </c>
      <c r="BK142" s="200">
        <f>ROUND(I142*H142,2)</f>
        <v>0</v>
      </c>
      <c r="BL142" s="23" t="s">
        <v>135</v>
      </c>
      <c r="BM142" s="23" t="s">
        <v>264</v>
      </c>
    </row>
    <row r="143" spans="2:63" s="10" customFormat="1" ht="29.85" customHeight="1">
      <c r="B143" s="172"/>
      <c r="C143" s="173"/>
      <c r="D143" s="186" t="s">
        <v>75</v>
      </c>
      <c r="E143" s="187" t="s">
        <v>174</v>
      </c>
      <c r="F143" s="187" t="s">
        <v>265</v>
      </c>
      <c r="G143" s="173"/>
      <c r="H143" s="173"/>
      <c r="I143" s="176"/>
      <c r="J143" s="188">
        <f>BK143</f>
        <v>0</v>
      </c>
      <c r="K143" s="173"/>
      <c r="L143" s="178"/>
      <c r="M143" s="179"/>
      <c r="N143" s="180"/>
      <c r="O143" s="180"/>
      <c r="P143" s="181">
        <f>SUM(P144:P149)</f>
        <v>0</v>
      </c>
      <c r="Q143" s="180"/>
      <c r="R143" s="181">
        <f>SUM(R144:R149)</f>
        <v>0.000237913725</v>
      </c>
      <c r="S143" s="180"/>
      <c r="T143" s="182">
        <f>SUM(T144:T149)</f>
        <v>0</v>
      </c>
      <c r="AR143" s="183" t="s">
        <v>81</v>
      </c>
      <c r="AT143" s="184" t="s">
        <v>75</v>
      </c>
      <c r="AU143" s="184" t="s">
        <v>81</v>
      </c>
      <c r="AY143" s="183" t="s">
        <v>128</v>
      </c>
      <c r="BK143" s="185">
        <f>SUM(BK144:BK149)</f>
        <v>0</v>
      </c>
    </row>
    <row r="144" spans="2:65" s="1" customFormat="1" ht="31.5" customHeight="1">
      <c r="B144" s="40"/>
      <c r="C144" s="189" t="s">
        <v>266</v>
      </c>
      <c r="D144" s="189" t="s">
        <v>130</v>
      </c>
      <c r="E144" s="190" t="s">
        <v>267</v>
      </c>
      <c r="F144" s="191" t="s">
        <v>268</v>
      </c>
      <c r="G144" s="192" t="s">
        <v>219</v>
      </c>
      <c r="H144" s="193">
        <v>8.113</v>
      </c>
      <c r="I144" s="194"/>
      <c r="J144" s="195">
        <f>ROUND(I144*H144,2)</f>
        <v>0</v>
      </c>
      <c r="K144" s="191" t="s">
        <v>134</v>
      </c>
      <c r="L144" s="60"/>
      <c r="M144" s="196" t="s">
        <v>30</v>
      </c>
      <c r="N144" s="197" t="s">
        <v>47</v>
      </c>
      <c r="O144" s="41"/>
      <c r="P144" s="198">
        <f>O144*H144</f>
        <v>0</v>
      </c>
      <c r="Q144" s="198">
        <v>2.9325E-05</v>
      </c>
      <c r="R144" s="198">
        <f>Q144*H144</f>
        <v>0.000237913725</v>
      </c>
      <c r="S144" s="198">
        <v>0</v>
      </c>
      <c r="T144" s="199">
        <f>S144*H144</f>
        <v>0</v>
      </c>
      <c r="AR144" s="23" t="s">
        <v>135</v>
      </c>
      <c r="AT144" s="23" t="s">
        <v>130</v>
      </c>
      <c r="AU144" s="23" t="s">
        <v>85</v>
      </c>
      <c r="AY144" s="23" t="s">
        <v>128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3" t="s">
        <v>81</v>
      </c>
      <c r="BK144" s="200">
        <f>ROUND(I144*H144,2)</f>
        <v>0</v>
      </c>
      <c r="BL144" s="23" t="s">
        <v>135</v>
      </c>
      <c r="BM144" s="23" t="s">
        <v>269</v>
      </c>
    </row>
    <row r="145" spans="2:51" s="13" customFormat="1" ht="13.5">
      <c r="B145" s="241"/>
      <c r="C145" s="242"/>
      <c r="D145" s="213" t="s">
        <v>137</v>
      </c>
      <c r="E145" s="243" t="s">
        <v>30</v>
      </c>
      <c r="F145" s="244" t="s">
        <v>270</v>
      </c>
      <c r="G145" s="242"/>
      <c r="H145" s="245" t="s">
        <v>30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137</v>
      </c>
      <c r="AU145" s="251" t="s">
        <v>85</v>
      </c>
      <c r="AV145" s="13" t="s">
        <v>81</v>
      </c>
      <c r="AW145" s="13" t="s">
        <v>39</v>
      </c>
      <c r="AX145" s="13" t="s">
        <v>76</v>
      </c>
      <c r="AY145" s="251" t="s">
        <v>128</v>
      </c>
    </row>
    <row r="146" spans="2:51" s="11" customFormat="1" ht="13.5">
      <c r="B146" s="201"/>
      <c r="C146" s="202"/>
      <c r="D146" s="213" t="s">
        <v>137</v>
      </c>
      <c r="E146" s="214" t="s">
        <v>30</v>
      </c>
      <c r="F146" s="215" t="s">
        <v>271</v>
      </c>
      <c r="G146" s="202"/>
      <c r="H146" s="216">
        <v>5.713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137</v>
      </c>
      <c r="AU146" s="212" t="s">
        <v>85</v>
      </c>
      <c r="AV146" s="11" t="s">
        <v>85</v>
      </c>
      <c r="AW146" s="11" t="s">
        <v>39</v>
      </c>
      <c r="AX146" s="11" t="s">
        <v>76</v>
      </c>
      <c r="AY146" s="212" t="s">
        <v>128</v>
      </c>
    </row>
    <row r="147" spans="2:51" s="13" customFormat="1" ht="13.5">
      <c r="B147" s="241"/>
      <c r="C147" s="242"/>
      <c r="D147" s="213" t="s">
        <v>137</v>
      </c>
      <c r="E147" s="243" t="s">
        <v>30</v>
      </c>
      <c r="F147" s="244" t="s">
        <v>272</v>
      </c>
      <c r="G147" s="242"/>
      <c r="H147" s="245" t="s">
        <v>30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137</v>
      </c>
      <c r="AU147" s="251" t="s">
        <v>85</v>
      </c>
      <c r="AV147" s="13" t="s">
        <v>81</v>
      </c>
      <c r="AW147" s="13" t="s">
        <v>39</v>
      </c>
      <c r="AX147" s="13" t="s">
        <v>76</v>
      </c>
      <c r="AY147" s="251" t="s">
        <v>128</v>
      </c>
    </row>
    <row r="148" spans="2:51" s="11" customFormat="1" ht="13.5">
      <c r="B148" s="201"/>
      <c r="C148" s="202"/>
      <c r="D148" s="213" t="s">
        <v>137</v>
      </c>
      <c r="E148" s="214" t="s">
        <v>30</v>
      </c>
      <c r="F148" s="215" t="s">
        <v>273</v>
      </c>
      <c r="G148" s="202"/>
      <c r="H148" s="216">
        <v>2.4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137</v>
      </c>
      <c r="AU148" s="212" t="s">
        <v>85</v>
      </c>
      <c r="AV148" s="11" t="s">
        <v>85</v>
      </c>
      <c r="AW148" s="11" t="s">
        <v>39</v>
      </c>
      <c r="AX148" s="11" t="s">
        <v>76</v>
      </c>
      <c r="AY148" s="212" t="s">
        <v>128</v>
      </c>
    </row>
    <row r="149" spans="2:51" s="12" customFormat="1" ht="13.5">
      <c r="B149" s="217"/>
      <c r="C149" s="218"/>
      <c r="D149" s="213" t="s">
        <v>137</v>
      </c>
      <c r="E149" s="238" t="s">
        <v>30</v>
      </c>
      <c r="F149" s="239" t="s">
        <v>144</v>
      </c>
      <c r="G149" s="218"/>
      <c r="H149" s="240">
        <v>8.113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137</v>
      </c>
      <c r="AU149" s="227" t="s">
        <v>85</v>
      </c>
      <c r="AV149" s="12" t="s">
        <v>135</v>
      </c>
      <c r="AW149" s="12" t="s">
        <v>39</v>
      </c>
      <c r="AX149" s="12" t="s">
        <v>81</v>
      </c>
      <c r="AY149" s="227" t="s">
        <v>128</v>
      </c>
    </row>
    <row r="150" spans="2:63" s="10" customFormat="1" ht="29.85" customHeight="1">
      <c r="B150" s="172"/>
      <c r="C150" s="173"/>
      <c r="D150" s="186" t="s">
        <v>75</v>
      </c>
      <c r="E150" s="187" t="s">
        <v>274</v>
      </c>
      <c r="F150" s="187" t="s">
        <v>275</v>
      </c>
      <c r="G150" s="173"/>
      <c r="H150" s="173"/>
      <c r="I150" s="176"/>
      <c r="J150" s="188">
        <f>BK150</f>
        <v>0</v>
      </c>
      <c r="K150" s="173"/>
      <c r="L150" s="178"/>
      <c r="M150" s="179"/>
      <c r="N150" s="180"/>
      <c r="O150" s="180"/>
      <c r="P150" s="181">
        <f>P151</f>
        <v>0</v>
      </c>
      <c r="Q150" s="180"/>
      <c r="R150" s="181">
        <f>R151</f>
        <v>0</v>
      </c>
      <c r="S150" s="180"/>
      <c r="T150" s="182">
        <f>T151</f>
        <v>0</v>
      </c>
      <c r="AR150" s="183" t="s">
        <v>81</v>
      </c>
      <c r="AT150" s="184" t="s">
        <v>75</v>
      </c>
      <c r="AU150" s="184" t="s">
        <v>81</v>
      </c>
      <c r="AY150" s="183" t="s">
        <v>128</v>
      </c>
      <c r="BK150" s="185">
        <f>BK151</f>
        <v>0</v>
      </c>
    </row>
    <row r="151" spans="2:65" s="1" customFormat="1" ht="22.5" customHeight="1">
      <c r="B151" s="40"/>
      <c r="C151" s="189" t="s">
        <v>276</v>
      </c>
      <c r="D151" s="189" t="s">
        <v>130</v>
      </c>
      <c r="E151" s="190" t="s">
        <v>277</v>
      </c>
      <c r="F151" s="191" t="s">
        <v>278</v>
      </c>
      <c r="G151" s="192" t="s">
        <v>177</v>
      </c>
      <c r="H151" s="193">
        <v>3.659</v>
      </c>
      <c r="I151" s="194"/>
      <c r="J151" s="195">
        <f>ROUND(I151*H151,2)</f>
        <v>0</v>
      </c>
      <c r="K151" s="191" t="s">
        <v>134</v>
      </c>
      <c r="L151" s="60"/>
      <c r="M151" s="196" t="s">
        <v>30</v>
      </c>
      <c r="N151" s="197" t="s">
        <v>47</v>
      </c>
      <c r="O151" s="41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23" t="s">
        <v>135</v>
      </c>
      <c r="AT151" s="23" t="s">
        <v>130</v>
      </c>
      <c r="AU151" s="23" t="s">
        <v>85</v>
      </c>
      <c r="AY151" s="23" t="s">
        <v>128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3" t="s">
        <v>81</v>
      </c>
      <c r="BK151" s="200">
        <f>ROUND(I151*H151,2)</f>
        <v>0</v>
      </c>
      <c r="BL151" s="23" t="s">
        <v>135</v>
      </c>
      <c r="BM151" s="23" t="s">
        <v>279</v>
      </c>
    </row>
    <row r="152" spans="2:63" s="10" customFormat="1" ht="37.35" customHeight="1">
      <c r="B152" s="172"/>
      <c r="C152" s="173"/>
      <c r="D152" s="174" t="s">
        <v>75</v>
      </c>
      <c r="E152" s="175" t="s">
        <v>280</v>
      </c>
      <c r="F152" s="175" t="s">
        <v>281</v>
      </c>
      <c r="G152" s="173"/>
      <c r="H152" s="173"/>
      <c r="I152" s="176"/>
      <c r="J152" s="177">
        <f>BK152</f>
        <v>0</v>
      </c>
      <c r="K152" s="173"/>
      <c r="L152" s="178"/>
      <c r="M152" s="179"/>
      <c r="N152" s="180"/>
      <c r="O152" s="180"/>
      <c r="P152" s="181">
        <f>P153</f>
        <v>0</v>
      </c>
      <c r="Q152" s="180"/>
      <c r="R152" s="181">
        <f>R153</f>
        <v>0.0018851799999999998</v>
      </c>
      <c r="S152" s="180"/>
      <c r="T152" s="182">
        <f>T153</f>
        <v>0</v>
      </c>
      <c r="AR152" s="183" t="s">
        <v>85</v>
      </c>
      <c r="AT152" s="184" t="s">
        <v>75</v>
      </c>
      <c r="AU152" s="184" t="s">
        <v>76</v>
      </c>
      <c r="AY152" s="183" t="s">
        <v>128</v>
      </c>
      <c r="BK152" s="185">
        <f>BK153</f>
        <v>0</v>
      </c>
    </row>
    <row r="153" spans="2:63" s="10" customFormat="1" ht="19.9" customHeight="1">
      <c r="B153" s="172"/>
      <c r="C153" s="173"/>
      <c r="D153" s="186" t="s">
        <v>75</v>
      </c>
      <c r="E153" s="187" t="s">
        <v>282</v>
      </c>
      <c r="F153" s="187" t="s">
        <v>283</v>
      </c>
      <c r="G153" s="173"/>
      <c r="H153" s="173"/>
      <c r="I153" s="176"/>
      <c r="J153" s="188">
        <f>BK153</f>
        <v>0</v>
      </c>
      <c r="K153" s="173"/>
      <c r="L153" s="178"/>
      <c r="M153" s="179"/>
      <c r="N153" s="180"/>
      <c r="O153" s="180"/>
      <c r="P153" s="181">
        <f>SUM(P154:P159)</f>
        <v>0</v>
      </c>
      <c r="Q153" s="180"/>
      <c r="R153" s="181">
        <f>SUM(R154:R159)</f>
        <v>0.0018851799999999998</v>
      </c>
      <c r="S153" s="180"/>
      <c r="T153" s="182">
        <f>SUM(T154:T159)</f>
        <v>0</v>
      </c>
      <c r="AR153" s="183" t="s">
        <v>85</v>
      </c>
      <c r="AT153" s="184" t="s">
        <v>75</v>
      </c>
      <c r="AU153" s="184" t="s">
        <v>81</v>
      </c>
      <c r="AY153" s="183" t="s">
        <v>128</v>
      </c>
      <c r="BK153" s="185">
        <f>SUM(BK154:BK159)</f>
        <v>0</v>
      </c>
    </row>
    <row r="154" spans="2:65" s="1" customFormat="1" ht="31.5" customHeight="1">
      <c r="B154" s="40"/>
      <c r="C154" s="189" t="s">
        <v>284</v>
      </c>
      <c r="D154" s="189" t="s">
        <v>130</v>
      </c>
      <c r="E154" s="190" t="s">
        <v>285</v>
      </c>
      <c r="F154" s="191" t="s">
        <v>286</v>
      </c>
      <c r="G154" s="192" t="s">
        <v>219</v>
      </c>
      <c r="H154" s="193">
        <v>3.142</v>
      </c>
      <c r="I154" s="194"/>
      <c r="J154" s="195">
        <f>ROUND(I154*H154,2)</f>
        <v>0</v>
      </c>
      <c r="K154" s="191" t="s">
        <v>30</v>
      </c>
      <c r="L154" s="60"/>
      <c r="M154" s="196" t="s">
        <v>30</v>
      </c>
      <c r="N154" s="197" t="s">
        <v>47</v>
      </c>
      <c r="O154" s="41"/>
      <c r="P154" s="198">
        <f>O154*H154</f>
        <v>0</v>
      </c>
      <c r="Q154" s="198">
        <v>0.00039</v>
      </c>
      <c r="R154" s="198">
        <f>Q154*H154</f>
        <v>0.0012253799999999999</v>
      </c>
      <c r="S154" s="198">
        <v>0</v>
      </c>
      <c r="T154" s="199">
        <f>S154*H154</f>
        <v>0</v>
      </c>
      <c r="AR154" s="23" t="s">
        <v>216</v>
      </c>
      <c r="AT154" s="23" t="s">
        <v>130</v>
      </c>
      <c r="AU154" s="23" t="s">
        <v>85</v>
      </c>
      <c r="AY154" s="23" t="s">
        <v>128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3" t="s">
        <v>81</v>
      </c>
      <c r="BK154" s="200">
        <f>ROUND(I154*H154,2)</f>
        <v>0</v>
      </c>
      <c r="BL154" s="23" t="s">
        <v>216</v>
      </c>
      <c r="BM154" s="23" t="s">
        <v>287</v>
      </c>
    </row>
    <row r="155" spans="2:51" s="11" customFormat="1" ht="13.5">
      <c r="B155" s="201"/>
      <c r="C155" s="202"/>
      <c r="D155" s="203" t="s">
        <v>137</v>
      </c>
      <c r="E155" s="204" t="s">
        <v>30</v>
      </c>
      <c r="F155" s="205" t="s">
        <v>288</v>
      </c>
      <c r="G155" s="202"/>
      <c r="H155" s="206">
        <v>3.142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137</v>
      </c>
      <c r="AU155" s="212" t="s">
        <v>85</v>
      </c>
      <c r="AV155" s="11" t="s">
        <v>85</v>
      </c>
      <c r="AW155" s="11" t="s">
        <v>39</v>
      </c>
      <c r="AX155" s="11" t="s">
        <v>81</v>
      </c>
      <c r="AY155" s="212" t="s">
        <v>128</v>
      </c>
    </row>
    <row r="156" spans="2:65" s="1" customFormat="1" ht="22.5" customHeight="1">
      <c r="B156" s="40"/>
      <c r="C156" s="228" t="s">
        <v>289</v>
      </c>
      <c r="D156" s="228" t="s">
        <v>202</v>
      </c>
      <c r="E156" s="229" t="s">
        <v>290</v>
      </c>
      <c r="F156" s="230" t="s">
        <v>291</v>
      </c>
      <c r="G156" s="231" t="s">
        <v>219</v>
      </c>
      <c r="H156" s="232">
        <v>3.299</v>
      </c>
      <c r="I156" s="233"/>
      <c r="J156" s="234">
        <f>ROUND(I156*H156,2)</f>
        <v>0</v>
      </c>
      <c r="K156" s="230" t="s">
        <v>134</v>
      </c>
      <c r="L156" s="235"/>
      <c r="M156" s="236" t="s">
        <v>30</v>
      </c>
      <c r="N156" s="237" t="s">
        <v>47</v>
      </c>
      <c r="O156" s="41"/>
      <c r="P156" s="198">
        <f>O156*H156</f>
        <v>0</v>
      </c>
      <c r="Q156" s="198">
        <v>0.0002</v>
      </c>
      <c r="R156" s="198">
        <f>Q156*H156</f>
        <v>0.0006598</v>
      </c>
      <c r="S156" s="198">
        <v>0</v>
      </c>
      <c r="T156" s="199">
        <f>S156*H156</f>
        <v>0</v>
      </c>
      <c r="AR156" s="23" t="s">
        <v>292</v>
      </c>
      <c r="AT156" s="23" t="s">
        <v>202</v>
      </c>
      <c r="AU156" s="23" t="s">
        <v>85</v>
      </c>
      <c r="AY156" s="23" t="s">
        <v>128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3" t="s">
        <v>81</v>
      </c>
      <c r="BK156" s="200">
        <f>ROUND(I156*H156,2)</f>
        <v>0</v>
      </c>
      <c r="BL156" s="23" t="s">
        <v>216</v>
      </c>
      <c r="BM156" s="23" t="s">
        <v>293</v>
      </c>
    </row>
    <row r="157" spans="2:47" s="1" customFormat="1" ht="40.5">
      <c r="B157" s="40"/>
      <c r="C157" s="62"/>
      <c r="D157" s="213" t="s">
        <v>294</v>
      </c>
      <c r="E157" s="62"/>
      <c r="F157" s="252" t="s">
        <v>295</v>
      </c>
      <c r="G157" s="62"/>
      <c r="H157" s="62"/>
      <c r="I157" s="157"/>
      <c r="J157" s="62"/>
      <c r="K157" s="62"/>
      <c r="L157" s="60"/>
      <c r="M157" s="253"/>
      <c r="N157" s="41"/>
      <c r="O157" s="41"/>
      <c r="P157" s="41"/>
      <c r="Q157" s="41"/>
      <c r="R157" s="41"/>
      <c r="S157" s="41"/>
      <c r="T157" s="77"/>
      <c r="AT157" s="23" t="s">
        <v>294</v>
      </c>
      <c r="AU157" s="23" t="s">
        <v>85</v>
      </c>
    </row>
    <row r="158" spans="2:51" s="11" customFormat="1" ht="13.5">
      <c r="B158" s="201"/>
      <c r="C158" s="202"/>
      <c r="D158" s="203" t="s">
        <v>137</v>
      </c>
      <c r="E158" s="202"/>
      <c r="F158" s="205" t="s">
        <v>296</v>
      </c>
      <c r="G158" s="202"/>
      <c r="H158" s="206">
        <v>3.299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137</v>
      </c>
      <c r="AU158" s="212" t="s">
        <v>85</v>
      </c>
      <c r="AV158" s="11" t="s">
        <v>85</v>
      </c>
      <c r="AW158" s="11" t="s">
        <v>6</v>
      </c>
      <c r="AX158" s="11" t="s">
        <v>81</v>
      </c>
      <c r="AY158" s="212" t="s">
        <v>128</v>
      </c>
    </row>
    <row r="159" spans="2:65" s="1" customFormat="1" ht="44.25" customHeight="1">
      <c r="B159" s="40"/>
      <c r="C159" s="189" t="s">
        <v>297</v>
      </c>
      <c r="D159" s="189" t="s">
        <v>130</v>
      </c>
      <c r="E159" s="190" t="s">
        <v>298</v>
      </c>
      <c r="F159" s="191" t="s">
        <v>299</v>
      </c>
      <c r="G159" s="192" t="s">
        <v>177</v>
      </c>
      <c r="H159" s="193">
        <v>0.002</v>
      </c>
      <c r="I159" s="194"/>
      <c r="J159" s="195">
        <f>ROUND(I159*H159,2)</f>
        <v>0</v>
      </c>
      <c r="K159" s="191" t="s">
        <v>134</v>
      </c>
      <c r="L159" s="60"/>
      <c r="M159" s="196" t="s">
        <v>30</v>
      </c>
      <c r="N159" s="254" t="s">
        <v>47</v>
      </c>
      <c r="O159" s="255"/>
      <c r="P159" s="256">
        <f>O159*H159</f>
        <v>0</v>
      </c>
      <c r="Q159" s="256">
        <v>0</v>
      </c>
      <c r="R159" s="256">
        <f>Q159*H159</f>
        <v>0</v>
      </c>
      <c r="S159" s="256">
        <v>0</v>
      </c>
      <c r="T159" s="257">
        <f>S159*H159</f>
        <v>0</v>
      </c>
      <c r="AR159" s="23" t="s">
        <v>216</v>
      </c>
      <c r="AT159" s="23" t="s">
        <v>130</v>
      </c>
      <c r="AU159" s="23" t="s">
        <v>85</v>
      </c>
      <c r="AY159" s="23" t="s">
        <v>128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3" t="s">
        <v>81</v>
      </c>
      <c r="BK159" s="200">
        <f>ROUND(I159*H159,2)</f>
        <v>0</v>
      </c>
      <c r="BL159" s="23" t="s">
        <v>216</v>
      </c>
      <c r="BM159" s="23" t="s">
        <v>300</v>
      </c>
    </row>
    <row r="160" spans="2:12" s="1" customFormat="1" ht="6.95" customHeight="1">
      <c r="B160" s="55"/>
      <c r="C160" s="56"/>
      <c r="D160" s="56"/>
      <c r="E160" s="56"/>
      <c r="F160" s="56"/>
      <c r="G160" s="56"/>
      <c r="H160" s="56"/>
      <c r="I160" s="134"/>
      <c r="J160" s="56"/>
      <c r="K160" s="56"/>
      <c r="L160" s="60"/>
    </row>
  </sheetData>
  <sheetProtection password="CC35" sheet="1" objects="1" scenarios="1" formatCells="0" formatColumns="0" formatRows="0" sort="0" autoFilter="0"/>
  <autoFilter ref="C83:K15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91</v>
      </c>
      <c r="G1" s="375" t="s">
        <v>92</v>
      </c>
      <c r="H1" s="375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85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76" t="str">
        <f ca="1">'Rekapitulace stavby'!K6</f>
        <v>Česká Třebová - Rekonstrukce MVN Panamák</v>
      </c>
      <c r="F7" s="377"/>
      <c r="G7" s="377"/>
      <c r="H7" s="377"/>
      <c r="I7" s="115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6"/>
      <c r="J8" s="41"/>
      <c r="K8" s="44"/>
    </row>
    <row r="9" spans="2:11" s="1" customFormat="1" ht="36.95" customHeight="1">
      <c r="B9" s="40"/>
      <c r="C9" s="41"/>
      <c r="D9" s="41"/>
      <c r="E9" s="378" t="s">
        <v>301</v>
      </c>
      <c r="F9" s="379"/>
      <c r="G9" s="379"/>
      <c r="H9" s="379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7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 ca="1">'Rekapitulace stavby'!AN8</f>
        <v>25. 5. 2017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7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7" t="s">
        <v>29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17" t="s">
        <v>32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7" t="s">
        <v>29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7" t="s">
        <v>32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6"/>
      <c r="J23" s="41"/>
      <c r="K23" s="44"/>
    </row>
    <row r="24" spans="2:11" s="6" customFormat="1" ht="63" customHeight="1">
      <c r="B24" s="119"/>
      <c r="C24" s="120"/>
      <c r="D24" s="120"/>
      <c r="E24" s="344" t="s">
        <v>41</v>
      </c>
      <c r="F24" s="344"/>
      <c r="G24" s="344"/>
      <c r="H24" s="344"/>
      <c r="I24" s="121"/>
      <c r="J24" s="120"/>
      <c r="K24" s="12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9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40"/>
      <c r="C27" s="41"/>
      <c r="D27" s="125" t="s">
        <v>42</v>
      </c>
      <c r="E27" s="41"/>
      <c r="F27" s="41"/>
      <c r="G27" s="41"/>
      <c r="H27" s="41"/>
      <c r="I27" s="116"/>
      <c r="J27" s="126">
        <f>ROUND(J81,2)</f>
        <v>0</v>
      </c>
      <c r="K27" s="44"/>
    </row>
    <row r="28" spans="2:11" s="1" customFormat="1" ht="6.9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7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8">
        <f>ROUND(SUM(BE81:BE137),2)</f>
        <v>0</v>
      </c>
      <c r="G30" s="41"/>
      <c r="H30" s="41"/>
      <c r="I30" s="129">
        <v>0.21</v>
      </c>
      <c r="J30" s="128">
        <f>ROUND(ROUND((SUM(BE81:BE137)),2)*I30,2)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8">
        <f>ROUND(SUM(BF81:BF137),2)</f>
        <v>0</v>
      </c>
      <c r="G31" s="41"/>
      <c r="H31" s="41"/>
      <c r="I31" s="129">
        <v>0.15</v>
      </c>
      <c r="J31" s="128">
        <f>ROUND(ROUND((SUM(BF81:BF137)),2)*I31,2)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8">
        <f>ROUND(SUM(BG81:BG137),2)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8">
        <f>ROUND(SUM(BH81:BH137),2)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8">
        <f>ROUND(SUM(BI81:BI137),2)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5.35" customHeight="1">
      <c r="B36" s="40"/>
      <c r="C36" s="50"/>
      <c r="D36" s="51" t="s">
        <v>52</v>
      </c>
      <c r="E36" s="52"/>
      <c r="F36" s="52"/>
      <c r="G36" s="130" t="s">
        <v>53</v>
      </c>
      <c r="H36" s="53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99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Česká Třebová - Rekonstrukce MVN Panamák</v>
      </c>
      <c r="F45" s="377"/>
      <c r="G45" s="377"/>
      <c r="H45" s="377"/>
      <c r="I45" s="116"/>
      <c r="J45" s="41"/>
      <c r="K45" s="44"/>
    </row>
    <row r="46" spans="2:11" s="1" customFormat="1" ht="14.45" customHeight="1">
      <c r="B46" s="40"/>
      <c r="C46" s="36" t="s">
        <v>97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2 - SO 02 Odvodňovací drén pro svahové vývěry</v>
      </c>
      <c r="F47" s="379"/>
      <c r="G47" s="379"/>
      <c r="H47" s="379"/>
      <c r="I47" s="11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Česká Třebová</v>
      </c>
      <c r="G49" s="41"/>
      <c r="H49" s="41"/>
      <c r="I49" s="117" t="s">
        <v>26</v>
      </c>
      <c r="J49" s="118" t="str">
        <f>IF(J12="","",J12)</f>
        <v>25. 5. 2017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Město Česká Třebová, Staré náměstí 78, 560 02</v>
      </c>
      <c r="G51" s="41"/>
      <c r="H51" s="41"/>
      <c r="I51" s="117" t="s">
        <v>35</v>
      </c>
      <c r="J51" s="34" t="str">
        <f>E21</f>
        <v>Šindlar s.r.o.,Na Brně 372/2a, 500 06 Hradec Král.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100</v>
      </c>
      <c r="D54" s="50"/>
      <c r="E54" s="50"/>
      <c r="F54" s="50"/>
      <c r="G54" s="50"/>
      <c r="H54" s="50"/>
      <c r="I54" s="140"/>
      <c r="J54" s="141" t="s">
        <v>101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102</v>
      </c>
      <c r="D56" s="41"/>
      <c r="E56" s="41"/>
      <c r="F56" s="41"/>
      <c r="G56" s="41"/>
      <c r="H56" s="41"/>
      <c r="I56" s="116"/>
      <c r="J56" s="126">
        <f>J81</f>
        <v>0</v>
      </c>
      <c r="K56" s="44"/>
      <c r="AU56" s="23" t="s">
        <v>103</v>
      </c>
    </row>
    <row r="57" spans="2:11" s="7" customFormat="1" ht="24.95" customHeight="1">
      <c r="B57" s="143"/>
      <c r="C57" s="144"/>
      <c r="D57" s="145" t="s">
        <v>104</v>
      </c>
      <c r="E57" s="146"/>
      <c r="F57" s="146"/>
      <c r="G57" s="146"/>
      <c r="H57" s="146"/>
      <c r="I57" s="147"/>
      <c r="J57" s="148">
        <f>J82</f>
        <v>0</v>
      </c>
      <c r="K57" s="149"/>
    </row>
    <row r="58" spans="2:11" s="8" customFormat="1" ht="19.9" customHeight="1">
      <c r="B58" s="150"/>
      <c r="C58" s="151"/>
      <c r="D58" s="152" t="s">
        <v>105</v>
      </c>
      <c r="E58" s="153"/>
      <c r="F58" s="153"/>
      <c r="G58" s="153"/>
      <c r="H58" s="153"/>
      <c r="I58" s="154"/>
      <c r="J58" s="155">
        <f>J83</f>
        <v>0</v>
      </c>
      <c r="K58" s="156"/>
    </row>
    <row r="59" spans="2:11" s="8" customFormat="1" ht="19.9" customHeight="1">
      <c r="B59" s="150"/>
      <c r="C59" s="151"/>
      <c r="D59" s="152" t="s">
        <v>106</v>
      </c>
      <c r="E59" s="153"/>
      <c r="F59" s="153"/>
      <c r="G59" s="153"/>
      <c r="H59" s="153"/>
      <c r="I59" s="154"/>
      <c r="J59" s="155">
        <f>J116</f>
        <v>0</v>
      </c>
      <c r="K59" s="156"/>
    </row>
    <row r="60" spans="2:11" s="8" customFormat="1" ht="19.9" customHeight="1">
      <c r="B60" s="150"/>
      <c r="C60" s="151"/>
      <c r="D60" s="152" t="s">
        <v>107</v>
      </c>
      <c r="E60" s="153"/>
      <c r="F60" s="153"/>
      <c r="G60" s="153"/>
      <c r="H60" s="153"/>
      <c r="I60" s="154"/>
      <c r="J60" s="155">
        <f>J122</f>
        <v>0</v>
      </c>
      <c r="K60" s="156"/>
    </row>
    <row r="61" spans="2:11" s="8" customFormat="1" ht="19.9" customHeight="1">
      <c r="B61" s="150"/>
      <c r="C61" s="151"/>
      <c r="D61" s="152" t="s">
        <v>109</v>
      </c>
      <c r="E61" s="153"/>
      <c r="F61" s="153"/>
      <c r="G61" s="153"/>
      <c r="H61" s="153"/>
      <c r="I61" s="154"/>
      <c r="J61" s="155">
        <f>J136</f>
        <v>0</v>
      </c>
      <c r="K61" s="156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6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4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37"/>
      <c r="J67" s="59"/>
      <c r="K67" s="59"/>
      <c r="L67" s="60"/>
    </row>
    <row r="68" spans="2:12" s="1" customFormat="1" ht="36.95" customHeight="1">
      <c r="B68" s="40"/>
      <c r="C68" s="61" t="s">
        <v>112</v>
      </c>
      <c r="D68" s="62"/>
      <c r="E68" s="62"/>
      <c r="F68" s="62"/>
      <c r="G68" s="62"/>
      <c r="H68" s="62"/>
      <c r="I68" s="157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57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57"/>
      <c r="J70" s="62"/>
      <c r="K70" s="62"/>
      <c r="L70" s="60"/>
    </row>
    <row r="71" spans="2:12" s="1" customFormat="1" ht="22.5" customHeight="1">
      <c r="B71" s="40"/>
      <c r="C71" s="62"/>
      <c r="D71" s="62"/>
      <c r="E71" s="372" t="str">
        <f>E7</f>
        <v>Česká Třebová - Rekonstrukce MVN Panamák</v>
      </c>
      <c r="F71" s="373"/>
      <c r="G71" s="373"/>
      <c r="H71" s="373"/>
      <c r="I71" s="157"/>
      <c r="J71" s="62"/>
      <c r="K71" s="62"/>
      <c r="L71" s="60"/>
    </row>
    <row r="72" spans="2:12" s="1" customFormat="1" ht="14.45" customHeight="1">
      <c r="B72" s="40"/>
      <c r="C72" s="64" t="s">
        <v>97</v>
      </c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23.25" customHeight="1">
      <c r="B73" s="40"/>
      <c r="C73" s="62"/>
      <c r="D73" s="62"/>
      <c r="E73" s="356" t="str">
        <f>E9</f>
        <v>2 - SO 02 Odvodňovací drén pro svahové vývěry</v>
      </c>
      <c r="F73" s="374"/>
      <c r="G73" s="374"/>
      <c r="H73" s="374"/>
      <c r="I73" s="157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7"/>
      <c r="J74" s="62"/>
      <c r="K74" s="62"/>
      <c r="L74" s="60"/>
    </row>
    <row r="75" spans="2:12" s="1" customFormat="1" ht="18" customHeight="1">
      <c r="B75" s="40"/>
      <c r="C75" s="64" t="s">
        <v>24</v>
      </c>
      <c r="D75" s="62"/>
      <c r="E75" s="62"/>
      <c r="F75" s="160" t="str">
        <f>F12</f>
        <v>Česká Třebová</v>
      </c>
      <c r="G75" s="62"/>
      <c r="H75" s="62"/>
      <c r="I75" s="161" t="s">
        <v>26</v>
      </c>
      <c r="J75" s="72" t="str">
        <f>IF(J12="","",J12)</f>
        <v>25. 5. 2017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7"/>
      <c r="J76" s="62"/>
      <c r="K76" s="62"/>
      <c r="L76" s="60"/>
    </row>
    <row r="77" spans="2:12" s="1" customFormat="1" ht="15">
      <c r="B77" s="40"/>
      <c r="C77" s="64" t="s">
        <v>28</v>
      </c>
      <c r="D77" s="62"/>
      <c r="E77" s="62"/>
      <c r="F77" s="160" t="str">
        <f>E15</f>
        <v>Město Česká Třebová, Staré náměstí 78, 560 02</v>
      </c>
      <c r="G77" s="62"/>
      <c r="H77" s="62"/>
      <c r="I77" s="161" t="s">
        <v>35</v>
      </c>
      <c r="J77" s="160" t="str">
        <f>E21</f>
        <v>Šindlar s.r.o.,Na Brně 372/2a, 500 06 Hradec Král.</v>
      </c>
      <c r="K77" s="62"/>
      <c r="L77" s="60"/>
    </row>
    <row r="78" spans="2:12" s="1" customFormat="1" ht="14.45" customHeight="1">
      <c r="B78" s="40"/>
      <c r="C78" s="64" t="s">
        <v>33</v>
      </c>
      <c r="D78" s="62"/>
      <c r="E78" s="62"/>
      <c r="F78" s="160" t="str">
        <f>IF(E18="","",E18)</f>
        <v/>
      </c>
      <c r="G78" s="62"/>
      <c r="H78" s="62"/>
      <c r="I78" s="157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57"/>
      <c r="J79" s="62"/>
      <c r="K79" s="62"/>
      <c r="L79" s="60"/>
    </row>
    <row r="80" spans="2:20" s="9" customFormat="1" ht="29.25" customHeight="1">
      <c r="B80" s="162"/>
      <c r="C80" s="163" t="s">
        <v>113</v>
      </c>
      <c r="D80" s="164" t="s">
        <v>61</v>
      </c>
      <c r="E80" s="164" t="s">
        <v>57</v>
      </c>
      <c r="F80" s="164" t="s">
        <v>114</v>
      </c>
      <c r="G80" s="164" t="s">
        <v>115</v>
      </c>
      <c r="H80" s="164" t="s">
        <v>116</v>
      </c>
      <c r="I80" s="165" t="s">
        <v>117</v>
      </c>
      <c r="J80" s="164" t="s">
        <v>101</v>
      </c>
      <c r="K80" s="166" t="s">
        <v>118</v>
      </c>
      <c r="L80" s="167"/>
      <c r="M80" s="79" t="s">
        <v>119</v>
      </c>
      <c r="N80" s="80" t="s">
        <v>46</v>
      </c>
      <c r="O80" s="80" t="s">
        <v>120</v>
      </c>
      <c r="P80" s="80" t="s">
        <v>121</v>
      </c>
      <c r="Q80" s="80" t="s">
        <v>122</v>
      </c>
      <c r="R80" s="80" t="s">
        <v>123</v>
      </c>
      <c r="S80" s="80" t="s">
        <v>124</v>
      </c>
      <c r="T80" s="81" t="s">
        <v>125</v>
      </c>
    </row>
    <row r="81" spans="2:63" s="1" customFormat="1" ht="29.25" customHeight="1">
      <c r="B81" s="40"/>
      <c r="C81" s="85" t="s">
        <v>102</v>
      </c>
      <c r="D81" s="62"/>
      <c r="E81" s="62"/>
      <c r="F81" s="62"/>
      <c r="G81" s="62"/>
      <c r="H81" s="62"/>
      <c r="I81" s="157"/>
      <c r="J81" s="168">
        <f>BK81</f>
        <v>0</v>
      </c>
      <c r="K81" s="62"/>
      <c r="L81" s="60"/>
      <c r="M81" s="82"/>
      <c r="N81" s="83"/>
      <c r="O81" s="83"/>
      <c r="P81" s="169">
        <f>P82</f>
        <v>0</v>
      </c>
      <c r="Q81" s="83"/>
      <c r="R81" s="169">
        <f>R82</f>
        <v>2.77742562</v>
      </c>
      <c r="S81" s="83"/>
      <c r="T81" s="170">
        <f>T82</f>
        <v>0</v>
      </c>
      <c r="AT81" s="23" t="s">
        <v>75</v>
      </c>
      <c r="AU81" s="23" t="s">
        <v>103</v>
      </c>
      <c r="BK81" s="171">
        <f>BK82</f>
        <v>0</v>
      </c>
    </row>
    <row r="82" spans="2:63" s="10" customFormat="1" ht="37.35" customHeight="1">
      <c r="B82" s="172"/>
      <c r="C82" s="173"/>
      <c r="D82" s="174" t="s">
        <v>75</v>
      </c>
      <c r="E82" s="175" t="s">
        <v>126</v>
      </c>
      <c r="F82" s="175" t="s">
        <v>127</v>
      </c>
      <c r="G82" s="173"/>
      <c r="H82" s="173"/>
      <c r="I82" s="176"/>
      <c r="J82" s="177">
        <f>BK82</f>
        <v>0</v>
      </c>
      <c r="K82" s="173"/>
      <c r="L82" s="178"/>
      <c r="M82" s="179"/>
      <c r="N82" s="180"/>
      <c r="O82" s="180"/>
      <c r="P82" s="181">
        <f>P83+P116+P122+P136</f>
        <v>0</v>
      </c>
      <c r="Q82" s="180"/>
      <c r="R82" s="181">
        <f>R83+R116+R122+R136</f>
        <v>2.77742562</v>
      </c>
      <c r="S82" s="180"/>
      <c r="T82" s="182">
        <f>T83+T116+T122+T136</f>
        <v>0</v>
      </c>
      <c r="AR82" s="183" t="s">
        <v>81</v>
      </c>
      <c r="AT82" s="184" t="s">
        <v>75</v>
      </c>
      <c r="AU82" s="184" t="s">
        <v>76</v>
      </c>
      <c r="AY82" s="183" t="s">
        <v>128</v>
      </c>
      <c r="BK82" s="185">
        <f>BK83+BK116+BK122+BK136</f>
        <v>0</v>
      </c>
    </row>
    <row r="83" spans="2:63" s="10" customFormat="1" ht="19.9" customHeight="1">
      <c r="B83" s="172"/>
      <c r="C83" s="173"/>
      <c r="D83" s="186" t="s">
        <v>75</v>
      </c>
      <c r="E83" s="187" t="s">
        <v>81</v>
      </c>
      <c r="F83" s="187" t="s">
        <v>129</v>
      </c>
      <c r="G83" s="173"/>
      <c r="H83" s="173"/>
      <c r="I83" s="176"/>
      <c r="J83" s="188">
        <f>BK83</f>
        <v>0</v>
      </c>
      <c r="K83" s="173"/>
      <c r="L83" s="178"/>
      <c r="M83" s="179"/>
      <c r="N83" s="180"/>
      <c r="O83" s="180"/>
      <c r="P83" s="181">
        <f>SUM(P84:P115)</f>
        <v>0</v>
      </c>
      <c r="Q83" s="180"/>
      <c r="R83" s="181">
        <f>SUM(R84:R115)</f>
        <v>0.0872042</v>
      </c>
      <c r="S83" s="180"/>
      <c r="T83" s="182">
        <f>SUM(T84:T115)</f>
        <v>0</v>
      </c>
      <c r="AR83" s="183" t="s">
        <v>81</v>
      </c>
      <c r="AT83" s="184" t="s">
        <v>75</v>
      </c>
      <c r="AU83" s="184" t="s">
        <v>81</v>
      </c>
      <c r="AY83" s="183" t="s">
        <v>128</v>
      </c>
      <c r="BK83" s="185">
        <f>SUM(BK84:BK115)</f>
        <v>0</v>
      </c>
    </row>
    <row r="84" spans="2:65" s="1" customFormat="1" ht="31.5" customHeight="1">
      <c r="B84" s="40"/>
      <c r="C84" s="189" t="s">
        <v>81</v>
      </c>
      <c r="D84" s="189" t="s">
        <v>130</v>
      </c>
      <c r="E84" s="190" t="s">
        <v>131</v>
      </c>
      <c r="F84" s="191" t="s">
        <v>132</v>
      </c>
      <c r="G84" s="192" t="s">
        <v>133</v>
      </c>
      <c r="H84" s="193">
        <v>8.372</v>
      </c>
      <c r="I84" s="194"/>
      <c r="J84" s="195">
        <f>ROUND(I84*H84,2)</f>
        <v>0</v>
      </c>
      <c r="K84" s="191" t="s">
        <v>134</v>
      </c>
      <c r="L84" s="60"/>
      <c r="M84" s="196" t="s">
        <v>30</v>
      </c>
      <c r="N84" s="197" t="s">
        <v>47</v>
      </c>
      <c r="O84" s="41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3" t="s">
        <v>135</v>
      </c>
      <c r="AT84" s="23" t="s">
        <v>130</v>
      </c>
      <c r="AU84" s="23" t="s">
        <v>85</v>
      </c>
      <c r="AY84" s="23" t="s">
        <v>128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3" t="s">
        <v>81</v>
      </c>
      <c r="BK84" s="200">
        <f>ROUND(I84*H84,2)</f>
        <v>0</v>
      </c>
      <c r="BL84" s="23" t="s">
        <v>135</v>
      </c>
      <c r="BM84" s="23" t="s">
        <v>302</v>
      </c>
    </row>
    <row r="85" spans="2:51" s="11" customFormat="1" ht="13.5">
      <c r="B85" s="201"/>
      <c r="C85" s="202"/>
      <c r="D85" s="203" t="s">
        <v>137</v>
      </c>
      <c r="E85" s="204" t="s">
        <v>30</v>
      </c>
      <c r="F85" s="205" t="s">
        <v>303</v>
      </c>
      <c r="G85" s="202"/>
      <c r="H85" s="206">
        <v>8.372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137</v>
      </c>
      <c r="AU85" s="212" t="s">
        <v>85</v>
      </c>
      <c r="AV85" s="11" t="s">
        <v>85</v>
      </c>
      <c r="AW85" s="11" t="s">
        <v>39</v>
      </c>
      <c r="AX85" s="11" t="s">
        <v>81</v>
      </c>
      <c r="AY85" s="212" t="s">
        <v>128</v>
      </c>
    </row>
    <row r="86" spans="2:65" s="1" customFormat="1" ht="31.5" customHeight="1">
      <c r="B86" s="40"/>
      <c r="C86" s="189" t="s">
        <v>85</v>
      </c>
      <c r="D86" s="189" t="s">
        <v>130</v>
      </c>
      <c r="E86" s="190" t="s">
        <v>304</v>
      </c>
      <c r="F86" s="191" t="s">
        <v>305</v>
      </c>
      <c r="G86" s="192" t="s">
        <v>133</v>
      </c>
      <c r="H86" s="193">
        <v>42.02</v>
      </c>
      <c r="I86" s="194"/>
      <c r="J86" s="195">
        <f>ROUND(I86*H86,2)</f>
        <v>0</v>
      </c>
      <c r="K86" s="191" t="s">
        <v>134</v>
      </c>
      <c r="L86" s="60"/>
      <c r="M86" s="196" t="s">
        <v>30</v>
      </c>
      <c r="N86" s="197" t="s">
        <v>47</v>
      </c>
      <c r="O86" s="41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3" t="s">
        <v>135</v>
      </c>
      <c r="AT86" s="23" t="s">
        <v>130</v>
      </c>
      <c r="AU86" s="23" t="s">
        <v>85</v>
      </c>
      <c r="AY86" s="23" t="s">
        <v>128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3" t="s">
        <v>81</v>
      </c>
      <c r="BK86" s="200">
        <f>ROUND(I86*H86,2)</f>
        <v>0</v>
      </c>
      <c r="BL86" s="23" t="s">
        <v>135</v>
      </c>
      <c r="BM86" s="23" t="s">
        <v>306</v>
      </c>
    </row>
    <row r="87" spans="2:51" s="11" customFormat="1" ht="13.5">
      <c r="B87" s="201"/>
      <c r="C87" s="202"/>
      <c r="D87" s="213" t="s">
        <v>137</v>
      </c>
      <c r="E87" s="214" t="s">
        <v>30</v>
      </c>
      <c r="F87" s="215" t="s">
        <v>307</v>
      </c>
      <c r="G87" s="202"/>
      <c r="H87" s="216">
        <v>42.02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137</v>
      </c>
      <c r="AU87" s="212" t="s">
        <v>85</v>
      </c>
      <c r="AV87" s="11" t="s">
        <v>85</v>
      </c>
      <c r="AW87" s="11" t="s">
        <v>39</v>
      </c>
      <c r="AX87" s="11" t="s">
        <v>76</v>
      </c>
      <c r="AY87" s="212" t="s">
        <v>128</v>
      </c>
    </row>
    <row r="88" spans="2:51" s="11" customFormat="1" ht="13.5">
      <c r="B88" s="201"/>
      <c r="C88" s="202"/>
      <c r="D88" s="213" t="s">
        <v>137</v>
      </c>
      <c r="E88" s="214" t="s">
        <v>30</v>
      </c>
      <c r="F88" s="215" t="s">
        <v>30</v>
      </c>
      <c r="G88" s="202"/>
      <c r="H88" s="216">
        <v>0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137</v>
      </c>
      <c r="AU88" s="212" t="s">
        <v>85</v>
      </c>
      <c r="AV88" s="11" t="s">
        <v>85</v>
      </c>
      <c r="AW88" s="11" t="s">
        <v>39</v>
      </c>
      <c r="AX88" s="11" t="s">
        <v>76</v>
      </c>
      <c r="AY88" s="212" t="s">
        <v>128</v>
      </c>
    </row>
    <row r="89" spans="2:51" s="12" customFormat="1" ht="13.5">
      <c r="B89" s="217"/>
      <c r="C89" s="218"/>
      <c r="D89" s="203" t="s">
        <v>137</v>
      </c>
      <c r="E89" s="219" t="s">
        <v>30</v>
      </c>
      <c r="F89" s="220" t="s">
        <v>144</v>
      </c>
      <c r="G89" s="218"/>
      <c r="H89" s="221">
        <v>42.02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137</v>
      </c>
      <c r="AU89" s="227" t="s">
        <v>85</v>
      </c>
      <c r="AV89" s="12" t="s">
        <v>135</v>
      </c>
      <c r="AW89" s="12" t="s">
        <v>39</v>
      </c>
      <c r="AX89" s="12" t="s">
        <v>81</v>
      </c>
      <c r="AY89" s="227" t="s">
        <v>128</v>
      </c>
    </row>
    <row r="90" spans="2:65" s="1" customFormat="1" ht="31.5" customHeight="1">
      <c r="B90" s="40"/>
      <c r="C90" s="189" t="s">
        <v>88</v>
      </c>
      <c r="D90" s="189" t="s">
        <v>130</v>
      </c>
      <c r="E90" s="190" t="s">
        <v>145</v>
      </c>
      <c r="F90" s="191" t="s">
        <v>146</v>
      </c>
      <c r="G90" s="192" t="s">
        <v>133</v>
      </c>
      <c r="H90" s="193">
        <v>21.01</v>
      </c>
      <c r="I90" s="194"/>
      <c r="J90" s="195">
        <f>ROUND(I90*H90,2)</f>
        <v>0</v>
      </c>
      <c r="K90" s="191" t="s">
        <v>134</v>
      </c>
      <c r="L90" s="60"/>
      <c r="M90" s="196" t="s">
        <v>30</v>
      </c>
      <c r="N90" s="197" t="s">
        <v>47</v>
      </c>
      <c r="O90" s="41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3" t="s">
        <v>135</v>
      </c>
      <c r="AT90" s="23" t="s">
        <v>130</v>
      </c>
      <c r="AU90" s="23" t="s">
        <v>85</v>
      </c>
      <c r="AY90" s="23" t="s">
        <v>128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3" t="s">
        <v>81</v>
      </c>
      <c r="BK90" s="200">
        <f>ROUND(I90*H90,2)</f>
        <v>0</v>
      </c>
      <c r="BL90" s="23" t="s">
        <v>135</v>
      </c>
      <c r="BM90" s="23" t="s">
        <v>308</v>
      </c>
    </row>
    <row r="91" spans="2:51" s="11" customFormat="1" ht="13.5">
      <c r="B91" s="201"/>
      <c r="C91" s="202"/>
      <c r="D91" s="203" t="s">
        <v>137</v>
      </c>
      <c r="E91" s="204" t="s">
        <v>30</v>
      </c>
      <c r="F91" s="205" t="s">
        <v>309</v>
      </c>
      <c r="G91" s="202"/>
      <c r="H91" s="206">
        <v>21.01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137</v>
      </c>
      <c r="AU91" s="212" t="s">
        <v>85</v>
      </c>
      <c r="AV91" s="11" t="s">
        <v>85</v>
      </c>
      <c r="AW91" s="11" t="s">
        <v>39</v>
      </c>
      <c r="AX91" s="11" t="s">
        <v>81</v>
      </c>
      <c r="AY91" s="212" t="s">
        <v>128</v>
      </c>
    </row>
    <row r="92" spans="2:65" s="1" customFormat="1" ht="31.5" customHeight="1">
      <c r="B92" s="40"/>
      <c r="C92" s="189" t="s">
        <v>135</v>
      </c>
      <c r="D92" s="189" t="s">
        <v>130</v>
      </c>
      <c r="E92" s="190" t="s">
        <v>310</v>
      </c>
      <c r="F92" s="191" t="s">
        <v>311</v>
      </c>
      <c r="G92" s="192" t="s">
        <v>133</v>
      </c>
      <c r="H92" s="193">
        <v>42.02</v>
      </c>
      <c r="I92" s="194"/>
      <c r="J92" s="195">
        <f>ROUND(I92*H92,2)</f>
        <v>0</v>
      </c>
      <c r="K92" s="191" t="s">
        <v>134</v>
      </c>
      <c r="L92" s="60"/>
      <c r="M92" s="196" t="s">
        <v>30</v>
      </c>
      <c r="N92" s="197" t="s">
        <v>47</v>
      </c>
      <c r="O92" s="41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3" t="s">
        <v>135</v>
      </c>
      <c r="AT92" s="23" t="s">
        <v>130</v>
      </c>
      <c r="AU92" s="23" t="s">
        <v>85</v>
      </c>
      <c r="AY92" s="23" t="s">
        <v>128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3" t="s">
        <v>81</v>
      </c>
      <c r="BK92" s="200">
        <f>ROUND(I92*H92,2)</f>
        <v>0</v>
      </c>
      <c r="BL92" s="23" t="s">
        <v>135</v>
      </c>
      <c r="BM92" s="23" t="s">
        <v>312</v>
      </c>
    </row>
    <row r="93" spans="2:51" s="11" customFormat="1" ht="13.5">
      <c r="B93" s="201"/>
      <c r="C93" s="202"/>
      <c r="D93" s="203" t="s">
        <v>137</v>
      </c>
      <c r="E93" s="204" t="s">
        <v>30</v>
      </c>
      <c r="F93" s="205" t="s">
        <v>313</v>
      </c>
      <c r="G93" s="202"/>
      <c r="H93" s="206">
        <v>42.02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137</v>
      </c>
      <c r="AU93" s="212" t="s">
        <v>85</v>
      </c>
      <c r="AV93" s="11" t="s">
        <v>85</v>
      </c>
      <c r="AW93" s="11" t="s">
        <v>39</v>
      </c>
      <c r="AX93" s="11" t="s">
        <v>81</v>
      </c>
      <c r="AY93" s="212" t="s">
        <v>128</v>
      </c>
    </row>
    <row r="94" spans="2:65" s="1" customFormat="1" ht="31.5" customHeight="1">
      <c r="B94" s="40"/>
      <c r="C94" s="189" t="s">
        <v>153</v>
      </c>
      <c r="D94" s="189" t="s">
        <v>130</v>
      </c>
      <c r="E94" s="190" t="s">
        <v>154</v>
      </c>
      <c r="F94" s="191" t="s">
        <v>155</v>
      </c>
      <c r="G94" s="192" t="s">
        <v>133</v>
      </c>
      <c r="H94" s="193">
        <v>21.01</v>
      </c>
      <c r="I94" s="194"/>
      <c r="J94" s="195">
        <f>ROUND(I94*H94,2)</f>
        <v>0</v>
      </c>
      <c r="K94" s="191" t="s">
        <v>134</v>
      </c>
      <c r="L94" s="60"/>
      <c r="M94" s="196" t="s">
        <v>30</v>
      </c>
      <c r="N94" s="197" t="s">
        <v>47</v>
      </c>
      <c r="O94" s="41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3" t="s">
        <v>135</v>
      </c>
      <c r="AT94" s="23" t="s">
        <v>130</v>
      </c>
      <c r="AU94" s="23" t="s">
        <v>85</v>
      </c>
      <c r="AY94" s="23" t="s">
        <v>128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3" t="s">
        <v>81</v>
      </c>
      <c r="BK94" s="200">
        <f>ROUND(I94*H94,2)</f>
        <v>0</v>
      </c>
      <c r="BL94" s="23" t="s">
        <v>135</v>
      </c>
      <c r="BM94" s="23" t="s">
        <v>314</v>
      </c>
    </row>
    <row r="95" spans="2:51" s="11" customFormat="1" ht="13.5">
      <c r="B95" s="201"/>
      <c r="C95" s="202"/>
      <c r="D95" s="203" t="s">
        <v>137</v>
      </c>
      <c r="E95" s="204" t="s">
        <v>30</v>
      </c>
      <c r="F95" s="205" t="s">
        <v>315</v>
      </c>
      <c r="G95" s="202"/>
      <c r="H95" s="206">
        <v>21.01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137</v>
      </c>
      <c r="AU95" s="212" t="s">
        <v>85</v>
      </c>
      <c r="AV95" s="11" t="s">
        <v>85</v>
      </c>
      <c r="AW95" s="11" t="s">
        <v>39</v>
      </c>
      <c r="AX95" s="11" t="s">
        <v>81</v>
      </c>
      <c r="AY95" s="212" t="s">
        <v>128</v>
      </c>
    </row>
    <row r="96" spans="2:65" s="1" customFormat="1" ht="31.5" customHeight="1">
      <c r="B96" s="40"/>
      <c r="C96" s="189" t="s">
        <v>158</v>
      </c>
      <c r="D96" s="189" t="s">
        <v>130</v>
      </c>
      <c r="E96" s="190" t="s">
        <v>159</v>
      </c>
      <c r="F96" s="191" t="s">
        <v>160</v>
      </c>
      <c r="G96" s="192" t="s">
        <v>161</v>
      </c>
      <c r="H96" s="193">
        <v>100.692</v>
      </c>
      <c r="I96" s="194"/>
      <c r="J96" s="195">
        <f>ROUND(I96*H96,2)</f>
        <v>0</v>
      </c>
      <c r="K96" s="191" t="s">
        <v>134</v>
      </c>
      <c r="L96" s="60"/>
      <c r="M96" s="196" t="s">
        <v>30</v>
      </c>
      <c r="N96" s="197" t="s">
        <v>47</v>
      </c>
      <c r="O96" s="41"/>
      <c r="P96" s="198">
        <f>O96*H96</f>
        <v>0</v>
      </c>
      <c r="Q96" s="198">
        <v>0.00085</v>
      </c>
      <c r="R96" s="198">
        <f>Q96*H96</f>
        <v>0.08558819999999999</v>
      </c>
      <c r="S96" s="198">
        <v>0</v>
      </c>
      <c r="T96" s="199">
        <f>S96*H96</f>
        <v>0</v>
      </c>
      <c r="AR96" s="23" t="s">
        <v>135</v>
      </c>
      <c r="AT96" s="23" t="s">
        <v>130</v>
      </c>
      <c r="AU96" s="23" t="s">
        <v>85</v>
      </c>
      <c r="AY96" s="23" t="s">
        <v>128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3" t="s">
        <v>81</v>
      </c>
      <c r="BK96" s="200">
        <f>ROUND(I96*H96,2)</f>
        <v>0</v>
      </c>
      <c r="BL96" s="23" t="s">
        <v>135</v>
      </c>
      <c r="BM96" s="23" t="s">
        <v>316</v>
      </c>
    </row>
    <row r="97" spans="2:51" s="11" customFormat="1" ht="13.5">
      <c r="B97" s="201"/>
      <c r="C97" s="202"/>
      <c r="D97" s="203" t="s">
        <v>137</v>
      </c>
      <c r="E97" s="204" t="s">
        <v>30</v>
      </c>
      <c r="F97" s="205" t="s">
        <v>317</v>
      </c>
      <c r="G97" s="202"/>
      <c r="H97" s="206">
        <v>100.692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137</v>
      </c>
      <c r="AU97" s="212" t="s">
        <v>85</v>
      </c>
      <c r="AV97" s="11" t="s">
        <v>85</v>
      </c>
      <c r="AW97" s="11" t="s">
        <v>39</v>
      </c>
      <c r="AX97" s="11" t="s">
        <v>81</v>
      </c>
      <c r="AY97" s="212" t="s">
        <v>128</v>
      </c>
    </row>
    <row r="98" spans="2:65" s="1" customFormat="1" ht="31.5" customHeight="1">
      <c r="B98" s="40"/>
      <c r="C98" s="189" t="s">
        <v>164</v>
      </c>
      <c r="D98" s="189" t="s">
        <v>130</v>
      </c>
      <c r="E98" s="190" t="s">
        <v>165</v>
      </c>
      <c r="F98" s="191" t="s">
        <v>166</v>
      </c>
      <c r="G98" s="192" t="s">
        <v>161</v>
      </c>
      <c r="H98" s="193">
        <v>100.692</v>
      </c>
      <c r="I98" s="194"/>
      <c r="J98" s="195">
        <f>ROUND(I98*H98,2)</f>
        <v>0</v>
      </c>
      <c r="K98" s="191" t="s">
        <v>134</v>
      </c>
      <c r="L98" s="60"/>
      <c r="M98" s="196" t="s">
        <v>30</v>
      </c>
      <c r="N98" s="197" t="s">
        <v>47</v>
      </c>
      <c r="O98" s="41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3" t="s">
        <v>135</v>
      </c>
      <c r="AT98" s="23" t="s">
        <v>130</v>
      </c>
      <c r="AU98" s="23" t="s">
        <v>85</v>
      </c>
      <c r="AY98" s="23" t="s">
        <v>128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3" t="s">
        <v>81</v>
      </c>
      <c r="BK98" s="200">
        <f>ROUND(I98*H98,2)</f>
        <v>0</v>
      </c>
      <c r="BL98" s="23" t="s">
        <v>135</v>
      </c>
      <c r="BM98" s="23" t="s">
        <v>318</v>
      </c>
    </row>
    <row r="99" spans="2:51" s="11" customFormat="1" ht="13.5">
      <c r="B99" s="201"/>
      <c r="C99" s="202"/>
      <c r="D99" s="203" t="s">
        <v>137</v>
      </c>
      <c r="E99" s="204" t="s">
        <v>30</v>
      </c>
      <c r="F99" s="205" t="s">
        <v>319</v>
      </c>
      <c r="G99" s="202"/>
      <c r="H99" s="206">
        <v>100.692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137</v>
      </c>
      <c r="AU99" s="212" t="s">
        <v>85</v>
      </c>
      <c r="AV99" s="11" t="s">
        <v>85</v>
      </c>
      <c r="AW99" s="11" t="s">
        <v>39</v>
      </c>
      <c r="AX99" s="11" t="s">
        <v>81</v>
      </c>
      <c r="AY99" s="212" t="s">
        <v>128</v>
      </c>
    </row>
    <row r="100" spans="2:65" s="1" customFormat="1" ht="44.25" customHeight="1">
      <c r="B100" s="40"/>
      <c r="C100" s="189" t="s">
        <v>169</v>
      </c>
      <c r="D100" s="189" t="s">
        <v>130</v>
      </c>
      <c r="E100" s="190" t="s">
        <v>170</v>
      </c>
      <c r="F100" s="191" t="s">
        <v>171</v>
      </c>
      <c r="G100" s="192" t="s">
        <v>133</v>
      </c>
      <c r="H100" s="193">
        <v>69.141</v>
      </c>
      <c r="I100" s="194"/>
      <c r="J100" s="195">
        <f>ROUND(I100*H100,2)</f>
        <v>0</v>
      </c>
      <c r="K100" s="191" t="s">
        <v>134</v>
      </c>
      <c r="L100" s="60"/>
      <c r="M100" s="196" t="s">
        <v>30</v>
      </c>
      <c r="N100" s="197" t="s">
        <v>47</v>
      </c>
      <c r="O100" s="41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3" t="s">
        <v>135</v>
      </c>
      <c r="AT100" s="23" t="s">
        <v>130</v>
      </c>
      <c r="AU100" s="23" t="s">
        <v>85</v>
      </c>
      <c r="AY100" s="23" t="s">
        <v>128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3" t="s">
        <v>81</v>
      </c>
      <c r="BK100" s="200">
        <f>ROUND(I100*H100,2)</f>
        <v>0</v>
      </c>
      <c r="BL100" s="23" t="s">
        <v>135</v>
      </c>
      <c r="BM100" s="23" t="s">
        <v>320</v>
      </c>
    </row>
    <row r="101" spans="2:51" s="11" customFormat="1" ht="13.5">
      <c r="B101" s="201"/>
      <c r="C101" s="202"/>
      <c r="D101" s="203" t="s">
        <v>137</v>
      </c>
      <c r="E101" s="204" t="s">
        <v>30</v>
      </c>
      <c r="F101" s="205" t="s">
        <v>321</v>
      </c>
      <c r="G101" s="202"/>
      <c r="H101" s="206">
        <v>69.141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137</v>
      </c>
      <c r="AU101" s="212" t="s">
        <v>85</v>
      </c>
      <c r="AV101" s="11" t="s">
        <v>85</v>
      </c>
      <c r="AW101" s="11" t="s">
        <v>39</v>
      </c>
      <c r="AX101" s="11" t="s">
        <v>81</v>
      </c>
      <c r="AY101" s="212" t="s">
        <v>128</v>
      </c>
    </row>
    <row r="102" spans="2:65" s="1" customFormat="1" ht="22.5" customHeight="1">
      <c r="B102" s="40"/>
      <c r="C102" s="189" t="s">
        <v>174</v>
      </c>
      <c r="D102" s="189" t="s">
        <v>130</v>
      </c>
      <c r="E102" s="190" t="s">
        <v>175</v>
      </c>
      <c r="F102" s="191" t="s">
        <v>176</v>
      </c>
      <c r="G102" s="192" t="s">
        <v>177</v>
      </c>
      <c r="H102" s="193">
        <v>131.368</v>
      </c>
      <c r="I102" s="194"/>
      <c r="J102" s="195">
        <f>ROUND(I102*H102,2)</f>
        <v>0</v>
      </c>
      <c r="K102" s="191" t="s">
        <v>134</v>
      </c>
      <c r="L102" s="60"/>
      <c r="M102" s="196" t="s">
        <v>30</v>
      </c>
      <c r="N102" s="197" t="s">
        <v>47</v>
      </c>
      <c r="O102" s="41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3" t="s">
        <v>135</v>
      </c>
      <c r="AT102" s="23" t="s">
        <v>130</v>
      </c>
      <c r="AU102" s="23" t="s">
        <v>85</v>
      </c>
      <c r="AY102" s="23" t="s">
        <v>128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3" t="s">
        <v>81</v>
      </c>
      <c r="BK102" s="200">
        <f>ROUND(I102*H102,2)</f>
        <v>0</v>
      </c>
      <c r="BL102" s="23" t="s">
        <v>135</v>
      </c>
      <c r="BM102" s="23" t="s">
        <v>322</v>
      </c>
    </row>
    <row r="103" spans="2:51" s="11" customFormat="1" ht="13.5">
      <c r="B103" s="201"/>
      <c r="C103" s="202"/>
      <c r="D103" s="203" t="s">
        <v>137</v>
      </c>
      <c r="E103" s="204" t="s">
        <v>30</v>
      </c>
      <c r="F103" s="205" t="s">
        <v>323</v>
      </c>
      <c r="G103" s="202"/>
      <c r="H103" s="206">
        <v>131.368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137</v>
      </c>
      <c r="AU103" s="212" t="s">
        <v>85</v>
      </c>
      <c r="AV103" s="11" t="s">
        <v>85</v>
      </c>
      <c r="AW103" s="11" t="s">
        <v>39</v>
      </c>
      <c r="AX103" s="11" t="s">
        <v>81</v>
      </c>
      <c r="AY103" s="212" t="s">
        <v>128</v>
      </c>
    </row>
    <row r="104" spans="2:65" s="1" customFormat="1" ht="31.5" customHeight="1">
      <c r="B104" s="40"/>
      <c r="C104" s="189" t="s">
        <v>180</v>
      </c>
      <c r="D104" s="189" t="s">
        <v>130</v>
      </c>
      <c r="E104" s="190" t="s">
        <v>181</v>
      </c>
      <c r="F104" s="191" t="s">
        <v>182</v>
      </c>
      <c r="G104" s="192" t="s">
        <v>133</v>
      </c>
      <c r="H104" s="193">
        <v>14.899</v>
      </c>
      <c r="I104" s="194"/>
      <c r="J104" s="195">
        <f>ROUND(I104*H104,2)</f>
        <v>0</v>
      </c>
      <c r="K104" s="191" t="s">
        <v>134</v>
      </c>
      <c r="L104" s="60"/>
      <c r="M104" s="196" t="s">
        <v>30</v>
      </c>
      <c r="N104" s="197" t="s">
        <v>47</v>
      </c>
      <c r="O104" s="41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3" t="s">
        <v>135</v>
      </c>
      <c r="AT104" s="23" t="s">
        <v>130</v>
      </c>
      <c r="AU104" s="23" t="s">
        <v>85</v>
      </c>
      <c r="AY104" s="23" t="s">
        <v>128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3" t="s">
        <v>81</v>
      </c>
      <c r="BK104" s="200">
        <f>ROUND(I104*H104,2)</f>
        <v>0</v>
      </c>
      <c r="BL104" s="23" t="s">
        <v>135</v>
      </c>
      <c r="BM104" s="23" t="s">
        <v>324</v>
      </c>
    </row>
    <row r="105" spans="2:51" s="11" customFormat="1" ht="13.5">
      <c r="B105" s="201"/>
      <c r="C105" s="202"/>
      <c r="D105" s="203" t="s">
        <v>137</v>
      </c>
      <c r="E105" s="204" t="s">
        <v>30</v>
      </c>
      <c r="F105" s="205" t="s">
        <v>325</v>
      </c>
      <c r="G105" s="202"/>
      <c r="H105" s="206">
        <v>14.899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137</v>
      </c>
      <c r="AU105" s="212" t="s">
        <v>85</v>
      </c>
      <c r="AV105" s="11" t="s">
        <v>85</v>
      </c>
      <c r="AW105" s="11" t="s">
        <v>39</v>
      </c>
      <c r="AX105" s="11" t="s">
        <v>81</v>
      </c>
      <c r="AY105" s="212" t="s">
        <v>128</v>
      </c>
    </row>
    <row r="106" spans="2:65" s="1" customFormat="1" ht="44.25" customHeight="1">
      <c r="B106" s="40"/>
      <c r="C106" s="189" t="s">
        <v>185</v>
      </c>
      <c r="D106" s="189" t="s">
        <v>130</v>
      </c>
      <c r="E106" s="190" t="s">
        <v>326</v>
      </c>
      <c r="F106" s="191" t="s">
        <v>327</v>
      </c>
      <c r="G106" s="192" t="s">
        <v>161</v>
      </c>
      <c r="H106" s="193">
        <v>69.51</v>
      </c>
      <c r="I106" s="194"/>
      <c r="J106" s="195">
        <f>ROUND(I106*H106,2)</f>
        <v>0</v>
      </c>
      <c r="K106" s="191" t="s">
        <v>134</v>
      </c>
      <c r="L106" s="60"/>
      <c r="M106" s="196" t="s">
        <v>30</v>
      </c>
      <c r="N106" s="197" t="s">
        <v>47</v>
      </c>
      <c r="O106" s="41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3" t="s">
        <v>135</v>
      </c>
      <c r="AT106" s="23" t="s">
        <v>130</v>
      </c>
      <c r="AU106" s="23" t="s">
        <v>85</v>
      </c>
      <c r="AY106" s="23" t="s">
        <v>128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3" t="s">
        <v>81</v>
      </c>
      <c r="BK106" s="200">
        <f>ROUND(I106*H106,2)</f>
        <v>0</v>
      </c>
      <c r="BL106" s="23" t="s">
        <v>135</v>
      </c>
      <c r="BM106" s="23" t="s">
        <v>328</v>
      </c>
    </row>
    <row r="107" spans="2:51" s="11" customFormat="1" ht="13.5">
      <c r="B107" s="201"/>
      <c r="C107" s="202"/>
      <c r="D107" s="203" t="s">
        <v>137</v>
      </c>
      <c r="E107" s="204" t="s">
        <v>30</v>
      </c>
      <c r="F107" s="205" t="s">
        <v>329</v>
      </c>
      <c r="G107" s="202"/>
      <c r="H107" s="206">
        <v>69.51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137</v>
      </c>
      <c r="AU107" s="212" t="s">
        <v>85</v>
      </c>
      <c r="AV107" s="11" t="s">
        <v>85</v>
      </c>
      <c r="AW107" s="11" t="s">
        <v>39</v>
      </c>
      <c r="AX107" s="11" t="s">
        <v>81</v>
      </c>
      <c r="AY107" s="212" t="s">
        <v>128</v>
      </c>
    </row>
    <row r="108" spans="2:65" s="1" customFormat="1" ht="31.5" customHeight="1">
      <c r="B108" s="40"/>
      <c r="C108" s="189" t="s">
        <v>191</v>
      </c>
      <c r="D108" s="189" t="s">
        <v>130</v>
      </c>
      <c r="E108" s="190" t="s">
        <v>192</v>
      </c>
      <c r="F108" s="191" t="s">
        <v>193</v>
      </c>
      <c r="G108" s="192" t="s">
        <v>161</v>
      </c>
      <c r="H108" s="193">
        <v>38.231</v>
      </c>
      <c r="I108" s="194"/>
      <c r="J108" s="195">
        <f>ROUND(I108*H108,2)</f>
        <v>0</v>
      </c>
      <c r="K108" s="191" t="s">
        <v>134</v>
      </c>
      <c r="L108" s="60"/>
      <c r="M108" s="196" t="s">
        <v>30</v>
      </c>
      <c r="N108" s="197" t="s">
        <v>47</v>
      </c>
      <c r="O108" s="41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3" t="s">
        <v>135</v>
      </c>
      <c r="AT108" s="23" t="s">
        <v>130</v>
      </c>
      <c r="AU108" s="23" t="s">
        <v>85</v>
      </c>
      <c r="AY108" s="23" t="s">
        <v>128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3" t="s">
        <v>81</v>
      </c>
      <c r="BK108" s="200">
        <f>ROUND(I108*H108,2)</f>
        <v>0</v>
      </c>
      <c r="BL108" s="23" t="s">
        <v>135</v>
      </c>
      <c r="BM108" s="23" t="s">
        <v>330</v>
      </c>
    </row>
    <row r="109" spans="2:51" s="11" customFormat="1" ht="13.5">
      <c r="B109" s="201"/>
      <c r="C109" s="202"/>
      <c r="D109" s="203" t="s">
        <v>137</v>
      </c>
      <c r="E109" s="204" t="s">
        <v>30</v>
      </c>
      <c r="F109" s="205" t="s">
        <v>331</v>
      </c>
      <c r="G109" s="202"/>
      <c r="H109" s="206">
        <v>38.231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137</v>
      </c>
      <c r="AU109" s="212" t="s">
        <v>85</v>
      </c>
      <c r="AV109" s="11" t="s">
        <v>85</v>
      </c>
      <c r="AW109" s="11" t="s">
        <v>39</v>
      </c>
      <c r="AX109" s="11" t="s">
        <v>81</v>
      </c>
      <c r="AY109" s="212" t="s">
        <v>128</v>
      </c>
    </row>
    <row r="110" spans="2:65" s="1" customFormat="1" ht="31.5" customHeight="1">
      <c r="B110" s="40"/>
      <c r="C110" s="189" t="s">
        <v>196</v>
      </c>
      <c r="D110" s="189" t="s">
        <v>130</v>
      </c>
      <c r="E110" s="190" t="s">
        <v>197</v>
      </c>
      <c r="F110" s="191" t="s">
        <v>198</v>
      </c>
      <c r="G110" s="192" t="s">
        <v>161</v>
      </c>
      <c r="H110" s="193">
        <v>107.741</v>
      </c>
      <c r="I110" s="194"/>
      <c r="J110" s="195">
        <f>ROUND(I110*H110,2)</f>
        <v>0</v>
      </c>
      <c r="K110" s="191" t="s">
        <v>134</v>
      </c>
      <c r="L110" s="60"/>
      <c r="M110" s="196" t="s">
        <v>30</v>
      </c>
      <c r="N110" s="197" t="s">
        <v>47</v>
      </c>
      <c r="O110" s="41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3" t="s">
        <v>135</v>
      </c>
      <c r="AT110" s="23" t="s">
        <v>130</v>
      </c>
      <c r="AU110" s="23" t="s">
        <v>85</v>
      </c>
      <c r="AY110" s="23" t="s">
        <v>128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3" t="s">
        <v>81</v>
      </c>
      <c r="BK110" s="200">
        <f>ROUND(I110*H110,2)</f>
        <v>0</v>
      </c>
      <c r="BL110" s="23" t="s">
        <v>135</v>
      </c>
      <c r="BM110" s="23" t="s">
        <v>332</v>
      </c>
    </row>
    <row r="111" spans="2:51" s="11" customFormat="1" ht="13.5">
      <c r="B111" s="201"/>
      <c r="C111" s="202"/>
      <c r="D111" s="213" t="s">
        <v>137</v>
      </c>
      <c r="E111" s="214" t="s">
        <v>30</v>
      </c>
      <c r="F111" s="215" t="s">
        <v>333</v>
      </c>
      <c r="G111" s="202"/>
      <c r="H111" s="216">
        <v>38.231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137</v>
      </c>
      <c r="AU111" s="212" t="s">
        <v>85</v>
      </c>
      <c r="AV111" s="11" t="s">
        <v>85</v>
      </c>
      <c r="AW111" s="11" t="s">
        <v>39</v>
      </c>
      <c r="AX111" s="11" t="s">
        <v>76</v>
      </c>
      <c r="AY111" s="212" t="s">
        <v>128</v>
      </c>
    </row>
    <row r="112" spans="2:51" s="11" customFormat="1" ht="13.5">
      <c r="B112" s="201"/>
      <c r="C112" s="202"/>
      <c r="D112" s="213" t="s">
        <v>137</v>
      </c>
      <c r="E112" s="214" t="s">
        <v>30</v>
      </c>
      <c r="F112" s="215" t="s">
        <v>329</v>
      </c>
      <c r="G112" s="202"/>
      <c r="H112" s="216">
        <v>69.51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137</v>
      </c>
      <c r="AU112" s="212" t="s">
        <v>85</v>
      </c>
      <c r="AV112" s="11" t="s">
        <v>85</v>
      </c>
      <c r="AW112" s="11" t="s">
        <v>39</v>
      </c>
      <c r="AX112" s="11" t="s">
        <v>76</v>
      </c>
      <c r="AY112" s="212" t="s">
        <v>128</v>
      </c>
    </row>
    <row r="113" spans="2:51" s="12" customFormat="1" ht="13.5">
      <c r="B113" s="217"/>
      <c r="C113" s="218"/>
      <c r="D113" s="203" t="s">
        <v>137</v>
      </c>
      <c r="E113" s="219" t="s">
        <v>30</v>
      </c>
      <c r="F113" s="220" t="s">
        <v>144</v>
      </c>
      <c r="G113" s="218"/>
      <c r="H113" s="221">
        <v>107.741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137</v>
      </c>
      <c r="AU113" s="227" t="s">
        <v>85</v>
      </c>
      <c r="AV113" s="12" t="s">
        <v>135</v>
      </c>
      <c r="AW113" s="12" t="s">
        <v>39</v>
      </c>
      <c r="AX113" s="12" t="s">
        <v>81</v>
      </c>
      <c r="AY113" s="227" t="s">
        <v>128</v>
      </c>
    </row>
    <row r="114" spans="2:65" s="1" customFormat="1" ht="22.5" customHeight="1">
      <c r="B114" s="40"/>
      <c r="C114" s="228" t="s">
        <v>201</v>
      </c>
      <c r="D114" s="228" t="s">
        <v>202</v>
      </c>
      <c r="E114" s="229" t="s">
        <v>203</v>
      </c>
      <c r="F114" s="230" t="s">
        <v>204</v>
      </c>
      <c r="G114" s="231" t="s">
        <v>205</v>
      </c>
      <c r="H114" s="232">
        <v>1.616</v>
      </c>
      <c r="I114" s="233"/>
      <c r="J114" s="234">
        <f>ROUND(I114*H114,2)</f>
        <v>0</v>
      </c>
      <c r="K114" s="230" t="s">
        <v>134</v>
      </c>
      <c r="L114" s="235"/>
      <c r="M114" s="236" t="s">
        <v>30</v>
      </c>
      <c r="N114" s="237" t="s">
        <v>47</v>
      </c>
      <c r="O114" s="41"/>
      <c r="P114" s="198">
        <f>O114*H114</f>
        <v>0</v>
      </c>
      <c r="Q114" s="198">
        <v>0.001</v>
      </c>
      <c r="R114" s="198">
        <f>Q114*H114</f>
        <v>0.001616</v>
      </c>
      <c r="S114" s="198">
        <v>0</v>
      </c>
      <c r="T114" s="199">
        <f>S114*H114</f>
        <v>0</v>
      </c>
      <c r="AR114" s="23" t="s">
        <v>169</v>
      </c>
      <c r="AT114" s="23" t="s">
        <v>202</v>
      </c>
      <c r="AU114" s="23" t="s">
        <v>85</v>
      </c>
      <c r="AY114" s="23" t="s">
        <v>128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3" t="s">
        <v>81</v>
      </c>
      <c r="BK114" s="200">
        <f>ROUND(I114*H114,2)</f>
        <v>0</v>
      </c>
      <c r="BL114" s="23" t="s">
        <v>135</v>
      </c>
      <c r="BM114" s="23" t="s">
        <v>334</v>
      </c>
    </row>
    <row r="115" spans="2:51" s="11" customFormat="1" ht="13.5">
      <c r="B115" s="201"/>
      <c r="C115" s="202"/>
      <c r="D115" s="213" t="s">
        <v>137</v>
      </c>
      <c r="E115" s="202"/>
      <c r="F115" s="215" t="s">
        <v>335</v>
      </c>
      <c r="G115" s="202"/>
      <c r="H115" s="216">
        <v>1.616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137</v>
      </c>
      <c r="AU115" s="212" t="s">
        <v>85</v>
      </c>
      <c r="AV115" s="11" t="s">
        <v>85</v>
      </c>
      <c r="AW115" s="11" t="s">
        <v>6</v>
      </c>
      <c r="AX115" s="11" t="s">
        <v>81</v>
      </c>
      <c r="AY115" s="212" t="s">
        <v>128</v>
      </c>
    </row>
    <row r="116" spans="2:63" s="10" customFormat="1" ht="29.85" customHeight="1">
      <c r="B116" s="172"/>
      <c r="C116" s="173"/>
      <c r="D116" s="186" t="s">
        <v>75</v>
      </c>
      <c r="E116" s="187" t="s">
        <v>85</v>
      </c>
      <c r="F116" s="187" t="s">
        <v>208</v>
      </c>
      <c r="G116" s="173"/>
      <c r="H116" s="173"/>
      <c r="I116" s="176"/>
      <c r="J116" s="188">
        <f>BK116</f>
        <v>0</v>
      </c>
      <c r="K116" s="173"/>
      <c r="L116" s="178"/>
      <c r="M116" s="179"/>
      <c r="N116" s="180"/>
      <c r="O116" s="180"/>
      <c r="P116" s="181">
        <f>SUM(P117:P121)</f>
        <v>0</v>
      </c>
      <c r="Q116" s="180"/>
      <c r="R116" s="181">
        <f>SUM(R117:R121)</f>
        <v>0</v>
      </c>
      <c r="S116" s="180"/>
      <c r="T116" s="182">
        <f>SUM(T117:T121)</f>
        <v>0</v>
      </c>
      <c r="AR116" s="183" t="s">
        <v>81</v>
      </c>
      <c r="AT116" s="184" t="s">
        <v>75</v>
      </c>
      <c r="AU116" s="184" t="s">
        <v>81</v>
      </c>
      <c r="AY116" s="183" t="s">
        <v>128</v>
      </c>
      <c r="BK116" s="185">
        <f>SUM(BK117:BK121)</f>
        <v>0</v>
      </c>
    </row>
    <row r="117" spans="2:65" s="1" customFormat="1" ht="31.5" customHeight="1">
      <c r="B117" s="40"/>
      <c r="C117" s="189" t="s">
        <v>10</v>
      </c>
      <c r="D117" s="189" t="s">
        <v>130</v>
      </c>
      <c r="E117" s="190" t="s">
        <v>209</v>
      </c>
      <c r="F117" s="191" t="s">
        <v>210</v>
      </c>
      <c r="G117" s="192" t="s">
        <v>133</v>
      </c>
      <c r="H117" s="193">
        <v>62.675</v>
      </c>
      <c r="I117" s="194"/>
      <c r="J117" s="195">
        <f>ROUND(I117*H117,2)</f>
        <v>0</v>
      </c>
      <c r="K117" s="191" t="s">
        <v>134</v>
      </c>
      <c r="L117" s="60"/>
      <c r="M117" s="196" t="s">
        <v>30</v>
      </c>
      <c r="N117" s="197" t="s">
        <v>47</v>
      </c>
      <c r="O117" s="41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3" t="s">
        <v>135</v>
      </c>
      <c r="AT117" s="23" t="s">
        <v>130</v>
      </c>
      <c r="AU117" s="23" t="s">
        <v>85</v>
      </c>
      <c r="AY117" s="23" t="s">
        <v>128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3" t="s">
        <v>81</v>
      </c>
      <c r="BK117" s="200">
        <f>ROUND(I117*H117,2)</f>
        <v>0</v>
      </c>
      <c r="BL117" s="23" t="s">
        <v>135</v>
      </c>
      <c r="BM117" s="23" t="s">
        <v>336</v>
      </c>
    </row>
    <row r="118" spans="2:51" s="11" customFormat="1" ht="13.5">
      <c r="B118" s="201"/>
      <c r="C118" s="202"/>
      <c r="D118" s="213" t="s">
        <v>137</v>
      </c>
      <c r="E118" s="214" t="s">
        <v>30</v>
      </c>
      <c r="F118" s="215" t="s">
        <v>337</v>
      </c>
      <c r="G118" s="202"/>
      <c r="H118" s="216">
        <v>32.438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137</v>
      </c>
      <c r="AU118" s="212" t="s">
        <v>85</v>
      </c>
      <c r="AV118" s="11" t="s">
        <v>85</v>
      </c>
      <c r="AW118" s="11" t="s">
        <v>39</v>
      </c>
      <c r="AX118" s="11" t="s">
        <v>76</v>
      </c>
      <c r="AY118" s="212" t="s">
        <v>128</v>
      </c>
    </row>
    <row r="119" spans="2:51" s="11" customFormat="1" ht="13.5">
      <c r="B119" s="201"/>
      <c r="C119" s="202"/>
      <c r="D119" s="213" t="s">
        <v>137</v>
      </c>
      <c r="E119" s="214" t="s">
        <v>30</v>
      </c>
      <c r="F119" s="215" t="s">
        <v>338</v>
      </c>
      <c r="G119" s="202"/>
      <c r="H119" s="216">
        <v>20.853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137</v>
      </c>
      <c r="AU119" s="212" t="s">
        <v>85</v>
      </c>
      <c r="AV119" s="11" t="s">
        <v>85</v>
      </c>
      <c r="AW119" s="11" t="s">
        <v>39</v>
      </c>
      <c r="AX119" s="11" t="s">
        <v>76</v>
      </c>
      <c r="AY119" s="212" t="s">
        <v>128</v>
      </c>
    </row>
    <row r="120" spans="2:51" s="11" customFormat="1" ht="13.5">
      <c r="B120" s="201"/>
      <c r="C120" s="202"/>
      <c r="D120" s="213" t="s">
        <v>137</v>
      </c>
      <c r="E120" s="214" t="s">
        <v>30</v>
      </c>
      <c r="F120" s="215" t="s">
        <v>339</v>
      </c>
      <c r="G120" s="202"/>
      <c r="H120" s="216">
        <v>9.384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137</v>
      </c>
      <c r="AU120" s="212" t="s">
        <v>85</v>
      </c>
      <c r="AV120" s="11" t="s">
        <v>85</v>
      </c>
      <c r="AW120" s="11" t="s">
        <v>39</v>
      </c>
      <c r="AX120" s="11" t="s">
        <v>76</v>
      </c>
      <c r="AY120" s="212" t="s">
        <v>128</v>
      </c>
    </row>
    <row r="121" spans="2:51" s="12" customFormat="1" ht="13.5">
      <c r="B121" s="217"/>
      <c r="C121" s="218"/>
      <c r="D121" s="213" t="s">
        <v>137</v>
      </c>
      <c r="E121" s="238" t="s">
        <v>30</v>
      </c>
      <c r="F121" s="239" t="s">
        <v>144</v>
      </c>
      <c r="G121" s="218"/>
      <c r="H121" s="240">
        <v>62.675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137</v>
      </c>
      <c r="AU121" s="227" t="s">
        <v>85</v>
      </c>
      <c r="AV121" s="12" t="s">
        <v>135</v>
      </c>
      <c r="AW121" s="12" t="s">
        <v>39</v>
      </c>
      <c r="AX121" s="12" t="s">
        <v>81</v>
      </c>
      <c r="AY121" s="227" t="s">
        <v>128</v>
      </c>
    </row>
    <row r="122" spans="2:63" s="10" customFormat="1" ht="29.85" customHeight="1">
      <c r="B122" s="172"/>
      <c r="C122" s="173"/>
      <c r="D122" s="186" t="s">
        <v>75</v>
      </c>
      <c r="E122" s="187" t="s">
        <v>169</v>
      </c>
      <c r="F122" s="187" t="s">
        <v>215</v>
      </c>
      <c r="G122" s="173"/>
      <c r="H122" s="173"/>
      <c r="I122" s="176"/>
      <c r="J122" s="188">
        <f>BK122</f>
        <v>0</v>
      </c>
      <c r="K122" s="173"/>
      <c r="L122" s="178"/>
      <c r="M122" s="179"/>
      <c r="N122" s="180"/>
      <c r="O122" s="180"/>
      <c r="P122" s="181">
        <f>SUM(P123:P135)</f>
        <v>0</v>
      </c>
      <c r="Q122" s="180"/>
      <c r="R122" s="181">
        <f>SUM(R123:R135)</f>
        <v>2.69022142</v>
      </c>
      <c r="S122" s="180"/>
      <c r="T122" s="182">
        <f>SUM(T123:T135)</f>
        <v>0</v>
      </c>
      <c r="AR122" s="183" t="s">
        <v>81</v>
      </c>
      <c r="AT122" s="184" t="s">
        <v>75</v>
      </c>
      <c r="AU122" s="184" t="s">
        <v>81</v>
      </c>
      <c r="AY122" s="183" t="s">
        <v>128</v>
      </c>
      <c r="BK122" s="185">
        <f>SUM(BK123:BK135)</f>
        <v>0</v>
      </c>
    </row>
    <row r="123" spans="2:65" s="1" customFormat="1" ht="31.5" customHeight="1">
      <c r="B123" s="40"/>
      <c r="C123" s="189" t="s">
        <v>216</v>
      </c>
      <c r="D123" s="189" t="s">
        <v>130</v>
      </c>
      <c r="E123" s="190" t="s">
        <v>217</v>
      </c>
      <c r="F123" s="191" t="s">
        <v>218</v>
      </c>
      <c r="G123" s="192" t="s">
        <v>219</v>
      </c>
      <c r="H123" s="193">
        <v>23.17</v>
      </c>
      <c r="I123" s="194"/>
      <c r="J123" s="195">
        <f>ROUND(I123*H123,2)</f>
        <v>0</v>
      </c>
      <c r="K123" s="191" t="s">
        <v>134</v>
      </c>
      <c r="L123" s="60"/>
      <c r="M123" s="196" t="s">
        <v>30</v>
      </c>
      <c r="N123" s="197" t="s">
        <v>47</v>
      </c>
      <c r="O123" s="41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3" t="s">
        <v>135</v>
      </c>
      <c r="AT123" s="23" t="s">
        <v>130</v>
      </c>
      <c r="AU123" s="23" t="s">
        <v>85</v>
      </c>
      <c r="AY123" s="23" t="s">
        <v>128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3" t="s">
        <v>81</v>
      </c>
      <c r="BK123" s="200">
        <f>ROUND(I123*H123,2)</f>
        <v>0</v>
      </c>
      <c r="BL123" s="23" t="s">
        <v>135</v>
      </c>
      <c r="BM123" s="23" t="s">
        <v>340</v>
      </c>
    </row>
    <row r="124" spans="2:51" s="11" customFormat="1" ht="13.5">
      <c r="B124" s="201"/>
      <c r="C124" s="202"/>
      <c r="D124" s="203" t="s">
        <v>137</v>
      </c>
      <c r="E124" s="204" t="s">
        <v>30</v>
      </c>
      <c r="F124" s="205" t="s">
        <v>341</v>
      </c>
      <c r="G124" s="202"/>
      <c r="H124" s="206">
        <v>23.17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137</v>
      </c>
      <c r="AU124" s="212" t="s">
        <v>85</v>
      </c>
      <c r="AV124" s="11" t="s">
        <v>85</v>
      </c>
      <c r="AW124" s="11" t="s">
        <v>39</v>
      </c>
      <c r="AX124" s="11" t="s">
        <v>81</v>
      </c>
      <c r="AY124" s="212" t="s">
        <v>128</v>
      </c>
    </row>
    <row r="125" spans="2:65" s="1" customFormat="1" ht="22.5" customHeight="1">
      <c r="B125" s="40"/>
      <c r="C125" s="228" t="s">
        <v>222</v>
      </c>
      <c r="D125" s="228" t="s">
        <v>202</v>
      </c>
      <c r="E125" s="229" t="s">
        <v>223</v>
      </c>
      <c r="F125" s="230" t="s">
        <v>224</v>
      </c>
      <c r="G125" s="231" t="s">
        <v>219</v>
      </c>
      <c r="H125" s="232">
        <v>23.703</v>
      </c>
      <c r="I125" s="233"/>
      <c r="J125" s="234">
        <f>ROUND(I125*H125,2)</f>
        <v>0</v>
      </c>
      <c r="K125" s="230" t="s">
        <v>30</v>
      </c>
      <c r="L125" s="235"/>
      <c r="M125" s="236" t="s">
        <v>30</v>
      </c>
      <c r="N125" s="237" t="s">
        <v>47</v>
      </c>
      <c r="O125" s="41"/>
      <c r="P125" s="198">
        <f>O125*H125</f>
        <v>0</v>
      </c>
      <c r="Q125" s="198">
        <v>0.00114</v>
      </c>
      <c r="R125" s="198">
        <f>Q125*H125</f>
        <v>0.027021419999999997</v>
      </c>
      <c r="S125" s="198">
        <v>0</v>
      </c>
      <c r="T125" s="199">
        <f>S125*H125</f>
        <v>0</v>
      </c>
      <c r="AR125" s="23" t="s">
        <v>169</v>
      </c>
      <c r="AT125" s="23" t="s">
        <v>202</v>
      </c>
      <c r="AU125" s="23" t="s">
        <v>85</v>
      </c>
      <c r="AY125" s="23" t="s">
        <v>128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3" t="s">
        <v>81</v>
      </c>
      <c r="BK125" s="200">
        <f>ROUND(I125*H125,2)</f>
        <v>0</v>
      </c>
      <c r="BL125" s="23" t="s">
        <v>135</v>
      </c>
      <c r="BM125" s="23" t="s">
        <v>342</v>
      </c>
    </row>
    <row r="126" spans="2:51" s="11" customFormat="1" ht="13.5">
      <c r="B126" s="201"/>
      <c r="C126" s="202"/>
      <c r="D126" s="203" t="s">
        <v>137</v>
      </c>
      <c r="E126" s="204" t="s">
        <v>30</v>
      </c>
      <c r="F126" s="205" t="s">
        <v>343</v>
      </c>
      <c r="G126" s="202"/>
      <c r="H126" s="206">
        <v>23.703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137</v>
      </c>
      <c r="AU126" s="212" t="s">
        <v>85</v>
      </c>
      <c r="AV126" s="11" t="s">
        <v>85</v>
      </c>
      <c r="AW126" s="11" t="s">
        <v>39</v>
      </c>
      <c r="AX126" s="11" t="s">
        <v>81</v>
      </c>
      <c r="AY126" s="212" t="s">
        <v>128</v>
      </c>
    </row>
    <row r="127" spans="2:65" s="1" customFormat="1" ht="22.5" customHeight="1">
      <c r="B127" s="40"/>
      <c r="C127" s="189" t="s">
        <v>227</v>
      </c>
      <c r="D127" s="189" t="s">
        <v>130</v>
      </c>
      <c r="E127" s="190" t="s">
        <v>233</v>
      </c>
      <c r="F127" s="191" t="s">
        <v>234</v>
      </c>
      <c r="G127" s="192" t="s">
        <v>235</v>
      </c>
      <c r="H127" s="193">
        <v>1</v>
      </c>
      <c r="I127" s="194"/>
      <c r="J127" s="195">
        <f aca="true" t="shared" si="0" ref="J127:J135">ROUND(I127*H127,2)</f>
        <v>0</v>
      </c>
      <c r="K127" s="191" t="s">
        <v>134</v>
      </c>
      <c r="L127" s="60"/>
      <c r="M127" s="196" t="s">
        <v>30</v>
      </c>
      <c r="N127" s="197" t="s">
        <v>47</v>
      </c>
      <c r="O127" s="41"/>
      <c r="P127" s="198">
        <f aca="true" t="shared" si="1" ref="P127:P135">O127*H127</f>
        <v>0</v>
      </c>
      <c r="Q127" s="198">
        <v>0.00918</v>
      </c>
      <c r="R127" s="198">
        <f aca="true" t="shared" si="2" ref="R127:R135">Q127*H127</f>
        <v>0.00918</v>
      </c>
      <c r="S127" s="198">
        <v>0</v>
      </c>
      <c r="T127" s="199">
        <f aca="true" t="shared" si="3" ref="T127:T135">S127*H127</f>
        <v>0</v>
      </c>
      <c r="AR127" s="23" t="s">
        <v>135</v>
      </c>
      <c r="AT127" s="23" t="s">
        <v>130</v>
      </c>
      <c r="AU127" s="23" t="s">
        <v>85</v>
      </c>
      <c r="AY127" s="23" t="s">
        <v>128</v>
      </c>
      <c r="BE127" s="200">
        <f aca="true" t="shared" si="4" ref="BE127:BE135">IF(N127="základní",J127,0)</f>
        <v>0</v>
      </c>
      <c r="BF127" s="200">
        <f aca="true" t="shared" si="5" ref="BF127:BF135">IF(N127="snížená",J127,0)</f>
        <v>0</v>
      </c>
      <c r="BG127" s="200">
        <f aca="true" t="shared" si="6" ref="BG127:BG135">IF(N127="zákl. přenesená",J127,0)</f>
        <v>0</v>
      </c>
      <c r="BH127" s="200">
        <f aca="true" t="shared" si="7" ref="BH127:BH135">IF(N127="sníž. přenesená",J127,0)</f>
        <v>0</v>
      </c>
      <c r="BI127" s="200">
        <f aca="true" t="shared" si="8" ref="BI127:BI135">IF(N127="nulová",J127,0)</f>
        <v>0</v>
      </c>
      <c r="BJ127" s="23" t="s">
        <v>81</v>
      </c>
      <c r="BK127" s="200">
        <f aca="true" t="shared" si="9" ref="BK127:BK135">ROUND(I127*H127,2)</f>
        <v>0</v>
      </c>
      <c r="BL127" s="23" t="s">
        <v>135</v>
      </c>
      <c r="BM127" s="23" t="s">
        <v>344</v>
      </c>
    </row>
    <row r="128" spans="2:65" s="1" customFormat="1" ht="22.5" customHeight="1">
      <c r="B128" s="40"/>
      <c r="C128" s="228" t="s">
        <v>232</v>
      </c>
      <c r="D128" s="228" t="s">
        <v>202</v>
      </c>
      <c r="E128" s="229" t="s">
        <v>345</v>
      </c>
      <c r="F128" s="230" t="s">
        <v>346</v>
      </c>
      <c r="G128" s="231" t="s">
        <v>235</v>
      </c>
      <c r="H128" s="232">
        <v>1</v>
      </c>
      <c r="I128" s="233"/>
      <c r="J128" s="234">
        <f t="shared" si="0"/>
        <v>0</v>
      </c>
      <c r="K128" s="230" t="s">
        <v>134</v>
      </c>
      <c r="L128" s="235"/>
      <c r="M128" s="236" t="s">
        <v>30</v>
      </c>
      <c r="N128" s="237" t="s">
        <v>47</v>
      </c>
      <c r="O128" s="41"/>
      <c r="P128" s="198">
        <f t="shared" si="1"/>
        <v>0</v>
      </c>
      <c r="Q128" s="198">
        <v>0.254</v>
      </c>
      <c r="R128" s="198">
        <f t="shared" si="2"/>
        <v>0.254</v>
      </c>
      <c r="S128" s="198">
        <v>0</v>
      </c>
      <c r="T128" s="199">
        <f t="shared" si="3"/>
        <v>0</v>
      </c>
      <c r="AR128" s="23" t="s">
        <v>169</v>
      </c>
      <c r="AT128" s="23" t="s">
        <v>202</v>
      </c>
      <c r="AU128" s="23" t="s">
        <v>85</v>
      </c>
      <c r="AY128" s="23" t="s">
        <v>128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23" t="s">
        <v>81</v>
      </c>
      <c r="BK128" s="200">
        <f t="shared" si="9"/>
        <v>0</v>
      </c>
      <c r="BL128" s="23" t="s">
        <v>135</v>
      </c>
      <c r="BM128" s="23" t="s">
        <v>347</v>
      </c>
    </row>
    <row r="129" spans="2:65" s="1" customFormat="1" ht="22.5" customHeight="1">
      <c r="B129" s="40"/>
      <c r="C129" s="189" t="s">
        <v>238</v>
      </c>
      <c r="D129" s="189" t="s">
        <v>130</v>
      </c>
      <c r="E129" s="190" t="s">
        <v>250</v>
      </c>
      <c r="F129" s="191" t="s">
        <v>251</v>
      </c>
      <c r="G129" s="192" t="s">
        <v>235</v>
      </c>
      <c r="H129" s="193">
        <v>1</v>
      </c>
      <c r="I129" s="194"/>
      <c r="J129" s="195">
        <f t="shared" si="0"/>
        <v>0</v>
      </c>
      <c r="K129" s="191" t="s">
        <v>134</v>
      </c>
      <c r="L129" s="60"/>
      <c r="M129" s="196" t="s">
        <v>30</v>
      </c>
      <c r="N129" s="197" t="s">
        <v>47</v>
      </c>
      <c r="O129" s="41"/>
      <c r="P129" s="198">
        <f t="shared" si="1"/>
        <v>0</v>
      </c>
      <c r="Q129" s="198">
        <v>0.01147</v>
      </c>
      <c r="R129" s="198">
        <f t="shared" si="2"/>
        <v>0.01147</v>
      </c>
      <c r="S129" s="198">
        <v>0</v>
      </c>
      <c r="T129" s="199">
        <f t="shared" si="3"/>
        <v>0</v>
      </c>
      <c r="AR129" s="23" t="s">
        <v>135</v>
      </c>
      <c r="AT129" s="23" t="s">
        <v>130</v>
      </c>
      <c r="AU129" s="23" t="s">
        <v>85</v>
      </c>
      <c r="AY129" s="23" t="s">
        <v>128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23" t="s">
        <v>81</v>
      </c>
      <c r="BK129" s="200">
        <f t="shared" si="9"/>
        <v>0</v>
      </c>
      <c r="BL129" s="23" t="s">
        <v>135</v>
      </c>
      <c r="BM129" s="23" t="s">
        <v>348</v>
      </c>
    </row>
    <row r="130" spans="2:65" s="1" customFormat="1" ht="22.5" customHeight="1">
      <c r="B130" s="40"/>
      <c r="C130" s="228" t="s">
        <v>9</v>
      </c>
      <c r="D130" s="228" t="s">
        <v>202</v>
      </c>
      <c r="E130" s="229" t="s">
        <v>254</v>
      </c>
      <c r="F130" s="230" t="s">
        <v>255</v>
      </c>
      <c r="G130" s="231" t="s">
        <v>235</v>
      </c>
      <c r="H130" s="232">
        <v>1</v>
      </c>
      <c r="I130" s="233"/>
      <c r="J130" s="234">
        <f t="shared" si="0"/>
        <v>0</v>
      </c>
      <c r="K130" s="230" t="s">
        <v>134</v>
      </c>
      <c r="L130" s="235"/>
      <c r="M130" s="236" t="s">
        <v>30</v>
      </c>
      <c r="N130" s="237" t="s">
        <v>47</v>
      </c>
      <c r="O130" s="41"/>
      <c r="P130" s="198">
        <f t="shared" si="1"/>
        <v>0</v>
      </c>
      <c r="Q130" s="198">
        <v>0.585</v>
      </c>
      <c r="R130" s="198">
        <f t="shared" si="2"/>
        <v>0.585</v>
      </c>
      <c r="S130" s="198">
        <v>0</v>
      </c>
      <c r="T130" s="199">
        <f t="shared" si="3"/>
        <v>0</v>
      </c>
      <c r="AR130" s="23" t="s">
        <v>169</v>
      </c>
      <c r="AT130" s="23" t="s">
        <v>202</v>
      </c>
      <c r="AU130" s="23" t="s">
        <v>85</v>
      </c>
      <c r="AY130" s="23" t="s">
        <v>128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23" t="s">
        <v>81</v>
      </c>
      <c r="BK130" s="200">
        <f t="shared" si="9"/>
        <v>0</v>
      </c>
      <c r="BL130" s="23" t="s">
        <v>135</v>
      </c>
      <c r="BM130" s="23" t="s">
        <v>349</v>
      </c>
    </row>
    <row r="131" spans="2:65" s="1" customFormat="1" ht="22.5" customHeight="1">
      <c r="B131" s="40"/>
      <c r="C131" s="228" t="s">
        <v>245</v>
      </c>
      <c r="D131" s="228" t="s">
        <v>202</v>
      </c>
      <c r="E131" s="229" t="s">
        <v>246</v>
      </c>
      <c r="F131" s="230" t="s">
        <v>247</v>
      </c>
      <c r="G131" s="231" t="s">
        <v>235</v>
      </c>
      <c r="H131" s="232">
        <v>2</v>
      </c>
      <c r="I131" s="233"/>
      <c r="J131" s="234">
        <f t="shared" si="0"/>
        <v>0</v>
      </c>
      <c r="K131" s="230" t="s">
        <v>134</v>
      </c>
      <c r="L131" s="235"/>
      <c r="M131" s="236" t="s">
        <v>30</v>
      </c>
      <c r="N131" s="237" t="s">
        <v>47</v>
      </c>
      <c r="O131" s="41"/>
      <c r="P131" s="198">
        <f t="shared" si="1"/>
        <v>0</v>
      </c>
      <c r="Q131" s="198">
        <v>0.002</v>
      </c>
      <c r="R131" s="198">
        <f t="shared" si="2"/>
        <v>0.004</v>
      </c>
      <c r="S131" s="198">
        <v>0</v>
      </c>
      <c r="T131" s="199">
        <f t="shared" si="3"/>
        <v>0</v>
      </c>
      <c r="AR131" s="23" t="s">
        <v>169</v>
      </c>
      <c r="AT131" s="23" t="s">
        <v>202</v>
      </c>
      <c r="AU131" s="23" t="s">
        <v>85</v>
      </c>
      <c r="AY131" s="23" t="s">
        <v>128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23" t="s">
        <v>81</v>
      </c>
      <c r="BK131" s="200">
        <f t="shared" si="9"/>
        <v>0</v>
      </c>
      <c r="BL131" s="23" t="s">
        <v>135</v>
      </c>
      <c r="BM131" s="23" t="s">
        <v>350</v>
      </c>
    </row>
    <row r="132" spans="2:65" s="1" customFormat="1" ht="22.5" customHeight="1">
      <c r="B132" s="40"/>
      <c r="C132" s="189" t="s">
        <v>249</v>
      </c>
      <c r="D132" s="189" t="s">
        <v>130</v>
      </c>
      <c r="E132" s="190" t="s">
        <v>351</v>
      </c>
      <c r="F132" s="191" t="s">
        <v>352</v>
      </c>
      <c r="G132" s="192" t="s">
        <v>235</v>
      </c>
      <c r="H132" s="193">
        <v>1</v>
      </c>
      <c r="I132" s="194"/>
      <c r="J132" s="195">
        <f t="shared" si="0"/>
        <v>0</v>
      </c>
      <c r="K132" s="191" t="s">
        <v>134</v>
      </c>
      <c r="L132" s="60"/>
      <c r="M132" s="196" t="s">
        <v>30</v>
      </c>
      <c r="N132" s="197" t="s">
        <v>47</v>
      </c>
      <c r="O132" s="41"/>
      <c r="P132" s="198">
        <f t="shared" si="1"/>
        <v>0</v>
      </c>
      <c r="Q132" s="198">
        <v>0.02753</v>
      </c>
      <c r="R132" s="198">
        <f t="shared" si="2"/>
        <v>0.02753</v>
      </c>
      <c r="S132" s="198">
        <v>0</v>
      </c>
      <c r="T132" s="199">
        <f t="shared" si="3"/>
        <v>0</v>
      </c>
      <c r="AR132" s="23" t="s">
        <v>135</v>
      </c>
      <c r="AT132" s="23" t="s">
        <v>130</v>
      </c>
      <c r="AU132" s="23" t="s">
        <v>85</v>
      </c>
      <c r="AY132" s="23" t="s">
        <v>128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23" t="s">
        <v>81</v>
      </c>
      <c r="BK132" s="200">
        <f t="shared" si="9"/>
        <v>0</v>
      </c>
      <c r="BL132" s="23" t="s">
        <v>135</v>
      </c>
      <c r="BM132" s="23" t="s">
        <v>353</v>
      </c>
    </row>
    <row r="133" spans="2:65" s="1" customFormat="1" ht="22.5" customHeight="1">
      <c r="B133" s="40"/>
      <c r="C133" s="228" t="s">
        <v>253</v>
      </c>
      <c r="D133" s="228" t="s">
        <v>202</v>
      </c>
      <c r="E133" s="229" t="s">
        <v>354</v>
      </c>
      <c r="F133" s="230" t="s">
        <v>355</v>
      </c>
      <c r="G133" s="231" t="s">
        <v>235</v>
      </c>
      <c r="H133" s="232">
        <v>1</v>
      </c>
      <c r="I133" s="233"/>
      <c r="J133" s="234">
        <f t="shared" si="0"/>
        <v>0</v>
      </c>
      <c r="K133" s="230" t="s">
        <v>134</v>
      </c>
      <c r="L133" s="235"/>
      <c r="M133" s="236" t="s">
        <v>30</v>
      </c>
      <c r="N133" s="237" t="s">
        <v>47</v>
      </c>
      <c r="O133" s="41"/>
      <c r="P133" s="198">
        <f t="shared" si="1"/>
        <v>0</v>
      </c>
      <c r="Q133" s="198">
        <v>1.6</v>
      </c>
      <c r="R133" s="198">
        <f t="shared" si="2"/>
        <v>1.6</v>
      </c>
      <c r="S133" s="198">
        <v>0</v>
      </c>
      <c r="T133" s="199">
        <f t="shared" si="3"/>
        <v>0</v>
      </c>
      <c r="AR133" s="23" t="s">
        <v>169</v>
      </c>
      <c r="AT133" s="23" t="s">
        <v>202</v>
      </c>
      <c r="AU133" s="23" t="s">
        <v>85</v>
      </c>
      <c r="AY133" s="23" t="s">
        <v>128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23" t="s">
        <v>81</v>
      </c>
      <c r="BK133" s="200">
        <f t="shared" si="9"/>
        <v>0</v>
      </c>
      <c r="BL133" s="23" t="s">
        <v>135</v>
      </c>
      <c r="BM133" s="23" t="s">
        <v>356</v>
      </c>
    </row>
    <row r="134" spans="2:65" s="1" customFormat="1" ht="22.5" customHeight="1">
      <c r="B134" s="40"/>
      <c r="C134" s="189" t="s">
        <v>257</v>
      </c>
      <c r="D134" s="189" t="s">
        <v>130</v>
      </c>
      <c r="E134" s="190" t="s">
        <v>258</v>
      </c>
      <c r="F134" s="191" t="s">
        <v>259</v>
      </c>
      <c r="G134" s="192" t="s">
        <v>235</v>
      </c>
      <c r="H134" s="193">
        <v>1</v>
      </c>
      <c r="I134" s="194"/>
      <c r="J134" s="195">
        <f t="shared" si="0"/>
        <v>0</v>
      </c>
      <c r="K134" s="191" t="s">
        <v>134</v>
      </c>
      <c r="L134" s="60"/>
      <c r="M134" s="196" t="s">
        <v>30</v>
      </c>
      <c r="N134" s="197" t="s">
        <v>47</v>
      </c>
      <c r="O134" s="41"/>
      <c r="P134" s="198">
        <f t="shared" si="1"/>
        <v>0</v>
      </c>
      <c r="Q134" s="198">
        <v>0.00702</v>
      </c>
      <c r="R134" s="198">
        <f t="shared" si="2"/>
        <v>0.00702</v>
      </c>
      <c r="S134" s="198">
        <v>0</v>
      </c>
      <c r="T134" s="199">
        <f t="shared" si="3"/>
        <v>0</v>
      </c>
      <c r="AR134" s="23" t="s">
        <v>135</v>
      </c>
      <c r="AT134" s="23" t="s">
        <v>130</v>
      </c>
      <c r="AU134" s="23" t="s">
        <v>85</v>
      </c>
      <c r="AY134" s="23" t="s">
        <v>128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23" t="s">
        <v>81</v>
      </c>
      <c r="BK134" s="200">
        <f t="shared" si="9"/>
        <v>0</v>
      </c>
      <c r="BL134" s="23" t="s">
        <v>135</v>
      </c>
      <c r="BM134" s="23" t="s">
        <v>357</v>
      </c>
    </row>
    <row r="135" spans="2:65" s="1" customFormat="1" ht="22.5" customHeight="1">
      <c r="B135" s="40"/>
      <c r="C135" s="228" t="s">
        <v>261</v>
      </c>
      <c r="D135" s="228" t="s">
        <v>202</v>
      </c>
      <c r="E135" s="229" t="s">
        <v>262</v>
      </c>
      <c r="F135" s="230" t="s">
        <v>263</v>
      </c>
      <c r="G135" s="231" t="s">
        <v>235</v>
      </c>
      <c r="H135" s="232">
        <v>1</v>
      </c>
      <c r="I135" s="233"/>
      <c r="J135" s="234">
        <f t="shared" si="0"/>
        <v>0</v>
      </c>
      <c r="K135" s="230" t="s">
        <v>134</v>
      </c>
      <c r="L135" s="235"/>
      <c r="M135" s="236" t="s">
        <v>30</v>
      </c>
      <c r="N135" s="237" t="s">
        <v>47</v>
      </c>
      <c r="O135" s="41"/>
      <c r="P135" s="198">
        <f t="shared" si="1"/>
        <v>0</v>
      </c>
      <c r="Q135" s="198">
        <v>0.165</v>
      </c>
      <c r="R135" s="198">
        <f t="shared" si="2"/>
        <v>0.165</v>
      </c>
      <c r="S135" s="198">
        <v>0</v>
      </c>
      <c r="T135" s="199">
        <f t="shared" si="3"/>
        <v>0</v>
      </c>
      <c r="AR135" s="23" t="s">
        <v>169</v>
      </c>
      <c r="AT135" s="23" t="s">
        <v>202</v>
      </c>
      <c r="AU135" s="23" t="s">
        <v>85</v>
      </c>
      <c r="AY135" s="23" t="s">
        <v>128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23" t="s">
        <v>81</v>
      </c>
      <c r="BK135" s="200">
        <f t="shared" si="9"/>
        <v>0</v>
      </c>
      <c r="BL135" s="23" t="s">
        <v>135</v>
      </c>
      <c r="BM135" s="23" t="s">
        <v>358</v>
      </c>
    </row>
    <row r="136" spans="2:63" s="10" customFormat="1" ht="29.85" customHeight="1">
      <c r="B136" s="172"/>
      <c r="C136" s="173"/>
      <c r="D136" s="186" t="s">
        <v>75</v>
      </c>
      <c r="E136" s="187" t="s">
        <v>274</v>
      </c>
      <c r="F136" s="187" t="s">
        <v>275</v>
      </c>
      <c r="G136" s="173"/>
      <c r="H136" s="173"/>
      <c r="I136" s="176"/>
      <c r="J136" s="188">
        <f>BK136</f>
        <v>0</v>
      </c>
      <c r="K136" s="173"/>
      <c r="L136" s="178"/>
      <c r="M136" s="179"/>
      <c r="N136" s="180"/>
      <c r="O136" s="180"/>
      <c r="P136" s="181">
        <f>P137</f>
        <v>0</v>
      </c>
      <c r="Q136" s="180"/>
      <c r="R136" s="181">
        <f>R137</f>
        <v>0</v>
      </c>
      <c r="S136" s="180"/>
      <c r="T136" s="182">
        <f>T137</f>
        <v>0</v>
      </c>
      <c r="AR136" s="183" t="s">
        <v>81</v>
      </c>
      <c r="AT136" s="184" t="s">
        <v>75</v>
      </c>
      <c r="AU136" s="184" t="s">
        <v>81</v>
      </c>
      <c r="AY136" s="183" t="s">
        <v>128</v>
      </c>
      <c r="BK136" s="185">
        <f>BK137</f>
        <v>0</v>
      </c>
    </row>
    <row r="137" spans="2:65" s="1" customFormat="1" ht="22.5" customHeight="1">
      <c r="B137" s="40"/>
      <c r="C137" s="189" t="s">
        <v>266</v>
      </c>
      <c r="D137" s="189" t="s">
        <v>130</v>
      </c>
      <c r="E137" s="190" t="s">
        <v>277</v>
      </c>
      <c r="F137" s="191" t="s">
        <v>278</v>
      </c>
      <c r="G137" s="192" t="s">
        <v>177</v>
      </c>
      <c r="H137" s="193">
        <v>2.777</v>
      </c>
      <c r="I137" s="194"/>
      <c r="J137" s="195">
        <f>ROUND(I137*H137,2)</f>
        <v>0</v>
      </c>
      <c r="K137" s="191" t="s">
        <v>134</v>
      </c>
      <c r="L137" s="60"/>
      <c r="M137" s="196" t="s">
        <v>30</v>
      </c>
      <c r="N137" s="254" t="s">
        <v>47</v>
      </c>
      <c r="O137" s="255"/>
      <c r="P137" s="256">
        <f>O137*H137</f>
        <v>0</v>
      </c>
      <c r="Q137" s="256">
        <v>0</v>
      </c>
      <c r="R137" s="256">
        <f>Q137*H137</f>
        <v>0</v>
      </c>
      <c r="S137" s="256">
        <v>0</v>
      </c>
      <c r="T137" s="257">
        <f>S137*H137</f>
        <v>0</v>
      </c>
      <c r="AR137" s="23" t="s">
        <v>135</v>
      </c>
      <c r="AT137" s="23" t="s">
        <v>130</v>
      </c>
      <c r="AU137" s="23" t="s">
        <v>85</v>
      </c>
      <c r="AY137" s="23" t="s">
        <v>128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3" t="s">
        <v>81</v>
      </c>
      <c r="BK137" s="200">
        <f>ROUND(I137*H137,2)</f>
        <v>0</v>
      </c>
      <c r="BL137" s="23" t="s">
        <v>135</v>
      </c>
      <c r="BM137" s="23" t="s">
        <v>359</v>
      </c>
    </row>
    <row r="138" spans="2:12" s="1" customFormat="1" ht="6.95" customHeight="1">
      <c r="B138" s="55"/>
      <c r="C138" s="56"/>
      <c r="D138" s="56"/>
      <c r="E138" s="56"/>
      <c r="F138" s="56"/>
      <c r="G138" s="56"/>
      <c r="H138" s="56"/>
      <c r="I138" s="134"/>
      <c r="J138" s="56"/>
      <c r="K138" s="56"/>
      <c r="L138" s="60"/>
    </row>
  </sheetData>
  <sheetProtection password="CC35" sheet="1" objects="1" scenarios="1" formatCells="0" formatColumns="0" formatRows="0" sort="0" autoFilter="0"/>
  <autoFilter ref="C80:K13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91</v>
      </c>
      <c r="G1" s="375" t="s">
        <v>92</v>
      </c>
      <c r="H1" s="375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85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76" t="str">
        <f ca="1">'Rekapitulace stavby'!K6</f>
        <v>Česká Třebová - Rekonstrukce MVN Panamák</v>
      </c>
      <c r="F7" s="377"/>
      <c r="G7" s="377"/>
      <c r="H7" s="377"/>
      <c r="I7" s="115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6"/>
      <c r="J8" s="41"/>
      <c r="K8" s="44"/>
    </row>
    <row r="9" spans="2:11" s="1" customFormat="1" ht="36.95" customHeight="1">
      <c r="B9" s="40"/>
      <c r="C9" s="41"/>
      <c r="D9" s="41"/>
      <c r="E9" s="378" t="s">
        <v>360</v>
      </c>
      <c r="F9" s="379"/>
      <c r="G9" s="379"/>
      <c r="H9" s="379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7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 ca="1">'Rekapitulace stavby'!AN8</f>
        <v>25. 5. 2017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7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7" t="s">
        <v>29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17" t="s">
        <v>32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7" t="s">
        <v>29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7" t="s">
        <v>32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44" t="s">
        <v>30</v>
      </c>
      <c r="F24" s="344"/>
      <c r="G24" s="344"/>
      <c r="H24" s="344"/>
      <c r="I24" s="121"/>
      <c r="J24" s="120"/>
      <c r="K24" s="12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9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40"/>
      <c r="C27" s="41"/>
      <c r="D27" s="125" t="s">
        <v>42</v>
      </c>
      <c r="E27" s="41"/>
      <c r="F27" s="41"/>
      <c r="G27" s="41"/>
      <c r="H27" s="41"/>
      <c r="I27" s="116"/>
      <c r="J27" s="126">
        <f>ROUND(J78,2)</f>
        <v>0</v>
      </c>
      <c r="K27" s="44"/>
    </row>
    <row r="28" spans="2:11" s="1" customFormat="1" ht="6.9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7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8">
        <f>ROUND(SUM(BE78:BE81),2)</f>
        <v>0</v>
      </c>
      <c r="G30" s="41"/>
      <c r="H30" s="41"/>
      <c r="I30" s="129">
        <v>0.21</v>
      </c>
      <c r="J30" s="128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8">
        <f>ROUND(SUM(BF78:BF81),2)</f>
        <v>0</v>
      </c>
      <c r="G31" s="41"/>
      <c r="H31" s="41"/>
      <c r="I31" s="129">
        <v>0.15</v>
      </c>
      <c r="J31" s="128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8">
        <f>ROUND(SUM(BG78:BG81),2)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8">
        <f>ROUND(SUM(BH78:BH81),2)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8">
        <f>ROUND(SUM(BI78:BI81),2)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5.35" customHeight="1">
      <c r="B36" s="40"/>
      <c r="C36" s="50"/>
      <c r="D36" s="51" t="s">
        <v>52</v>
      </c>
      <c r="E36" s="52"/>
      <c r="F36" s="52"/>
      <c r="G36" s="130" t="s">
        <v>53</v>
      </c>
      <c r="H36" s="53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99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Česká Třebová - Rekonstrukce MVN Panamák</v>
      </c>
      <c r="F45" s="377"/>
      <c r="G45" s="377"/>
      <c r="H45" s="377"/>
      <c r="I45" s="116"/>
      <c r="J45" s="41"/>
      <c r="K45" s="44"/>
    </row>
    <row r="46" spans="2:11" s="1" customFormat="1" ht="14.45" customHeight="1">
      <c r="B46" s="40"/>
      <c r="C46" s="36" t="s">
        <v>97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3 - VON Vedlejší a ostatní náklady</v>
      </c>
      <c r="F47" s="379"/>
      <c r="G47" s="379"/>
      <c r="H47" s="379"/>
      <c r="I47" s="11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Česká Třebová</v>
      </c>
      <c r="G49" s="41"/>
      <c r="H49" s="41"/>
      <c r="I49" s="117" t="s">
        <v>26</v>
      </c>
      <c r="J49" s="118" t="str">
        <f>IF(J12="","",J12)</f>
        <v>25. 5. 2017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Město Česká Třebová, Staré náměstí 78, 560 02</v>
      </c>
      <c r="G51" s="41"/>
      <c r="H51" s="41"/>
      <c r="I51" s="117" t="s">
        <v>35</v>
      </c>
      <c r="J51" s="34" t="str">
        <f>E21</f>
        <v>Šindlar s.r.o.,Na Brně 372/2a, 500 06 Hradec Král.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100</v>
      </c>
      <c r="D54" s="50"/>
      <c r="E54" s="50"/>
      <c r="F54" s="50"/>
      <c r="G54" s="50"/>
      <c r="H54" s="50"/>
      <c r="I54" s="140"/>
      <c r="J54" s="141" t="s">
        <v>101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102</v>
      </c>
      <c r="D56" s="41"/>
      <c r="E56" s="41"/>
      <c r="F56" s="41"/>
      <c r="G56" s="41"/>
      <c r="H56" s="41"/>
      <c r="I56" s="116"/>
      <c r="J56" s="126">
        <f>J78</f>
        <v>0</v>
      </c>
      <c r="K56" s="44"/>
      <c r="AU56" s="23" t="s">
        <v>103</v>
      </c>
    </row>
    <row r="57" spans="2:11" s="7" customFormat="1" ht="24.95" customHeight="1">
      <c r="B57" s="143"/>
      <c r="C57" s="144"/>
      <c r="D57" s="145" t="s">
        <v>361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8" customFormat="1" ht="19.9" customHeight="1">
      <c r="B58" s="150"/>
      <c r="C58" s="151"/>
      <c r="D58" s="152" t="s">
        <v>362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6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4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37"/>
      <c r="J64" s="59"/>
      <c r="K64" s="59"/>
      <c r="L64" s="60"/>
    </row>
    <row r="65" spans="2:12" s="1" customFormat="1" ht="36.95" customHeight="1">
      <c r="B65" s="40"/>
      <c r="C65" s="61" t="s">
        <v>112</v>
      </c>
      <c r="D65" s="62"/>
      <c r="E65" s="62"/>
      <c r="F65" s="62"/>
      <c r="G65" s="62"/>
      <c r="H65" s="62"/>
      <c r="I65" s="157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57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57"/>
      <c r="J67" s="62"/>
      <c r="K67" s="62"/>
      <c r="L67" s="60"/>
    </row>
    <row r="68" spans="2:12" s="1" customFormat="1" ht="22.5" customHeight="1">
      <c r="B68" s="40"/>
      <c r="C68" s="62"/>
      <c r="D68" s="62"/>
      <c r="E68" s="372" t="str">
        <f>E7</f>
        <v>Česká Třebová - Rekonstrukce MVN Panamák</v>
      </c>
      <c r="F68" s="373"/>
      <c r="G68" s="373"/>
      <c r="H68" s="373"/>
      <c r="I68" s="157"/>
      <c r="J68" s="62"/>
      <c r="K68" s="62"/>
      <c r="L68" s="60"/>
    </row>
    <row r="69" spans="2:12" s="1" customFormat="1" ht="14.45" customHeight="1">
      <c r="B69" s="40"/>
      <c r="C69" s="64" t="s">
        <v>97</v>
      </c>
      <c r="D69" s="62"/>
      <c r="E69" s="62"/>
      <c r="F69" s="62"/>
      <c r="G69" s="62"/>
      <c r="H69" s="62"/>
      <c r="I69" s="157"/>
      <c r="J69" s="62"/>
      <c r="K69" s="62"/>
      <c r="L69" s="60"/>
    </row>
    <row r="70" spans="2:12" s="1" customFormat="1" ht="23.25" customHeight="1">
      <c r="B70" s="40"/>
      <c r="C70" s="62"/>
      <c r="D70" s="62"/>
      <c r="E70" s="356" t="str">
        <f>E9</f>
        <v>3 - VON Vedlejší a ostatní náklady</v>
      </c>
      <c r="F70" s="374"/>
      <c r="G70" s="374"/>
      <c r="H70" s="374"/>
      <c r="I70" s="157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7"/>
      <c r="J71" s="62"/>
      <c r="K71" s="62"/>
      <c r="L71" s="60"/>
    </row>
    <row r="72" spans="2:12" s="1" customFormat="1" ht="18" customHeight="1">
      <c r="B72" s="40"/>
      <c r="C72" s="64" t="s">
        <v>24</v>
      </c>
      <c r="D72" s="62"/>
      <c r="E72" s="62"/>
      <c r="F72" s="160" t="str">
        <f>F12</f>
        <v>Česká Třebová</v>
      </c>
      <c r="G72" s="62"/>
      <c r="H72" s="62"/>
      <c r="I72" s="161" t="s">
        <v>26</v>
      </c>
      <c r="J72" s="72" t="str">
        <f>IF(J12="","",J12)</f>
        <v>25. 5. 2017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57"/>
      <c r="J73" s="62"/>
      <c r="K73" s="62"/>
      <c r="L73" s="60"/>
    </row>
    <row r="74" spans="2:12" s="1" customFormat="1" ht="15">
      <c r="B74" s="40"/>
      <c r="C74" s="64" t="s">
        <v>28</v>
      </c>
      <c r="D74" s="62"/>
      <c r="E74" s="62"/>
      <c r="F74" s="160" t="str">
        <f>E15</f>
        <v>Město Česká Třebová, Staré náměstí 78, 560 02</v>
      </c>
      <c r="G74" s="62"/>
      <c r="H74" s="62"/>
      <c r="I74" s="161" t="s">
        <v>35</v>
      </c>
      <c r="J74" s="160" t="str">
        <f>E21</f>
        <v>Šindlar s.r.o.,Na Brně 372/2a, 500 06 Hradec Král.</v>
      </c>
      <c r="K74" s="62"/>
      <c r="L74" s="60"/>
    </row>
    <row r="75" spans="2:12" s="1" customFormat="1" ht="14.45" customHeight="1">
      <c r="B75" s="40"/>
      <c r="C75" s="64" t="s">
        <v>33</v>
      </c>
      <c r="D75" s="62"/>
      <c r="E75" s="62"/>
      <c r="F75" s="160" t="str">
        <f>IF(E18="","",E18)</f>
        <v/>
      </c>
      <c r="G75" s="62"/>
      <c r="H75" s="62"/>
      <c r="I75" s="157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57"/>
      <c r="J76" s="62"/>
      <c r="K76" s="62"/>
      <c r="L76" s="60"/>
    </row>
    <row r="77" spans="2:20" s="9" customFormat="1" ht="29.25" customHeight="1">
      <c r="B77" s="162"/>
      <c r="C77" s="163" t="s">
        <v>113</v>
      </c>
      <c r="D77" s="164" t="s">
        <v>61</v>
      </c>
      <c r="E77" s="164" t="s">
        <v>57</v>
      </c>
      <c r="F77" s="164" t="s">
        <v>114</v>
      </c>
      <c r="G77" s="164" t="s">
        <v>115</v>
      </c>
      <c r="H77" s="164" t="s">
        <v>116</v>
      </c>
      <c r="I77" s="165" t="s">
        <v>117</v>
      </c>
      <c r="J77" s="164" t="s">
        <v>101</v>
      </c>
      <c r="K77" s="166" t="s">
        <v>118</v>
      </c>
      <c r="L77" s="167"/>
      <c r="M77" s="79" t="s">
        <v>119</v>
      </c>
      <c r="N77" s="80" t="s">
        <v>46</v>
      </c>
      <c r="O77" s="80" t="s">
        <v>120</v>
      </c>
      <c r="P77" s="80" t="s">
        <v>121</v>
      </c>
      <c r="Q77" s="80" t="s">
        <v>122</v>
      </c>
      <c r="R77" s="80" t="s">
        <v>123</v>
      </c>
      <c r="S77" s="80" t="s">
        <v>124</v>
      </c>
      <c r="T77" s="81" t="s">
        <v>125</v>
      </c>
    </row>
    <row r="78" spans="2:63" s="1" customFormat="1" ht="29.25" customHeight="1">
      <c r="B78" s="40"/>
      <c r="C78" s="85" t="s">
        <v>102</v>
      </c>
      <c r="D78" s="62"/>
      <c r="E78" s="62"/>
      <c r="F78" s="62"/>
      <c r="G78" s="62"/>
      <c r="H78" s="62"/>
      <c r="I78" s="157"/>
      <c r="J78" s="168">
        <f>BK78</f>
        <v>0</v>
      </c>
      <c r="K78" s="62"/>
      <c r="L78" s="60"/>
      <c r="M78" s="82"/>
      <c r="N78" s="83"/>
      <c r="O78" s="83"/>
      <c r="P78" s="169">
        <f>P79</f>
        <v>0</v>
      </c>
      <c r="Q78" s="83"/>
      <c r="R78" s="169">
        <f>R79</f>
        <v>0</v>
      </c>
      <c r="S78" s="83"/>
      <c r="T78" s="170">
        <f>T79</f>
        <v>0</v>
      </c>
      <c r="AT78" s="23" t="s">
        <v>75</v>
      </c>
      <c r="AU78" s="23" t="s">
        <v>103</v>
      </c>
      <c r="BK78" s="171">
        <f>BK79</f>
        <v>0</v>
      </c>
    </row>
    <row r="79" spans="2:63" s="10" customFormat="1" ht="37.35" customHeight="1">
      <c r="B79" s="172"/>
      <c r="C79" s="173"/>
      <c r="D79" s="174" t="s">
        <v>75</v>
      </c>
      <c r="E79" s="175" t="s">
        <v>363</v>
      </c>
      <c r="F79" s="175" t="s">
        <v>364</v>
      </c>
      <c r="G79" s="173"/>
      <c r="H79" s="173"/>
      <c r="I79" s="176"/>
      <c r="J79" s="177">
        <f>BK79</f>
        <v>0</v>
      </c>
      <c r="K79" s="173"/>
      <c r="L79" s="178"/>
      <c r="M79" s="179"/>
      <c r="N79" s="180"/>
      <c r="O79" s="180"/>
      <c r="P79" s="181">
        <f>P80</f>
        <v>0</v>
      </c>
      <c r="Q79" s="180"/>
      <c r="R79" s="181">
        <f>R80</f>
        <v>0</v>
      </c>
      <c r="S79" s="180"/>
      <c r="T79" s="182">
        <f>T80</f>
        <v>0</v>
      </c>
      <c r="AR79" s="183" t="s">
        <v>153</v>
      </c>
      <c r="AT79" s="184" t="s">
        <v>75</v>
      </c>
      <c r="AU79" s="184" t="s">
        <v>76</v>
      </c>
      <c r="AY79" s="183" t="s">
        <v>128</v>
      </c>
      <c r="BK79" s="185">
        <f>BK80</f>
        <v>0</v>
      </c>
    </row>
    <row r="80" spans="2:63" s="10" customFormat="1" ht="19.9" customHeight="1">
      <c r="B80" s="172"/>
      <c r="C80" s="173"/>
      <c r="D80" s="186" t="s">
        <v>75</v>
      </c>
      <c r="E80" s="187" t="s">
        <v>365</v>
      </c>
      <c r="F80" s="187" t="s">
        <v>366</v>
      </c>
      <c r="G80" s="173"/>
      <c r="H80" s="173"/>
      <c r="I80" s="176"/>
      <c r="J80" s="188">
        <f>BK80</f>
        <v>0</v>
      </c>
      <c r="K80" s="173"/>
      <c r="L80" s="178"/>
      <c r="M80" s="179"/>
      <c r="N80" s="180"/>
      <c r="O80" s="180"/>
      <c r="P80" s="181">
        <f>P81</f>
        <v>0</v>
      </c>
      <c r="Q80" s="180"/>
      <c r="R80" s="181">
        <f>R81</f>
        <v>0</v>
      </c>
      <c r="S80" s="180"/>
      <c r="T80" s="182">
        <f>T81</f>
        <v>0</v>
      </c>
      <c r="AR80" s="183" t="s">
        <v>153</v>
      </c>
      <c r="AT80" s="184" t="s">
        <v>75</v>
      </c>
      <c r="AU80" s="184" t="s">
        <v>81</v>
      </c>
      <c r="AY80" s="183" t="s">
        <v>128</v>
      </c>
      <c r="BK80" s="185">
        <f>BK81</f>
        <v>0</v>
      </c>
    </row>
    <row r="81" spans="2:65" s="1" customFormat="1" ht="31.5" customHeight="1">
      <c r="B81" s="40"/>
      <c r="C81" s="189" t="s">
        <v>81</v>
      </c>
      <c r="D81" s="189" t="s">
        <v>130</v>
      </c>
      <c r="E81" s="190" t="s">
        <v>367</v>
      </c>
      <c r="F81" s="191" t="s">
        <v>368</v>
      </c>
      <c r="G81" s="192" t="s">
        <v>369</v>
      </c>
      <c r="H81" s="193">
        <v>1</v>
      </c>
      <c r="I81" s="194"/>
      <c r="J81" s="195">
        <f>ROUND(I81*H81,2)</f>
        <v>0</v>
      </c>
      <c r="K81" s="191" t="s">
        <v>134</v>
      </c>
      <c r="L81" s="60"/>
      <c r="M81" s="196" t="s">
        <v>30</v>
      </c>
      <c r="N81" s="254" t="s">
        <v>47</v>
      </c>
      <c r="O81" s="255"/>
      <c r="P81" s="256">
        <f>O81*H81</f>
        <v>0</v>
      </c>
      <c r="Q81" s="256">
        <v>0</v>
      </c>
      <c r="R81" s="256">
        <f>Q81*H81</f>
        <v>0</v>
      </c>
      <c r="S81" s="256">
        <v>0</v>
      </c>
      <c r="T81" s="257">
        <f>S81*H81</f>
        <v>0</v>
      </c>
      <c r="AR81" s="23" t="s">
        <v>370</v>
      </c>
      <c r="AT81" s="23" t="s">
        <v>130</v>
      </c>
      <c r="AU81" s="23" t="s">
        <v>85</v>
      </c>
      <c r="AY81" s="23" t="s">
        <v>128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3" t="s">
        <v>81</v>
      </c>
      <c r="BK81" s="200">
        <f>ROUND(I81*H81,2)</f>
        <v>0</v>
      </c>
      <c r="BL81" s="23" t="s">
        <v>370</v>
      </c>
      <c r="BM81" s="23" t="s">
        <v>371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4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4" customFormat="1" ht="45" customHeight="1">
      <c r="B3" s="262"/>
      <c r="C3" s="385" t="s">
        <v>372</v>
      </c>
      <c r="D3" s="385"/>
      <c r="E3" s="385"/>
      <c r="F3" s="385"/>
      <c r="G3" s="385"/>
      <c r="H3" s="385"/>
      <c r="I3" s="385"/>
      <c r="J3" s="385"/>
      <c r="K3" s="263"/>
    </row>
    <row r="4" spans="2:11" ht="25.5" customHeight="1">
      <c r="B4" s="264"/>
      <c r="C4" s="387" t="s">
        <v>373</v>
      </c>
      <c r="D4" s="387"/>
      <c r="E4" s="387"/>
      <c r="F4" s="387"/>
      <c r="G4" s="387"/>
      <c r="H4" s="387"/>
      <c r="I4" s="387"/>
      <c r="J4" s="387"/>
      <c r="K4" s="265"/>
    </row>
    <row r="5" spans="2:1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4"/>
      <c r="C6" s="382" t="s">
        <v>374</v>
      </c>
      <c r="D6" s="382"/>
      <c r="E6" s="382"/>
      <c r="F6" s="382"/>
      <c r="G6" s="382"/>
      <c r="H6" s="382"/>
      <c r="I6" s="382"/>
      <c r="J6" s="382"/>
      <c r="K6" s="265"/>
    </row>
    <row r="7" spans="2:11" ht="15" customHeight="1">
      <c r="B7" s="268"/>
      <c r="C7" s="382" t="s">
        <v>375</v>
      </c>
      <c r="D7" s="382"/>
      <c r="E7" s="382"/>
      <c r="F7" s="382"/>
      <c r="G7" s="382"/>
      <c r="H7" s="382"/>
      <c r="I7" s="382"/>
      <c r="J7" s="382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382" t="s">
        <v>376</v>
      </c>
      <c r="D9" s="382"/>
      <c r="E9" s="382"/>
      <c r="F9" s="382"/>
      <c r="G9" s="382"/>
      <c r="H9" s="382"/>
      <c r="I9" s="382"/>
      <c r="J9" s="382"/>
      <c r="K9" s="265"/>
    </row>
    <row r="10" spans="2:11" ht="15" customHeight="1">
      <c r="B10" s="268"/>
      <c r="C10" s="267"/>
      <c r="D10" s="382" t="s">
        <v>377</v>
      </c>
      <c r="E10" s="382"/>
      <c r="F10" s="382"/>
      <c r="G10" s="382"/>
      <c r="H10" s="382"/>
      <c r="I10" s="382"/>
      <c r="J10" s="382"/>
      <c r="K10" s="265"/>
    </row>
    <row r="11" spans="2:11" ht="15" customHeight="1">
      <c r="B11" s="268"/>
      <c r="C11" s="269"/>
      <c r="D11" s="382" t="s">
        <v>378</v>
      </c>
      <c r="E11" s="382"/>
      <c r="F11" s="382"/>
      <c r="G11" s="382"/>
      <c r="H11" s="382"/>
      <c r="I11" s="382"/>
      <c r="J11" s="382"/>
      <c r="K11" s="265"/>
    </row>
    <row r="12" spans="2:11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spans="2:11" ht="15" customHeight="1">
      <c r="B13" s="268"/>
      <c r="C13" s="269"/>
      <c r="D13" s="382" t="s">
        <v>379</v>
      </c>
      <c r="E13" s="382"/>
      <c r="F13" s="382"/>
      <c r="G13" s="382"/>
      <c r="H13" s="382"/>
      <c r="I13" s="382"/>
      <c r="J13" s="382"/>
      <c r="K13" s="265"/>
    </row>
    <row r="14" spans="2:11" ht="15" customHeight="1">
      <c r="B14" s="268"/>
      <c r="C14" s="269"/>
      <c r="D14" s="382" t="s">
        <v>380</v>
      </c>
      <c r="E14" s="382"/>
      <c r="F14" s="382"/>
      <c r="G14" s="382"/>
      <c r="H14" s="382"/>
      <c r="I14" s="382"/>
      <c r="J14" s="382"/>
      <c r="K14" s="265"/>
    </row>
    <row r="15" spans="2:11" ht="15" customHeight="1">
      <c r="B15" s="268"/>
      <c r="C15" s="269"/>
      <c r="D15" s="382" t="s">
        <v>381</v>
      </c>
      <c r="E15" s="382"/>
      <c r="F15" s="382"/>
      <c r="G15" s="382"/>
      <c r="H15" s="382"/>
      <c r="I15" s="382"/>
      <c r="J15" s="382"/>
      <c r="K15" s="265"/>
    </row>
    <row r="16" spans="2:11" ht="15" customHeight="1">
      <c r="B16" s="268"/>
      <c r="C16" s="269"/>
      <c r="D16" s="269"/>
      <c r="E16" s="270" t="s">
        <v>83</v>
      </c>
      <c r="F16" s="382" t="s">
        <v>382</v>
      </c>
      <c r="G16" s="382"/>
      <c r="H16" s="382"/>
      <c r="I16" s="382"/>
      <c r="J16" s="382"/>
      <c r="K16" s="265"/>
    </row>
    <row r="17" spans="2:11" ht="15" customHeight="1">
      <c r="B17" s="268"/>
      <c r="C17" s="269"/>
      <c r="D17" s="269"/>
      <c r="E17" s="270" t="s">
        <v>383</v>
      </c>
      <c r="F17" s="382" t="s">
        <v>384</v>
      </c>
      <c r="G17" s="382"/>
      <c r="H17" s="382"/>
      <c r="I17" s="382"/>
      <c r="J17" s="382"/>
      <c r="K17" s="265"/>
    </row>
    <row r="18" spans="2:11" ht="15" customHeight="1">
      <c r="B18" s="268"/>
      <c r="C18" s="269"/>
      <c r="D18" s="269"/>
      <c r="E18" s="270" t="s">
        <v>385</v>
      </c>
      <c r="F18" s="382" t="s">
        <v>386</v>
      </c>
      <c r="G18" s="382"/>
      <c r="H18" s="382"/>
      <c r="I18" s="382"/>
      <c r="J18" s="382"/>
      <c r="K18" s="265"/>
    </row>
    <row r="19" spans="2:11" ht="15" customHeight="1">
      <c r="B19" s="268"/>
      <c r="C19" s="269"/>
      <c r="D19" s="269"/>
      <c r="E19" s="270" t="s">
        <v>387</v>
      </c>
      <c r="F19" s="382" t="s">
        <v>388</v>
      </c>
      <c r="G19" s="382"/>
      <c r="H19" s="382"/>
      <c r="I19" s="382"/>
      <c r="J19" s="382"/>
      <c r="K19" s="265"/>
    </row>
    <row r="20" spans="2:11" ht="15" customHeight="1">
      <c r="B20" s="268"/>
      <c r="C20" s="269"/>
      <c r="D20" s="269"/>
      <c r="E20" s="270" t="s">
        <v>389</v>
      </c>
      <c r="F20" s="382" t="s">
        <v>390</v>
      </c>
      <c r="G20" s="382"/>
      <c r="H20" s="382"/>
      <c r="I20" s="382"/>
      <c r="J20" s="382"/>
      <c r="K20" s="265"/>
    </row>
    <row r="21" spans="2:11" ht="15" customHeight="1">
      <c r="B21" s="268"/>
      <c r="C21" s="269"/>
      <c r="D21" s="269"/>
      <c r="E21" s="270" t="s">
        <v>391</v>
      </c>
      <c r="F21" s="382" t="s">
        <v>392</v>
      </c>
      <c r="G21" s="382"/>
      <c r="H21" s="382"/>
      <c r="I21" s="382"/>
      <c r="J21" s="382"/>
      <c r="K21" s="265"/>
    </row>
    <row r="22" spans="2:11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spans="2:11" ht="15" customHeight="1">
      <c r="B23" s="268"/>
      <c r="C23" s="382" t="s">
        <v>393</v>
      </c>
      <c r="D23" s="382"/>
      <c r="E23" s="382"/>
      <c r="F23" s="382"/>
      <c r="G23" s="382"/>
      <c r="H23" s="382"/>
      <c r="I23" s="382"/>
      <c r="J23" s="382"/>
      <c r="K23" s="265"/>
    </row>
    <row r="24" spans="2:11" ht="15" customHeight="1">
      <c r="B24" s="268"/>
      <c r="C24" s="382" t="s">
        <v>394</v>
      </c>
      <c r="D24" s="382"/>
      <c r="E24" s="382"/>
      <c r="F24" s="382"/>
      <c r="G24" s="382"/>
      <c r="H24" s="382"/>
      <c r="I24" s="382"/>
      <c r="J24" s="382"/>
      <c r="K24" s="265"/>
    </row>
    <row r="25" spans="2:11" ht="15" customHeight="1">
      <c r="B25" s="268"/>
      <c r="C25" s="267"/>
      <c r="D25" s="382" t="s">
        <v>395</v>
      </c>
      <c r="E25" s="382"/>
      <c r="F25" s="382"/>
      <c r="G25" s="382"/>
      <c r="H25" s="382"/>
      <c r="I25" s="382"/>
      <c r="J25" s="382"/>
      <c r="K25" s="265"/>
    </row>
    <row r="26" spans="2:11" ht="15" customHeight="1">
      <c r="B26" s="268"/>
      <c r="C26" s="269"/>
      <c r="D26" s="382" t="s">
        <v>396</v>
      </c>
      <c r="E26" s="382"/>
      <c r="F26" s="382"/>
      <c r="G26" s="382"/>
      <c r="H26" s="382"/>
      <c r="I26" s="382"/>
      <c r="J26" s="382"/>
      <c r="K26" s="265"/>
    </row>
    <row r="27" spans="2:11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spans="2:11" ht="15" customHeight="1">
      <c r="B28" s="268"/>
      <c r="C28" s="269"/>
      <c r="D28" s="382" t="s">
        <v>397</v>
      </c>
      <c r="E28" s="382"/>
      <c r="F28" s="382"/>
      <c r="G28" s="382"/>
      <c r="H28" s="382"/>
      <c r="I28" s="382"/>
      <c r="J28" s="382"/>
      <c r="K28" s="265"/>
    </row>
    <row r="29" spans="2:11" ht="15" customHeight="1">
      <c r="B29" s="268"/>
      <c r="C29" s="269"/>
      <c r="D29" s="382" t="s">
        <v>398</v>
      </c>
      <c r="E29" s="382"/>
      <c r="F29" s="382"/>
      <c r="G29" s="382"/>
      <c r="H29" s="382"/>
      <c r="I29" s="382"/>
      <c r="J29" s="382"/>
      <c r="K29" s="265"/>
    </row>
    <row r="30" spans="2:11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spans="2:11" ht="15" customHeight="1">
      <c r="B31" s="268"/>
      <c r="C31" s="269"/>
      <c r="D31" s="382" t="s">
        <v>399</v>
      </c>
      <c r="E31" s="382"/>
      <c r="F31" s="382"/>
      <c r="G31" s="382"/>
      <c r="H31" s="382"/>
      <c r="I31" s="382"/>
      <c r="J31" s="382"/>
      <c r="K31" s="265"/>
    </row>
    <row r="32" spans="2:11" ht="15" customHeight="1">
      <c r="B32" s="268"/>
      <c r="C32" s="269"/>
      <c r="D32" s="382" t="s">
        <v>400</v>
      </c>
      <c r="E32" s="382"/>
      <c r="F32" s="382"/>
      <c r="G32" s="382"/>
      <c r="H32" s="382"/>
      <c r="I32" s="382"/>
      <c r="J32" s="382"/>
      <c r="K32" s="265"/>
    </row>
    <row r="33" spans="2:11" ht="15" customHeight="1">
      <c r="B33" s="268"/>
      <c r="C33" s="269"/>
      <c r="D33" s="382" t="s">
        <v>401</v>
      </c>
      <c r="E33" s="382"/>
      <c r="F33" s="382"/>
      <c r="G33" s="382"/>
      <c r="H33" s="382"/>
      <c r="I33" s="382"/>
      <c r="J33" s="382"/>
      <c r="K33" s="265"/>
    </row>
    <row r="34" spans="2:11" ht="15" customHeight="1">
      <c r="B34" s="268"/>
      <c r="C34" s="269"/>
      <c r="D34" s="267"/>
      <c r="E34" s="158" t="s">
        <v>113</v>
      </c>
      <c r="F34" s="267"/>
      <c r="G34" s="382" t="s">
        <v>402</v>
      </c>
      <c r="H34" s="382"/>
      <c r="I34" s="382"/>
      <c r="J34" s="382"/>
      <c r="K34" s="265"/>
    </row>
    <row r="35" spans="2:11" ht="30.75" customHeight="1">
      <c r="B35" s="268"/>
      <c r="C35" s="269"/>
      <c r="D35" s="267"/>
      <c r="E35" s="158" t="s">
        <v>403</v>
      </c>
      <c r="F35" s="267"/>
      <c r="G35" s="382" t="s">
        <v>404</v>
      </c>
      <c r="H35" s="382"/>
      <c r="I35" s="382"/>
      <c r="J35" s="382"/>
      <c r="K35" s="265"/>
    </row>
    <row r="36" spans="2:11" ht="15" customHeight="1">
      <c r="B36" s="268"/>
      <c r="C36" s="269"/>
      <c r="D36" s="267"/>
      <c r="E36" s="158" t="s">
        <v>57</v>
      </c>
      <c r="F36" s="267"/>
      <c r="G36" s="382" t="s">
        <v>405</v>
      </c>
      <c r="H36" s="382"/>
      <c r="I36" s="382"/>
      <c r="J36" s="382"/>
      <c r="K36" s="265"/>
    </row>
    <row r="37" spans="2:11" ht="15" customHeight="1">
      <c r="B37" s="268"/>
      <c r="C37" s="269"/>
      <c r="D37" s="267"/>
      <c r="E37" s="158" t="s">
        <v>114</v>
      </c>
      <c r="F37" s="267"/>
      <c r="G37" s="382" t="s">
        <v>406</v>
      </c>
      <c r="H37" s="382"/>
      <c r="I37" s="382"/>
      <c r="J37" s="382"/>
      <c r="K37" s="265"/>
    </row>
    <row r="38" spans="2:11" ht="15" customHeight="1">
      <c r="B38" s="268"/>
      <c r="C38" s="269"/>
      <c r="D38" s="267"/>
      <c r="E38" s="158" t="s">
        <v>115</v>
      </c>
      <c r="F38" s="267"/>
      <c r="G38" s="382" t="s">
        <v>407</v>
      </c>
      <c r="H38" s="382"/>
      <c r="I38" s="382"/>
      <c r="J38" s="382"/>
      <c r="K38" s="265"/>
    </row>
    <row r="39" spans="2:11" ht="15" customHeight="1">
      <c r="B39" s="268"/>
      <c r="C39" s="269"/>
      <c r="D39" s="267"/>
      <c r="E39" s="158" t="s">
        <v>116</v>
      </c>
      <c r="F39" s="267"/>
      <c r="G39" s="382" t="s">
        <v>408</v>
      </c>
      <c r="H39" s="382"/>
      <c r="I39" s="382"/>
      <c r="J39" s="382"/>
      <c r="K39" s="265"/>
    </row>
    <row r="40" spans="2:11" ht="15" customHeight="1">
      <c r="B40" s="268"/>
      <c r="C40" s="269"/>
      <c r="D40" s="267"/>
      <c r="E40" s="158" t="s">
        <v>409</v>
      </c>
      <c r="F40" s="267"/>
      <c r="G40" s="382" t="s">
        <v>410</v>
      </c>
      <c r="H40" s="382"/>
      <c r="I40" s="382"/>
      <c r="J40" s="382"/>
      <c r="K40" s="265"/>
    </row>
    <row r="41" spans="2:11" ht="15" customHeight="1">
      <c r="B41" s="268"/>
      <c r="C41" s="269"/>
      <c r="D41" s="267"/>
      <c r="E41" s="158"/>
      <c r="F41" s="267"/>
      <c r="G41" s="382" t="s">
        <v>411</v>
      </c>
      <c r="H41" s="382"/>
      <c r="I41" s="382"/>
      <c r="J41" s="382"/>
      <c r="K41" s="265"/>
    </row>
    <row r="42" spans="2:11" ht="15" customHeight="1">
      <c r="B42" s="268"/>
      <c r="C42" s="269"/>
      <c r="D42" s="267"/>
      <c r="E42" s="158" t="s">
        <v>412</v>
      </c>
      <c r="F42" s="267"/>
      <c r="G42" s="382" t="s">
        <v>413</v>
      </c>
      <c r="H42" s="382"/>
      <c r="I42" s="382"/>
      <c r="J42" s="382"/>
      <c r="K42" s="265"/>
    </row>
    <row r="43" spans="2:11" ht="15" customHeight="1">
      <c r="B43" s="268"/>
      <c r="C43" s="269"/>
      <c r="D43" s="267"/>
      <c r="E43" s="158" t="s">
        <v>118</v>
      </c>
      <c r="F43" s="267"/>
      <c r="G43" s="382" t="s">
        <v>414</v>
      </c>
      <c r="H43" s="382"/>
      <c r="I43" s="382"/>
      <c r="J43" s="382"/>
      <c r="K43" s="265"/>
    </row>
    <row r="44" spans="2:11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spans="2:11" ht="15" customHeight="1">
      <c r="B45" s="268"/>
      <c r="C45" s="269"/>
      <c r="D45" s="382" t="s">
        <v>415</v>
      </c>
      <c r="E45" s="382"/>
      <c r="F45" s="382"/>
      <c r="G45" s="382"/>
      <c r="H45" s="382"/>
      <c r="I45" s="382"/>
      <c r="J45" s="382"/>
      <c r="K45" s="265"/>
    </row>
    <row r="46" spans="2:11" ht="15" customHeight="1">
      <c r="B46" s="268"/>
      <c r="C46" s="269"/>
      <c r="D46" s="269"/>
      <c r="E46" s="382" t="s">
        <v>416</v>
      </c>
      <c r="F46" s="382"/>
      <c r="G46" s="382"/>
      <c r="H46" s="382"/>
      <c r="I46" s="382"/>
      <c r="J46" s="382"/>
      <c r="K46" s="265"/>
    </row>
    <row r="47" spans="2:11" ht="15" customHeight="1">
      <c r="B47" s="268"/>
      <c r="C47" s="269"/>
      <c r="D47" s="269"/>
      <c r="E47" s="382" t="s">
        <v>417</v>
      </c>
      <c r="F47" s="382"/>
      <c r="G47" s="382"/>
      <c r="H47" s="382"/>
      <c r="I47" s="382"/>
      <c r="J47" s="382"/>
      <c r="K47" s="265"/>
    </row>
    <row r="48" spans="2:11" ht="15" customHeight="1">
      <c r="B48" s="268"/>
      <c r="C48" s="269"/>
      <c r="D48" s="269"/>
      <c r="E48" s="382" t="s">
        <v>418</v>
      </c>
      <c r="F48" s="382"/>
      <c r="G48" s="382"/>
      <c r="H48" s="382"/>
      <c r="I48" s="382"/>
      <c r="J48" s="382"/>
      <c r="K48" s="265"/>
    </row>
    <row r="49" spans="2:11" ht="15" customHeight="1">
      <c r="B49" s="268"/>
      <c r="C49" s="269"/>
      <c r="D49" s="382" t="s">
        <v>419</v>
      </c>
      <c r="E49" s="382"/>
      <c r="F49" s="382"/>
      <c r="G49" s="382"/>
      <c r="H49" s="382"/>
      <c r="I49" s="382"/>
      <c r="J49" s="382"/>
      <c r="K49" s="265"/>
    </row>
    <row r="50" spans="2:11" ht="25.5" customHeight="1">
      <c r="B50" s="264"/>
      <c r="C50" s="387" t="s">
        <v>420</v>
      </c>
      <c r="D50" s="387"/>
      <c r="E50" s="387"/>
      <c r="F50" s="387"/>
      <c r="G50" s="387"/>
      <c r="H50" s="387"/>
      <c r="I50" s="387"/>
      <c r="J50" s="387"/>
      <c r="K50" s="265"/>
    </row>
    <row r="51" spans="2:11" ht="5.25" customHeight="1">
      <c r="B51" s="264"/>
      <c r="C51" s="266"/>
      <c r="D51" s="266"/>
      <c r="E51" s="266"/>
      <c r="F51" s="266"/>
      <c r="G51" s="266"/>
      <c r="H51" s="266"/>
      <c r="I51" s="266"/>
      <c r="J51" s="266"/>
      <c r="K51" s="265"/>
    </row>
    <row r="52" spans="2:11" ht="15" customHeight="1">
      <c r="B52" s="264"/>
      <c r="C52" s="382" t="s">
        <v>421</v>
      </c>
      <c r="D52" s="382"/>
      <c r="E52" s="382"/>
      <c r="F52" s="382"/>
      <c r="G52" s="382"/>
      <c r="H52" s="382"/>
      <c r="I52" s="382"/>
      <c r="J52" s="382"/>
      <c r="K52" s="265"/>
    </row>
    <row r="53" spans="2:11" ht="15" customHeight="1">
      <c r="B53" s="264"/>
      <c r="C53" s="382" t="s">
        <v>422</v>
      </c>
      <c r="D53" s="382"/>
      <c r="E53" s="382"/>
      <c r="F53" s="382"/>
      <c r="G53" s="382"/>
      <c r="H53" s="382"/>
      <c r="I53" s="382"/>
      <c r="J53" s="382"/>
      <c r="K53" s="265"/>
    </row>
    <row r="54" spans="2:11" ht="12.75" customHeight="1">
      <c r="B54" s="264"/>
      <c r="C54" s="267"/>
      <c r="D54" s="267"/>
      <c r="E54" s="267"/>
      <c r="F54" s="267"/>
      <c r="G54" s="267"/>
      <c r="H54" s="267"/>
      <c r="I54" s="267"/>
      <c r="J54" s="267"/>
      <c r="K54" s="265"/>
    </row>
    <row r="55" spans="2:11" ht="15" customHeight="1">
      <c r="B55" s="264"/>
      <c r="C55" s="382" t="s">
        <v>423</v>
      </c>
      <c r="D55" s="382"/>
      <c r="E55" s="382"/>
      <c r="F55" s="382"/>
      <c r="G55" s="382"/>
      <c r="H55" s="382"/>
      <c r="I55" s="382"/>
      <c r="J55" s="382"/>
      <c r="K55" s="265"/>
    </row>
    <row r="56" spans="2:11" ht="15" customHeight="1">
      <c r="B56" s="264"/>
      <c r="C56" s="269"/>
      <c r="D56" s="382" t="s">
        <v>424</v>
      </c>
      <c r="E56" s="382"/>
      <c r="F56" s="382"/>
      <c r="G56" s="382"/>
      <c r="H56" s="382"/>
      <c r="I56" s="382"/>
      <c r="J56" s="382"/>
      <c r="K56" s="265"/>
    </row>
    <row r="57" spans="2:11" ht="15" customHeight="1">
      <c r="B57" s="264"/>
      <c r="C57" s="269"/>
      <c r="D57" s="382" t="s">
        <v>425</v>
      </c>
      <c r="E57" s="382"/>
      <c r="F57" s="382"/>
      <c r="G57" s="382"/>
      <c r="H57" s="382"/>
      <c r="I57" s="382"/>
      <c r="J57" s="382"/>
      <c r="K57" s="265"/>
    </row>
    <row r="58" spans="2:11" ht="15" customHeight="1">
      <c r="B58" s="264"/>
      <c r="C58" s="269"/>
      <c r="D58" s="382" t="s">
        <v>426</v>
      </c>
      <c r="E58" s="382"/>
      <c r="F58" s="382"/>
      <c r="G58" s="382"/>
      <c r="H58" s="382"/>
      <c r="I58" s="382"/>
      <c r="J58" s="382"/>
      <c r="K58" s="265"/>
    </row>
    <row r="59" spans="2:11" ht="15" customHeight="1">
      <c r="B59" s="264"/>
      <c r="C59" s="269"/>
      <c r="D59" s="382" t="s">
        <v>427</v>
      </c>
      <c r="E59" s="382"/>
      <c r="F59" s="382"/>
      <c r="G59" s="382"/>
      <c r="H59" s="382"/>
      <c r="I59" s="382"/>
      <c r="J59" s="382"/>
      <c r="K59" s="265"/>
    </row>
    <row r="60" spans="2:11" ht="15" customHeight="1">
      <c r="B60" s="264"/>
      <c r="C60" s="269"/>
      <c r="D60" s="386" t="s">
        <v>428</v>
      </c>
      <c r="E60" s="386"/>
      <c r="F60" s="386"/>
      <c r="G60" s="386"/>
      <c r="H60" s="386"/>
      <c r="I60" s="386"/>
      <c r="J60" s="386"/>
      <c r="K60" s="265"/>
    </row>
    <row r="61" spans="2:11" ht="15" customHeight="1">
      <c r="B61" s="264"/>
      <c r="C61" s="269"/>
      <c r="D61" s="382" t="s">
        <v>429</v>
      </c>
      <c r="E61" s="382"/>
      <c r="F61" s="382"/>
      <c r="G61" s="382"/>
      <c r="H61" s="382"/>
      <c r="I61" s="382"/>
      <c r="J61" s="382"/>
      <c r="K61" s="265"/>
    </row>
    <row r="62" spans="2:11" ht="12.75" customHeight="1">
      <c r="B62" s="264"/>
      <c r="C62" s="269"/>
      <c r="D62" s="269"/>
      <c r="E62" s="271"/>
      <c r="F62" s="269"/>
      <c r="G62" s="269"/>
      <c r="H62" s="269"/>
      <c r="I62" s="269"/>
      <c r="J62" s="269"/>
      <c r="K62" s="265"/>
    </row>
    <row r="63" spans="2:11" ht="15" customHeight="1">
      <c r="B63" s="264"/>
      <c r="C63" s="269"/>
      <c r="D63" s="382" t="s">
        <v>430</v>
      </c>
      <c r="E63" s="382"/>
      <c r="F63" s="382"/>
      <c r="G63" s="382"/>
      <c r="H63" s="382"/>
      <c r="I63" s="382"/>
      <c r="J63" s="382"/>
      <c r="K63" s="265"/>
    </row>
    <row r="64" spans="2:11" ht="15" customHeight="1">
      <c r="B64" s="264"/>
      <c r="C64" s="269"/>
      <c r="D64" s="386" t="s">
        <v>431</v>
      </c>
      <c r="E64" s="386"/>
      <c r="F64" s="386"/>
      <c r="G64" s="386"/>
      <c r="H64" s="386"/>
      <c r="I64" s="386"/>
      <c r="J64" s="386"/>
      <c r="K64" s="265"/>
    </row>
    <row r="65" spans="2:11" ht="15" customHeight="1">
      <c r="B65" s="264"/>
      <c r="C65" s="269"/>
      <c r="D65" s="382" t="s">
        <v>432</v>
      </c>
      <c r="E65" s="382"/>
      <c r="F65" s="382"/>
      <c r="G65" s="382"/>
      <c r="H65" s="382"/>
      <c r="I65" s="382"/>
      <c r="J65" s="382"/>
      <c r="K65" s="265"/>
    </row>
    <row r="66" spans="2:11" ht="15" customHeight="1">
      <c r="B66" s="264"/>
      <c r="C66" s="269"/>
      <c r="D66" s="382" t="s">
        <v>433</v>
      </c>
      <c r="E66" s="382"/>
      <c r="F66" s="382"/>
      <c r="G66" s="382"/>
      <c r="H66" s="382"/>
      <c r="I66" s="382"/>
      <c r="J66" s="382"/>
      <c r="K66" s="265"/>
    </row>
    <row r="67" spans="2:11" ht="15" customHeight="1">
      <c r="B67" s="264"/>
      <c r="C67" s="269"/>
      <c r="D67" s="382" t="s">
        <v>434</v>
      </c>
      <c r="E67" s="382"/>
      <c r="F67" s="382"/>
      <c r="G67" s="382"/>
      <c r="H67" s="382"/>
      <c r="I67" s="382"/>
      <c r="J67" s="382"/>
      <c r="K67" s="265"/>
    </row>
    <row r="68" spans="2:11" ht="15" customHeight="1">
      <c r="B68" s="264"/>
      <c r="C68" s="269"/>
      <c r="D68" s="382" t="s">
        <v>435</v>
      </c>
      <c r="E68" s="382"/>
      <c r="F68" s="382"/>
      <c r="G68" s="382"/>
      <c r="H68" s="382"/>
      <c r="I68" s="382"/>
      <c r="J68" s="382"/>
      <c r="K68" s="265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383" t="s">
        <v>95</v>
      </c>
      <c r="D73" s="383"/>
      <c r="E73" s="383"/>
      <c r="F73" s="383"/>
      <c r="G73" s="383"/>
      <c r="H73" s="383"/>
      <c r="I73" s="383"/>
      <c r="J73" s="383"/>
      <c r="K73" s="281"/>
    </row>
    <row r="74" spans="2:11" ht="17.25" customHeight="1">
      <c r="B74" s="280"/>
      <c r="C74" s="282" t="s">
        <v>436</v>
      </c>
      <c r="D74" s="282"/>
      <c r="E74" s="282"/>
      <c r="F74" s="282" t="s">
        <v>437</v>
      </c>
      <c r="G74" s="283"/>
      <c r="H74" s="282" t="s">
        <v>114</v>
      </c>
      <c r="I74" s="282" t="s">
        <v>61</v>
      </c>
      <c r="J74" s="282" t="s">
        <v>438</v>
      </c>
      <c r="K74" s="281"/>
    </row>
    <row r="75" spans="2:11" ht="17.25" customHeight="1">
      <c r="B75" s="280"/>
      <c r="C75" s="284" t="s">
        <v>439</v>
      </c>
      <c r="D75" s="284"/>
      <c r="E75" s="284"/>
      <c r="F75" s="285" t="s">
        <v>440</v>
      </c>
      <c r="G75" s="286"/>
      <c r="H75" s="284"/>
      <c r="I75" s="284"/>
      <c r="J75" s="284" t="s">
        <v>441</v>
      </c>
      <c r="K75" s="281"/>
    </row>
    <row r="76" spans="2:11" ht="5.25" customHeight="1">
      <c r="B76" s="280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80"/>
      <c r="C77" s="158" t="s">
        <v>57</v>
      </c>
      <c r="D77" s="287"/>
      <c r="E77" s="287"/>
      <c r="F77" s="289" t="s">
        <v>442</v>
      </c>
      <c r="G77" s="288"/>
      <c r="H77" s="158" t="s">
        <v>443</v>
      </c>
      <c r="I77" s="158" t="s">
        <v>444</v>
      </c>
      <c r="J77" s="158">
        <v>20</v>
      </c>
      <c r="K77" s="281"/>
    </row>
    <row r="78" spans="2:11" ht="15" customHeight="1">
      <c r="B78" s="280"/>
      <c r="C78" s="158" t="s">
        <v>445</v>
      </c>
      <c r="D78" s="158"/>
      <c r="E78" s="158"/>
      <c r="F78" s="289" t="s">
        <v>442</v>
      </c>
      <c r="G78" s="288"/>
      <c r="H78" s="158" t="s">
        <v>446</v>
      </c>
      <c r="I78" s="158" t="s">
        <v>444</v>
      </c>
      <c r="J78" s="158">
        <v>120</v>
      </c>
      <c r="K78" s="281"/>
    </row>
    <row r="79" spans="2:11" ht="15" customHeight="1">
      <c r="B79" s="290"/>
      <c r="C79" s="158" t="s">
        <v>447</v>
      </c>
      <c r="D79" s="158"/>
      <c r="E79" s="158"/>
      <c r="F79" s="289" t="s">
        <v>448</v>
      </c>
      <c r="G79" s="288"/>
      <c r="H79" s="158" t="s">
        <v>449</v>
      </c>
      <c r="I79" s="158" t="s">
        <v>444</v>
      </c>
      <c r="J79" s="158">
        <v>50</v>
      </c>
      <c r="K79" s="281"/>
    </row>
    <row r="80" spans="2:11" ht="15" customHeight="1">
      <c r="B80" s="290"/>
      <c r="C80" s="158" t="s">
        <v>450</v>
      </c>
      <c r="D80" s="158"/>
      <c r="E80" s="158"/>
      <c r="F80" s="289" t="s">
        <v>442</v>
      </c>
      <c r="G80" s="288"/>
      <c r="H80" s="158" t="s">
        <v>451</v>
      </c>
      <c r="I80" s="158" t="s">
        <v>452</v>
      </c>
      <c r="J80" s="158"/>
      <c r="K80" s="281"/>
    </row>
    <row r="81" spans="2:11" ht="15" customHeight="1">
      <c r="B81" s="290"/>
      <c r="C81" s="291" t="s">
        <v>453</v>
      </c>
      <c r="D81" s="291"/>
      <c r="E81" s="291"/>
      <c r="F81" s="292" t="s">
        <v>448</v>
      </c>
      <c r="G81" s="291"/>
      <c r="H81" s="291" t="s">
        <v>454</v>
      </c>
      <c r="I81" s="291" t="s">
        <v>444</v>
      </c>
      <c r="J81" s="291">
        <v>15</v>
      </c>
      <c r="K81" s="281"/>
    </row>
    <row r="82" spans="2:11" ht="15" customHeight="1">
      <c r="B82" s="290"/>
      <c r="C82" s="291" t="s">
        <v>455</v>
      </c>
      <c r="D82" s="291"/>
      <c r="E82" s="291"/>
      <c r="F82" s="292" t="s">
        <v>448</v>
      </c>
      <c r="G82" s="291"/>
      <c r="H82" s="291" t="s">
        <v>456</v>
      </c>
      <c r="I82" s="291" t="s">
        <v>444</v>
      </c>
      <c r="J82" s="291">
        <v>15</v>
      </c>
      <c r="K82" s="281"/>
    </row>
    <row r="83" spans="2:11" ht="15" customHeight="1">
      <c r="B83" s="290"/>
      <c r="C83" s="291" t="s">
        <v>457</v>
      </c>
      <c r="D83" s="291"/>
      <c r="E83" s="291"/>
      <c r="F83" s="292" t="s">
        <v>448</v>
      </c>
      <c r="G83" s="291"/>
      <c r="H83" s="291" t="s">
        <v>458</v>
      </c>
      <c r="I83" s="291" t="s">
        <v>444</v>
      </c>
      <c r="J83" s="291">
        <v>20</v>
      </c>
      <c r="K83" s="281"/>
    </row>
    <row r="84" spans="2:11" ht="15" customHeight="1">
      <c r="B84" s="290"/>
      <c r="C84" s="291" t="s">
        <v>459</v>
      </c>
      <c r="D84" s="291"/>
      <c r="E84" s="291"/>
      <c r="F84" s="292" t="s">
        <v>448</v>
      </c>
      <c r="G84" s="291"/>
      <c r="H84" s="291" t="s">
        <v>460</v>
      </c>
      <c r="I84" s="291" t="s">
        <v>444</v>
      </c>
      <c r="J84" s="291">
        <v>20</v>
      </c>
      <c r="K84" s="281"/>
    </row>
    <row r="85" spans="2:11" ht="15" customHeight="1">
      <c r="B85" s="290"/>
      <c r="C85" s="158" t="s">
        <v>461</v>
      </c>
      <c r="D85" s="158"/>
      <c r="E85" s="158"/>
      <c r="F85" s="289" t="s">
        <v>448</v>
      </c>
      <c r="G85" s="288"/>
      <c r="H85" s="158" t="s">
        <v>462</v>
      </c>
      <c r="I85" s="158" t="s">
        <v>444</v>
      </c>
      <c r="J85" s="158">
        <v>50</v>
      </c>
      <c r="K85" s="281"/>
    </row>
    <row r="86" spans="2:11" ht="15" customHeight="1">
      <c r="B86" s="290"/>
      <c r="C86" s="158" t="s">
        <v>463</v>
      </c>
      <c r="D86" s="158"/>
      <c r="E86" s="158"/>
      <c r="F86" s="289" t="s">
        <v>448</v>
      </c>
      <c r="G86" s="288"/>
      <c r="H86" s="158" t="s">
        <v>464</v>
      </c>
      <c r="I86" s="158" t="s">
        <v>444</v>
      </c>
      <c r="J86" s="158">
        <v>20</v>
      </c>
      <c r="K86" s="281"/>
    </row>
    <row r="87" spans="2:11" ht="15" customHeight="1">
      <c r="B87" s="290"/>
      <c r="C87" s="158" t="s">
        <v>465</v>
      </c>
      <c r="D87" s="158"/>
      <c r="E87" s="158"/>
      <c r="F87" s="289" t="s">
        <v>448</v>
      </c>
      <c r="G87" s="288"/>
      <c r="H87" s="158" t="s">
        <v>466</v>
      </c>
      <c r="I87" s="158" t="s">
        <v>444</v>
      </c>
      <c r="J87" s="158">
        <v>20</v>
      </c>
      <c r="K87" s="281"/>
    </row>
    <row r="88" spans="2:11" ht="15" customHeight="1">
      <c r="B88" s="290"/>
      <c r="C88" s="158" t="s">
        <v>467</v>
      </c>
      <c r="D88" s="158"/>
      <c r="E88" s="158"/>
      <c r="F88" s="289" t="s">
        <v>448</v>
      </c>
      <c r="G88" s="288"/>
      <c r="H88" s="158" t="s">
        <v>468</v>
      </c>
      <c r="I88" s="158" t="s">
        <v>444</v>
      </c>
      <c r="J88" s="158">
        <v>50</v>
      </c>
      <c r="K88" s="281"/>
    </row>
    <row r="89" spans="2:11" ht="15" customHeight="1">
      <c r="B89" s="290"/>
      <c r="C89" s="158" t="s">
        <v>469</v>
      </c>
      <c r="D89" s="158"/>
      <c r="E89" s="158"/>
      <c r="F89" s="289" t="s">
        <v>448</v>
      </c>
      <c r="G89" s="288"/>
      <c r="H89" s="158" t="s">
        <v>469</v>
      </c>
      <c r="I89" s="158" t="s">
        <v>444</v>
      </c>
      <c r="J89" s="158">
        <v>50</v>
      </c>
      <c r="K89" s="281"/>
    </row>
    <row r="90" spans="2:11" ht="15" customHeight="1">
      <c r="B90" s="290"/>
      <c r="C90" s="158" t="s">
        <v>119</v>
      </c>
      <c r="D90" s="158"/>
      <c r="E90" s="158"/>
      <c r="F90" s="289" t="s">
        <v>448</v>
      </c>
      <c r="G90" s="288"/>
      <c r="H90" s="158" t="s">
        <v>470</v>
      </c>
      <c r="I90" s="158" t="s">
        <v>444</v>
      </c>
      <c r="J90" s="158">
        <v>255</v>
      </c>
      <c r="K90" s="281"/>
    </row>
    <row r="91" spans="2:11" ht="15" customHeight="1">
      <c r="B91" s="290"/>
      <c r="C91" s="158" t="s">
        <v>471</v>
      </c>
      <c r="D91" s="158"/>
      <c r="E91" s="158"/>
      <c r="F91" s="289" t="s">
        <v>442</v>
      </c>
      <c r="G91" s="288"/>
      <c r="H91" s="158" t="s">
        <v>472</v>
      </c>
      <c r="I91" s="158" t="s">
        <v>473</v>
      </c>
      <c r="J91" s="158"/>
      <c r="K91" s="281"/>
    </row>
    <row r="92" spans="2:11" ht="15" customHeight="1">
      <c r="B92" s="290"/>
      <c r="C92" s="158" t="s">
        <v>474</v>
      </c>
      <c r="D92" s="158"/>
      <c r="E92" s="158"/>
      <c r="F92" s="289" t="s">
        <v>442</v>
      </c>
      <c r="G92" s="288"/>
      <c r="H92" s="158" t="s">
        <v>475</v>
      </c>
      <c r="I92" s="158" t="s">
        <v>476</v>
      </c>
      <c r="J92" s="158"/>
      <c r="K92" s="281"/>
    </row>
    <row r="93" spans="2:11" ht="15" customHeight="1">
      <c r="B93" s="290"/>
      <c r="C93" s="158" t="s">
        <v>477</v>
      </c>
      <c r="D93" s="158"/>
      <c r="E93" s="158"/>
      <c r="F93" s="289" t="s">
        <v>442</v>
      </c>
      <c r="G93" s="288"/>
      <c r="H93" s="158" t="s">
        <v>477</v>
      </c>
      <c r="I93" s="158" t="s">
        <v>476</v>
      </c>
      <c r="J93" s="158"/>
      <c r="K93" s="281"/>
    </row>
    <row r="94" spans="2:11" ht="15" customHeight="1">
      <c r="B94" s="290"/>
      <c r="C94" s="158" t="s">
        <v>42</v>
      </c>
      <c r="D94" s="158"/>
      <c r="E94" s="158"/>
      <c r="F94" s="289" t="s">
        <v>442</v>
      </c>
      <c r="G94" s="288"/>
      <c r="H94" s="158" t="s">
        <v>478</v>
      </c>
      <c r="I94" s="158" t="s">
        <v>476</v>
      </c>
      <c r="J94" s="158"/>
      <c r="K94" s="281"/>
    </row>
    <row r="95" spans="2:11" ht="15" customHeight="1">
      <c r="B95" s="290"/>
      <c r="C95" s="158" t="s">
        <v>52</v>
      </c>
      <c r="D95" s="158"/>
      <c r="E95" s="158"/>
      <c r="F95" s="289" t="s">
        <v>442</v>
      </c>
      <c r="G95" s="288"/>
      <c r="H95" s="158" t="s">
        <v>479</v>
      </c>
      <c r="I95" s="158" t="s">
        <v>476</v>
      </c>
      <c r="J95" s="15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383" t="s">
        <v>480</v>
      </c>
      <c r="D100" s="383"/>
      <c r="E100" s="383"/>
      <c r="F100" s="383"/>
      <c r="G100" s="383"/>
      <c r="H100" s="383"/>
      <c r="I100" s="383"/>
      <c r="J100" s="383"/>
      <c r="K100" s="281"/>
    </row>
    <row r="101" spans="2:11" ht="17.25" customHeight="1">
      <c r="B101" s="280"/>
      <c r="C101" s="282" t="s">
        <v>436</v>
      </c>
      <c r="D101" s="282"/>
      <c r="E101" s="282"/>
      <c r="F101" s="282" t="s">
        <v>437</v>
      </c>
      <c r="G101" s="283"/>
      <c r="H101" s="282" t="s">
        <v>114</v>
      </c>
      <c r="I101" s="282" t="s">
        <v>61</v>
      </c>
      <c r="J101" s="282" t="s">
        <v>438</v>
      </c>
      <c r="K101" s="281"/>
    </row>
    <row r="102" spans="2:11" ht="17.25" customHeight="1">
      <c r="B102" s="280"/>
      <c r="C102" s="284" t="s">
        <v>439</v>
      </c>
      <c r="D102" s="284"/>
      <c r="E102" s="284"/>
      <c r="F102" s="285" t="s">
        <v>440</v>
      </c>
      <c r="G102" s="286"/>
      <c r="H102" s="284"/>
      <c r="I102" s="284"/>
      <c r="J102" s="284" t="s">
        <v>441</v>
      </c>
      <c r="K102" s="281"/>
    </row>
    <row r="103" spans="2:11" ht="5.25" customHeight="1">
      <c r="B103" s="280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80"/>
      <c r="C104" s="158" t="s">
        <v>57</v>
      </c>
      <c r="D104" s="287"/>
      <c r="E104" s="287"/>
      <c r="F104" s="289" t="s">
        <v>442</v>
      </c>
      <c r="G104" s="298"/>
      <c r="H104" s="158" t="s">
        <v>481</v>
      </c>
      <c r="I104" s="158" t="s">
        <v>444</v>
      </c>
      <c r="J104" s="158">
        <v>20</v>
      </c>
      <c r="K104" s="281"/>
    </row>
    <row r="105" spans="2:11" ht="15" customHeight="1">
      <c r="B105" s="280"/>
      <c r="C105" s="158" t="s">
        <v>445</v>
      </c>
      <c r="D105" s="158"/>
      <c r="E105" s="158"/>
      <c r="F105" s="289" t="s">
        <v>442</v>
      </c>
      <c r="G105" s="158"/>
      <c r="H105" s="158" t="s">
        <v>481</v>
      </c>
      <c r="I105" s="158" t="s">
        <v>444</v>
      </c>
      <c r="J105" s="158">
        <v>120</v>
      </c>
      <c r="K105" s="281"/>
    </row>
    <row r="106" spans="2:11" ht="15" customHeight="1">
      <c r="B106" s="290"/>
      <c r="C106" s="158" t="s">
        <v>447</v>
      </c>
      <c r="D106" s="158"/>
      <c r="E106" s="158"/>
      <c r="F106" s="289" t="s">
        <v>448</v>
      </c>
      <c r="G106" s="158"/>
      <c r="H106" s="158" t="s">
        <v>481</v>
      </c>
      <c r="I106" s="158" t="s">
        <v>444</v>
      </c>
      <c r="J106" s="158">
        <v>50</v>
      </c>
      <c r="K106" s="281"/>
    </row>
    <row r="107" spans="2:11" ht="15" customHeight="1">
      <c r="B107" s="290"/>
      <c r="C107" s="158" t="s">
        <v>450</v>
      </c>
      <c r="D107" s="158"/>
      <c r="E107" s="158"/>
      <c r="F107" s="289" t="s">
        <v>442</v>
      </c>
      <c r="G107" s="158"/>
      <c r="H107" s="158" t="s">
        <v>481</v>
      </c>
      <c r="I107" s="158" t="s">
        <v>452</v>
      </c>
      <c r="J107" s="158"/>
      <c r="K107" s="281"/>
    </row>
    <row r="108" spans="2:11" ht="15" customHeight="1">
      <c r="B108" s="290"/>
      <c r="C108" s="158" t="s">
        <v>461</v>
      </c>
      <c r="D108" s="158"/>
      <c r="E108" s="158"/>
      <c r="F108" s="289" t="s">
        <v>448</v>
      </c>
      <c r="G108" s="158"/>
      <c r="H108" s="158" t="s">
        <v>481</v>
      </c>
      <c r="I108" s="158" t="s">
        <v>444</v>
      </c>
      <c r="J108" s="158">
        <v>50</v>
      </c>
      <c r="K108" s="281"/>
    </row>
    <row r="109" spans="2:11" ht="15" customHeight="1">
      <c r="B109" s="290"/>
      <c r="C109" s="158" t="s">
        <v>469</v>
      </c>
      <c r="D109" s="158"/>
      <c r="E109" s="158"/>
      <c r="F109" s="289" t="s">
        <v>448</v>
      </c>
      <c r="G109" s="158"/>
      <c r="H109" s="158" t="s">
        <v>481</v>
      </c>
      <c r="I109" s="158" t="s">
        <v>444</v>
      </c>
      <c r="J109" s="158">
        <v>50</v>
      </c>
      <c r="K109" s="281"/>
    </row>
    <row r="110" spans="2:11" ht="15" customHeight="1">
      <c r="B110" s="290"/>
      <c r="C110" s="158" t="s">
        <v>467</v>
      </c>
      <c r="D110" s="158"/>
      <c r="E110" s="158"/>
      <c r="F110" s="289" t="s">
        <v>448</v>
      </c>
      <c r="G110" s="158"/>
      <c r="H110" s="158" t="s">
        <v>481</v>
      </c>
      <c r="I110" s="158" t="s">
        <v>444</v>
      </c>
      <c r="J110" s="158">
        <v>50</v>
      </c>
      <c r="K110" s="281"/>
    </row>
    <row r="111" spans="2:11" ht="15" customHeight="1">
      <c r="B111" s="290"/>
      <c r="C111" s="158" t="s">
        <v>57</v>
      </c>
      <c r="D111" s="158"/>
      <c r="E111" s="158"/>
      <c r="F111" s="289" t="s">
        <v>442</v>
      </c>
      <c r="G111" s="158"/>
      <c r="H111" s="158" t="s">
        <v>482</v>
      </c>
      <c r="I111" s="158" t="s">
        <v>444</v>
      </c>
      <c r="J111" s="158">
        <v>20</v>
      </c>
      <c r="K111" s="281"/>
    </row>
    <row r="112" spans="2:11" ht="15" customHeight="1">
      <c r="B112" s="290"/>
      <c r="C112" s="158" t="s">
        <v>483</v>
      </c>
      <c r="D112" s="158"/>
      <c r="E112" s="158"/>
      <c r="F112" s="289" t="s">
        <v>442</v>
      </c>
      <c r="G112" s="158"/>
      <c r="H112" s="158" t="s">
        <v>484</v>
      </c>
      <c r="I112" s="158" t="s">
        <v>444</v>
      </c>
      <c r="J112" s="158">
        <v>120</v>
      </c>
      <c r="K112" s="281"/>
    </row>
    <row r="113" spans="2:11" ht="15" customHeight="1">
      <c r="B113" s="290"/>
      <c r="C113" s="158" t="s">
        <v>42</v>
      </c>
      <c r="D113" s="158"/>
      <c r="E113" s="158"/>
      <c r="F113" s="289" t="s">
        <v>442</v>
      </c>
      <c r="G113" s="158"/>
      <c r="H113" s="158" t="s">
        <v>485</v>
      </c>
      <c r="I113" s="158" t="s">
        <v>476</v>
      </c>
      <c r="J113" s="158"/>
      <c r="K113" s="281"/>
    </row>
    <row r="114" spans="2:11" ht="15" customHeight="1">
      <c r="B114" s="290"/>
      <c r="C114" s="158" t="s">
        <v>52</v>
      </c>
      <c r="D114" s="158"/>
      <c r="E114" s="158"/>
      <c r="F114" s="289" t="s">
        <v>442</v>
      </c>
      <c r="G114" s="158"/>
      <c r="H114" s="158" t="s">
        <v>486</v>
      </c>
      <c r="I114" s="158" t="s">
        <v>476</v>
      </c>
      <c r="J114" s="158"/>
      <c r="K114" s="281"/>
    </row>
    <row r="115" spans="2:11" ht="15" customHeight="1">
      <c r="B115" s="290"/>
      <c r="C115" s="158" t="s">
        <v>61</v>
      </c>
      <c r="D115" s="158"/>
      <c r="E115" s="158"/>
      <c r="F115" s="289" t="s">
        <v>442</v>
      </c>
      <c r="G115" s="158"/>
      <c r="H115" s="158" t="s">
        <v>487</v>
      </c>
      <c r="I115" s="158" t="s">
        <v>488</v>
      </c>
      <c r="J115" s="15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7"/>
      <c r="D117" s="267"/>
      <c r="E117" s="267"/>
      <c r="F117" s="301"/>
      <c r="G117" s="267"/>
      <c r="H117" s="267"/>
      <c r="I117" s="267"/>
      <c r="J117" s="267"/>
      <c r="K117" s="300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385" t="s">
        <v>489</v>
      </c>
      <c r="D120" s="385"/>
      <c r="E120" s="385"/>
      <c r="F120" s="385"/>
      <c r="G120" s="385"/>
      <c r="H120" s="385"/>
      <c r="I120" s="385"/>
      <c r="J120" s="385"/>
      <c r="K120" s="306"/>
    </row>
    <row r="121" spans="2:11" ht="17.25" customHeight="1">
      <c r="B121" s="307"/>
      <c r="C121" s="282" t="s">
        <v>436</v>
      </c>
      <c r="D121" s="282"/>
      <c r="E121" s="282"/>
      <c r="F121" s="282" t="s">
        <v>437</v>
      </c>
      <c r="G121" s="283"/>
      <c r="H121" s="282" t="s">
        <v>114</v>
      </c>
      <c r="I121" s="282" t="s">
        <v>61</v>
      </c>
      <c r="J121" s="282" t="s">
        <v>438</v>
      </c>
      <c r="K121" s="308"/>
    </row>
    <row r="122" spans="2:11" ht="17.25" customHeight="1">
      <c r="B122" s="307"/>
      <c r="C122" s="284" t="s">
        <v>439</v>
      </c>
      <c r="D122" s="284"/>
      <c r="E122" s="284"/>
      <c r="F122" s="285" t="s">
        <v>440</v>
      </c>
      <c r="G122" s="286"/>
      <c r="H122" s="284"/>
      <c r="I122" s="284"/>
      <c r="J122" s="284" t="s">
        <v>441</v>
      </c>
      <c r="K122" s="308"/>
    </row>
    <row r="123" spans="2:11" ht="5.25" customHeight="1">
      <c r="B123" s="309"/>
      <c r="C123" s="287"/>
      <c r="D123" s="287"/>
      <c r="E123" s="287"/>
      <c r="F123" s="287"/>
      <c r="G123" s="158"/>
      <c r="H123" s="287"/>
      <c r="I123" s="287"/>
      <c r="J123" s="287"/>
      <c r="K123" s="310"/>
    </row>
    <row r="124" spans="2:11" ht="15" customHeight="1">
      <c r="B124" s="309"/>
      <c r="C124" s="158" t="s">
        <v>445</v>
      </c>
      <c r="D124" s="287"/>
      <c r="E124" s="287"/>
      <c r="F124" s="289" t="s">
        <v>442</v>
      </c>
      <c r="G124" s="158"/>
      <c r="H124" s="158" t="s">
        <v>481</v>
      </c>
      <c r="I124" s="158" t="s">
        <v>444</v>
      </c>
      <c r="J124" s="158">
        <v>120</v>
      </c>
      <c r="K124" s="311"/>
    </row>
    <row r="125" spans="2:11" ht="15" customHeight="1">
      <c r="B125" s="309"/>
      <c r="C125" s="158" t="s">
        <v>490</v>
      </c>
      <c r="D125" s="158"/>
      <c r="E125" s="158"/>
      <c r="F125" s="289" t="s">
        <v>442</v>
      </c>
      <c r="G125" s="158"/>
      <c r="H125" s="158" t="s">
        <v>491</v>
      </c>
      <c r="I125" s="158" t="s">
        <v>444</v>
      </c>
      <c r="J125" s="158" t="s">
        <v>492</v>
      </c>
      <c r="K125" s="311"/>
    </row>
    <row r="126" spans="2:11" ht="15" customHeight="1">
      <c r="B126" s="309"/>
      <c r="C126" s="158" t="s">
        <v>391</v>
      </c>
      <c r="D126" s="158"/>
      <c r="E126" s="158"/>
      <c r="F126" s="289" t="s">
        <v>442</v>
      </c>
      <c r="G126" s="158"/>
      <c r="H126" s="158" t="s">
        <v>493</v>
      </c>
      <c r="I126" s="158" t="s">
        <v>444</v>
      </c>
      <c r="J126" s="158" t="s">
        <v>492</v>
      </c>
      <c r="K126" s="311"/>
    </row>
    <row r="127" spans="2:11" ht="15" customHeight="1">
      <c r="B127" s="309"/>
      <c r="C127" s="158" t="s">
        <v>453</v>
      </c>
      <c r="D127" s="158"/>
      <c r="E127" s="158"/>
      <c r="F127" s="289" t="s">
        <v>448</v>
      </c>
      <c r="G127" s="158"/>
      <c r="H127" s="158" t="s">
        <v>454</v>
      </c>
      <c r="I127" s="158" t="s">
        <v>444</v>
      </c>
      <c r="J127" s="158">
        <v>15</v>
      </c>
      <c r="K127" s="311"/>
    </row>
    <row r="128" spans="2:11" ht="15" customHeight="1">
      <c r="B128" s="309"/>
      <c r="C128" s="291" t="s">
        <v>455</v>
      </c>
      <c r="D128" s="291"/>
      <c r="E128" s="291"/>
      <c r="F128" s="292" t="s">
        <v>448</v>
      </c>
      <c r="G128" s="291"/>
      <c r="H128" s="291" t="s">
        <v>456</v>
      </c>
      <c r="I128" s="291" t="s">
        <v>444</v>
      </c>
      <c r="J128" s="291">
        <v>15</v>
      </c>
      <c r="K128" s="311"/>
    </row>
    <row r="129" spans="2:11" ht="15" customHeight="1">
      <c r="B129" s="309"/>
      <c r="C129" s="291" t="s">
        <v>457</v>
      </c>
      <c r="D129" s="291"/>
      <c r="E129" s="291"/>
      <c r="F129" s="292" t="s">
        <v>448</v>
      </c>
      <c r="G129" s="291"/>
      <c r="H129" s="291" t="s">
        <v>458</v>
      </c>
      <c r="I129" s="291" t="s">
        <v>444</v>
      </c>
      <c r="J129" s="291">
        <v>20</v>
      </c>
      <c r="K129" s="311"/>
    </row>
    <row r="130" spans="2:11" ht="15" customHeight="1">
      <c r="B130" s="309"/>
      <c r="C130" s="291" t="s">
        <v>459</v>
      </c>
      <c r="D130" s="291"/>
      <c r="E130" s="291"/>
      <c r="F130" s="292" t="s">
        <v>448</v>
      </c>
      <c r="G130" s="291"/>
      <c r="H130" s="291" t="s">
        <v>460</v>
      </c>
      <c r="I130" s="291" t="s">
        <v>444</v>
      </c>
      <c r="J130" s="291">
        <v>20</v>
      </c>
      <c r="K130" s="311"/>
    </row>
    <row r="131" spans="2:11" ht="15" customHeight="1">
      <c r="B131" s="309"/>
      <c r="C131" s="158" t="s">
        <v>447</v>
      </c>
      <c r="D131" s="158"/>
      <c r="E131" s="158"/>
      <c r="F131" s="289" t="s">
        <v>448</v>
      </c>
      <c r="G131" s="158"/>
      <c r="H131" s="158" t="s">
        <v>481</v>
      </c>
      <c r="I131" s="158" t="s">
        <v>444</v>
      </c>
      <c r="J131" s="158">
        <v>50</v>
      </c>
      <c r="K131" s="311"/>
    </row>
    <row r="132" spans="2:11" ht="15" customHeight="1">
      <c r="B132" s="309"/>
      <c r="C132" s="158" t="s">
        <v>461</v>
      </c>
      <c r="D132" s="158"/>
      <c r="E132" s="158"/>
      <c r="F132" s="289" t="s">
        <v>448</v>
      </c>
      <c r="G132" s="158"/>
      <c r="H132" s="158" t="s">
        <v>481</v>
      </c>
      <c r="I132" s="158" t="s">
        <v>444</v>
      </c>
      <c r="J132" s="158">
        <v>50</v>
      </c>
      <c r="K132" s="311"/>
    </row>
    <row r="133" spans="2:11" ht="15" customHeight="1">
      <c r="B133" s="309"/>
      <c r="C133" s="158" t="s">
        <v>467</v>
      </c>
      <c r="D133" s="158"/>
      <c r="E133" s="158"/>
      <c r="F133" s="289" t="s">
        <v>448</v>
      </c>
      <c r="G133" s="158"/>
      <c r="H133" s="158" t="s">
        <v>481</v>
      </c>
      <c r="I133" s="158" t="s">
        <v>444</v>
      </c>
      <c r="J133" s="158">
        <v>50</v>
      </c>
      <c r="K133" s="311"/>
    </row>
    <row r="134" spans="2:11" ht="15" customHeight="1">
      <c r="B134" s="309"/>
      <c r="C134" s="158" t="s">
        <v>469</v>
      </c>
      <c r="D134" s="158"/>
      <c r="E134" s="158"/>
      <c r="F134" s="289" t="s">
        <v>448</v>
      </c>
      <c r="G134" s="158"/>
      <c r="H134" s="158" t="s">
        <v>481</v>
      </c>
      <c r="I134" s="158" t="s">
        <v>444</v>
      </c>
      <c r="J134" s="158">
        <v>50</v>
      </c>
      <c r="K134" s="311"/>
    </row>
    <row r="135" spans="2:11" ht="15" customHeight="1">
      <c r="B135" s="309"/>
      <c r="C135" s="158" t="s">
        <v>119</v>
      </c>
      <c r="D135" s="158"/>
      <c r="E135" s="158"/>
      <c r="F135" s="289" t="s">
        <v>448</v>
      </c>
      <c r="G135" s="158"/>
      <c r="H135" s="158" t="s">
        <v>494</v>
      </c>
      <c r="I135" s="158" t="s">
        <v>444</v>
      </c>
      <c r="J135" s="158">
        <v>255</v>
      </c>
      <c r="K135" s="311"/>
    </row>
    <row r="136" spans="2:11" ht="15" customHeight="1">
      <c r="B136" s="309"/>
      <c r="C136" s="158" t="s">
        <v>471</v>
      </c>
      <c r="D136" s="158"/>
      <c r="E136" s="158"/>
      <c r="F136" s="289" t="s">
        <v>442</v>
      </c>
      <c r="G136" s="158"/>
      <c r="H136" s="158" t="s">
        <v>495</v>
      </c>
      <c r="I136" s="158" t="s">
        <v>473</v>
      </c>
      <c r="J136" s="158"/>
      <c r="K136" s="311"/>
    </row>
    <row r="137" spans="2:11" ht="15" customHeight="1">
      <c r="B137" s="309"/>
      <c r="C137" s="158" t="s">
        <v>474</v>
      </c>
      <c r="D137" s="158"/>
      <c r="E137" s="158"/>
      <c r="F137" s="289" t="s">
        <v>442</v>
      </c>
      <c r="G137" s="158"/>
      <c r="H137" s="158" t="s">
        <v>496</v>
      </c>
      <c r="I137" s="158" t="s">
        <v>476</v>
      </c>
      <c r="J137" s="158"/>
      <c r="K137" s="311"/>
    </row>
    <row r="138" spans="2:11" ht="15" customHeight="1">
      <c r="B138" s="309"/>
      <c r="C138" s="158" t="s">
        <v>477</v>
      </c>
      <c r="D138" s="158"/>
      <c r="E138" s="158"/>
      <c r="F138" s="289" t="s">
        <v>442</v>
      </c>
      <c r="G138" s="158"/>
      <c r="H138" s="158" t="s">
        <v>477</v>
      </c>
      <c r="I138" s="158" t="s">
        <v>476</v>
      </c>
      <c r="J138" s="158"/>
      <c r="K138" s="311"/>
    </row>
    <row r="139" spans="2:11" ht="15" customHeight="1">
      <c r="B139" s="309"/>
      <c r="C139" s="158" t="s">
        <v>42</v>
      </c>
      <c r="D139" s="158"/>
      <c r="E139" s="158"/>
      <c r="F139" s="289" t="s">
        <v>442</v>
      </c>
      <c r="G139" s="158"/>
      <c r="H139" s="158" t="s">
        <v>497</v>
      </c>
      <c r="I139" s="158" t="s">
        <v>476</v>
      </c>
      <c r="J139" s="158"/>
      <c r="K139" s="311"/>
    </row>
    <row r="140" spans="2:11" ht="15" customHeight="1">
      <c r="B140" s="309"/>
      <c r="C140" s="158" t="s">
        <v>498</v>
      </c>
      <c r="D140" s="158"/>
      <c r="E140" s="158"/>
      <c r="F140" s="289" t="s">
        <v>442</v>
      </c>
      <c r="G140" s="158"/>
      <c r="H140" s="158" t="s">
        <v>499</v>
      </c>
      <c r="I140" s="158" t="s">
        <v>476</v>
      </c>
      <c r="J140" s="15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7"/>
      <c r="C142" s="267"/>
      <c r="D142" s="267"/>
      <c r="E142" s="267"/>
      <c r="F142" s="301"/>
      <c r="G142" s="267"/>
      <c r="H142" s="267"/>
      <c r="I142" s="267"/>
      <c r="J142" s="267"/>
      <c r="K142" s="267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383" t="s">
        <v>500</v>
      </c>
      <c r="D145" s="383"/>
      <c r="E145" s="383"/>
      <c r="F145" s="383"/>
      <c r="G145" s="383"/>
      <c r="H145" s="383"/>
      <c r="I145" s="383"/>
      <c r="J145" s="383"/>
      <c r="K145" s="281"/>
    </row>
    <row r="146" spans="2:11" ht="17.25" customHeight="1">
      <c r="B146" s="280"/>
      <c r="C146" s="282" t="s">
        <v>436</v>
      </c>
      <c r="D146" s="282"/>
      <c r="E146" s="282"/>
      <c r="F146" s="282" t="s">
        <v>437</v>
      </c>
      <c r="G146" s="283"/>
      <c r="H146" s="282" t="s">
        <v>114</v>
      </c>
      <c r="I146" s="282" t="s">
        <v>61</v>
      </c>
      <c r="J146" s="282" t="s">
        <v>438</v>
      </c>
      <c r="K146" s="281"/>
    </row>
    <row r="147" spans="2:11" ht="17.25" customHeight="1">
      <c r="B147" s="280"/>
      <c r="C147" s="284" t="s">
        <v>439</v>
      </c>
      <c r="D147" s="284"/>
      <c r="E147" s="284"/>
      <c r="F147" s="285" t="s">
        <v>440</v>
      </c>
      <c r="G147" s="286"/>
      <c r="H147" s="284"/>
      <c r="I147" s="284"/>
      <c r="J147" s="284" t="s">
        <v>441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445</v>
      </c>
      <c r="D149" s="158"/>
      <c r="E149" s="158"/>
      <c r="F149" s="316" t="s">
        <v>442</v>
      </c>
      <c r="G149" s="158"/>
      <c r="H149" s="315" t="s">
        <v>481</v>
      </c>
      <c r="I149" s="315" t="s">
        <v>444</v>
      </c>
      <c r="J149" s="315">
        <v>120</v>
      </c>
      <c r="K149" s="311"/>
    </row>
    <row r="150" spans="2:11" ht="15" customHeight="1">
      <c r="B150" s="290"/>
      <c r="C150" s="315" t="s">
        <v>490</v>
      </c>
      <c r="D150" s="158"/>
      <c r="E150" s="158"/>
      <c r="F150" s="316" t="s">
        <v>442</v>
      </c>
      <c r="G150" s="158"/>
      <c r="H150" s="315" t="s">
        <v>501</v>
      </c>
      <c r="I150" s="315" t="s">
        <v>444</v>
      </c>
      <c r="J150" s="315" t="s">
        <v>492</v>
      </c>
      <c r="K150" s="311"/>
    </row>
    <row r="151" spans="2:11" ht="15" customHeight="1">
      <c r="B151" s="290"/>
      <c r="C151" s="315" t="s">
        <v>391</v>
      </c>
      <c r="D151" s="158"/>
      <c r="E151" s="158"/>
      <c r="F151" s="316" t="s">
        <v>442</v>
      </c>
      <c r="G151" s="158"/>
      <c r="H151" s="315" t="s">
        <v>502</v>
      </c>
      <c r="I151" s="315" t="s">
        <v>444</v>
      </c>
      <c r="J151" s="315" t="s">
        <v>492</v>
      </c>
      <c r="K151" s="311"/>
    </row>
    <row r="152" spans="2:11" ht="15" customHeight="1">
      <c r="B152" s="290"/>
      <c r="C152" s="315" t="s">
        <v>447</v>
      </c>
      <c r="D152" s="158"/>
      <c r="E152" s="158"/>
      <c r="F152" s="316" t="s">
        <v>448</v>
      </c>
      <c r="G152" s="158"/>
      <c r="H152" s="315" t="s">
        <v>481</v>
      </c>
      <c r="I152" s="315" t="s">
        <v>444</v>
      </c>
      <c r="J152" s="315">
        <v>50</v>
      </c>
      <c r="K152" s="311"/>
    </row>
    <row r="153" spans="2:11" ht="15" customHeight="1">
      <c r="B153" s="290"/>
      <c r="C153" s="315" t="s">
        <v>450</v>
      </c>
      <c r="D153" s="158"/>
      <c r="E153" s="158"/>
      <c r="F153" s="316" t="s">
        <v>442</v>
      </c>
      <c r="G153" s="158"/>
      <c r="H153" s="315" t="s">
        <v>481</v>
      </c>
      <c r="I153" s="315" t="s">
        <v>452</v>
      </c>
      <c r="J153" s="315"/>
      <c r="K153" s="311"/>
    </row>
    <row r="154" spans="2:11" ht="15" customHeight="1">
      <c r="B154" s="290"/>
      <c r="C154" s="315" t="s">
        <v>461</v>
      </c>
      <c r="D154" s="158"/>
      <c r="E154" s="158"/>
      <c r="F154" s="316" t="s">
        <v>448</v>
      </c>
      <c r="G154" s="158"/>
      <c r="H154" s="315" t="s">
        <v>481</v>
      </c>
      <c r="I154" s="315" t="s">
        <v>444</v>
      </c>
      <c r="J154" s="315">
        <v>50</v>
      </c>
      <c r="K154" s="311"/>
    </row>
    <row r="155" spans="2:11" ht="15" customHeight="1">
      <c r="B155" s="290"/>
      <c r="C155" s="315" t="s">
        <v>469</v>
      </c>
      <c r="D155" s="158"/>
      <c r="E155" s="158"/>
      <c r="F155" s="316" t="s">
        <v>448</v>
      </c>
      <c r="G155" s="158"/>
      <c r="H155" s="315" t="s">
        <v>481</v>
      </c>
      <c r="I155" s="315" t="s">
        <v>444</v>
      </c>
      <c r="J155" s="315">
        <v>50</v>
      </c>
      <c r="K155" s="311"/>
    </row>
    <row r="156" spans="2:11" ht="15" customHeight="1">
      <c r="B156" s="290"/>
      <c r="C156" s="315" t="s">
        <v>467</v>
      </c>
      <c r="D156" s="158"/>
      <c r="E156" s="158"/>
      <c r="F156" s="316" t="s">
        <v>448</v>
      </c>
      <c r="G156" s="158"/>
      <c r="H156" s="315" t="s">
        <v>481</v>
      </c>
      <c r="I156" s="315" t="s">
        <v>444</v>
      </c>
      <c r="J156" s="315">
        <v>50</v>
      </c>
      <c r="K156" s="311"/>
    </row>
    <row r="157" spans="2:11" ht="15" customHeight="1">
      <c r="B157" s="290"/>
      <c r="C157" s="315" t="s">
        <v>100</v>
      </c>
      <c r="D157" s="158"/>
      <c r="E157" s="158"/>
      <c r="F157" s="316" t="s">
        <v>442</v>
      </c>
      <c r="G157" s="158"/>
      <c r="H157" s="315" t="s">
        <v>503</v>
      </c>
      <c r="I157" s="315" t="s">
        <v>444</v>
      </c>
      <c r="J157" s="315" t="s">
        <v>504</v>
      </c>
      <c r="K157" s="311"/>
    </row>
    <row r="158" spans="2:11" ht="15" customHeight="1">
      <c r="B158" s="290"/>
      <c r="C158" s="315" t="s">
        <v>505</v>
      </c>
      <c r="D158" s="158"/>
      <c r="E158" s="158"/>
      <c r="F158" s="316" t="s">
        <v>442</v>
      </c>
      <c r="G158" s="158"/>
      <c r="H158" s="315" t="s">
        <v>506</v>
      </c>
      <c r="I158" s="315" t="s">
        <v>476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7"/>
      <c r="C160" s="158"/>
      <c r="D160" s="158"/>
      <c r="E160" s="158"/>
      <c r="F160" s="289"/>
      <c r="G160" s="158"/>
      <c r="H160" s="158"/>
      <c r="I160" s="158"/>
      <c r="J160" s="158"/>
      <c r="K160" s="267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385" t="s">
        <v>507</v>
      </c>
      <c r="D163" s="385"/>
      <c r="E163" s="385"/>
      <c r="F163" s="385"/>
      <c r="G163" s="385"/>
      <c r="H163" s="385"/>
      <c r="I163" s="385"/>
      <c r="J163" s="385"/>
      <c r="K163" s="263"/>
    </row>
    <row r="164" spans="2:11" ht="17.25" customHeight="1">
      <c r="B164" s="262"/>
      <c r="C164" s="282" t="s">
        <v>436</v>
      </c>
      <c r="D164" s="282"/>
      <c r="E164" s="282"/>
      <c r="F164" s="282" t="s">
        <v>437</v>
      </c>
      <c r="G164" s="319"/>
      <c r="H164" s="320" t="s">
        <v>114</v>
      </c>
      <c r="I164" s="320" t="s">
        <v>61</v>
      </c>
      <c r="J164" s="282" t="s">
        <v>438</v>
      </c>
      <c r="K164" s="263"/>
    </row>
    <row r="165" spans="2:11" ht="17.25" customHeight="1">
      <c r="B165" s="264"/>
      <c r="C165" s="284" t="s">
        <v>439</v>
      </c>
      <c r="D165" s="284"/>
      <c r="E165" s="284"/>
      <c r="F165" s="285" t="s">
        <v>440</v>
      </c>
      <c r="G165" s="321"/>
      <c r="H165" s="322"/>
      <c r="I165" s="322"/>
      <c r="J165" s="284" t="s">
        <v>441</v>
      </c>
      <c r="K165" s="265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158" t="s">
        <v>445</v>
      </c>
      <c r="D167" s="158"/>
      <c r="E167" s="158"/>
      <c r="F167" s="289" t="s">
        <v>442</v>
      </c>
      <c r="G167" s="158"/>
      <c r="H167" s="158" t="s">
        <v>481</v>
      </c>
      <c r="I167" s="158" t="s">
        <v>444</v>
      </c>
      <c r="J167" s="158">
        <v>120</v>
      </c>
      <c r="K167" s="311"/>
    </row>
    <row r="168" spans="2:11" ht="15" customHeight="1">
      <c r="B168" s="290"/>
      <c r="C168" s="158" t="s">
        <v>490</v>
      </c>
      <c r="D168" s="158"/>
      <c r="E168" s="158"/>
      <c r="F168" s="289" t="s">
        <v>442</v>
      </c>
      <c r="G168" s="158"/>
      <c r="H168" s="158" t="s">
        <v>491</v>
      </c>
      <c r="I168" s="158" t="s">
        <v>444</v>
      </c>
      <c r="J168" s="158" t="s">
        <v>492</v>
      </c>
      <c r="K168" s="311"/>
    </row>
    <row r="169" spans="2:11" ht="15" customHeight="1">
      <c r="B169" s="290"/>
      <c r="C169" s="158" t="s">
        <v>391</v>
      </c>
      <c r="D169" s="158"/>
      <c r="E169" s="158"/>
      <c r="F169" s="289" t="s">
        <v>442</v>
      </c>
      <c r="G169" s="158"/>
      <c r="H169" s="158" t="s">
        <v>508</v>
      </c>
      <c r="I169" s="158" t="s">
        <v>444</v>
      </c>
      <c r="J169" s="158" t="s">
        <v>492</v>
      </c>
      <c r="K169" s="311"/>
    </row>
    <row r="170" spans="2:11" ht="15" customHeight="1">
      <c r="B170" s="290"/>
      <c r="C170" s="158" t="s">
        <v>447</v>
      </c>
      <c r="D170" s="158"/>
      <c r="E170" s="158"/>
      <c r="F170" s="289" t="s">
        <v>448</v>
      </c>
      <c r="G170" s="158"/>
      <c r="H170" s="158" t="s">
        <v>508</v>
      </c>
      <c r="I170" s="158" t="s">
        <v>444</v>
      </c>
      <c r="J170" s="158">
        <v>50</v>
      </c>
      <c r="K170" s="311"/>
    </row>
    <row r="171" spans="2:11" ht="15" customHeight="1">
      <c r="B171" s="290"/>
      <c r="C171" s="158" t="s">
        <v>450</v>
      </c>
      <c r="D171" s="158"/>
      <c r="E171" s="158"/>
      <c r="F171" s="289" t="s">
        <v>442</v>
      </c>
      <c r="G171" s="158"/>
      <c r="H171" s="158" t="s">
        <v>508</v>
      </c>
      <c r="I171" s="158" t="s">
        <v>452</v>
      </c>
      <c r="J171" s="158"/>
      <c r="K171" s="311"/>
    </row>
    <row r="172" spans="2:11" ht="15" customHeight="1">
      <c r="B172" s="290"/>
      <c r="C172" s="158" t="s">
        <v>461</v>
      </c>
      <c r="D172" s="158"/>
      <c r="E172" s="158"/>
      <c r="F172" s="289" t="s">
        <v>448</v>
      </c>
      <c r="G172" s="158"/>
      <c r="H172" s="158" t="s">
        <v>508</v>
      </c>
      <c r="I172" s="158" t="s">
        <v>444</v>
      </c>
      <c r="J172" s="158">
        <v>50</v>
      </c>
      <c r="K172" s="311"/>
    </row>
    <row r="173" spans="2:11" ht="15" customHeight="1">
      <c r="B173" s="290"/>
      <c r="C173" s="158" t="s">
        <v>469</v>
      </c>
      <c r="D173" s="158"/>
      <c r="E173" s="158"/>
      <c r="F173" s="289" t="s">
        <v>448</v>
      </c>
      <c r="G173" s="158"/>
      <c r="H173" s="158" t="s">
        <v>508</v>
      </c>
      <c r="I173" s="158" t="s">
        <v>444</v>
      </c>
      <c r="J173" s="158">
        <v>50</v>
      </c>
      <c r="K173" s="311"/>
    </row>
    <row r="174" spans="2:11" ht="15" customHeight="1">
      <c r="B174" s="290"/>
      <c r="C174" s="158" t="s">
        <v>467</v>
      </c>
      <c r="D174" s="158"/>
      <c r="E174" s="158"/>
      <c r="F174" s="289" t="s">
        <v>448</v>
      </c>
      <c r="G174" s="158"/>
      <c r="H174" s="158" t="s">
        <v>508</v>
      </c>
      <c r="I174" s="158" t="s">
        <v>444</v>
      </c>
      <c r="J174" s="158">
        <v>50</v>
      </c>
      <c r="K174" s="311"/>
    </row>
    <row r="175" spans="2:11" ht="15" customHeight="1">
      <c r="B175" s="290"/>
      <c r="C175" s="158" t="s">
        <v>113</v>
      </c>
      <c r="D175" s="158"/>
      <c r="E175" s="158"/>
      <c r="F175" s="289" t="s">
        <v>442</v>
      </c>
      <c r="G175" s="158"/>
      <c r="H175" s="158" t="s">
        <v>509</v>
      </c>
      <c r="I175" s="158" t="s">
        <v>510</v>
      </c>
      <c r="J175" s="158"/>
      <c r="K175" s="311"/>
    </row>
    <row r="176" spans="2:11" ht="15" customHeight="1">
      <c r="B176" s="290"/>
      <c r="C176" s="158" t="s">
        <v>61</v>
      </c>
      <c r="D176" s="158"/>
      <c r="E176" s="158"/>
      <c r="F176" s="289" t="s">
        <v>442</v>
      </c>
      <c r="G176" s="158"/>
      <c r="H176" s="158" t="s">
        <v>511</v>
      </c>
      <c r="I176" s="158" t="s">
        <v>512</v>
      </c>
      <c r="J176" s="158">
        <v>1</v>
      </c>
      <c r="K176" s="311"/>
    </row>
    <row r="177" spans="2:11" ht="15" customHeight="1">
      <c r="B177" s="290"/>
      <c r="C177" s="158" t="s">
        <v>57</v>
      </c>
      <c r="D177" s="158"/>
      <c r="E177" s="158"/>
      <c r="F177" s="289" t="s">
        <v>442</v>
      </c>
      <c r="G177" s="158"/>
      <c r="H177" s="158" t="s">
        <v>513</v>
      </c>
      <c r="I177" s="158" t="s">
        <v>444</v>
      </c>
      <c r="J177" s="158">
        <v>20</v>
      </c>
      <c r="K177" s="311"/>
    </row>
    <row r="178" spans="2:11" ht="15" customHeight="1">
      <c r="B178" s="290"/>
      <c r="C178" s="158" t="s">
        <v>114</v>
      </c>
      <c r="D178" s="158"/>
      <c r="E178" s="158"/>
      <c r="F178" s="289" t="s">
        <v>442</v>
      </c>
      <c r="G178" s="158"/>
      <c r="H178" s="158" t="s">
        <v>514</v>
      </c>
      <c r="I178" s="158" t="s">
        <v>444</v>
      </c>
      <c r="J178" s="158">
        <v>255</v>
      </c>
      <c r="K178" s="311"/>
    </row>
    <row r="179" spans="2:11" ht="15" customHeight="1">
      <c r="B179" s="290"/>
      <c r="C179" s="158" t="s">
        <v>115</v>
      </c>
      <c r="D179" s="158"/>
      <c r="E179" s="158"/>
      <c r="F179" s="289" t="s">
        <v>442</v>
      </c>
      <c r="G179" s="158"/>
      <c r="H179" s="158" t="s">
        <v>407</v>
      </c>
      <c r="I179" s="158" t="s">
        <v>444</v>
      </c>
      <c r="J179" s="158">
        <v>10</v>
      </c>
      <c r="K179" s="311"/>
    </row>
    <row r="180" spans="2:11" ht="15" customHeight="1">
      <c r="B180" s="290"/>
      <c r="C180" s="158" t="s">
        <v>116</v>
      </c>
      <c r="D180" s="158"/>
      <c r="E180" s="158"/>
      <c r="F180" s="289" t="s">
        <v>442</v>
      </c>
      <c r="G180" s="158"/>
      <c r="H180" s="158" t="s">
        <v>515</v>
      </c>
      <c r="I180" s="158" t="s">
        <v>476</v>
      </c>
      <c r="J180" s="158"/>
      <c r="K180" s="311"/>
    </row>
    <row r="181" spans="2:11" ht="15" customHeight="1">
      <c r="B181" s="290"/>
      <c r="C181" s="158" t="s">
        <v>516</v>
      </c>
      <c r="D181" s="158"/>
      <c r="E181" s="158"/>
      <c r="F181" s="289" t="s">
        <v>442</v>
      </c>
      <c r="G181" s="158"/>
      <c r="H181" s="158" t="s">
        <v>517</v>
      </c>
      <c r="I181" s="158" t="s">
        <v>476</v>
      </c>
      <c r="J181" s="158"/>
      <c r="K181" s="311"/>
    </row>
    <row r="182" spans="2:11" ht="15" customHeight="1">
      <c r="B182" s="290"/>
      <c r="C182" s="158" t="s">
        <v>505</v>
      </c>
      <c r="D182" s="158"/>
      <c r="E182" s="158"/>
      <c r="F182" s="289" t="s">
        <v>442</v>
      </c>
      <c r="G182" s="158"/>
      <c r="H182" s="158" t="s">
        <v>518</v>
      </c>
      <c r="I182" s="158" t="s">
        <v>476</v>
      </c>
      <c r="J182" s="158"/>
      <c r="K182" s="311"/>
    </row>
    <row r="183" spans="2:11" ht="15" customHeight="1">
      <c r="B183" s="290"/>
      <c r="C183" s="158" t="s">
        <v>118</v>
      </c>
      <c r="D183" s="158"/>
      <c r="E183" s="158"/>
      <c r="F183" s="289" t="s">
        <v>448</v>
      </c>
      <c r="G183" s="158"/>
      <c r="H183" s="158" t="s">
        <v>519</v>
      </c>
      <c r="I183" s="158" t="s">
        <v>444</v>
      </c>
      <c r="J183" s="158">
        <v>50</v>
      </c>
      <c r="K183" s="311"/>
    </row>
    <row r="184" spans="2:11" ht="15" customHeight="1">
      <c r="B184" s="290"/>
      <c r="C184" s="158" t="s">
        <v>520</v>
      </c>
      <c r="D184" s="158"/>
      <c r="E184" s="158"/>
      <c r="F184" s="289" t="s">
        <v>448</v>
      </c>
      <c r="G184" s="158"/>
      <c r="H184" s="158" t="s">
        <v>521</v>
      </c>
      <c r="I184" s="158" t="s">
        <v>522</v>
      </c>
      <c r="J184" s="158"/>
      <c r="K184" s="311"/>
    </row>
    <row r="185" spans="2:11" ht="15" customHeight="1">
      <c r="B185" s="290"/>
      <c r="C185" s="158" t="s">
        <v>523</v>
      </c>
      <c r="D185" s="158"/>
      <c r="E185" s="158"/>
      <c r="F185" s="289" t="s">
        <v>448</v>
      </c>
      <c r="G185" s="158"/>
      <c r="H185" s="158" t="s">
        <v>524</v>
      </c>
      <c r="I185" s="158" t="s">
        <v>522</v>
      </c>
      <c r="J185" s="158"/>
      <c r="K185" s="311"/>
    </row>
    <row r="186" spans="2:11" ht="15" customHeight="1">
      <c r="B186" s="290"/>
      <c r="C186" s="158" t="s">
        <v>525</v>
      </c>
      <c r="D186" s="158"/>
      <c r="E186" s="158"/>
      <c r="F186" s="289" t="s">
        <v>448</v>
      </c>
      <c r="G186" s="158"/>
      <c r="H186" s="158" t="s">
        <v>526</v>
      </c>
      <c r="I186" s="158" t="s">
        <v>522</v>
      </c>
      <c r="J186" s="158"/>
      <c r="K186" s="311"/>
    </row>
    <row r="187" spans="2:11" ht="15" customHeight="1">
      <c r="B187" s="290"/>
      <c r="C187" s="323" t="s">
        <v>527</v>
      </c>
      <c r="D187" s="158"/>
      <c r="E187" s="158"/>
      <c r="F187" s="289" t="s">
        <v>448</v>
      </c>
      <c r="G187" s="158"/>
      <c r="H187" s="158" t="s">
        <v>528</v>
      </c>
      <c r="I187" s="158" t="s">
        <v>529</v>
      </c>
      <c r="J187" s="324" t="s">
        <v>530</v>
      </c>
      <c r="K187" s="311"/>
    </row>
    <row r="188" spans="2:11" ht="15" customHeight="1">
      <c r="B188" s="290"/>
      <c r="C188" s="275" t="s">
        <v>46</v>
      </c>
      <c r="D188" s="158"/>
      <c r="E188" s="158"/>
      <c r="F188" s="289" t="s">
        <v>442</v>
      </c>
      <c r="G188" s="158"/>
      <c r="H188" s="267" t="s">
        <v>531</v>
      </c>
      <c r="I188" s="158" t="s">
        <v>532</v>
      </c>
      <c r="J188" s="158"/>
      <c r="K188" s="311"/>
    </row>
    <row r="189" spans="2:11" ht="15" customHeight="1">
      <c r="B189" s="290"/>
      <c r="C189" s="275" t="s">
        <v>533</v>
      </c>
      <c r="D189" s="158"/>
      <c r="E189" s="158"/>
      <c r="F189" s="289" t="s">
        <v>442</v>
      </c>
      <c r="G189" s="158"/>
      <c r="H189" s="158" t="s">
        <v>534</v>
      </c>
      <c r="I189" s="158" t="s">
        <v>476</v>
      </c>
      <c r="J189" s="158"/>
      <c r="K189" s="311"/>
    </row>
    <row r="190" spans="2:11" ht="15" customHeight="1">
      <c r="B190" s="290"/>
      <c r="C190" s="275" t="s">
        <v>535</v>
      </c>
      <c r="D190" s="158"/>
      <c r="E190" s="158"/>
      <c r="F190" s="289" t="s">
        <v>442</v>
      </c>
      <c r="G190" s="158"/>
      <c r="H190" s="158" t="s">
        <v>536</v>
      </c>
      <c r="I190" s="158" t="s">
        <v>476</v>
      </c>
      <c r="J190" s="158"/>
      <c r="K190" s="311"/>
    </row>
    <row r="191" spans="2:11" ht="15" customHeight="1">
      <c r="B191" s="290"/>
      <c r="C191" s="275" t="s">
        <v>537</v>
      </c>
      <c r="D191" s="158"/>
      <c r="E191" s="158"/>
      <c r="F191" s="289" t="s">
        <v>448</v>
      </c>
      <c r="G191" s="158"/>
      <c r="H191" s="158" t="s">
        <v>538</v>
      </c>
      <c r="I191" s="158" t="s">
        <v>476</v>
      </c>
      <c r="J191" s="15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7"/>
      <c r="C193" s="158"/>
      <c r="D193" s="158"/>
      <c r="E193" s="158"/>
      <c r="F193" s="289"/>
      <c r="G193" s="158"/>
      <c r="H193" s="158"/>
      <c r="I193" s="158"/>
      <c r="J193" s="158"/>
      <c r="K193" s="267"/>
    </row>
    <row r="194" spans="2:11" ht="18.75" customHeight="1">
      <c r="B194" s="267"/>
      <c r="C194" s="158"/>
      <c r="D194" s="158"/>
      <c r="E194" s="158"/>
      <c r="F194" s="289"/>
      <c r="G194" s="158"/>
      <c r="H194" s="158"/>
      <c r="I194" s="158"/>
      <c r="J194" s="158"/>
      <c r="K194" s="267"/>
    </row>
    <row r="195" spans="2:11" ht="18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385" t="s">
        <v>539</v>
      </c>
      <c r="D197" s="385"/>
      <c r="E197" s="385"/>
      <c r="F197" s="385"/>
      <c r="G197" s="385"/>
      <c r="H197" s="385"/>
      <c r="I197" s="385"/>
      <c r="J197" s="385"/>
      <c r="K197" s="263"/>
    </row>
    <row r="198" spans="2:11" ht="25.5" customHeight="1">
      <c r="B198" s="262"/>
      <c r="C198" s="159" t="s">
        <v>540</v>
      </c>
      <c r="D198" s="159"/>
      <c r="E198" s="159"/>
      <c r="F198" s="159" t="s">
        <v>541</v>
      </c>
      <c r="G198" s="326"/>
      <c r="H198" s="384" t="s">
        <v>542</v>
      </c>
      <c r="I198" s="384"/>
      <c r="J198" s="384"/>
      <c r="K198" s="263"/>
    </row>
    <row r="199" spans="2:11" ht="5.25" customHeight="1">
      <c r="B199" s="290"/>
      <c r="C199" s="287"/>
      <c r="D199" s="287"/>
      <c r="E199" s="287"/>
      <c r="F199" s="287"/>
      <c r="G199" s="158"/>
      <c r="H199" s="287"/>
      <c r="I199" s="287"/>
      <c r="J199" s="287"/>
      <c r="K199" s="311"/>
    </row>
    <row r="200" spans="2:11" ht="15" customHeight="1">
      <c r="B200" s="290"/>
      <c r="C200" s="158" t="s">
        <v>532</v>
      </c>
      <c r="D200" s="158"/>
      <c r="E200" s="158"/>
      <c r="F200" s="289" t="s">
        <v>47</v>
      </c>
      <c r="G200" s="158"/>
      <c r="H200" s="380" t="s">
        <v>543</v>
      </c>
      <c r="I200" s="380"/>
      <c r="J200" s="380"/>
      <c r="K200" s="311"/>
    </row>
    <row r="201" spans="2:11" ht="15" customHeight="1">
      <c r="B201" s="290"/>
      <c r="C201" s="296"/>
      <c r="D201" s="158"/>
      <c r="E201" s="158"/>
      <c r="F201" s="289" t="s">
        <v>48</v>
      </c>
      <c r="G201" s="158"/>
      <c r="H201" s="380" t="s">
        <v>544</v>
      </c>
      <c r="I201" s="380"/>
      <c r="J201" s="380"/>
      <c r="K201" s="311"/>
    </row>
    <row r="202" spans="2:11" ht="15" customHeight="1">
      <c r="B202" s="290"/>
      <c r="C202" s="296"/>
      <c r="D202" s="158"/>
      <c r="E202" s="158"/>
      <c r="F202" s="289" t="s">
        <v>51</v>
      </c>
      <c r="G202" s="158"/>
      <c r="H202" s="380" t="s">
        <v>545</v>
      </c>
      <c r="I202" s="380"/>
      <c r="J202" s="380"/>
      <c r="K202" s="311"/>
    </row>
    <row r="203" spans="2:11" ht="15" customHeight="1">
      <c r="B203" s="290"/>
      <c r="C203" s="158"/>
      <c r="D203" s="158"/>
      <c r="E203" s="158"/>
      <c r="F203" s="289" t="s">
        <v>49</v>
      </c>
      <c r="G203" s="158"/>
      <c r="H203" s="380" t="s">
        <v>546</v>
      </c>
      <c r="I203" s="380"/>
      <c r="J203" s="380"/>
      <c r="K203" s="311"/>
    </row>
    <row r="204" spans="2:11" ht="15" customHeight="1">
      <c r="B204" s="290"/>
      <c r="C204" s="158"/>
      <c r="D204" s="158"/>
      <c r="E204" s="158"/>
      <c r="F204" s="289" t="s">
        <v>50</v>
      </c>
      <c r="G204" s="158"/>
      <c r="H204" s="380" t="s">
        <v>547</v>
      </c>
      <c r="I204" s="380"/>
      <c r="J204" s="380"/>
      <c r="K204" s="311"/>
    </row>
    <row r="205" spans="2:11" ht="15" customHeight="1">
      <c r="B205" s="290"/>
      <c r="C205" s="158"/>
      <c r="D205" s="158"/>
      <c r="E205" s="158"/>
      <c r="F205" s="289"/>
      <c r="G205" s="158"/>
      <c r="H205" s="158"/>
      <c r="I205" s="158"/>
      <c r="J205" s="158"/>
      <c r="K205" s="311"/>
    </row>
    <row r="206" spans="2:11" ht="15" customHeight="1">
      <c r="B206" s="290"/>
      <c r="C206" s="158" t="s">
        <v>488</v>
      </c>
      <c r="D206" s="158"/>
      <c r="E206" s="158"/>
      <c r="F206" s="289" t="s">
        <v>83</v>
      </c>
      <c r="G206" s="158"/>
      <c r="H206" s="380" t="s">
        <v>548</v>
      </c>
      <c r="I206" s="380"/>
      <c r="J206" s="380"/>
      <c r="K206" s="311"/>
    </row>
    <row r="207" spans="2:11" ht="15" customHeight="1">
      <c r="B207" s="290"/>
      <c r="C207" s="296"/>
      <c r="D207" s="158"/>
      <c r="E207" s="158"/>
      <c r="F207" s="289" t="s">
        <v>385</v>
      </c>
      <c r="G207" s="158"/>
      <c r="H207" s="380" t="s">
        <v>386</v>
      </c>
      <c r="I207" s="380"/>
      <c r="J207" s="380"/>
      <c r="K207" s="311"/>
    </row>
    <row r="208" spans="2:11" ht="15" customHeight="1">
      <c r="B208" s="290"/>
      <c r="C208" s="158"/>
      <c r="D208" s="158"/>
      <c r="E208" s="158"/>
      <c r="F208" s="289" t="s">
        <v>383</v>
      </c>
      <c r="G208" s="158"/>
      <c r="H208" s="380" t="s">
        <v>549</v>
      </c>
      <c r="I208" s="380"/>
      <c r="J208" s="380"/>
      <c r="K208" s="311"/>
    </row>
    <row r="209" spans="2:11" ht="15" customHeight="1">
      <c r="B209" s="327"/>
      <c r="C209" s="296"/>
      <c r="D209" s="296"/>
      <c r="E209" s="296"/>
      <c r="F209" s="289" t="s">
        <v>387</v>
      </c>
      <c r="G209" s="275"/>
      <c r="H209" s="381" t="s">
        <v>388</v>
      </c>
      <c r="I209" s="381"/>
      <c r="J209" s="381"/>
      <c r="K209" s="328"/>
    </row>
    <row r="210" spans="2:11" ht="15" customHeight="1">
      <c r="B210" s="327"/>
      <c r="C210" s="296"/>
      <c r="D210" s="296"/>
      <c r="E210" s="296"/>
      <c r="F210" s="289" t="s">
        <v>389</v>
      </c>
      <c r="G210" s="275"/>
      <c r="H210" s="381" t="s">
        <v>550</v>
      </c>
      <c r="I210" s="381"/>
      <c r="J210" s="381"/>
      <c r="K210" s="328"/>
    </row>
    <row r="211" spans="2:11" ht="15" customHeight="1">
      <c r="B211" s="327"/>
      <c r="C211" s="296"/>
      <c r="D211" s="296"/>
      <c r="E211" s="296"/>
      <c r="F211" s="329"/>
      <c r="G211" s="275"/>
      <c r="H211" s="330"/>
      <c r="I211" s="330"/>
      <c r="J211" s="330"/>
      <c r="K211" s="328"/>
    </row>
    <row r="212" spans="2:11" ht="15" customHeight="1">
      <c r="B212" s="327"/>
      <c r="C212" s="158" t="s">
        <v>512</v>
      </c>
      <c r="D212" s="296"/>
      <c r="E212" s="296"/>
      <c r="F212" s="289">
        <v>1</v>
      </c>
      <c r="G212" s="275"/>
      <c r="H212" s="381" t="s">
        <v>551</v>
      </c>
      <c r="I212" s="381"/>
      <c r="J212" s="381"/>
      <c r="K212" s="328"/>
    </row>
    <row r="213" spans="2:11" ht="15" customHeight="1">
      <c r="B213" s="327"/>
      <c r="C213" s="296"/>
      <c r="D213" s="296"/>
      <c r="E213" s="296"/>
      <c r="F213" s="289">
        <v>2</v>
      </c>
      <c r="G213" s="275"/>
      <c r="H213" s="381" t="s">
        <v>552</v>
      </c>
      <c r="I213" s="381"/>
      <c r="J213" s="381"/>
      <c r="K213" s="328"/>
    </row>
    <row r="214" spans="2:11" ht="15" customHeight="1">
      <c r="B214" s="327"/>
      <c r="C214" s="296"/>
      <c r="D214" s="296"/>
      <c r="E214" s="296"/>
      <c r="F214" s="289">
        <v>3</v>
      </c>
      <c r="G214" s="275"/>
      <c r="H214" s="381" t="s">
        <v>553</v>
      </c>
      <c r="I214" s="381"/>
      <c r="J214" s="381"/>
      <c r="K214" s="328"/>
    </row>
    <row r="215" spans="2:11" ht="15" customHeight="1">
      <c r="B215" s="327"/>
      <c r="C215" s="296"/>
      <c r="D215" s="296"/>
      <c r="E215" s="296"/>
      <c r="F215" s="289">
        <v>4</v>
      </c>
      <c r="G215" s="275"/>
      <c r="H215" s="381" t="s">
        <v>554</v>
      </c>
      <c r="I215" s="381"/>
      <c r="J215" s="381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8:J58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 Vavrdova</dc:creator>
  <cp:keywords/>
  <dc:description/>
  <cp:lastModifiedBy>bova</cp:lastModifiedBy>
  <dcterms:created xsi:type="dcterms:W3CDTF">2017-06-01T06:28:45Z</dcterms:created>
  <dcterms:modified xsi:type="dcterms:W3CDTF">2017-06-01T06:28:52Z</dcterms:modified>
  <cp:category/>
  <cp:version/>
  <cp:contentType/>
  <cp:contentStatus/>
</cp:coreProperties>
</file>