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nvestice2\Documents\MŠ Habrmanova\Projektová dokumentace\Projektová dokumentace pro zadání stavby\04 MŠ Habrmanova výkazy výměr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Pol'!$A$1:$U$55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5" i="12" l="1"/>
  <c r="F39" i="1" s="1"/>
  <c r="O8" i="12"/>
  <c r="G9" i="12"/>
  <c r="AD45" i="12" s="1"/>
  <c r="G39" i="1" s="1"/>
  <c r="G40" i="1" s="1"/>
  <c r="G25" i="1" s="1"/>
  <c r="G26" i="1" s="1"/>
  <c r="I9" i="12"/>
  <c r="I8" i="12" s="1"/>
  <c r="K9" i="12"/>
  <c r="K8" i="12" s="1"/>
  <c r="O9" i="12"/>
  <c r="Q9" i="12"/>
  <c r="Q8" i="12" s="1"/>
  <c r="U9" i="12"/>
  <c r="U8" i="12" s="1"/>
  <c r="G11" i="12"/>
  <c r="I11" i="12"/>
  <c r="K11" i="12"/>
  <c r="M11" i="12"/>
  <c r="O11" i="12"/>
  <c r="Q11" i="12"/>
  <c r="U11" i="12"/>
  <c r="G12" i="12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9" i="12"/>
  <c r="I39" i="12"/>
  <c r="I38" i="12" s="1"/>
  <c r="K39" i="12"/>
  <c r="M39" i="12"/>
  <c r="O39" i="12"/>
  <c r="Q39" i="12"/>
  <c r="U39" i="12"/>
  <c r="G40" i="12"/>
  <c r="M40" i="12" s="1"/>
  <c r="I40" i="12"/>
  <c r="K40" i="12"/>
  <c r="K38" i="12" s="1"/>
  <c r="O40" i="12"/>
  <c r="Q40" i="12"/>
  <c r="U40" i="12"/>
  <c r="U38" i="12" s="1"/>
  <c r="G42" i="12"/>
  <c r="I42" i="12"/>
  <c r="K42" i="12"/>
  <c r="K41" i="12" s="1"/>
  <c r="O42" i="12"/>
  <c r="Q42" i="12"/>
  <c r="U42" i="12"/>
  <c r="G43" i="12"/>
  <c r="M43" i="12" s="1"/>
  <c r="I43" i="12"/>
  <c r="I41" i="12" s="1"/>
  <c r="K43" i="12"/>
  <c r="O43" i="12"/>
  <c r="Q43" i="12"/>
  <c r="U43" i="12"/>
  <c r="I20" i="1"/>
  <c r="I19" i="1"/>
  <c r="I18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H39" i="1" l="1"/>
  <c r="H40" i="1" s="1"/>
  <c r="F40" i="1"/>
  <c r="G23" i="1" s="1"/>
  <c r="U41" i="12"/>
  <c r="O38" i="12"/>
  <c r="O10" i="12"/>
  <c r="G10" i="12"/>
  <c r="I50" i="1" s="1"/>
  <c r="I17" i="1" s="1"/>
  <c r="G41" i="12"/>
  <c r="I52" i="1" s="1"/>
  <c r="Q38" i="12"/>
  <c r="K10" i="12"/>
  <c r="Q10" i="12"/>
  <c r="I10" i="12"/>
  <c r="G8" i="12"/>
  <c r="Q41" i="12"/>
  <c r="O41" i="12"/>
  <c r="U10" i="12"/>
  <c r="M9" i="12"/>
  <c r="M8" i="12" s="1"/>
  <c r="G28" i="1"/>
  <c r="G24" i="1"/>
  <c r="G29" i="1" s="1"/>
  <c r="M38" i="12"/>
  <c r="G38" i="12"/>
  <c r="I51" i="1" s="1"/>
  <c r="M42" i="12"/>
  <c r="M41" i="12" s="1"/>
  <c r="M12" i="12"/>
  <c r="M10" i="12" s="1"/>
  <c r="I39" i="1"/>
  <c r="I40" i="1" s="1"/>
  <c r="J39" i="1" s="1"/>
  <c r="J40" i="1" s="1"/>
  <c r="G45" i="12" l="1"/>
  <c r="I49" i="1"/>
  <c r="I53" i="1" l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<sst xmlns="http://schemas.openxmlformats.org/spreadsheetml/2006/main" count="277" uniqueCount="163">
  <si>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</si>
  <si>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</si>
  <si>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</si>
  <si>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</si>
  <si>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</si>
  <si>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</si>
  <si>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</si>
  <si>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</si>
  <si>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</si>
  <si>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</si>
  <si>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</si>
  <si>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</si>
  <si>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</si>
  <si>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</si>
  <si>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</si>
  <si>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</si>
  <si>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</si>
  <si>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</si>
  <si>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</si>
  <si>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</si>
  <si>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</si>
  <si>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</si>
  <si>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</si>
  <si>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</si>
  <si>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</si>
  <si>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</si>
  <si>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</si>
  <si>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</si>
  <si>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</si>
  <si>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</si>
  <si>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</si>
  <si>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</si>
  <si>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</si>
  <si>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</si>
  <si>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</si>
  <si>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</si>
  <si>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</si>
  <si>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</si>
  <si>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</si>
  <si>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</si>
  <si>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</si>
  <si>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</si>
  <si>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</si>
  <si>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</si>
  <si>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</si>
  <si>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Rekonstrukce kotelny MŠ Habrmanova Česká Třebová</t>
  </si>
  <si>
    <t>Město Česká Třebová</t>
  </si>
  <si>
    <t>Staré naměstí 78, Česká Třebová</t>
  </si>
  <si>
    <t>Česká Třebová</t>
  </si>
  <si>
    <t>560 02</t>
  </si>
  <si>
    <t>Jana Vetešníková</t>
  </si>
  <si>
    <t>Lhotka čp. 140, Česká Třebová</t>
  </si>
  <si>
    <t>56002</t>
  </si>
  <si>
    <t>11144491</t>
  </si>
  <si>
    <t>Celkem za stavbu</t>
  </si>
  <si>
    <t>CZK</t>
  </si>
  <si>
    <t xml:space="preserve">Popis rozpočtu:  - </t>
  </si>
  <si>
    <t>Odběrné plynové zařízení</t>
  </si>
  <si>
    <t>Rekapitulace dílů</t>
  </si>
  <si>
    <t>Typ dílu</t>
  </si>
  <si>
    <t>97</t>
  </si>
  <si>
    <t>Prorážení otvorů</t>
  </si>
  <si>
    <t>723</t>
  </si>
  <si>
    <t>Vnitřní plynovod</t>
  </si>
  <si>
    <t>764</t>
  </si>
  <si>
    <t>Konstrukce klempířské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</si>
  <si>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</si>
  <si>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</si>
  <si>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</si>
  <si>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</si>
  <si>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</si>
  <si>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</si>
  <si>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</si>
  <si>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</si>
  <si>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</si>
  <si>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</si>
  <si>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</si>
  <si>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</si>
  <si>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</si>
  <si>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</si>
  <si>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</si>
  <si>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</si>
  <si>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</si>
  <si>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</si>
  <si>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</si>
  <si>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</si>
  <si>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</si>
  <si>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</si>
  <si>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</si>
  <si>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</si>
  <si>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</si>
  <si>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</si>
  <si>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</si>
  <si>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</si>
  <si>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</si>
  <si>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</si>
  <si>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</si>
  <si>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971033251R00</t>
  </si>
  <si>
    <t>Vybourání otv. zeď cihel. 0,0225 m2, tl. 45cm, MVC</t>
  </si>
  <si>
    <t>kus</t>
  </si>
  <si>
    <t>POL1_0</t>
  </si>
  <si>
    <t>723120202R00</t>
  </si>
  <si>
    <t>Potrubí ocelové závitové černé svařované DN 15</t>
  </si>
  <si>
    <t>m</t>
  </si>
  <si>
    <t>723120203R00</t>
  </si>
  <si>
    <t>Potrubí ocelové závitové černé svařované DN 20</t>
  </si>
  <si>
    <t>723120206R00</t>
  </si>
  <si>
    <t>Potrubí ocelové závitové černé svařované DN 40</t>
  </si>
  <si>
    <t>723150312R00</t>
  </si>
  <si>
    <t>Potrubí ocelové hladké černé svařované D 57x2,9</t>
  </si>
  <si>
    <t>723150314R00</t>
  </si>
  <si>
    <t>Potrubí ocelové hladké černé svařované D 89x3,6</t>
  </si>
  <si>
    <t>723150315R00</t>
  </si>
  <si>
    <t>Potrubí ocelové hladké černé svařované D 108x4</t>
  </si>
  <si>
    <t>723150345R00</t>
  </si>
  <si>
    <t>Zhotovení redukce kováním přes 1DN, DN 80/50</t>
  </si>
  <si>
    <t>723150355R00</t>
  </si>
  <si>
    <t>Zhotovení redukce kováním přes 2 DN, DN 100/50</t>
  </si>
  <si>
    <t>723150352R00</t>
  </si>
  <si>
    <t>Zhotovení redukce kováním přes 2 DN, DN 40/20</t>
  </si>
  <si>
    <t>723150369R00</t>
  </si>
  <si>
    <t>Potrubí ocel. černé svařované - chráničky D 89/3,6</t>
  </si>
  <si>
    <t>723150367R00</t>
  </si>
  <si>
    <t>Potrubí ocel. černé svařované - chráničky D 57/2,9</t>
  </si>
  <si>
    <t>723190203R00</t>
  </si>
  <si>
    <t>Přípojka plynovodu, trubky závitové černé DN 20</t>
  </si>
  <si>
    <t>soubor</t>
  </si>
  <si>
    <t>723237213R00</t>
  </si>
  <si>
    <t>Kohout kulový,2xvnitřní závit, DN 15</t>
  </si>
  <si>
    <t>723237217R00</t>
  </si>
  <si>
    <t>Kohout kulový,2xvnitřní závit, DN 40</t>
  </si>
  <si>
    <t>723239101R00</t>
  </si>
  <si>
    <t>Montáž plynovodních armatur, 2 závity, G 1/2</t>
  </si>
  <si>
    <t>723239105R00</t>
  </si>
  <si>
    <t>Montáž plynovodních armatur, 2 závity, G 6/4</t>
  </si>
  <si>
    <t>723239106R00</t>
  </si>
  <si>
    <t>Montáž plynovodních armatur, 2 závity, G 2</t>
  </si>
  <si>
    <t>Před.cena.</t>
  </si>
  <si>
    <t>Násadec K 916 - 1/2"</t>
  </si>
  <si>
    <t>Před.cena</t>
  </si>
  <si>
    <t>Zátka 1/2"</t>
  </si>
  <si>
    <t>Záslepení DN 100</t>
  </si>
  <si>
    <t>Pred cena</t>
  </si>
  <si>
    <t>Plynový filtr DN 40</t>
  </si>
  <si>
    <t>Plynový filtr DN 50</t>
  </si>
  <si>
    <t>Manometr-rozsah 0-5 kPa + man.přípojka, včetně montáže</t>
  </si>
  <si>
    <t>Bezpečnostní uzávěr plynu EVHNC 1050.12L, včetně montáže</t>
  </si>
  <si>
    <t>Plechová skříň 800x600/hl.300 mm, včetně montáže</t>
  </si>
  <si>
    <t>Pred.cena</t>
  </si>
  <si>
    <t>Tlaková zkouška + revize</t>
  </si>
  <si>
    <t>998723202R00</t>
  </si>
  <si>
    <t>Přesun hmot pro vnitřní plynovod, výšky do 12 m</t>
  </si>
  <si>
    <t>větrací mřížka 150x150 mm s rámečkem, do obložení</t>
  </si>
  <si>
    <t>998764203R00</t>
  </si>
  <si>
    <t>Přesun hmot pro klempířské konstr., výšky do 24 m</t>
  </si>
  <si>
    <t>783424140R00</t>
  </si>
  <si>
    <t>Nátěr syntetický potrubí do DN 50 mm  Z + 2x</t>
  </si>
  <si>
    <t>783425150R00</t>
  </si>
  <si>
    <t>Nátěr syntetický potrubí do DN 100 mm  Z + 2x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</si>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</sst>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6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3" t="s">
        <v>42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">
      <c r="A2" s="4"/>
      <c r="B2" s="81" t="s">
        <v>40</v>
      </c>
      <c r="C2" s="82"/>
      <c r="D2" s="218" t="s">
        <v>45</v>
      </c>
      <c r="E2" s="219"/>
      <c r="F2" s="219"/>
      <c r="G2" s="219"/>
      <c r="H2" s="219"/>
      <c r="I2" s="219"/>
      <c r="J2" s="220"/>
      <c r="O2" s="2"/>
    </row>
    <row r="3" spans="1:15" ht="23.25" hidden="1" customHeight="1" x14ac:dyDescent="0.2">
      <c r="A3" s="4"/>
      <c r="B3" s="83" t="s">
        <v>43</v>
      </c>
      <c r="C3" s="84"/>
      <c r="D3" s="246"/>
      <c r="E3" s="246"/>
      <c r="F3" s="246"/>
      <c r="G3" s="246"/>
      <c r="H3" s="246"/>
      <c r="I3" s="246"/>
      <c r="J3" s="247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47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5" t="s">
        <v>50</v>
      </c>
      <c r="E11" s="225"/>
      <c r="F11" s="225"/>
      <c r="G11" s="225"/>
      <c r="H11" s="28" t="s">
        <v>33</v>
      </c>
      <c r="I11" s="94" t="s">
        <v>53</v>
      </c>
      <c r="J11" s="11"/>
    </row>
    <row r="12" spans="1:15" ht="15.75" customHeight="1" x14ac:dyDescent="0.2">
      <c r="A12" s="4"/>
      <c r="B12" s="41"/>
      <c r="C12" s="26"/>
      <c r="D12" s="244" t="s">
        <v>48</v>
      </c>
      <c r="E12" s="244"/>
      <c r="F12" s="244"/>
      <c r="G12" s="24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52</v>
      </c>
      <c r="D13" s="245" t="s">
        <v>51</v>
      </c>
      <c r="E13" s="245"/>
      <c r="F13" s="245"/>
      <c r="G13" s="24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4"/>
      <c r="F15" s="224"/>
      <c r="G15" s="242"/>
      <c r="H15" s="242"/>
      <c r="I15" s="242" t="s">
        <v>28</v>
      </c>
      <c r="J15" s="243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21"/>
      <c r="F16" s="222"/>
      <c r="G16" s="221"/>
      <c r="H16" s="222"/>
      <c r="I16" s="221">
        <f>SUMIF(F49:F52,A16,I49:I52)+SUMIF(F49:F52,"PSU",I49:I52)</f>
        <v>0</v>
      </c>
      <c r="J16" s="223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21"/>
      <c r="F17" s="222"/>
      <c r="G17" s="221"/>
      <c r="H17" s="222"/>
      <c r="I17" s="221">
        <f>SUMIF(F49:F52,A17,I49:I52)</f>
        <v>0</v>
      </c>
      <c r="J17" s="223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21"/>
      <c r="F18" s="222"/>
      <c r="G18" s="221"/>
      <c r="H18" s="222"/>
      <c r="I18" s="221">
        <f>SUMIF(F49:F52,A18,I49:I52)</f>
        <v>0</v>
      </c>
      <c r="J18" s="223"/>
    </row>
    <row r="19" spans="1:10" ht="23.25" customHeight="1" x14ac:dyDescent="0.2">
      <c r="A19" s="142" t="s">
        <v>68</v>
      </c>
      <c r="B19" s="143" t="s">
        <v>26</v>
      </c>
      <c r="C19" s="58"/>
      <c r="D19" s="59"/>
      <c r="E19" s="221"/>
      <c r="F19" s="222"/>
      <c r="G19" s="221"/>
      <c r="H19" s="222"/>
      <c r="I19" s="221">
        <f>SUMIF(F49:F52,A19,I49:I52)</f>
        <v>0</v>
      </c>
      <c r="J19" s="223"/>
    </row>
    <row r="20" spans="1:10" ht="23.25" customHeight="1" x14ac:dyDescent="0.2">
      <c r="A20" s="142" t="s">
        <v>69</v>
      </c>
      <c r="B20" s="143" t="s">
        <v>27</v>
      </c>
      <c r="C20" s="58"/>
      <c r="D20" s="59"/>
      <c r="E20" s="221"/>
      <c r="F20" s="222"/>
      <c r="G20" s="221"/>
      <c r="H20" s="222"/>
      <c r="I20" s="221">
        <f>SUMIF(F49:F52,A20,I49:I52)</f>
        <v>0</v>
      </c>
      <c r="J20" s="223"/>
    </row>
    <row r="21" spans="1:10" ht="23.25" customHeight="1" x14ac:dyDescent="0.2">
      <c r="A21" s="4"/>
      <c r="B21" s="74" t="s">
        <v>28</v>
      </c>
      <c r="C21" s="75"/>
      <c r="D21" s="76"/>
      <c r="E21" s="231"/>
      <c r="F21" s="240"/>
      <c r="G21" s="231"/>
      <c r="H21" s="240"/>
      <c r="I21" s="231">
        <f>SUM(I16:J20)</f>
        <v>0</v>
      </c>
      <c r="J21" s="23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ZakladDPHSni*SazbaDPH1/100</f>
        <v>0</v>
      </c>
      <c r="H24" s="228"/>
      <c r="I24" s="22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ZakladDPHZakl*SazbaDPH2/100</f>
        <v>0</v>
      </c>
      <c r="H26" s="237"/>
      <c r="I26" s="23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1">
        <f>ZakladDPHSniVypocet+ZakladDPHZaklVypocet</f>
        <v>0</v>
      </c>
      <c r="H28" s="241"/>
      <c r="I28" s="241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9">
        <f>ZakladDPHSni+DPHSni+ZakladDPHZakl+DPHZakl+Zaokrouhleni</f>
        <v>0</v>
      </c>
      <c r="H29" s="239"/>
      <c r="I29" s="239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43530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1</v>
      </c>
      <c r="B39" s="103"/>
      <c r="C39" s="208"/>
      <c r="D39" s="209"/>
      <c r="E39" s="209"/>
      <c r="F39" s="108">
        <f>' Pol'!AC45</f>
        <v>0</v>
      </c>
      <c r="G39" s="109">
        <f>' Pol'!AD45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10" t="s">
        <v>54</v>
      </c>
      <c r="C40" s="211"/>
      <c r="D40" s="211"/>
      <c r="E40" s="21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56</v>
      </c>
    </row>
    <row r="43" spans="1:52" x14ac:dyDescent="0.2">
      <c r="B43" s="213" t="s">
        <v>57</v>
      </c>
      <c r="C43" s="213"/>
      <c r="D43" s="213"/>
      <c r="E43" s="213"/>
      <c r="F43" s="213"/>
      <c r="G43" s="213"/>
      <c r="H43" s="213"/>
      <c r="I43" s="213"/>
      <c r="J43" s="213"/>
      <c r="AZ43" s="120" t="str">
        <f>B43</f>
        <v>Odběrné plynové zařízení</v>
      </c>
    </row>
    <row r="46" spans="1:52" ht="15.75" x14ac:dyDescent="0.25">
      <c r="B46" s="121" t="s">
        <v>58</v>
      </c>
    </row>
    <row r="48" spans="1:52" ht="25.5" customHeight="1" x14ac:dyDescent="0.2">
      <c r="A48" s="122"/>
      <c r="B48" s="126" t="s">
        <v>16</v>
      </c>
      <c r="C48" s="126" t="s">
        <v>5</v>
      </c>
      <c r="D48" s="127"/>
      <c r="E48" s="127"/>
      <c r="F48" s="130" t="s">
        <v>59</v>
      </c>
      <c r="G48" s="130"/>
      <c r="H48" s="130"/>
      <c r="I48" s="214" t="s">
        <v>28</v>
      </c>
      <c r="J48" s="214"/>
    </row>
    <row r="49" spans="1:10" ht="25.5" customHeight="1" x14ac:dyDescent="0.2">
      <c r="A49" s="123"/>
      <c r="B49" s="131" t="s">
        <v>60</v>
      </c>
      <c r="C49" s="216" t="s">
        <v>61</v>
      </c>
      <c r="D49" s="217"/>
      <c r="E49" s="217"/>
      <c r="F49" s="133" t="s">
        <v>23</v>
      </c>
      <c r="G49" s="134"/>
      <c r="H49" s="134"/>
      <c r="I49" s="215">
        <f>' Pol'!G8</f>
        <v>0</v>
      </c>
      <c r="J49" s="215"/>
    </row>
    <row r="50" spans="1:10" ht="25.5" customHeight="1" x14ac:dyDescent="0.2">
      <c r="A50" s="123"/>
      <c r="B50" s="125" t="s">
        <v>62</v>
      </c>
      <c r="C50" s="203" t="s">
        <v>63</v>
      </c>
      <c r="D50" s="204"/>
      <c r="E50" s="204"/>
      <c r="F50" s="135" t="s">
        <v>24</v>
      </c>
      <c r="G50" s="136"/>
      <c r="H50" s="136"/>
      <c r="I50" s="202">
        <f>' Pol'!G10</f>
        <v>0</v>
      </c>
      <c r="J50" s="202"/>
    </row>
    <row r="51" spans="1:10" ht="25.5" customHeight="1" x14ac:dyDescent="0.2">
      <c r="A51" s="123"/>
      <c r="B51" s="125" t="s">
        <v>64</v>
      </c>
      <c r="C51" s="203" t="s">
        <v>65</v>
      </c>
      <c r="D51" s="204"/>
      <c r="E51" s="204"/>
      <c r="F51" s="135" t="s">
        <v>24</v>
      </c>
      <c r="G51" s="136"/>
      <c r="H51" s="136"/>
      <c r="I51" s="202">
        <f>' Pol'!G38</f>
        <v>0</v>
      </c>
      <c r="J51" s="202"/>
    </row>
    <row r="52" spans="1:10" ht="25.5" customHeight="1" x14ac:dyDescent="0.2">
      <c r="A52" s="123"/>
      <c r="B52" s="132" t="s">
        <v>66</v>
      </c>
      <c r="C52" s="206" t="s">
        <v>67</v>
      </c>
      <c r="D52" s="207"/>
      <c r="E52" s="207"/>
      <c r="F52" s="137" t="s">
        <v>24</v>
      </c>
      <c r="G52" s="138"/>
      <c r="H52" s="138"/>
      <c r="I52" s="205">
        <f>' Pol'!G41</f>
        <v>0</v>
      </c>
      <c r="J52" s="205"/>
    </row>
    <row r="53" spans="1:10" ht="25.5" customHeight="1" x14ac:dyDescent="0.2">
      <c r="A53" s="124"/>
      <c r="B53" s="128" t="s">
        <v>1</v>
      </c>
      <c r="C53" s="128"/>
      <c r="D53" s="129"/>
      <c r="E53" s="129"/>
      <c r="F53" s="139"/>
      <c r="G53" s="140"/>
      <c r="H53" s="140"/>
      <c r="I53" s="201">
        <f>SUM(I49:I52)</f>
        <v>0</v>
      </c>
      <c r="J53" s="201"/>
    </row>
    <row r="54" spans="1:10" x14ac:dyDescent="0.2">
      <c r="F54" s="141"/>
      <c r="G54" s="96"/>
      <c r="H54" s="141"/>
      <c r="I54" s="96"/>
      <c r="J54" s="96"/>
    </row>
    <row r="55" spans="1:10" x14ac:dyDescent="0.2">
      <c r="F55" s="141"/>
      <c r="G55" s="96"/>
      <c r="H55" s="141"/>
      <c r="I55" s="96"/>
      <c r="J55" s="96"/>
    </row>
    <row r="56" spans="1:10" x14ac:dyDescent="0.2">
      <c r="F56" s="141"/>
      <c r="G56" s="96"/>
      <c r="H56" s="141"/>
      <c r="I56" s="96"/>
      <c r="J56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3:J53"/>
    <mergeCell ref="I50:J50"/>
    <mergeCell ref="C50:E50"/>
    <mergeCell ref="I51:J51"/>
    <mergeCell ref="C51:E51"/>
    <mergeCell ref="I52:J5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79" t="s">
        <v>41</v>
      </c>
      <c r="B2" s="78"/>
      <c r="C2" s="250"/>
      <c r="D2" s="250"/>
      <c r="E2" s="250"/>
      <c r="F2" s="250"/>
      <c r="G2" s="251"/>
    </row>
    <row r="3" spans="1:7" ht="24.95" hidden="1" customHeight="1" x14ac:dyDescent="0.2">
      <c r="A3" s="79" t="s">
        <v>7</v>
      </c>
      <c r="B3" s="78"/>
      <c r="C3" s="250"/>
      <c r="D3" s="250"/>
      <c r="E3" s="250"/>
      <c r="F3" s="250"/>
      <c r="G3" s="251"/>
    </row>
    <row r="4" spans="1:7" ht="24.95" hidden="1" customHeight="1" x14ac:dyDescent="0.2">
      <c r="A4" s="79" t="s">
        <v>8</v>
      </c>
      <c r="B4" s="78"/>
      <c r="C4" s="250"/>
      <c r="D4" s="250"/>
      <c r="E4" s="250"/>
      <c r="F4" s="250"/>
      <c r="G4" s="25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5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2" t="s">
        <v>6</v>
      </c>
      <c r="B1" s="252"/>
      <c r="C1" s="252"/>
      <c r="D1" s="252"/>
      <c r="E1" s="252"/>
      <c r="F1" s="252"/>
      <c r="G1" s="252"/>
      <c r="AE1" t="s">
        <v>71</v>
      </c>
    </row>
    <row r="2" spans="1:60" ht="24.95" customHeight="1" x14ac:dyDescent="0.2">
      <c r="A2" s="146" t="s">
        <v>70</v>
      </c>
      <c r="B2" s="144"/>
      <c r="C2" s="253" t="s">
        <v>45</v>
      </c>
      <c r="D2" s="254"/>
      <c r="E2" s="254"/>
      <c r="F2" s="254"/>
      <c r="G2" s="255"/>
      <c r="AE2" t="s">
        <v>72</v>
      </c>
    </row>
    <row r="3" spans="1:60" ht="24.95" hidden="1" customHeight="1" x14ac:dyDescent="0.2">
      <c r="A3" s="147" t="s">
        <v>7</v>
      </c>
      <c r="B3" s="145"/>
      <c r="C3" s="256"/>
      <c r="D3" s="256"/>
      <c r="E3" s="256"/>
      <c r="F3" s="256"/>
      <c r="G3" s="257"/>
      <c r="AE3" t="s">
        <v>73</v>
      </c>
    </row>
    <row r="4" spans="1:60" ht="24.95" hidden="1" customHeight="1" x14ac:dyDescent="0.2">
      <c r="A4" s="147" t="s">
        <v>8</v>
      </c>
      <c r="B4" s="145"/>
      <c r="C4" s="258"/>
      <c r="D4" s="256"/>
      <c r="E4" s="256"/>
      <c r="F4" s="256"/>
      <c r="G4" s="257"/>
      <c r="AE4" t="s">
        <v>74</v>
      </c>
    </row>
    <row r="5" spans="1:60" hidden="1" x14ac:dyDescent="0.2">
      <c r="A5" s="148" t="s">
        <v>75</v>
      </c>
      <c r="B5" s="149"/>
      <c r="C5" s="150"/>
      <c r="D5" s="151"/>
      <c r="E5" s="151"/>
      <c r="F5" s="151"/>
      <c r="G5" s="152"/>
      <c r="AE5" t="s">
        <v>76</v>
      </c>
    </row>
    <row r="7" spans="1:60" ht="38.25" x14ac:dyDescent="0.2">
      <c r="A7" s="157" t="s">
        <v>77</v>
      </c>
      <c r="B7" s="158" t="s">
        <v>78</v>
      </c>
      <c r="C7" s="158" t="s">
        <v>79</v>
      </c>
      <c r="D7" s="157" t="s">
        <v>80</v>
      </c>
      <c r="E7" s="157" t="s">
        <v>81</v>
      </c>
      <c r="F7" s="153" t="s">
        <v>82</v>
      </c>
      <c r="G7" s="174" t="s">
        <v>28</v>
      </c>
      <c r="H7" s="175" t="s">
        <v>29</v>
      </c>
      <c r="I7" s="175" t="s">
        <v>83</v>
      </c>
      <c r="J7" s="175" t="s">
        <v>30</v>
      </c>
      <c r="K7" s="175" t="s">
        <v>84</v>
      </c>
      <c r="L7" s="175" t="s">
        <v>85</v>
      </c>
      <c r="M7" s="175" t="s">
        <v>86</v>
      </c>
      <c r="N7" s="175" t="s">
        <v>87</v>
      </c>
      <c r="O7" s="175" t="s">
        <v>88</v>
      </c>
      <c r="P7" s="175" t="s">
        <v>89</v>
      </c>
      <c r="Q7" s="175" t="s">
        <v>90</v>
      </c>
      <c r="R7" s="175" t="s">
        <v>91</v>
      </c>
      <c r="S7" s="175" t="s">
        <v>92</v>
      </c>
      <c r="T7" s="175" t="s">
        <v>93</v>
      </c>
      <c r="U7" s="160" t="s">
        <v>94</v>
      </c>
    </row>
    <row r="8" spans="1:60" x14ac:dyDescent="0.2">
      <c r="A8" s="176" t="s">
        <v>95</v>
      </c>
      <c r="B8" s="177" t="s">
        <v>60</v>
      </c>
      <c r="C8" s="178" t="s">
        <v>61</v>
      </c>
      <c r="D8" s="179"/>
      <c r="E8" s="180"/>
      <c r="F8" s="181"/>
      <c r="G8" s="181">
        <f>SUMIF(AE9:AE9,"&lt;&gt;NOR",G9:G9)</f>
        <v>0</v>
      </c>
      <c r="H8" s="181"/>
      <c r="I8" s="181">
        <f>SUM(I9:I9)</f>
        <v>0</v>
      </c>
      <c r="J8" s="181"/>
      <c r="K8" s="181">
        <f>SUM(K9:K9)</f>
        <v>0</v>
      </c>
      <c r="L8" s="181"/>
      <c r="M8" s="181">
        <f>SUM(M9:M9)</f>
        <v>0</v>
      </c>
      <c r="N8" s="159"/>
      <c r="O8" s="159">
        <f>SUM(O9:O9)</f>
        <v>1.34E-3</v>
      </c>
      <c r="P8" s="159"/>
      <c r="Q8" s="159">
        <f>SUM(Q9:Q9)</f>
        <v>2.4E-2</v>
      </c>
      <c r="R8" s="159"/>
      <c r="S8" s="159"/>
      <c r="T8" s="176"/>
      <c r="U8" s="159">
        <f>SUM(U9:U9)</f>
        <v>1.23</v>
      </c>
      <c r="AE8" t="s">
        <v>96</v>
      </c>
    </row>
    <row r="9" spans="1:60" outlineLevel="1" x14ac:dyDescent="0.2">
      <c r="A9" s="155">
        <v>1</v>
      </c>
      <c r="B9" s="161" t="s">
        <v>97</v>
      </c>
      <c r="C9" s="194" t="s">
        <v>98</v>
      </c>
      <c r="D9" s="163" t="s">
        <v>99</v>
      </c>
      <c r="E9" s="169">
        <v>2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4">
        <v>6.7000000000000002E-4</v>
      </c>
      <c r="O9" s="164">
        <f>ROUND(E9*N9,5)</f>
        <v>1.34E-3</v>
      </c>
      <c r="P9" s="164">
        <v>1.2E-2</v>
      </c>
      <c r="Q9" s="164">
        <f>ROUND(E9*P9,5)</f>
        <v>2.4E-2</v>
      </c>
      <c r="R9" s="164"/>
      <c r="S9" s="164"/>
      <c r="T9" s="165">
        <v>0.61399999999999999</v>
      </c>
      <c r="U9" s="164">
        <f>ROUND(E9*T9,2)</f>
        <v>1.23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100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x14ac:dyDescent="0.2">
      <c r="A10" s="156" t="s">
        <v>95</v>
      </c>
      <c r="B10" s="162" t="s">
        <v>62</v>
      </c>
      <c r="C10" s="195" t="s">
        <v>63</v>
      </c>
      <c r="D10" s="166"/>
      <c r="E10" s="170"/>
      <c r="F10" s="173"/>
      <c r="G10" s="173">
        <f>SUMIF(AE11:AE37,"&lt;&gt;NOR",G11:G37)</f>
        <v>0</v>
      </c>
      <c r="H10" s="173"/>
      <c r="I10" s="173">
        <f>SUM(I11:I37)</f>
        <v>0</v>
      </c>
      <c r="J10" s="173"/>
      <c r="K10" s="173">
        <f>SUM(K11:K37)</f>
        <v>0</v>
      </c>
      <c r="L10" s="173"/>
      <c r="M10" s="173">
        <f>SUM(M11:M37)</f>
        <v>0</v>
      </c>
      <c r="N10" s="167"/>
      <c r="O10" s="167">
        <f>SUM(O11:O37)</f>
        <v>3.3832599999999999</v>
      </c>
      <c r="P10" s="167"/>
      <c r="Q10" s="167">
        <f>SUM(Q11:Q37)</f>
        <v>0</v>
      </c>
      <c r="R10" s="167"/>
      <c r="S10" s="167"/>
      <c r="T10" s="168"/>
      <c r="U10" s="167">
        <f>SUM(U11:U37)</f>
        <v>31.530000000000005</v>
      </c>
      <c r="AE10" t="s">
        <v>96</v>
      </c>
    </row>
    <row r="11" spans="1:60" outlineLevel="1" x14ac:dyDescent="0.2">
      <c r="A11" s="155">
        <v>2</v>
      </c>
      <c r="B11" s="161" t="s">
        <v>101</v>
      </c>
      <c r="C11" s="194" t="s">
        <v>102</v>
      </c>
      <c r="D11" s="163" t="s">
        <v>103</v>
      </c>
      <c r="E11" s="169">
        <v>4</v>
      </c>
      <c r="F11" s="171"/>
      <c r="G11" s="172">
        <f t="shared" ref="G11:G37" si="0">ROUND(E11*F11,2)</f>
        <v>0</v>
      </c>
      <c r="H11" s="171"/>
      <c r="I11" s="172">
        <f t="shared" ref="I11:I37" si="1">ROUND(E11*H11,2)</f>
        <v>0</v>
      </c>
      <c r="J11" s="171"/>
      <c r="K11" s="172">
        <f t="shared" ref="K11:K37" si="2">ROUND(E11*J11,2)</f>
        <v>0</v>
      </c>
      <c r="L11" s="172">
        <v>21</v>
      </c>
      <c r="M11" s="172">
        <f t="shared" ref="M11:M37" si="3">G11*(1+L11/100)</f>
        <v>0</v>
      </c>
      <c r="N11" s="164">
        <v>5.0899999999999999E-3</v>
      </c>
      <c r="O11" s="164">
        <f t="shared" ref="O11:O37" si="4">ROUND(E11*N11,5)</f>
        <v>2.036E-2</v>
      </c>
      <c r="P11" s="164">
        <v>0</v>
      </c>
      <c r="Q11" s="164">
        <f t="shared" ref="Q11:Q37" si="5">ROUND(E11*P11,5)</f>
        <v>0</v>
      </c>
      <c r="R11" s="164"/>
      <c r="S11" s="164"/>
      <c r="T11" s="165">
        <v>0.53</v>
      </c>
      <c r="U11" s="164">
        <f t="shared" ref="U11:U37" si="6">ROUND(E11*T11,2)</f>
        <v>2.12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100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>
        <v>3</v>
      </c>
      <c r="B12" s="161" t="s">
        <v>104</v>
      </c>
      <c r="C12" s="194" t="s">
        <v>105</v>
      </c>
      <c r="D12" s="163" t="s">
        <v>103</v>
      </c>
      <c r="E12" s="169">
        <v>5</v>
      </c>
      <c r="F12" s="171"/>
      <c r="G12" s="172">
        <f t="shared" si="0"/>
        <v>0</v>
      </c>
      <c r="H12" s="171"/>
      <c r="I12" s="172">
        <f t="shared" si="1"/>
        <v>0</v>
      </c>
      <c r="J12" s="171"/>
      <c r="K12" s="172">
        <f t="shared" si="2"/>
        <v>0</v>
      </c>
      <c r="L12" s="172">
        <v>21</v>
      </c>
      <c r="M12" s="172">
        <f t="shared" si="3"/>
        <v>0</v>
      </c>
      <c r="N12" s="164">
        <v>1.455E-2</v>
      </c>
      <c r="O12" s="164">
        <f t="shared" si="4"/>
        <v>7.2749999999999995E-2</v>
      </c>
      <c r="P12" s="164">
        <v>0</v>
      </c>
      <c r="Q12" s="164">
        <f t="shared" si="5"/>
        <v>0</v>
      </c>
      <c r="R12" s="164"/>
      <c r="S12" s="164"/>
      <c r="T12" s="165">
        <v>0.78400000000000003</v>
      </c>
      <c r="U12" s="164">
        <f t="shared" si="6"/>
        <v>3.92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100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55">
        <v>4</v>
      </c>
      <c r="B13" s="161" t="s">
        <v>106</v>
      </c>
      <c r="C13" s="194" t="s">
        <v>107</v>
      </c>
      <c r="D13" s="163" t="s">
        <v>103</v>
      </c>
      <c r="E13" s="169">
        <v>6</v>
      </c>
      <c r="F13" s="171"/>
      <c r="G13" s="172">
        <f t="shared" si="0"/>
        <v>0</v>
      </c>
      <c r="H13" s="171"/>
      <c r="I13" s="172">
        <f t="shared" si="1"/>
        <v>0</v>
      </c>
      <c r="J13" s="171"/>
      <c r="K13" s="172">
        <f t="shared" si="2"/>
        <v>0</v>
      </c>
      <c r="L13" s="172">
        <v>21</v>
      </c>
      <c r="M13" s="172">
        <f t="shared" si="3"/>
        <v>0</v>
      </c>
      <c r="N13" s="164">
        <v>2.1700000000000001E-2</v>
      </c>
      <c r="O13" s="164">
        <f t="shared" si="4"/>
        <v>0.13020000000000001</v>
      </c>
      <c r="P13" s="164">
        <v>0</v>
      </c>
      <c r="Q13" s="164">
        <f t="shared" si="5"/>
        <v>0</v>
      </c>
      <c r="R13" s="164"/>
      <c r="S13" s="164"/>
      <c r="T13" s="165">
        <v>0.79</v>
      </c>
      <c r="U13" s="164">
        <f t="shared" si="6"/>
        <v>4.74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100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55">
        <v>5</v>
      </c>
      <c r="B14" s="161" t="s">
        <v>108</v>
      </c>
      <c r="C14" s="194" t="s">
        <v>109</v>
      </c>
      <c r="D14" s="163" t="s">
        <v>103</v>
      </c>
      <c r="E14" s="169">
        <v>9</v>
      </c>
      <c r="F14" s="171"/>
      <c r="G14" s="172">
        <f t="shared" si="0"/>
        <v>0</v>
      </c>
      <c r="H14" s="171"/>
      <c r="I14" s="172">
        <f t="shared" si="1"/>
        <v>0</v>
      </c>
      <c r="J14" s="171"/>
      <c r="K14" s="172">
        <f t="shared" si="2"/>
        <v>0</v>
      </c>
      <c r="L14" s="172">
        <v>21</v>
      </c>
      <c r="M14" s="172">
        <f t="shared" si="3"/>
        <v>0</v>
      </c>
      <c r="N14" s="164">
        <v>8.1499999999999993E-3</v>
      </c>
      <c r="O14" s="164">
        <f t="shared" si="4"/>
        <v>7.3349999999999999E-2</v>
      </c>
      <c r="P14" s="164">
        <v>0</v>
      </c>
      <c r="Q14" s="164">
        <f t="shared" si="5"/>
        <v>0</v>
      </c>
      <c r="R14" s="164"/>
      <c r="S14" s="164"/>
      <c r="T14" s="165">
        <v>0.54</v>
      </c>
      <c r="U14" s="164">
        <f t="shared" si="6"/>
        <v>4.8600000000000003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100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55">
        <v>6</v>
      </c>
      <c r="B15" s="161" t="s">
        <v>110</v>
      </c>
      <c r="C15" s="194" t="s">
        <v>111</v>
      </c>
      <c r="D15" s="163" t="s">
        <v>103</v>
      </c>
      <c r="E15" s="169">
        <v>1</v>
      </c>
      <c r="F15" s="171"/>
      <c r="G15" s="172">
        <f t="shared" si="0"/>
        <v>0</v>
      </c>
      <c r="H15" s="171"/>
      <c r="I15" s="172">
        <f t="shared" si="1"/>
        <v>0</v>
      </c>
      <c r="J15" s="171"/>
      <c r="K15" s="172">
        <f t="shared" si="2"/>
        <v>0</v>
      </c>
      <c r="L15" s="172">
        <v>21</v>
      </c>
      <c r="M15" s="172">
        <f t="shared" si="3"/>
        <v>0</v>
      </c>
      <c r="N15" s="164">
        <v>1.21E-2</v>
      </c>
      <c r="O15" s="164">
        <f t="shared" si="4"/>
        <v>1.21E-2</v>
      </c>
      <c r="P15" s="164">
        <v>0</v>
      </c>
      <c r="Q15" s="164">
        <f t="shared" si="5"/>
        <v>0</v>
      </c>
      <c r="R15" s="164"/>
      <c r="S15" s="164"/>
      <c r="T15" s="165">
        <v>0.68700000000000006</v>
      </c>
      <c r="U15" s="164">
        <f t="shared" si="6"/>
        <v>0.69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100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55">
        <v>7</v>
      </c>
      <c r="B16" s="161" t="s">
        <v>112</v>
      </c>
      <c r="C16" s="194" t="s">
        <v>113</v>
      </c>
      <c r="D16" s="163" t="s">
        <v>103</v>
      </c>
      <c r="E16" s="169">
        <v>2.5</v>
      </c>
      <c r="F16" s="171"/>
      <c r="G16" s="172">
        <f t="shared" si="0"/>
        <v>0</v>
      </c>
      <c r="H16" s="171"/>
      <c r="I16" s="172">
        <f t="shared" si="1"/>
        <v>0</v>
      </c>
      <c r="J16" s="171"/>
      <c r="K16" s="172">
        <f t="shared" si="2"/>
        <v>0</v>
      </c>
      <c r="L16" s="172">
        <v>21</v>
      </c>
      <c r="M16" s="172">
        <f t="shared" si="3"/>
        <v>0</v>
      </c>
      <c r="N16" s="164">
        <v>1.687E-2</v>
      </c>
      <c r="O16" s="164">
        <f t="shared" si="4"/>
        <v>4.2180000000000002E-2</v>
      </c>
      <c r="P16" s="164">
        <v>0</v>
      </c>
      <c r="Q16" s="164">
        <f t="shared" si="5"/>
        <v>0</v>
      </c>
      <c r="R16" s="164"/>
      <c r="S16" s="164"/>
      <c r="T16" s="165">
        <v>0.83199999999999996</v>
      </c>
      <c r="U16" s="164">
        <f t="shared" si="6"/>
        <v>2.08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100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55">
        <v>8</v>
      </c>
      <c r="B17" s="161" t="s">
        <v>114</v>
      </c>
      <c r="C17" s="194" t="s">
        <v>115</v>
      </c>
      <c r="D17" s="163" t="s">
        <v>99</v>
      </c>
      <c r="E17" s="169">
        <v>1</v>
      </c>
      <c r="F17" s="171"/>
      <c r="G17" s="172">
        <f t="shared" si="0"/>
        <v>0</v>
      </c>
      <c r="H17" s="171"/>
      <c r="I17" s="172">
        <f t="shared" si="1"/>
        <v>0</v>
      </c>
      <c r="J17" s="171"/>
      <c r="K17" s="172">
        <f t="shared" si="2"/>
        <v>0</v>
      </c>
      <c r="L17" s="172">
        <v>21</v>
      </c>
      <c r="M17" s="172">
        <f t="shared" si="3"/>
        <v>0</v>
      </c>
      <c r="N17" s="164">
        <v>2.3999999999999998E-3</v>
      </c>
      <c r="O17" s="164">
        <f t="shared" si="4"/>
        <v>2.3999999999999998E-3</v>
      </c>
      <c r="P17" s="164">
        <v>0</v>
      </c>
      <c r="Q17" s="164">
        <f t="shared" si="5"/>
        <v>0</v>
      </c>
      <c r="R17" s="164"/>
      <c r="S17" s="164"/>
      <c r="T17" s="165">
        <v>1.3540000000000001</v>
      </c>
      <c r="U17" s="164">
        <f t="shared" si="6"/>
        <v>1.35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100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55">
        <v>9</v>
      </c>
      <c r="B18" s="161" t="s">
        <v>116</v>
      </c>
      <c r="C18" s="194" t="s">
        <v>117</v>
      </c>
      <c r="D18" s="163" t="s">
        <v>99</v>
      </c>
      <c r="E18" s="169">
        <v>1</v>
      </c>
      <c r="F18" s="171"/>
      <c r="G18" s="172">
        <f t="shared" si="0"/>
        <v>0</v>
      </c>
      <c r="H18" s="171"/>
      <c r="I18" s="172">
        <f t="shared" si="1"/>
        <v>0</v>
      </c>
      <c r="J18" s="171"/>
      <c r="K18" s="172">
        <f t="shared" si="2"/>
        <v>0</v>
      </c>
      <c r="L18" s="172">
        <v>21</v>
      </c>
      <c r="M18" s="172">
        <f t="shared" si="3"/>
        <v>0</v>
      </c>
      <c r="N18" s="164">
        <v>3.8300000000000001E-3</v>
      </c>
      <c r="O18" s="164">
        <f t="shared" si="4"/>
        <v>3.8300000000000001E-3</v>
      </c>
      <c r="P18" s="164">
        <v>0</v>
      </c>
      <c r="Q18" s="164">
        <f t="shared" si="5"/>
        <v>0</v>
      </c>
      <c r="R18" s="164"/>
      <c r="S18" s="164"/>
      <c r="T18" s="165">
        <v>2.161</v>
      </c>
      <c r="U18" s="164">
        <f t="shared" si="6"/>
        <v>2.16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100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55">
        <v>10</v>
      </c>
      <c r="B19" s="161" t="s">
        <v>118</v>
      </c>
      <c r="C19" s="194" t="s">
        <v>119</v>
      </c>
      <c r="D19" s="163" t="s">
        <v>99</v>
      </c>
      <c r="E19" s="169">
        <v>2</v>
      </c>
      <c r="F19" s="171"/>
      <c r="G19" s="172">
        <f t="shared" si="0"/>
        <v>0</v>
      </c>
      <c r="H19" s="171"/>
      <c r="I19" s="172">
        <f t="shared" si="1"/>
        <v>0</v>
      </c>
      <c r="J19" s="171"/>
      <c r="K19" s="172">
        <f t="shared" si="2"/>
        <v>0</v>
      </c>
      <c r="L19" s="172">
        <v>21</v>
      </c>
      <c r="M19" s="172">
        <f t="shared" si="3"/>
        <v>0</v>
      </c>
      <c r="N19" s="164">
        <v>1.89E-3</v>
      </c>
      <c r="O19" s="164">
        <f t="shared" si="4"/>
        <v>3.7799999999999999E-3</v>
      </c>
      <c r="P19" s="164">
        <v>0</v>
      </c>
      <c r="Q19" s="164">
        <f t="shared" si="5"/>
        <v>0</v>
      </c>
      <c r="R19" s="164"/>
      <c r="S19" s="164"/>
      <c r="T19" s="165">
        <v>1.0660000000000001</v>
      </c>
      <c r="U19" s="164">
        <f t="shared" si="6"/>
        <v>2.13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100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55">
        <v>11</v>
      </c>
      <c r="B20" s="161" t="s">
        <v>120</v>
      </c>
      <c r="C20" s="194" t="s">
        <v>121</v>
      </c>
      <c r="D20" s="163" t="s">
        <v>103</v>
      </c>
      <c r="E20" s="169">
        <v>1</v>
      </c>
      <c r="F20" s="171"/>
      <c r="G20" s="172">
        <f t="shared" si="0"/>
        <v>0</v>
      </c>
      <c r="H20" s="171"/>
      <c r="I20" s="172">
        <f t="shared" si="1"/>
        <v>0</v>
      </c>
      <c r="J20" s="171"/>
      <c r="K20" s="172">
        <f t="shared" si="2"/>
        <v>0</v>
      </c>
      <c r="L20" s="172">
        <v>21</v>
      </c>
      <c r="M20" s="172">
        <f t="shared" si="3"/>
        <v>0</v>
      </c>
      <c r="N20" s="164">
        <v>8.2799999999999992E-3</v>
      </c>
      <c r="O20" s="164">
        <f t="shared" si="4"/>
        <v>8.2799999999999992E-3</v>
      </c>
      <c r="P20" s="164">
        <v>0</v>
      </c>
      <c r="Q20" s="164">
        <f t="shared" si="5"/>
        <v>0</v>
      </c>
      <c r="R20" s="164"/>
      <c r="S20" s="164"/>
      <c r="T20" s="165">
        <v>0.50700000000000001</v>
      </c>
      <c r="U20" s="164">
        <f t="shared" si="6"/>
        <v>0.51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100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55">
        <v>12</v>
      </c>
      <c r="B21" s="161" t="s">
        <v>122</v>
      </c>
      <c r="C21" s="194" t="s">
        <v>123</v>
      </c>
      <c r="D21" s="163" t="s">
        <v>103</v>
      </c>
      <c r="E21" s="169">
        <v>0.5</v>
      </c>
      <c r="F21" s="171"/>
      <c r="G21" s="172">
        <f t="shared" si="0"/>
        <v>0</v>
      </c>
      <c r="H21" s="171"/>
      <c r="I21" s="172">
        <f t="shared" si="1"/>
        <v>0</v>
      </c>
      <c r="J21" s="171"/>
      <c r="K21" s="172">
        <f t="shared" si="2"/>
        <v>0</v>
      </c>
      <c r="L21" s="172">
        <v>21</v>
      </c>
      <c r="M21" s="172">
        <f t="shared" si="3"/>
        <v>0</v>
      </c>
      <c r="N21" s="164">
        <v>4.2900000000000004E-3</v>
      </c>
      <c r="O21" s="164">
        <f t="shared" si="4"/>
        <v>2.15E-3</v>
      </c>
      <c r="P21" s="164">
        <v>0</v>
      </c>
      <c r="Q21" s="164">
        <f t="shared" si="5"/>
        <v>0</v>
      </c>
      <c r="R21" s="164"/>
      <c r="S21" s="164"/>
      <c r="T21" s="165">
        <v>0.36199999999999999</v>
      </c>
      <c r="U21" s="164">
        <f t="shared" si="6"/>
        <v>0.18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100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55">
        <v>13</v>
      </c>
      <c r="B22" s="161" t="s">
        <v>124</v>
      </c>
      <c r="C22" s="194" t="s">
        <v>125</v>
      </c>
      <c r="D22" s="163" t="s">
        <v>126</v>
      </c>
      <c r="E22" s="169">
        <v>2</v>
      </c>
      <c r="F22" s="171"/>
      <c r="G22" s="172">
        <f t="shared" si="0"/>
        <v>0</v>
      </c>
      <c r="H22" s="171"/>
      <c r="I22" s="172">
        <f t="shared" si="1"/>
        <v>0</v>
      </c>
      <c r="J22" s="171"/>
      <c r="K22" s="172">
        <f t="shared" si="2"/>
        <v>0</v>
      </c>
      <c r="L22" s="172">
        <v>21</v>
      </c>
      <c r="M22" s="172">
        <f t="shared" si="3"/>
        <v>0</v>
      </c>
      <c r="N22" s="164">
        <v>4.0400000000000002E-3</v>
      </c>
      <c r="O22" s="164">
        <f t="shared" si="4"/>
        <v>8.0800000000000004E-3</v>
      </c>
      <c r="P22" s="164">
        <v>0</v>
      </c>
      <c r="Q22" s="164">
        <f t="shared" si="5"/>
        <v>0</v>
      </c>
      <c r="R22" s="164"/>
      <c r="S22" s="164"/>
      <c r="T22" s="165">
        <v>1.59</v>
      </c>
      <c r="U22" s="164">
        <f t="shared" si="6"/>
        <v>3.18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100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55">
        <v>14</v>
      </c>
      <c r="B23" s="161" t="s">
        <v>127</v>
      </c>
      <c r="C23" s="194" t="s">
        <v>128</v>
      </c>
      <c r="D23" s="163" t="s">
        <v>99</v>
      </c>
      <c r="E23" s="169">
        <v>4</v>
      </c>
      <c r="F23" s="171"/>
      <c r="G23" s="172">
        <f t="shared" si="0"/>
        <v>0</v>
      </c>
      <c r="H23" s="171"/>
      <c r="I23" s="172">
        <f t="shared" si="1"/>
        <v>0</v>
      </c>
      <c r="J23" s="171"/>
      <c r="K23" s="172">
        <f t="shared" si="2"/>
        <v>0</v>
      </c>
      <c r="L23" s="172">
        <v>21</v>
      </c>
      <c r="M23" s="172">
        <f t="shared" si="3"/>
        <v>0</v>
      </c>
      <c r="N23" s="164">
        <v>2.4000000000000001E-4</v>
      </c>
      <c r="O23" s="164">
        <f t="shared" si="4"/>
        <v>9.6000000000000002E-4</v>
      </c>
      <c r="P23" s="164">
        <v>0</v>
      </c>
      <c r="Q23" s="164">
        <f t="shared" si="5"/>
        <v>0</v>
      </c>
      <c r="R23" s="164"/>
      <c r="S23" s="164"/>
      <c r="T23" s="165">
        <v>0.17</v>
      </c>
      <c r="U23" s="164">
        <f t="shared" si="6"/>
        <v>0.68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100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>
        <v>15</v>
      </c>
      <c r="B24" s="161" t="s">
        <v>129</v>
      </c>
      <c r="C24" s="194" t="s">
        <v>130</v>
      </c>
      <c r="D24" s="163" t="s">
        <v>99</v>
      </c>
      <c r="E24" s="169">
        <v>2</v>
      </c>
      <c r="F24" s="171"/>
      <c r="G24" s="172">
        <f t="shared" si="0"/>
        <v>0</v>
      </c>
      <c r="H24" s="171"/>
      <c r="I24" s="172">
        <f t="shared" si="1"/>
        <v>0</v>
      </c>
      <c r="J24" s="171"/>
      <c r="K24" s="172">
        <f t="shared" si="2"/>
        <v>0</v>
      </c>
      <c r="L24" s="172">
        <v>21</v>
      </c>
      <c r="M24" s="172">
        <f t="shared" si="3"/>
        <v>0</v>
      </c>
      <c r="N24" s="164">
        <v>1.2999999999999999E-3</v>
      </c>
      <c r="O24" s="164">
        <f t="shared" si="4"/>
        <v>2.5999999999999999E-3</v>
      </c>
      <c r="P24" s="164">
        <v>0</v>
      </c>
      <c r="Q24" s="164">
        <f t="shared" si="5"/>
        <v>0</v>
      </c>
      <c r="R24" s="164"/>
      <c r="S24" s="164"/>
      <c r="T24" s="165">
        <v>0.35099999999999998</v>
      </c>
      <c r="U24" s="164">
        <f t="shared" si="6"/>
        <v>0.7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100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55">
        <v>16</v>
      </c>
      <c r="B25" s="161" t="s">
        <v>131</v>
      </c>
      <c r="C25" s="194" t="s">
        <v>132</v>
      </c>
      <c r="D25" s="163" t="s">
        <v>99</v>
      </c>
      <c r="E25" s="169">
        <v>4</v>
      </c>
      <c r="F25" s="171"/>
      <c r="G25" s="172">
        <f t="shared" si="0"/>
        <v>0</v>
      </c>
      <c r="H25" s="171"/>
      <c r="I25" s="172">
        <f t="shared" si="1"/>
        <v>0</v>
      </c>
      <c r="J25" s="171"/>
      <c r="K25" s="172">
        <f t="shared" si="2"/>
        <v>0</v>
      </c>
      <c r="L25" s="172">
        <v>21</v>
      </c>
      <c r="M25" s="172">
        <f t="shared" si="3"/>
        <v>0</v>
      </c>
      <c r="N25" s="164">
        <v>3.0000000000000001E-5</v>
      </c>
      <c r="O25" s="164">
        <f t="shared" si="4"/>
        <v>1.2E-4</v>
      </c>
      <c r="P25" s="164">
        <v>0</v>
      </c>
      <c r="Q25" s="164">
        <f t="shared" si="5"/>
        <v>0</v>
      </c>
      <c r="R25" s="164"/>
      <c r="S25" s="164"/>
      <c r="T25" s="165">
        <v>0.17</v>
      </c>
      <c r="U25" s="164">
        <f t="shared" si="6"/>
        <v>0.68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100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55">
        <v>17</v>
      </c>
      <c r="B26" s="161" t="s">
        <v>133</v>
      </c>
      <c r="C26" s="194" t="s">
        <v>134</v>
      </c>
      <c r="D26" s="163" t="s">
        <v>99</v>
      </c>
      <c r="E26" s="169">
        <v>2</v>
      </c>
      <c r="F26" s="171"/>
      <c r="G26" s="172">
        <f t="shared" si="0"/>
        <v>0</v>
      </c>
      <c r="H26" s="171"/>
      <c r="I26" s="172">
        <f t="shared" si="1"/>
        <v>0</v>
      </c>
      <c r="J26" s="171"/>
      <c r="K26" s="172">
        <f t="shared" si="2"/>
        <v>0</v>
      </c>
      <c r="L26" s="172">
        <v>21</v>
      </c>
      <c r="M26" s="172">
        <f t="shared" si="3"/>
        <v>0</v>
      </c>
      <c r="N26" s="164">
        <v>3.0000000000000001E-5</v>
      </c>
      <c r="O26" s="164">
        <f t="shared" si="4"/>
        <v>6.0000000000000002E-5</v>
      </c>
      <c r="P26" s="164">
        <v>0</v>
      </c>
      <c r="Q26" s="164">
        <f t="shared" si="5"/>
        <v>0</v>
      </c>
      <c r="R26" s="164"/>
      <c r="S26" s="164"/>
      <c r="T26" s="165">
        <v>0.35099999999999998</v>
      </c>
      <c r="U26" s="164">
        <f t="shared" si="6"/>
        <v>0.7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100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55">
        <v>18</v>
      </c>
      <c r="B27" s="161" t="s">
        <v>135</v>
      </c>
      <c r="C27" s="194" t="s">
        <v>136</v>
      </c>
      <c r="D27" s="163" t="s">
        <v>99</v>
      </c>
      <c r="E27" s="169">
        <v>2</v>
      </c>
      <c r="F27" s="171"/>
      <c r="G27" s="172">
        <f t="shared" si="0"/>
        <v>0</v>
      </c>
      <c r="H27" s="171"/>
      <c r="I27" s="172">
        <f t="shared" si="1"/>
        <v>0</v>
      </c>
      <c r="J27" s="171"/>
      <c r="K27" s="172">
        <f t="shared" si="2"/>
        <v>0</v>
      </c>
      <c r="L27" s="172">
        <v>21</v>
      </c>
      <c r="M27" s="172">
        <f t="shared" si="3"/>
        <v>0</v>
      </c>
      <c r="N27" s="164">
        <v>3.0000000000000001E-5</v>
      </c>
      <c r="O27" s="164">
        <f t="shared" si="4"/>
        <v>6.0000000000000002E-5</v>
      </c>
      <c r="P27" s="164">
        <v>0</v>
      </c>
      <c r="Q27" s="164">
        <f t="shared" si="5"/>
        <v>0</v>
      </c>
      <c r="R27" s="164"/>
      <c r="S27" s="164"/>
      <c r="T27" s="165">
        <v>0.42399999999999999</v>
      </c>
      <c r="U27" s="164">
        <f t="shared" si="6"/>
        <v>0.85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100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55">
        <v>19</v>
      </c>
      <c r="B28" s="161" t="s">
        <v>137</v>
      </c>
      <c r="C28" s="194" t="s">
        <v>138</v>
      </c>
      <c r="D28" s="163" t="s">
        <v>99</v>
      </c>
      <c r="E28" s="169">
        <v>2</v>
      </c>
      <c r="F28" s="171"/>
      <c r="G28" s="172">
        <f t="shared" si="0"/>
        <v>0</v>
      </c>
      <c r="H28" s="171"/>
      <c r="I28" s="172">
        <f t="shared" si="1"/>
        <v>0</v>
      </c>
      <c r="J28" s="171"/>
      <c r="K28" s="172">
        <f t="shared" si="2"/>
        <v>0</v>
      </c>
      <c r="L28" s="172">
        <v>21</v>
      </c>
      <c r="M28" s="172">
        <f t="shared" si="3"/>
        <v>0</v>
      </c>
      <c r="N28" s="164">
        <v>0</v>
      </c>
      <c r="O28" s="164">
        <f t="shared" si="4"/>
        <v>0</v>
      </c>
      <c r="P28" s="164">
        <v>0</v>
      </c>
      <c r="Q28" s="164">
        <f t="shared" si="5"/>
        <v>0</v>
      </c>
      <c r="R28" s="164"/>
      <c r="S28" s="164"/>
      <c r="T28" s="165">
        <v>0</v>
      </c>
      <c r="U28" s="164">
        <f t="shared" si="6"/>
        <v>0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100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55">
        <v>20</v>
      </c>
      <c r="B29" s="161" t="s">
        <v>139</v>
      </c>
      <c r="C29" s="194" t="s">
        <v>140</v>
      </c>
      <c r="D29" s="163" t="s">
        <v>99</v>
      </c>
      <c r="E29" s="169">
        <v>2</v>
      </c>
      <c r="F29" s="171"/>
      <c r="G29" s="172">
        <f t="shared" si="0"/>
        <v>0</v>
      </c>
      <c r="H29" s="171"/>
      <c r="I29" s="172">
        <f t="shared" si="1"/>
        <v>0</v>
      </c>
      <c r="J29" s="171"/>
      <c r="K29" s="172">
        <f t="shared" si="2"/>
        <v>0</v>
      </c>
      <c r="L29" s="172">
        <v>21</v>
      </c>
      <c r="M29" s="172">
        <f t="shared" si="3"/>
        <v>0</v>
      </c>
      <c r="N29" s="164">
        <v>1</v>
      </c>
      <c r="O29" s="164">
        <f t="shared" si="4"/>
        <v>2</v>
      </c>
      <c r="P29" s="164">
        <v>0</v>
      </c>
      <c r="Q29" s="164">
        <f t="shared" si="5"/>
        <v>0</v>
      </c>
      <c r="R29" s="164"/>
      <c r="S29" s="164"/>
      <c r="T29" s="165">
        <v>0</v>
      </c>
      <c r="U29" s="164">
        <f t="shared" si="6"/>
        <v>0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100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55">
        <v>21</v>
      </c>
      <c r="B30" s="161" t="s">
        <v>139</v>
      </c>
      <c r="C30" s="194" t="s">
        <v>141</v>
      </c>
      <c r="D30" s="163" t="s">
        <v>99</v>
      </c>
      <c r="E30" s="169">
        <v>1</v>
      </c>
      <c r="F30" s="171"/>
      <c r="G30" s="172">
        <f t="shared" si="0"/>
        <v>0</v>
      </c>
      <c r="H30" s="171"/>
      <c r="I30" s="172">
        <f t="shared" si="1"/>
        <v>0</v>
      </c>
      <c r="J30" s="171"/>
      <c r="K30" s="172">
        <f t="shared" si="2"/>
        <v>0</v>
      </c>
      <c r="L30" s="172">
        <v>21</v>
      </c>
      <c r="M30" s="172">
        <f t="shared" si="3"/>
        <v>0</v>
      </c>
      <c r="N30" s="164">
        <v>1</v>
      </c>
      <c r="O30" s="164">
        <f t="shared" si="4"/>
        <v>1</v>
      </c>
      <c r="P30" s="164">
        <v>0</v>
      </c>
      <c r="Q30" s="164">
        <f t="shared" si="5"/>
        <v>0</v>
      </c>
      <c r="R30" s="164"/>
      <c r="S30" s="164"/>
      <c r="T30" s="165">
        <v>0</v>
      </c>
      <c r="U30" s="164">
        <f t="shared" si="6"/>
        <v>0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100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55">
        <v>22</v>
      </c>
      <c r="B31" s="161" t="s">
        <v>142</v>
      </c>
      <c r="C31" s="194" t="s">
        <v>143</v>
      </c>
      <c r="D31" s="163" t="s">
        <v>99</v>
      </c>
      <c r="E31" s="169">
        <v>2</v>
      </c>
      <c r="F31" s="171"/>
      <c r="G31" s="172">
        <f t="shared" si="0"/>
        <v>0</v>
      </c>
      <c r="H31" s="171"/>
      <c r="I31" s="172">
        <f t="shared" si="1"/>
        <v>0</v>
      </c>
      <c r="J31" s="171"/>
      <c r="K31" s="172">
        <f t="shared" si="2"/>
        <v>0</v>
      </c>
      <c r="L31" s="172">
        <v>21</v>
      </c>
      <c r="M31" s="172">
        <f t="shared" si="3"/>
        <v>0</v>
      </c>
      <c r="N31" s="164">
        <v>0</v>
      </c>
      <c r="O31" s="164">
        <f t="shared" si="4"/>
        <v>0</v>
      </c>
      <c r="P31" s="164">
        <v>0</v>
      </c>
      <c r="Q31" s="164">
        <f t="shared" si="5"/>
        <v>0</v>
      </c>
      <c r="R31" s="164"/>
      <c r="S31" s="164"/>
      <c r="T31" s="165">
        <v>0</v>
      </c>
      <c r="U31" s="164">
        <f t="shared" si="6"/>
        <v>0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100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55">
        <v>23</v>
      </c>
      <c r="B32" s="161" t="s">
        <v>142</v>
      </c>
      <c r="C32" s="194" t="s">
        <v>144</v>
      </c>
      <c r="D32" s="163" t="s">
        <v>99</v>
      </c>
      <c r="E32" s="169">
        <v>1</v>
      </c>
      <c r="F32" s="171"/>
      <c r="G32" s="172">
        <f t="shared" si="0"/>
        <v>0</v>
      </c>
      <c r="H32" s="171"/>
      <c r="I32" s="172">
        <f t="shared" si="1"/>
        <v>0</v>
      </c>
      <c r="J32" s="171"/>
      <c r="K32" s="172">
        <f t="shared" si="2"/>
        <v>0</v>
      </c>
      <c r="L32" s="172">
        <v>21</v>
      </c>
      <c r="M32" s="172">
        <f t="shared" si="3"/>
        <v>0</v>
      </c>
      <c r="N32" s="164">
        <v>0</v>
      </c>
      <c r="O32" s="164">
        <f t="shared" si="4"/>
        <v>0</v>
      </c>
      <c r="P32" s="164">
        <v>0</v>
      </c>
      <c r="Q32" s="164">
        <f t="shared" si="5"/>
        <v>0</v>
      </c>
      <c r="R32" s="164"/>
      <c r="S32" s="164"/>
      <c r="T32" s="165">
        <v>0</v>
      </c>
      <c r="U32" s="164">
        <f t="shared" si="6"/>
        <v>0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100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ht="22.5" outlineLevel="1" x14ac:dyDescent="0.2">
      <c r="A33" s="155">
        <v>24</v>
      </c>
      <c r="B33" s="161" t="s">
        <v>142</v>
      </c>
      <c r="C33" s="194" t="s">
        <v>145</v>
      </c>
      <c r="D33" s="163" t="s">
        <v>126</v>
      </c>
      <c r="E33" s="169">
        <v>3</v>
      </c>
      <c r="F33" s="171"/>
      <c r="G33" s="172">
        <f t="shared" si="0"/>
        <v>0</v>
      </c>
      <c r="H33" s="171"/>
      <c r="I33" s="172">
        <f t="shared" si="1"/>
        <v>0</v>
      </c>
      <c r="J33" s="171"/>
      <c r="K33" s="172">
        <f t="shared" si="2"/>
        <v>0</v>
      </c>
      <c r="L33" s="172">
        <v>21</v>
      </c>
      <c r="M33" s="172">
        <f t="shared" si="3"/>
        <v>0</v>
      </c>
      <c r="N33" s="164">
        <v>0</v>
      </c>
      <c r="O33" s="164">
        <f t="shared" si="4"/>
        <v>0</v>
      </c>
      <c r="P33" s="164">
        <v>0</v>
      </c>
      <c r="Q33" s="164">
        <f t="shared" si="5"/>
        <v>0</v>
      </c>
      <c r="R33" s="164"/>
      <c r="S33" s="164"/>
      <c r="T33" s="165">
        <v>0</v>
      </c>
      <c r="U33" s="164">
        <f t="shared" si="6"/>
        <v>0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100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ht="22.5" outlineLevel="1" x14ac:dyDescent="0.2">
      <c r="A34" s="155">
        <v>25</v>
      </c>
      <c r="B34" s="161" t="s">
        <v>142</v>
      </c>
      <c r="C34" s="194" t="s">
        <v>146</v>
      </c>
      <c r="D34" s="163" t="s">
        <v>126</v>
      </c>
      <c r="E34" s="169">
        <v>1</v>
      </c>
      <c r="F34" s="171"/>
      <c r="G34" s="172">
        <f t="shared" si="0"/>
        <v>0</v>
      </c>
      <c r="H34" s="171"/>
      <c r="I34" s="172">
        <f t="shared" si="1"/>
        <v>0</v>
      </c>
      <c r="J34" s="171"/>
      <c r="K34" s="172">
        <f t="shared" si="2"/>
        <v>0</v>
      </c>
      <c r="L34" s="172">
        <v>21</v>
      </c>
      <c r="M34" s="172">
        <f t="shared" si="3"/>
        <v>0</v>
      </c>
      <c r="N34" s="164">
        <v>0</v>
      </c>
      <c r="O34" s="164">
        <f t="shared" si="4"/>
        <v>0</v>
      </c>
      <c r="P34" s="164">
        <v>0</v>
      </c>
      <c r="Q34" s="164">
        <f t="shared" si="5"/>
        <v>0</v>
      </c>
      <c r="R34" s="164"/>
      <c r="S34" s="164"/>
      <c r="T34" s="165">
        <v>0</v>
      </c>
      <c r="U34" s="164">
        <f t="shared" si="6"/>
        <v>0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100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55">
        <v>26</v>
      </c>
      <c r="B35" s="161" t="s">
        <v>142</v>
      </c>
      <c r="C35" s="194" t="s">
        <v>147</v>
      </c>
      <c r="D35" s="163" t="s">
        <v>126</v>
      </c>
      <c r="E35" s="169">
        <v>1</v>
      </c>
      <c r="F35" s="171"/>
      <c r="G35" s="172">
        <f t="shared" si="0"/>
        <v>0</v>
      </c>
      <c r="H35" s="171"/>
      <c r="I35" s="172">
        <f t="shared" si="1"/>
        <v>0</v>
      </c>
      <c r="J35" s="171"/>
      <c r="K35" s="172">
        <f t="shared" si="2"/>
        <v>0</v>
      </c>
      <c r="L35" s="172">
        <v>21</v>
      </c>
      <c r="M35" s="172">
        <f t="shared" si="3"/>
        <v>0</v>
      </c>
      <c r="N35" s="164">
        <v>0</v>
      </c>
      <c r="O35" s="164">
        <f t="shared" si="4"/>
        <v>0</v>
      </c>
      <c r="P35" s="164">
        <v>0</v>
      </c>
      <c r="Q35" s="164">
        <f t="shared" si="5"/>
        <v>0</v>
      </c>
      <c r="R35" s="164"/>
      <c r="S35" s="164"/>
      <c r="T35" s="165">
        <v>0</v>
      </c>
      <c r="U35" s="164">
        <f t="shared" si="6"/>
        <v>0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100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55">
        <v>27</v>
      </c>
      <c r="B36" s="161" t="s">
        <v>148</v>
      </c>
      <c r="C36" s="194" t="s">
        <v>149</v>
      </c>
      <c r="D36" s="163" t="s">
        <v>126</v>
      </c>
      <c r="E36" s="169">
        <v>1</v>
      </c>
      <c r="F36" s="171"/>
      <c r="G36" s="172">
        <f t="shared" si="0"/>
        <v>0</v>
      </c>
      <c r="H36" s="171"/>
      <c r="I36" s="172">
        <f t="shared" si="1"/>
        <v>0</v>
      </c>
      <c r="J36" s="171"/>
      <c r="K36" s="172">
        <f t="shared" si="2"/>
        <v>0</v>
      </c>
      <c r="L36" s="172">
        <v>21</v>
      </c>
      <c r="M36" s="172">
        <f t="shared" si="3"/>
        <v>0</v>
      </c>
      <c r="N36" s="164">
        <v>0</v>
      </c>
      <c r="O36" s="164">
        <f t="shared" si="4"/>
        <v>0</v>
      </c>
      <c r="P36" s="164">
        <v>0</v>
      </c>
      <c r="Q36" s="164">
        <f t="shared" si="5"/>
        <v>0</v>
      </c>
      <c r="R36" s="164"/>
      <c r="S36" s="164"/>
      <c r="T36" s="165">
        <v>0</v>
      </c>
      <c r="U36" s="164">
        <f t="shared" si="6"/>
        <v>0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100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55">
        <v>28</v>
      </c>
      <c r="B37" s="161" t="s">
        <v>150</v>
      </c>
      <c r="C37" s="194" t="s">
        <v>151</v>
      </c>
      <c r="D37" s="163" t="s">
        <v>0</v>
      </c>
      <c r="E37" s="169">
        <v>552.29999999999995</v>
      </c>
      <c r="F37" s="171"/>
      <c r="G37" s="172">
        <f t="shared" si="0"/>
        <v>0</v>
      </c>
      <c r="H37" s="171"/>
      <c r="I37" s="172">
        <f t="shared" si="1"/>
        <v>0</v>
      </c>
      <c r="J37" s="171"/>
      <c r="K37" s="172">
        <f t="shared" si="2"/>
        <v>0</v>
      </c>
      <c r="L37" s="172">
        <v>21</v>
      </c>
      <c r="M37" s="172">
        <f t="shared" si="3"/>
        <v>0</v>
      </c>
      <c r="N37" s="164">
        <v>0</v>
      </c>
      <c r="O37" s="164">
        <f t="shared" si="4"/>
        <v>0</v>
      </c>
      <c r="P37" s="164">
        <v>0</v>
      </c>
      <c r="Q37" s="164">
        <f t="shared" si="5"/>
        <v>0</v>
      </c>
      <c r="R37" s="164"/>
      <c r="S37" s="164"/>
      <c r="T37" s="165">
        <v>0</v>
      </c>
      <c r="U37" s="164">
        <f t="shared" si="6"/>
        <v>0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100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x14ac:dyDescent="0.2">
      <c r="A38" s="156" t="s">
        <v>95</v>
      </c>
      <c r="B38" s="162" t="s">
        <v>64</v>
      </c>
      <c r="C38" s="195" t="s">
        <v>65</v>
      </c>
      <c r="D38" s="166"/>
      <c r="E38" s="170"/>
      <c r="F38" s="173"/>
      <c r="G38" s="173">
        <f>SUMIF(AE39:AE40,"&lt;&gt;NOR",G39:G40)</f>
        <v>0</v>
      </c>
      <c r="H38" s="173"/>
      <c r="I38" s="173">
        <f>SUM(I39:I40)</f>
        <v>0</v>
      </c>
      <c r="J38" s="173"/>
      <c r="K38" s="173">
        <f>SUM(K39:K40)</f>
        <v>0</v>
      </c>
      <c r="L38" s="173"/>
      <c r="M38" s="173">
        <f>SUM(M39:M40)</f>
        <v>0</v>
      </c>
      <c r="N38" s="167"/>
      <c r="O38" s="167">
        <f>SUM(O39:O40)</f>
        <v>0</v>
      </c>
      <c r="P38" s="167"/>
      <c r="Q38" s="167">
        <f>SUM(Q39:Q40)</f>
        <v>0</v>
      </c>
      <c r="R38" s="167"/>
      <c r="S38" s="167"/>
      <c r="T38" s="168"/>
      <c r="U38" s="167">
        <f>SUM(U39:U40)</f>
        <v>0</v>
      </c>
      <c r="AE38" t="s">
        <v>96</v>
      </c>
    </row>
    <row r="39" spans="1:60" outlineLevel="1" x14ac:dyDescent="0.2">
      <c r="A39" s="155">
        <v>29</v>
      </c>
      <c r="B39" s="161" t="s">
        <v>148</v>
      </c>
      <c r="C39" s="194" t="s">
        <v>152</v>
      </c>
      <c r="D39" s="163" t="s">
        <v>103</v>
      </c>
      <c r="E39" s="169">
        <v>2</v>
      </c>
      <c r="F39" s="171"/>
      <c r="G39" s="172">
        <f>ROUND(E39*F39,2)</f>
        <v>0</v>
      </c>
      <c r="H39" s="171"/>
      <c r="I39" s="172">
        <f>ROUND(E39*H39,2)</f>
        <v>0</v>
      </c>
      <c r="J39" s="171"/>
      <c r="K39" s="172">
        <f>ROUND(E39*J39,2)</f>
        <v>0</v>
      </c>
      <c r="L39" s="172">
        <v>21</v>
      </c>
      <c r="M39" s="172">
        <f>G39*(1+L39/100)</f>
        <v>0</v>
      </c>
      <c r="N39" s="164">
        <v>0</v>
      </c>
      <c r="O39" s="164">
        <f>ROUND(E39*N39,5)</f>
        <v>0</v>
      </c>
      <c r="P39" s="164">
        <v>0</v>
      </c>
      <c r="Q39" s="164">
        <f>ROUND(E39*P39,5)</f>
        <v>0</v>
      </c>
      <c r="R39" s="164"/>
      <c r="S39" s="164"/>
      <c r="T39" s="165">
        <v>0</v>
      </c>
      <c r="U39" s="164">
        <f>ROUND(E39*T39,2)</f>
        <v>0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100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55">
        <v>30</v>
      </c>
      <c r="B40" s="161" t="s">
        <v>153</v>
      </c>
      <c r="C40" s="194" t="s">
        <v>154</v>
      </c>
      <c r="D40" s="163" t="s">
        <v>0</v>
      </c>
      <c r="E40" s="169">
        <v>16</v>
      </c>
      <c r="F40" s="171"/>
      <c r="G40" s="172">
        <f>ROUND(E40*F40,2)</f>
        <v>0</v>
      </c>
      <c r="H40" s="171"/>
      <c r="I40" s="172">
        <f>ROUND(E40*H40,2)</f>
        <v>0</v>
      </c>
      <c r="J40" s="171"/>
      <c r="K40" s="172">
        <f>ROUND(E40*J40,2)</f>
        <v>0</v>
      </c>
      <c r="L40" s="172">
        <v>21</v>
      </c>
      <c r="M40" s="172">
        <f>G40*(1+L40/100)</f>
        <v>0</v>
      </c>
      <c r="N40" s="164">
        <v>0</v>
      </c>
      <c r="O40" s="164">
        <f>ROUND(E40*N40,5)</f>
        <v>0</v>
      </c>
      <c r="P40" s="164">
        <v>0</v>
      </c>
      <c r="Q40" s="164">
        <f>ROUND(E40*P40,5)</f>
        <v>0</v>
      </c>
      <c r="R40" s="164"/>
      <c r="S40" s="164"/>
      <c r="T40" s="165">
        <v>0</v>
      </c>
      <c r="U40" s="164">
        <f>ROUND(E40*T40,2)</f>
        <v>0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100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x14ac:dyDescent="0.2">
      <c r="A41" s="156" t="s">
        <v>95</v>
      </c>
      <c r="B41" s="162" t="s">
        <v>66</v>
      </c>
      <c r="C41" s="195" t="s">
        <v>67</v>
      </c>
      <c r="D41" s="166"/>
      <c r="E41" s="170"/>
      <c r="F41" s="173"/>
      <c r="G41" s="173">
        <f>SUMIF(AE42:AE43,"&lt;&gt;NOR",G42:G43)</f>
        <v>0</v>
      </c>
      <c r="H41" s="173"/>
      <c r="I41" s="173">
        <f>SUM(I42:I43)</f>
        <v>0</v>
      </c>
      <c r="J41" s="173"/>
      <c r="K41" s="173">
        <f>SUM(K42:K43)</f>
        <v>0</v>
      </c>
      <c r="L41" s="173"/>
      <c r="M41" s="173">
        <f>SUM(M42:M43)</f>
        <v>0</v>
      </c>
      <c r="N41" s="167"/>
      <c r="O41" s="167">
        <f>SUM(O42:O43)</f>
        <v>1.98E-3</v>
      </c>
      <c r="P41" s="167"/>
      <c r="Q41" s="167">
        <f>SUM(Q42:Q43)</f>
        <v>0</v>
      </c>
      <c r="R41" s="167"/>
      <c r="S41" s="167"/>
      <c r="T41" s="168"/>
      <c r="U41" s="167">
        <f>SUM(U42:U43)</f>
        <v>2.5</v>
      </c>
      <c r="AE41" t="s">
        <v>96</v>
      </c>
    </row>
    <row r="42" spans="1:60" outlineLevel="1" x14ac:dyDescent="0.2">
      <c r="A42" s="155">
        <v>31</v>
      </c>
      <c r="B42" s="161" t="s">
        <v>155</v>
      </c>
      <c r="C42" s="194" t="s">
        <v>156</v>
      </c>
      <c r="D42" s="163" t="s">
        <v>103</v>
      </c>
      <c r="E42" s="169">
        <v>25</v>
      </c>
      <c r="F42" s="171"/>
      <c r="G42" s="172">
        <f>ROUND(E42*F42,2)</f>
        <v>0</v>
      </c>
      <c r="H42" s="171"/>
      <c r="I42" s="172">
        <f>ROUND(E42*H42,2)</f>
        <v>0</v>
      </c>
      <c r="J42" s="171"/>
      <c r="K42" s="172">
        <f>ROUND(E42*J42,2)</f>
        <v>0</v>
      </c>
      <c r="L42" s="172">
        <v>21</v>
      </c>
      <c r="M42" s="172">
        <f>G42*(1+L42/100)</f>
        <v>0</v>
      </c>
      <c r="N42" s="164">
        <v>6.9999999999999994E-5</v>
      </c>
      <c r="O42" s="164">
        <f>ROUND(E42*N42,5)</f>
        <v>1.75E-3</v>
      </c>
      <c r="P42" s="164">
        <v>0</v>
      </c>
      <c r="Q42" s="164">
        <f>ROUND(E42*P42,5)</f>
        <v>0</v>
      </c>
      <c r="R42" s="164"/>
      <c r="S42" s="164"/>
      <c r="T42" s="165">
        <v>0.09</v>
      </c>
      <c r="U42" s="164">
        <f>ROUND(E42*T42,2)</f>
        <v>2.25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100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82">
        <v>32</v>
      </c>
      <c r="B43" s="183" t="s">
        <v>157</v>
      </c>
      <c r="C43" s="196" t="s">
        <v>158</v>
      </c>
      <c r="D43" s="184" t="s">
        <v>103</v>
      </c>
      <c r="E43" s="185">
        <v>2.5</v>
      </c>
      <c r="F43" s="186"/>
      <c r="G43" s="187">
        <f>ROUND(E43*F43,2)</f>
        <v>0</v>
      </c>
      <c r="H43" s="186"/>
      <c r="I43" s="187">
        <f>ROUND(E43*H43,2)</f>
        <v>0</v>
      </c>
      <c r="J43" s="186"/>
      <c r="K43" s="187">
        <f>ROUND(E43*J43,2)</f>
        <v>0</v>
      </c>
      <c r="L43" s="187">
        <v>21</v>
      </c>
      <c r="M43" s="187">
        <f>G43*(1+L43/100)</f>
        <v>0</v>
      </c>
      <c r="N43" s="188">
        <v>9.0000000000000006E-5</v>
      </c>
      <c r="O43" s="188">
        <f>ROUND(E43*N43,5)</f>
        <v>2.3000000000000001E-4</v>
      </c>
      <c r="P43" s="188">
        <v>0</v>
      </c>
      <c r="Q43" s="188">
        <f>ROUND(E43*P43,5)</f>
        <v>0</v>
      </c>
      <c r="R43" s="188"/>
      <c r="S43" s="188"/>
      <c r="T43" s="189">
        <v>0.1</v>
      </c>
      <c r="U43" s="188">
        <f>ROUND(E43*T43,2)</f>
        <v>0.25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100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x14ac:dyDescent="0.2">
      <c r="A44" s="6"/>
      <c r="B44" s="7" t="s">
        <v>159</v>
      </c>
      <c r="C44" s="197" t="s">
        <v>159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AC44">
        <v>15</v>
      </c>
      <c r="AD44">
        <v>21</v>
      </c>
    </row>
    <row r="45" spans="1:60" x14ac:dyDescent="0.2">
      <c r="A45" s="190"/>
      <c r="B45" s="191">
        <v>26</v>
      </c>
      <c r="C45" s="198" t="s">
        <v>159</v>
      </c>
      <c r="D45" s="192"/>
      <c r="E45" s="192"/>
      <c r="F45" s="192"/>
      <c r="G45" s="193">
        <f>G8+G10+G38+G41</f>
        <v>0</v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AC45">
        <f>SUMIF(L7:L43,AC44,G7:G43)</f>
        <v>0</v>
      </c>
      <c r="AD45">
        <f>SUMIF(L7:L43,AD44,G7:G43)</f>
        <v>0</v>
      </c>
      <c r="AE45" t="s">
        <v>160</v>
      </c>
    </row>
    <row r="46" spans="1:60" x14ac:dyDescent="0.2">
      <c r="A46" s="6"/>
      <c r="B46" s="7" t="s">
        <v>159</v>
      </c>
      <c r="C46" s="197" t="s">
        <v>159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6"/>
      <c r="B47" s="7" t="s">
        <v>159</v>
      </c>
      <c r="C47" s="197" t="s">
        <v>159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259">
        <v>33</v>
      </c>
      <c r="B48" s="259"/>
      <c r="C48" s="260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261"/>
      <c r="B49" s="262"/>
      <c r="C49" s="263"/>
      <c r="D49" s="262"/>
      <c r="E49" s="262"/>
      <c r="F49" s="262"/>
      <c r="G49" s="264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E49" t="s">
        <v>161</v>
      </c>
    </row>
    <row r="50" spans="1:31" x14ac:dyDescent="0.2">
      <c r="A50" s="265"/>
      <c r="B50" s="266"/>
      <c r="C50" s="267"/>
      <c r="D50" s="266"/>
      <c r="E50" s="266"/>
      <c r="F50" s="266"/>
      <c r="G50" s="268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265"/>
      <c r="B51" s="266"/>
      <c r="C51" s="267"/>
      <c r="D51" s="266"/>
      <c r="E51" s="266"/>
      <c r="F51" s="266"/>
      <c r="G51" s="268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65"/>
      <c r="B52" s="266"/>
      <c r="C52" s="267"/>
      <c r="D52" s="266"/>
      <c r="E52" s="266"/>
      <c r="F52" s="266"/>
      <c r="G52" s="268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269"/>
      <c r="B53" s="270"/>
      <c r="C53" s="271"/>
      <c r="D53" s="270"/>
      <c r="E53" s="270"/>
      <c r="F53" s="270"/>
      <c r="G53" s="272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">
      <c r="A54" s="6"/>
      <c r="B54" s="7" t="s">
        <v>159</v>
      </c>
      <c r="C54" s="197" t="s">
        <v>159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C55" s="199"/>
      <c r="AE55" t="s">
        <v>162</v>
      </c>
    </row>
  </sheetData>
  <mergeCells count="6">
    <mergeCell ref="A49:G53"/>
    <mergeCell ref="A1:G1"/>
    <mergeCell ref="C2:G2"/>
    <mergeCell ref="C3:G3"/>
    <mergeCell ref="C4:G4"/>
    <mergeCell ref="A48:C48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</dc:creator>
  <cp:lastModifiedBy>Hlaváček Martin</cp:lastModifiedBy>
  <cp:lastPrinted>2014-02-28T09:52:57Z</cp:lastPrinted>
  <dcterms:created xsi:type="dcterms:W3CDTF">2009-04-08T07:15:50Z</dcterms:created>
  <dcterms:modified xsi:type="dcterms:W3CDTF">2019-03-06T14:41:40Z</dcterms:modified>
</cp:coreProperties>
</file>