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710" windowHeight="12300" activeTab="0"/>
  </bookViews>
  <sheets>
    <sheet name="Rekapitulace stavby" sheetId="1" r:id="rId1"/>
    <sheet name="SO-01 - Rekultivace skládky" sheetId="2" r:id="rId2"/>
  </sheets>
  <definedNames>
    <definedName name="_xlnm._FilterDatabase" localSheetId="1" hidden="1">'SO-01 - Rekultivace skládky'!$C$124:$K$493</definedName>
    <definedName name="_xlnm.Print_Area" localSheetId="0">'Rekapitulace stavby'!$D$4:$AO$76,'Rekapitulace stavby'!$C$82:$AQ$96</definedName>
    <definedName name="_xlnm.Print_Area" localSheetId="1">'SO-01 - Rekultivace skládky'!$C$4:$J$39,'SO-01 - Rekultivace skládky'!$C$50:$J$76,'SO-01 - Rekultivace skládky'!$C$82:$J$106,'SO-01 - Rekultivace skládky'!$C$112:$K$493</definedName>
    <definedName name="_xlnm.Print_Titles" localSheetId="0">'Rekapitulace stavby'!$92:$92</definedName>
    <definedName name="_xlnm.Print_Titles" localSheetId="1">'SO-01 - Rekultivace skládky'!$124:$124</definedName>
  </definedNames>
  <calcPr calcId="152511"/>
</workbook>
</file>

<file path=xl/sharedStrings.xml><?xml version="1.0" encoding="utf-8"?>
<sst xmlns="http://schemas.openxmlformats.org/spreadsheetml/2006/main" count="3635" uniqueCount="796">
  <si>
    <t>Export Komplet</t>
  </si>
  <si>
    <t/>
  </si>
  <si>
    <t>2.0</t>
  </si>
  <si>
    <t>False</t>
  </si>
  <si>
    <t>{ea0b0c3a-be81-4fc4-aae3-7c30c34a49ce}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</si>
  <si>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</si>
  <si>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</si>
  <si>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</si>
  <si>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</si>
  <si>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</si>
  <si>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</si>
  <si>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</si>
  <si>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</si>
  <si>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</si>
  <si>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</si>
  <si>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</si>
  <si>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</si>
  <si>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</si>
  <si>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</si>
  <si>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</si>
  <si>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</si>
  <si>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</si>
  <si>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</si>
  <si>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Eko Bi s.r.o., Česká Třebová</t>
  </si>
  <si>
    <t>DIČ:</t>
  </si>
  <si>
    <t>Uchazeč:</t>
  </si>
  <si>
    <t>Projektant:</t>
  </si>
  <si>
    <t>Agroprojekce Litomyšl, s.r.o.</t>
  </si>
  <si>
    <t>True</t>
  </si>
  <si>
    <t>Zpracovatel:</t>
  </si>
  <si>
    <t>Poznámka:</t>
  </si>
  <si>
    <t>KROS 4 verze 2019/I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</si>
  <si>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</si>
  <si>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</si>
  <si>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</si>
  <si>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</si>
  <si>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</si>
  <si>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</si>
  <si>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</si>
  <si>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</si>
  <si>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</si>
  <si>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</si>
  <si>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</si>
  <si>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</si>
  <si>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</si>
  <si>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</si>
  <si>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</si>
  <si>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</si>
  <si>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</si>
  <si>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</si>
  <si>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</si>
  <si>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</si>
  <si>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</si>
  <si>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</si>
  <si>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</si>
  <si>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</si>
  <si>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</si>
  <si>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</si>
  <si>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</si>
  <si>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</si>
  <si>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</si>
  <si>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</si>
  <si>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</si>
  <si>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</si>
  <si>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</si>
  <si>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</si>
  <si>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</si>
  <si>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</si>
  <si>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</si>
  <si>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</si>
  <si>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</si>
  <si>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</si>
  <si>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</si>
  <si>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</si>
  <si>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</si>
  <si>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</si>
  <si>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</si>
  <si>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</si>
  <si>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Rekultivace skládky</t>
  </si>
  <si>
    <t>STA</t>
  </si>
  <si>
    <t>1</t>
  </si>
  <si>
    <t>{64341a0c-182f-4417-835b-88decbf78b5a}</t>
  </si>
  <si>
    <t>823 2</t>
  </si>
  <si>
    <t>2</t>
  </si>
  <si>
    <t>KRYCÍ LIST SOUPISU PRACÍ</t>
  </si>
  <si>
    <t>Objekt:</t>
  </si>
  <si>
    <t>SO-01 - Rekultivace skládky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</si>
  <si>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</si>
  <si>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</si>
  <si>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</si>
  <si>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</si>
  <si>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</si>
  <si>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</si>
  <si>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</si>
  <si>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</si>
  <si>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</si>
  <si>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</si>
  <si>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</si>
  <si>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</si>
  <si>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</si>
  <si>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</si>
  <si>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</si>
  <si>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</si>
  <si>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</si>
  <si>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</si>
  <si>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</si>
  <si>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</si>
  <si>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</si>
  <si>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</si>
  <si>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</si>
  <si>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</si>
  <si>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</si>
  <si>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</si>
  <si>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</si>
  <si>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</si>
  <si>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</si>
  <si>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</si>
  <si>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</si>
  <si>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</si>
  <si>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111151131</t>
  </si>
  <si>
    <t>Pokosení trávníku lučního plochy do 1000 m2 s odvozem do 20 km v rovině a svahu do 1:5</t>
  </si>
  <si>
    <t>m2</t>
  </si>
  <si>
    <t>CS ÚRS 2019 01</t>
  </si>
  <si>
    <t>4</t>
  </si>
  <si>
    <t>-607913209</t>
  </si>
  <si>
    <t>PP</t>
  </si>
  <si>
    <t>Pokosení trávníku při souvislé ploše do 1000 m2 lučního v rovině nebo svahu do 1:5</t>
  </si>
  <si>
    <t>VV</t>
  </si>
  <si>
    <t>"obvodová hrázka" 508,0*2</t>
  </si>
  <si>
    <t>111151132</t>
  </si>
  <si>
    <t>Pokosení trávníku lučního plochy do 1000 m2 s odvozem do 20 km ve svahu do 1:2</t>
  </si>
  <si>
    <t>437110912</t>
  </si>
  <si>
    <t>Pokosení trávníku při souvislé ploše do 1000 m2 lučního na svahu přes 1:5 do 1:2</t>
  </si>
  <si>
    <t>"obvodová hrázka" 480,0*2</t>
  </si>
  <si>
    <t>3</t>
  </si>
  <si>
    <t>111151231</t>
  </si>
  <si>
    <t>Pokosení trávníku lučního plochy do 10000 m2 s odvozem do 20 km v rovině a svahu do 1:5</t>
  </si>
  <si>
    <t>1922305138</t>
  </si>
  <si>
    <t>Pokosení trávníku při souvislé ploše přes 1000 do 10000 m2 lučního v rovině nebo svahu do 1:5</t>
  </si>
  <si>
    <t>"skládka" 3996,0*2</t>
  </si>
  <si>
    <t>"rekultivace uježděné plochy" 600,0*2</t>
  </si>
  <si>
    <t>111151232</t>
  </si>
  <si>
    <t>Pokosení trávníku lučního plochy do 10000 m2 s odvozem do 20 km ve svahu do 1:2</t>
  </si>
  <si>
    <t>2091994007</t>
  </si>
  <si>
    <t>Pokosení trávníku při souvislé ploše přes 1000 do 10000 m2 lučního na svahu přes 1:5 do 1:2</t>
  </si>
  <si>
    <t>"skládka" 137,0*42,0*2</t>
  </si>
  <si>
    <t>5</t>
  </si>
  <si>
    <t>113107222</t>
  </si>
  <si>
    <t>Odstranění podkladu z kameniva drceného tl 200 mm strojně pl přes 200 m2</t>
  </si>
  <si>
    <t>1519407336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</si>
  <si>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</si>
  <si>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"rekonstrukce cesty - viz. Tabulka kubatur D.1.2.5. (100 m3 makadamu)" 675,0</t>
  </si>
  <si>
    <t>6</t>
  </si>
  <si>
    <t>113202111</t>
  </si>
  <si>
    <t>Vytrhání obrub krajníků obrubníků stojatých</t>
  </si>
  <si>
    <t>m</t>
  </si>
  <si>
    <t>1118625641</t>
  </si>
  <si>
    <t>Vytrhání obrub  s vybouráním lože, s přemístěním hmot na skládku na vzdálenost do 3 m nebo s naložením na dopravní prostředek z krajníků nebo obrubníků stojatých</t>
  </si>
  <si>
    <t>"viz. D.1.2.2." 40,0</t>
  </si>
  <si>
    <t>7</t>
  </si>
  <si>
    <t>121101101</t>
  </si>
  <si>
    <t>Sejmutí ornice s přemístěním na vzdálenost do 50 m</t>
  </si>
  <si>
    <t>m3</t>
  </si>
  <si>
    <t>-162125889</t>
  </si>
  <si>
    <t>Sejmutí ornice nebo lesní půdy  s vodorovným přemístěním na hromady v místě upotřebení nebo na dočasné či trvalé skládky se složením, na vzdálenost do 50 m</t>
  </si>
  <si>
    <t>"odplynění - viz. D.1.2.13." 295,0*1,1*0,3</t>
  </si>
  <si>
    <t>8</t>
  </si>
  <si>
    <t>122202201</t>
  </si>
  <si>
    <t>Odkopávky a prokopávky nezapažené pro silnice objemu do 100 m3 v hornině tř. 3</t>
  </si>
  <si>
    <t>934345054</t>
  </si>
  <si>
    <t>Odkopávky a prokopávky nezapažené pro silnice  s přemístěním výkopku v příčných profilech na vzdálenost do 15 m nebo s naložením na dopravní prostředek v hornině tř. 3 do 100 m3</t>
  </si>
  <si>
    <t>"pro doplnění komunikace u posunutých obrubníků - viz. D.1.2.5." 78,0*0,47</t>
  </si>
  <si>
    <t>9</t>
  </si>
  <si>
    <t>130001101</t>
  </si>
  <si>
    <t>Příplatek za ztížení vykopávky v blízkosti podzemního vedení</t>
  </si>
  <si>
    <t>-1924289005</t>
  </si>
  <si>
    <t>Příplatek k cenám hloubených vykopávek za ztížení vykopávky  v blízkosti podzemního vedení nebo výbušnin pro jakoukoliv třídu horniny</t>
  </si>
  <si>
    <t>"napojení odplynění na stáv. řad" 1,0*1,1*0,65</t>
  </si>
  <si>
    <t>10</t>
  </si>
  <si>
    <t>131201102</t>
  </si>
  <si>
    <t>Hloubení jam nezapažených v hornině tř. 3 objemu do 1000 m3</t>
  </si>
  <si>
    <t>1037508790</t>
  </si>
  <si>
    <t>Hloubení nezapažených jam a zářezů s urovnáním dna do předepsaného profilu a spádu v hornině tř. 3 přes 100 do 1 000 m3</t>
  </si>
  <si>
    <t>"rekultivace uježděné plochy - viz. D.1.2.2." 600,0*0,3</t>
  </si>
  <si>
    <t>"žlabovky - viz. D.1.2.2.+D.1.2.5." 156,5*0,78*0,35</t>
  </si>
  <si>
    <t>"opevnění svahu koryta (vyústění DN 300) - viz. D.1.2.14." 5,2*10,8*0,6</t>
  </si>
  <si>
    <t>"horská vpusť - viz. D.1.2.14." 2,5*1,9*2,05</t>
  </si>
  <si>
    <t>11</t>
  </si>
  <si>
    <t>131203101</t>
  </si>
  <si>
    <t>Hloubení jam ručním nebo pneum nářadím v soudržných horninách tř. 3</t>
  </si>
  <si>
    <t>-135709317</t>
  </si>
  <si>
    <t>Hloubení zapažených i nezapažených jam ručním nebo pneumatickým nářadím  s urovnáním dna do předepsaného profilu a spádu v horninách tř. 3 soudržných</t>
  </si>
  <si>
    <t>"opevnění svahu koryta pod plotem (vyústění DN 300) - viz. D.1.2.14." 4,0*1,45*0,6</t>
  </si>
  <si>
    <t>12</t>
  </si>
  <si>
    <t>132201101</t>
  </si>
  <si>
    <t>Hloubení rýh š do 600 mm v hornině tř. 3 objemu do 100 m3</t>
  </si>
  <si>
    <t>-1926926206</t>
  </si>
  <si>
    <t>Hloubení zapažených i nezapažených rýh šířky do 600 mm  s urovnáním dna do předepsaného profilu a spádu v hornině tř. 3 do 100 m3</t>
  </si>
  <si>
    <t>"drenáž - viz. D.1.2.2." 3*15,0*0,6*0,6</t>
  </si>
  <si>
    <t>"prahy opevnění svahu koryta (vyústění DN 300) - viz. D.1.2.14." 11,0*0,6*0,4*2</t>
  </si>
  <si>
    <t>13</t>
  </si>
  <si>
    <t>132201202</t>
  </si>
  <si>
    <t>Hloubení rýh š do 2000 mm v hornině tř. 3 objemu do 1000 m3</t>
  </si>
  <si>
    <t>595109887</t>
  </si>
  <si>
    <t>Hloubení zapažených i nezapažených rýh šířky přes 600 do 2 000 mm  s urovnáním dna do předepsaného profilu a spádu v hornině tř. 3 přes 100 do 1 000 m3</t>
  </si>
  <si>
    <t xml:space="preserve">"odplynění - viz. vzor. řez D.1.2.13. + podél. profily D.1.2.7.-12." </t>
  </si>
  <si>
    <t>"vrt 1" (28,0*0,45+4,9*0,7+50,1*0,6)*1,1</t>
  </si>
  <si>
    <t>"vrt 2+4" (32,0*0,5+1,0*0,7)*1,1</t>
  </si>
  <si>
    <t>"vrt 3" 18,0*1,1*0,65</t>
  </si>
  <si>
    <t>"vrt 5" 24,0*1,1*0,45</t>
  </si>
  <si>
    <t>"vrt 6-8" (4,5*0,7+47,5*0,6+1,0*0,5+1,0*0,7)*1,1</t>
  </si>
  <si>
    <t>"vrt 9-11" (47,8*0,55+21,7*0,45+11,5*0,3+1,0*0,7+1,0*0,5)*1,1</t>
  </si>
  <si>
    <t>"propustek - viz. D.1.2.14." 10,0*1,2*1,25</t>
  </si>
  <si>
    <t>14</t>
  </si>
  <si>
    <t>132212201</t>
  </si>
  <si>
    <t>Hloubení rýh š přes 600 do 2000 mm ručním nebo pneum nářadím v soudržných horninách tř. 3</t>
  </si>
  <si>
    <t>-1165686614</t>
  </si>
  <si>
    <t>Hloubení zapažených i nezapažených rýh šířky přes 600 do 2 000 mm ručním nebo pneumatickým nářadím  s urovnáním dna do předepsaného profilu a spádu v horninách tř. 3 soudržných</t>
  </si>
  <si>
    <t>"propustek pod plotem - viz. D.1.2.14." 2,0*1,2*1,25</t>
  </si>
  <si>
    <t>151101201</t>
  </si>
  <si>
    <t>Zřízení příložného pažení stěn výkopu hl do 4 m</t>
  </si>
  <si>
    <t>-1548597325</t>
  </si>
  <si>
    <t>Zřízení pažení stěn výkopu bez rozepření nebo vzepření  příložné, hloubky do 4 m</t>
  </si>
  <si>
    <t>"horská vpusť - viz. D.1.2.14." (2,5+1,9)*2*2,05</t>
  </si>
  <si>
    <t>16</t>
  </si>
  <si>
    <t>151101211</t>
  </si>
  <si>
    <t>Odstranění příložného pažení stěn hl do 4 m</t>
  </si>
  <si>
    <t>-179436393</t>
  </si>
  <si>
    <t>Odstranění pažení stěn výkopu  s uložením pažin na vzdálenost do 3 m od okraje výkopu příložné, hloubky do 4 m</t>
  </si>
  <si>
    <t>17</t>
  </si>
  <si>
    <t>151101301</t>
  </si>
  <si>
    <t>Zřízení rozepření stěn při pažení příložném hl do 4 m</t>
  </si>
  <si>
    <t>-1170818216</t>
  </si>
  <si>
    <t>Zřízení rozepření zapažených stěn výkopů  s potřebným přepažováním při roubení příložném, hloubky do 4 m</t>
  </si>
  <si>
    <t>18</t>
  </si>
  <si>
    <t>151101311</t>
  </si>
  <si>
    <t>Odstranění rozepření stěn při pažení příložném hl do 4 m</t>
  </si>
  <si>
    <t>-1708553963</t>
  </si>
  <si>
    <t>Odstranění rozepření stěn výkopů  s uložením materiálu na vzdálenost do 3 m od okraje výkopu roubení příložného, hloubky do 4 m</t>
  </si>
  <si>
    <t>19</t>
  </si>
  <si>
    <t>162301102</t>
  </si>
  <si>
    <t>Vodorovné přemístění do 1000 m výkopku/sypaniny z horniny tř. 1 až 4</t>
  </si>
  <si>
    <t>1112688829</t>
  </si>
  <si>
    <t>Vodorovné přemístění výkopku nebo sypaniny po suchu  na obvyklém dopravním prostředku, bez naložení výkopku, avšak se složením bez rozhrnutí z horniny tř. 1 až 4 na vzdálenost přes 500 do 1 000 m</t>
  </si>
  <si>
    <t>"dovoz"</t>
  </si>
  <si>
    <t>"inertní materiál " 1907,0</t>
  </si>
  <si>
    <t>"minerální těsnění (jíl) " 4833,0</t>
  </si>
  <si>
    <t>"podorničí " 3957,0</t>
  </si>
  <si>
    <t>"ornice" 975,0+600,0*0,3</t>
  </si>
  <si>
    <t>"zemina a ornice na hrázku" 596,0+(508,0+480,0)*0,1</t>
  </si>
  <si>
    <t>"odvoz přebytečné zeminy" 36,7+266,2+3,5+21,5+189,7+3,0-98,6</t>
  </si>
  <si>
    <t>20</t>
  </si>
  <si>
    <t>167101101</t>
  </si>
  <si>
    <t>Nakládání výkopku z hornin tř. 1 až 4 do 100 m3</t>
  </si>
  <si>
    <t>-1126659965</t>
  </si>
  <si>
    <t>Nakládání, skládání a překládání neulehlého výkopku nebo sypaniny  nakládání, množství do 100 m3, z hornin tř. 1 až 4</t>
  </si>
  <si>
    <t>"přebytečná zemina" 9,7+189,7+3,0-98,6</t>
  </si>
  <si>
    <t>167101102</t>
  </si>
  <si>
    <t>Nakládání výkopku z hornin tř. 1 až 4 přes 100 m3</t>
  </si>
  <si>
    <t>1842230255</t>
  </si>
  <si>
    <t>Nakládání, skládání a překládání neulehlého výkopku nebo sypaniny  nakládání, množství přes 100 m3, z hornin tř. 1 až 4</t>
  </si>
  <si>
    <t>"vyrovnávací vrstva - inertní materiál " 1907,0</t>
  </si>
  <si>
    <t>22</t>
  </si>
  <si>
    <t>171101131</t>
  </si>
  <si>
    <t>Uložení sypaniny z hornin nesoudržných a soudržných střídavě do násypů zhutněných</t>
  </si>
  <si>
    <t>10473774</t>
  </si>
  <si>
    <t>Uložení sypaniny do násypů  s rozprostřením sypaniny ve vrstvách a s hrubým urovnáním zhutněných s uzavřením povrchu násypu z hornin nesoudržných a soudržných střídavě ukládaných</t>
  </si>
  <si>
    <t>"viz. Tabulka kubatur D.1.2.5."</t>
  </si>
  <si>
    <t>"minerální těsnění tl. 0,5 m (jíl) " 4833,0</t>
  </si>
  <si>
    <t>"podorničí tl. 0,4 m " 3957,0</t>
  </si>
  <si>
    <t>"přebytečná zemina" 36,7+266,2+3,5+21,5+189,7+3,0-98,6</t>
  </si>
  <si>
    <t>23</t>
  </si>
  <si>
    <t>171103101</t>
  </si>
  <si>
    <t>Zemní hrázky melioračních kanálů z horniny tř. 1 až 4</t>
  </si>
  <si>
    <t>220596227</t>
  </si>
  <si>
    <t>Zemní hrázky přívodních a odpadních melioračních kanálů  zhutňované po vrstvách tloušťky 200 mm, s přemístěním sypaniny do 20 m nebo s jejím přehozením do 3 m z hornin tř. 1 až 4</t>
  </si>
  <si>
    <t>"obvodová hrázka - viz. Tabulka kubatur D.1.2.5." 596,0</t>
  </si>
  <si>
    <t>24</t>
  </si>
  <si>
    <t>174101101</t>
  </si>
  <si>
    <t>Zásyp jam, šachet rýh nebo kolem objektů sypaninou se zhutněním</t>
  </si>
  <si>
    <t>-1335843471</t>
  </si>
  <si>
    <t>Zásyp sypaninou z jakékoliv horniny  s uložením výkopku ve vrstvách se zhutněním jam, šachet, rýh nebo kolem objektů v těchto vykopávkách</t>
  </si>
  <si>
    <t xml:space="preserve">"odplynění - viz. D.1.2.7.-12." </t>
  </si>
  <si>
    <t>"vrt 1" (28,0*0,15+4,9*0,4+50,1*0,3)*1,1</t>
  </si>
  <si>
    <t>"vrt 2+4" (32,0*0,2+1,0*0,4)*1,1</t>
  </si>
  <si>
    <t>"vrt 3" 18,0*1,1*0,35</t>
  </si>
  <si>
    <t>"vrt 5" 24,0*1,1*0,15</t>
  </si>
  <si>
    <t>"vrt 6-8" (4,5*0,4+47,5*0,3+1,0*0,2+1,0*0,4)*1,1</t>
  </si>
  <si>
    <t>"vrt 9-11" (47,8*0,25+21,7*0,15+1,0*0,4+1,0*0,2)*1,1</t>
  </si>
  <si>
    <t>"horská vpusť" 2,5*1,9*2,05-1,5*0,9*2,05</t>
  </si>
  <si>
    <t>"propustek - viz. D.1.2.14." 12,0*(1,2*1,25-(0,61*0,35+3,14*0,25*0,25/2))</t>
  </si>
  <si>
    <t>25</t>
  </si>
  <si>
    <t>175151101</t>
  </si>
  <si>
    <t>Obsypání potrubí strojně sypaninou bez prohození, uloženou do 3 m</t>
  </si>
  <si>
    <t>-95887936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</si>
  <si>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</si>
  <si>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"odplynění - viz. D.1.2.6. + vzor. řez D.1.2.13." 295,0*1,1*0,2</t>
  </si>
  <si>
    <t>26</t>
  </si>
  <si>
    <t>M</t>
  </si>
  <si>
    <t>58331289</t>
  </si>
  <si>
    <t>kamenivo těžené drobné frakce 0/2</t>
  </si>
  <si>
    <t>t</t>
  </si>
  <si>
    <t>-2130462332</t>
  </si>
  <si>
    <t>64,9*1,67*1,01</t>
  </si>
  <si>
    <t>27</t>
  </si>
  <si>
    <t>181301105</t>
  </si>
  <si>
    <t>Rozprostření ornice tl vrstvy do 300 mm pl do 500 m2 v rovině nebo ve svahu do 1:5</t>
  </si>
  <si>
    <t>-2011669788</t>
  </si>
  <si>
    <t>Rozprostření a urovnání ornice v rovině nebo ve svahu sklonu do 1:5 při souvislé ploše do 500 m2, tl. vrstvy přes 250 do 300 mm</t>
  </si>
  <si>
    <t>"odplynění - viz. D.1.2.13." 295,0*1,1</t>
  </si>
  <si>
    <t>28</t>
  </si>
  <si>
    <t>181301111</t>
  </si>
  <si>
    <t>Rozprostření ornice tl vrstvy do 100 mm pl přes 500 m2 v rovině nebo ve svahu do 1:5</t>
  </si>
  <si>
    <t>-1338965108</t>
  </si>
  <si>
    <t>Rozprostření a urovnání ornice v rovině nebo ve svahu sklonu do 1:5 při souvislé ploše přes 500 m2, tl. vrstvy do 100 mm</t>
  </si>
  <si>
    <t>"obvodová hrázka - viz. Tabulka kubatur D.1.2.5." 508,0</t>
  </si>
  <si>
    <t>"viz. Tabulka kubatur D.1.2.5. (odpočet ohumus. ve svahu)" 975,0/0,1-5754,0</t>
  </si>
  <si>
    <t>29</t>
  </si>
  <si>
    <t>181301115</t>
  </si>
  <si>
    <t>Rozprostření ornice tl vrstvy do 300 mm pl přes 500 m2 v rovině nebo ve svahu do 1:5</t>
  </si>
  <si>
    <t>-722819455</t>
  </si>
  <si>
    <t>Rozprostření a urovnání ornice v rovině nebo ve svahu sklonu do 1:5 při souvislé ploše přes 500 m2, tl. vrstvy přes 250 do 300 mm</t>
  </si>
  <si>
    <t>"rekultivace uježděné plochy" 600,0</t>
  </si>
  <si>
    <t>30</t>
  </si>
  <si>
    <t>181411121</t>
  </si>
  <si>
    <t>Založení lučního trávníku výsevem plochy do 1000 m2 v rovině a ve svahu do 1:5</t>
  </si>
  <si>
    <t>951691265</t>
  </si>
  <si>
    <t>Založení trávníku na půdě předem připravené plochy do 1000 m2 výsevem včetně utažení lučního v rovině nebo na svahu do 1:5</t>
  </si>
  <si>
    <t>31</t>
  </si>
  <si>
    <t>181411122</t>
  </si>
  <si>
    <t>Založení lučního trávníku výsevem plochy do 1000 m2 ve svahu do 1:2</t>
  </si>
  <si>
    <t>709067154</t>
  </si>
  <si>
    <t>Založení trávníku na půdě předem připravené plochy do 1000 m2 výsevem včetně utažení lučního na svahu přes 1:5 do 1:2</t>
  </si>
  <si>
    <t>"obvodová hrázka - viz. Tabulka kubatur D.1.2.5." 480,0</t>
  </si>
  <si>
    <t>32</t>
  </si>
  <si>
    <t>181451121</t>
  </si>
  <si>
    <t>Založení lučního trávníku výsevem plochy přes 1000 m2 v rovině a ve svahu do 1:5</t>
  </si>
  <si>
    <t>-1011079747</t>
  </si>
  <si>
    <t>Založení trávníku na půdě předem připravené plochy přes 1000 m2 výsevem včetně utažení lučního v rovině nebo na svahu do 1:5</t>
  </si>
  <si>
    <t>33</t>
  </si>
  <si>
    <t>181451122</t>
  </si>
  <si>
    <t>Založení lučního trávníku výsevem plochy přes 1000 m2 ve svahu do 1:2</t>
  </si>
  <si>
    <t>282756870</t>
  </si>
  <si>
    <t>Založení trávníku na půdě předem připravené plochy přes 1000 m2 výsevem včetně utažení lučního na svahu přes 1:5 do 1:2</t>
  </si>
  <si>
    <t>"skládka - viz. D.1.2.2. " 137,0*42,0</t>
  </si>
  <si>
    <t>34</t>
  </si>
  <si>
    <t>005999001</t>
  </si>
  <si>
    <t>Travní směs protierozní</t>
  </si>
  <si>
    <t>kg</t>
  </si>
  <si>
    <t>-1882768571</t>
  </si>
  <si>
    <t>(832,5+480,0+4596,0+5754,0)*0,02*1,03</t>
  </si>
  <si>
    <t>35</t>
  </si>
  <si>
    <t>181951102</t>
  </si>
  <si>
    <t>Úprava pláně v hornině tř. 1 až 4 se zhutněním</t>
  </si>
  <si>
    <t>-1316924098</t>
  </si>
  <si>
    <t>Úprava pláně vyrovnáním výškových rozdílů  v hornině tř. 1 až 4 se zhutněním</t>
  </si>
  <si>
    <t>"skládka = zúrodnění schopná vrstva bez SN - viz. Tabulka kubatur D.1.2.5." 975,0/0,1-5754,0</t>
  </si>
  <si>
    <t>"rekultivace uježděné plochy - viz. D.1.2.2." 600,0</t>
  </si>
  <si>
    <t>36</t>
  </si>
  <si>
    <t>182201101</t>
  </si>
  <si>
    <t>Svahování násypů</t>
  </si>
  <si>
    <t>-1663654678</t>
  </si>
  <si>
    <t>Svahování trvalých svahů do projektovaných profilů  s potřebným přemístěním výkopku při svahování násypů v jakékoliv hornině</t>
  </si>
  <si>
    <t>"obvodová hrázka - viz. Tabulka kubatur D.1.2.5." 736,0</t>
  </si>
  <si>
    <t>"skládka" 137,0*42,0</t>
  </si>
  <si>
    <t>37</t>
  </si>
  <si>
    <t>182301121</t>
  </si>
  <si>
    <t>Rozprostření ornice pl do 500 m2 ve svahu přes 1:5 tl vrstvy do 100 mm</t>
  </si>
  <si>
    <t>480657349</t>
  </si>
  <si>
    <t>Rozprostření a urovnání ornice ve svahu sklonu přes 1:5 při souvislé ploše do 500 m2, tl. vrstvy do 100 mm</t>
  </si>
  <si>
    <t>38</t>
  </si>
  <si>
    <t>182301131</t>
  </si>
  <si>
    <t>Rozprostření ornice pl přes 500 m2 ve svahu přes 1:5 tl vrstvy do 100 mm</t>
  </si>
  <si>
    <t>733850146</t>
  </si>
  <si>
    <t>Rozprostření a urovnání ornice ve svahu sklonu přes 1:5 při souvislé ploše přes 500 m2, tl. vrstvy do 100 mm</t>
  </si>
  <si>
    <t>39</t>
  </si>
  <si>
    <t>183102133</t>
  </si>
  <si>
    <t>Hloubení jamek bez výměny půdy zeminy tř 1 až 4 objem do 0,05 m3 ve svahu do 1:2</t>
  </si>
  <si>
    <t>kus</t>
  </si>
  <si>
    <t>-198730720</t>
  </si>
  <si>
    <t>Hloubení jamek pro vysazování rostlin v zemině tř.1 až 4 bez výměny půdy  na svahu přes 1:5 do 1:2, objemu přes 0,02 do 0,05 m3</t>
  </si>
  <si>
    <t>"keře - viz. D.1.2.2." 79+216+92+93</t>
  </si>
  <si>
    <t>40</t>
  </si>
  <si>
    <t>183403161</t>
  </si>
  <si>
    <t>Obdělání půdy válením v rovině a svahu do 1:5</t>
  </si>
  <si>
    <t>1408675543</t>
  </si>
  <si>
    <t>Obdělání půdy  válením v rovině nebo na svahu do 1:5</t>
  </si>
  <si>
    <t>"skládka" 3996,0</t>
  </si>
  <si>
    <t>41</t>
  </si>
  <si>
    <t>183403261</t>
  </si>
  <si>
    <t>Obdělání půdy válením ve svahu do 1:2</t>
  </si>
  <si>
    <t>1676904447</t>
  </si>
  <si>
    <t>Obdělání půdy  válením na svahu přes 1:5 do 1:2</t>
  </si>
  <si>
    <t>42</t>
  </si>
  <si>
    <t>184102121</t>
  </si>
  <si>
    <t>Výsadba dřeviny s balem D do 0,2 m do jamky se zalitím ve svahu do 1:2</t>
  </si>
  <si>
    <t>813148045</t>
  </si>
  <si>
    <t>Výsadba dřeviny s balem do předem vyhloubené jamky se zalitím  na svahu přes 1:5 do 1:2, při průměru balu přes 100 do 200 mm</t>
  </si>
  <si>
    <t>43</t>
  </si>
  <si>
    <t>02699002</t>
  </si>
  <si>
    <t>Dodávka keřů s balem v. 40-60 cm</t>
  </si>
  <si>
    <t>ks</t>
  </si>
  <si>
    <t>-442423515</t>
  </si>
  <si>
    <t>44</t>
  </si>
  <si>
    <t>184215112</t>
  </si>
  <si>
    <t>Ukotvení kmene dřevin jedním kůlem D do 0,1 m délky do 2 m</t>
  </si>
  <si>
    <t>-1183676199</t>
  </si>
  <si>
    <t>Ukotvení dřeviny kůly jedním kůlem, délky přes 1 do 2 m</t>
  </si>
  <si>
    <t>45</t>
  </si>
  <si>
    <t>05299004</t>
  </si>
  <si>
    <t>Kolíky ke keřům - označník smrkový frézovaný s impregnovanou špicí dl. 120 cm, průměr 4 cm</t>
  </si>
  <si>
    <t>-1889250419</t>
  </si>
  <si>
    <t>480*1,01</t>
  </si>
  <si>
    <t>46</t>
  </si>
  <si>
    <t>184801122</t>
  </si>
  <si>
    <t>Ošetřování vysazených dřevin soliterních ve svahu do 1:2</t>
  </si>
  <si>
    <t>1425838950</t>
  </si>
  <si>
    <t>Ošetření vysazených dřevin  solitérních na svahu přes 1:5 do 1:2</t>
  </si>
  <si>
    <t>47</t>
  </si>
  <si>
    <t>184808211</t>
  </si>
  <si>
    <t>Ochrana sazenic proti škodám zvěří nátěrem nebo postřikem</t>
  </si>
  <si>
    <t>1244875619</t>
  </si>
  <si>
    <t>Ochrana sazenic proti škodám zvěří  nátěrem nebo postřikem ochranným prostředkem</t>
  </si>
  <si>
    <t>"keře" 480,0</t>
  </si>
  <si>
    <t>48</t>
  </si>
  <si>
    <t>005999003</t>
  </si>
  <si>
    <t xml:space="preserve">Repelent </t>
  </si>
  <si>
    <t>2053334387</t>
  </si>
  <si>
    <t>480*0,05*1,05</t>
  </si>
  <si>
    <t>49</t>
  </si>
  <si>
    <t>184813121</t>
  </si>
  <si>
    <t>Ochrana dřevin před okusem mechanicky pletivem v rovině a svahu do 1:5</t>
  </si>
  <si>
    <t>651934712</t>
  </si>
  <si>
    <t>Ochrana dřevin před okusem zvěří mechanicky v rovině nebo ve svahu do 1:5, pletivem, výšky do 2 m</t>
  </si>
  <si>
    <t>50</t>
  </si>
  <si>
    <t>184813125</t>
  </si>
  <si>
    <t>Příplatek k ochraně dřevin před okusem mechanicky pletivem ve svahu do 1:2</t>
  </si>
  <si>
    <t>-1787528626</t>
  </si>
  <si>
    <t>Ochrana dřevin před okusem zvěří mechanicky Příplatek k ceně za mechanickou ochranu ve svahu přes 1:5 do 1:2</t>
  </si>
  <si>
    <t>51</t>
  </si>
  <si>
    <t>184816111</t>
  </si>
  <si>
    <t>Hnojení sazenic průmyslovými hnojivy do 0,25 kg k jedné sazenici</t>
  </si>
  <si>
    <t>1557557197</t>
  </si>
  <si>
    <t>Hnojení sazenic  průmyslovými hnojivy v množství do 0,25 kg k jedné sazenici</t>
  </si>
  <si>
    <t>52</t>
  </si>
  <si>
    <t>005999002</t>
  </si>
  <si>
    <t>Tableta</t>
  </si>
  <si>
    <t>1268482929</t>
  </si>
  <si>
    <t>"1 tbl/2 ks" 480/2</t>
  </si>
  <si>
    <t>53</t>
  </si>
  <si>
    <t>184851736</t>
  </si>
  <si>
    <t>Mechan. ožínání sazenic v ploškách sklon přes 1:5 střed. viditelnost a výšky buřeně do 60 cm</t>
  </si>
  <si>
    <t>tis kus</t>
  </si>
  <si>
    <t>-1484569533</t>
  </si>
  <si>
    <t>Mechanizované ožínání sazenic v ploškách sklon přes 1:5 při viditelnosti střední, výšky od 30 do 60 cm</t>
  </si>
  <si>
    <t>54</t>
  </si>
  <si>
    <t>184911422</t>
  </si>
  <si>
    <t>Mulčování rostlin kůrou tl. do 0,1 m ve svahu do 1:2</t>
  </si>
  <si>
    <t>-878757384</t>
  </si>
  <si>
    <t>Mulčování vysazených rostlin mulčovací kůrou, tl. do 100 mm na svahu přes 1:5 do 1:2</t>
  </si>
  <si>
    <t>480*0,4*0,4</t>
  </si>
  <si>
    <t>55</t>
  </si>
  <si>
    <t>10391100</t>
  </si>
  <si>
    <t>kůra mulčovací VL</t>
  </si>
  <si>
    <t>-345693658</t>
  </si>
  <si>
    <t>76,8*0,1</t>
  </si>
  <si>
    <t>56</t>
  </si>
  <si>
    <t>185804311</t>
  </si>
  <si>
    <t>Zalití rostlin vodou plocha do 20 m2</t>
  </si>
  <si>
    <t>-1651034685</t>
  </si>
  <si>
    <t>Zalití rostlin vodou plochy záhonů jednotlivě do 20 m2</t>
  </si>
  <si>
    <t>P</t>
  </si>
  <si>
    <t>Poznámka k položce:
Cena zahrnuje rovněž dodávku vody.</t>
  </si>
  <si>
    <t>480*0,005*5</t>
  </si>
  <si>
    <t>57</t>
  </si>
  <si>
    <t>185851121</t>
  </si>
  <si>
    <t>Dovoz vody pro zálivku rostlin za vzdálenost do 1000 m</t>
  </si>
  <si>
    <t>4543369</t>
  </si>
  <si>
    <t>Dovoz vody pro zálivku rostlin  na vzdálenost do 1000 m</t>
  </si>
  <si>
    <t>58</t>
  </si>
  <si>
    <t>185851129</t>
  </si>
  <si>
    <t>Příplatek k dovozu vody pro zálivku rostlin do 1000 m ZKD 1000 m</t>
  </si>
  <si>
    <t>-272380311</t>
  </si>
  <si>
    <t>Dovoz vody pro zálivku rostlin  Příplatek k ceně za každých dalších i započatých 1000 m</t>
  </si>
  <si>
    <t>5*12,0</t>
  </si>
  <si>
    <t>Zakládání</t>
  </si>
  <si>
    <t>59</t>
  </si>
  <si>
    <t>211531111</t>
  </si>
  <si>
    <t>Výplň odvodňovacích žeber nebo trativodů kamenivem hrubým drceným frakce 16 až 63 mm</t>
  </si>
  <si>
    <t>1125243804</t>
  </si>
  <si>
    <t>Výplň kamenivem do rýh odvodňovacích žeber nebo trativodů  bez zhutnění, s úpravou povrchu výplně kamenivem hrubým drceným frakce 16 až 63 mm</t>
  </si>
  <si>
    <t>Poznámka k položce:
kamenivo fr. 32-63 mm</t>
  </si>
  <si>
    <t>60</t>
  </si>
  <si>
    <t>213141111</t>
  </si>
  <si>
    <t>Zřízení vrstvy z geotextilie v rovině nebo ve sklonu do 1:5 š do 3 m</t>
  </si>
  <si>
    <t>611125240</t>
  </si>
  <si>
    <t>Zřízení vrstvy z geotextilie  filtrační, separační, odvodňovací, ochranné, výztužné nebo protierozní v rovině nebo ve sklonu do 1:5, šířky do 3 m</t>
  </si>
  <si>
    <t>"drenáž - viz. D.1.2.2." 3*15,0*0,6</t>
  </si>
  <si>
    <t>61</t>
  </si>
  <si>
    <t>213141112</t>
  </si>
  <si>
    <t>Zřízení vrstvy z geotextilie v rovině nebo ve sklonu do 1:5 š do 6 m</t>
  </si>
  <si>
    <t>658814399</t>
  </si>
  <si>
    <t>Zřízení vrstvy z geotextilie  filtrační, separační, odvodňovací, ochranné, výztužné nebo protierozní v rovině nebo ve sklonu do 1:5, šířky přes 3 do 6 m</t>
  </si>
  <si>
    <t>"viz. Tabulka kubatur D.1.2.5." 10200,0-5754,0</t>
  </si>
  <si>
    <t>62</t>
  </si>
  <si>
    <t>213141122</t>
  </si>
  <si>
    <t>Zřízení vrstvy z geotextilie ve sklonu do 1:2 š do 6 m</t>
  </si>
  <si>
    <t>-1729883525</t>
  </si>
  <si>
    <t>Zřízení vrstvy z geotextilie  filtrační, separační, odvodňovací, ochranné, výztužné nebo protierozní ve sklonu přes 1:5 do 1:2, šířky přes 3 do 6 m</t>
  </si>
  <si>
    <t>"viz. D.1.2.2. +3." 137,0*42,0</t>
  </si>
  <si>
    <t>63</t>
  </si>
  <si>
    <t>69311291</t>
  </si>
  <si>
    <t>geotextilie drenážní 1500g/m2</t>
  </si>
  <si>
    <t>-2042348242</t>
  </si>
  <si>
    <t>(27,0+4446,0+5754,0)*1,2</t>
  </si>
  <si>
    <t>64</t>
  </si>
  <si>
    <t>224511114</t>
  </si>
  <si>
    <t>Vrty maloprofilové D do 245 mm úklon do 45° hl do 25 m hor. III a IV</t>
  </si>
  <si>
    <t>-888320637</t>
  </si>
  <si>
    <t>Maloprofilové vrty průběžným sacím vrtáním průměru přes 195 do 245 mm do úklonu 45° v hl 0 až 25 m v hornině tř. III a IV</t>
  </si>
  <si>
    <t>"odplynění - viz. TZ D.1.2.1." 11+12+12+12+13+12+13+13+13+13+14</t>
  </si>
  <si>
    <t>Vodorovné konstrukce</t>
  </si>
  <si>
    <t>65</t>
  </si>
  <si>
    <t>451572111</t>
  </si>
  <si>
    <t>Lože pod potrubí otevřený výkop z kameniva drobného těženého</t>
  </si>
  <si>
    <t>-1769233073</t>
  </si>
  <si>
    <t>Lože pod potrubí, stoky a drobné objekty v otevřeném výkopu z kameniva drobného těženého 0 až 4 mm</t>
  </si>
  <si>
    <t>"odplynění - viz. D.1.2.6. + vzor. řez D.1.2.13." 295,0*1,1*0,1</t>
  </si>
  <si>
    <t>66</t>
  </si>
  <si>
    <t>452218010</t>
  </si>
  <si>
    <t>Zajišťovací práh z upraveného lomového kamene na sucho</t>
  </si>
  <si>
    <t>-606451031</t>
  </si>
  <si>
    <t>Zajišťovací práh z upraveného lomového kamene  na dně a ve svahu melioračních kanálů, s patkami nebo bez patek s dlažbovitou úpravou viditelných ploch na sucho</t>
  </si>
  <si>
    <t>Poznámka k položce:
-lomový kámen zrna 200 kg - na štět</t>
  </si>
  <si>
    <t>"prahy opevnění svahu koryta (vyústění DN 300) - viz. D.1.2.14." 11,0*0,6*1,0*2</t>
  </si>
  <si>
    <t>67</t>
  </si>
  <si>
    <t>452313141</t>
  </si>
  <si>
    <t>Podkladní bloky z betonu prostého tř. C 16/20 otevřený výkop</t>
  </si>
  <si>
    <t>-1707429756</t>
  </si>
  <si>
    <t>Podkladní a zajišťovací konstrukce z betonu prostého v otevřeném výkopu bloky pro potrubí z betonu tř. C 16/20</t>
  </si>
  <si>
    <t>"odplynění - viz. D.1.2.6." 11*0,3*0,3*1,1</t>
  </si>
  <si>
    <t>68</t>
  </si>
  <si>
    <t>452353101</t>
  </si>
  <si>
    <t>Bednění podkladních bloků otevřený výkop</t>
  </si>
  <si>
    <t>-6972484</t>
  </si>
  <si>
    <t>Bednění podkladních a zajišťovacích konstrukcí v otevřeném výkopu bloků pro potrubí</t>
  </si>
  <si>
    <t>11*1,1*0,3*2</t>
  </si>
  <si>
    <t>69</t>
  </si>
  <si>
    <t>463212111</t>
  </si>
  <si>
    <t>Rovnanina z lomového kamene upraveného s vyklínováním spár úlomky kamene</t>
  </si>
  <si>
    <t>-2088516889</t>
  </si>
  <si>
    <t>Rovnanina z lomového kamene upraveného, tříděného  jakékoliv tloušťky rovnaniny s vyklínováním spár a dutin úlomky kamene</t>
  </si>
  <si>
    <t>"opevnění svahu koryta (vyústění DN 300) - viz. D.1.2.14." 4,0*10,8*0,6-0,6*0,61*0,62</t>
  </si>
  <si>
    <t>Komunikace pozemní</t>
  </si>
  <si>
    <t>70</t>
  </si>
  <si>
    <t>564851111</t>
  </si>
  <si>
    <t>Podklad ze štěrkodrtě ŠD tl 150 mm</t>
  </si>
  <si>
    <t>-1670469589</t>
  </si>
  <si>
    <t>Podklad ze štěrkodrti ŠD  s rozprostřením a zhutněním, po zhutnění tl. 150 mm</t>
  </si>
  <si>
    <t>"doplnění komunikace u posunutých obrubníků - viz. D.1.2.5." 78,0</t>
  </si>
  <si>
    <t>"rekonstrukce cesty - viz. vzorový řez D.1.2.2." 675,0</t>
  </si>
  <si>
    <t>71</t>
  </si>
  <si>
    <t>564861111</t>
  </si>
  <si>
    <t>Podklad ze štěrkodrtě ŠD tl 200 mm</t>
  </si>
  <si>
    <t>2087645737</t>
  </si>
  <si>
    <t>Podklad ze štěrkodrti ŠD  s rozprostřením a zhutněním, po zhutnění tl. 200 mm</t>
  </si>
  <si>
    <t>72</t>
  </si>
  <si>
    <t>564871111</t>
  </si>
  <si>
    <t>Podklad ze štěrkodrtě ŠD tl 250 mm</t>
  </si>
  <si>
    <t>-1762087929</t>
  </si>
  <si>
    <t>Podklad ze štěrkodrti ŠD  s rozprostřením a zhutněním, po zhutnění tl. 250 mm</t>
  </si>
  <si>
    <t>"oprava komunikace - viz. D.1.2.2.+5." 110,0</t>
  </si>
  <si>
    <t>73</t>
  </si>
  <si>
    <t>565165121</t>
  </si>
  <si>
    <t>Asfaltový beton vrstva podkladní ACP 16+ (obalované kamenivo OKS) tl 80 mm š přes 3 m</t>
  </si>
  <si>
    <t>-621612701</t>
  </si>
  <si>
    <t>Asfaltový beton vrstva podkladní ACP 16 (obalované kamenivo střednězrnné - OKS)  s rozprostřením a zhutněním v pruhu šířky přes 3 m, po zhutnění tl. 80 mm</t>
  </si>
  <si>
    <t>74</t>
  </si>
  <si>
    <t>571905111</t>
  </si>
  <si>
    <t>Posyp krytu kamenivem drceným nebo těženým do 25 kg/m2</t>
  </si>
  <si>
    <t>-678568445</t>
  </si>
  <si>
    <t>Posyp podkladu nebo krytu s rozprostřením a zhutněním kamenivem  drceným nebo těženým, v množství přes 20 do 25 kg/m2</t>
  </si>
  <si>
    <t>75</t>
  </si>
  <si>
    <t>573211109</t>
  </si>
  <si>
    <t>Postřik živičný spojovací z asfaltu v množství 0,50 kg/m2</t>
  </si>
  <si>
    <t>677418578</t>
  </si>
  <si>
    <t>Postřik spojovací PS bez posypu kamenivem z asfaltu silničního, v množství 0,50 kg/m2</t>
  </si>
  <si>
    <t>76</t>
  </si>
  <si>
    <t>577134221</t>
  </si>
  <si>
    <t>Asfaltový beton vrstva obrusná ACO 11 (ABS) tř. II tl 40 mm š přes 3 m z nemodifikovaného asfaltu</t>
  </si>
  <si>
    <t>436523289</t>
  </si>
  <si>
    <t>Asfaltový beton vrstva obrusná ACO 11 (ABS)  s rozprostřením a se zhutněním z nemodifikovaného asfaltu v pruhu šířky přes 3 m tř. II, po zhutnění tl. 40 mm</t>
  </si>
  <si>
    <t>77</t>
  </si>
  <si>
    <t>584121108</t>
  </si>
  <si>
    <t>Osazení silničních dílců z ŽB do lože z kameniva těženého tl 40 mm plochy do 15 m2</t>
  </si>
  <si>
    <t>-1317254579</t>
  </si>
  <si>
    <t>Osazení silničních dílců ze železového betonu  s podkladem z kameniva těženého do tl. 40 mm jakéhokoliv druhu a velikosti, na plochu jednotlivě do 15 m2</t>
  </si>
  <si>
    <t>"ochrana plynovodu - viz. D.1.2.2." 4*3,0*1,0</t>
  </si>
  <si>
    <t>78</t>
  </si>
  <si>
    <t>59381009</t>
  </si>
  <si>
    <t>panel silniční 3,00x1,00x0,15m</t>
  </si>
  <si>
    <t>-287983964</t>
  </si>
  <si>
    <t>79</t>
  </si>
  <si>
    <t>596811220</t>
  </si>
  <si>
    <t>Kladení betonové dlažby komunikací pro pěší do lože z kameniva vel do 0,25 m2 plochy do 50 m2</t>
  </si>
  <si>
    <t>729361455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</si>
  <si>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</si>
  <si>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"zakončení vrtu - viz. D.1.2.13." 11*4*0,5*0,5</t>
  </si>
  <si>
    <t>80</t>
  </si>
  <si>
    <t>59245620</t>
  </si>
  <si>
    <t>dlažba desková betonová 500x500x60mm přírodní</t>
  </si>
  <si>
    <t>-599369638</t>
  </si>
  <si>
    <t>Trubní vedení</t>
  </si>
  <si>
    <t>81</t>
  </si>
  <si>
    <t>871218111</t>
  </si>
  <si>
    <t>Kladení drenážního potrubí z tvrdého PVC průměru do 90 mm</t>
  </si>
  <si>
    <t>-249522381</t>
  </si>
  <si>
    <t>Kladení drenážního potrubí z plastických hmot  do připravené rýhy z tvrdého PVC, průměru do 90 mm</t>
  </si>
  <si>
    <t>"drenáž - viz. D.1.2.2." 3*15,0+1,5</t>
  </si>
  <si>
    <t>82</t>
  </si>
  <si>
    <t>28613698</t>
  </si>
  <si>
    <t>potrubí kanalizační tlakové PE100 90x5,4mm PN 10</t>
  </si>
  <si>
    <t>1008400574</t>
  </si>
  <si>
    <t>46,5*1,01</t>
  </si>
  <si>
    <t>83</t>
  </si>
  <si>
    <t>871241151</t>
  </si>
  <si>
    <t>Montáž potrubí z PE100 SDR 17 otevřený výkop svařovaných na tupo D 90 x 5,4 mm</t>
  </si>
  <si>
    <t>-2146709144</t>
  </si>
  <si>
    <t>Montáž vodovodního potrubí z plastů v otevřeném výkopu z polyetylenu PE 100 svařovaných na tupo SDR 17/PN10 D 90 x 5,4 mm</t>
  </si>
  <si>
    <t>"odplynění - viz. D.1.2.6." 295,0</t>
  </si>
  <si>
    <t>84</t>
  </si>
  <si>
    <t>28613812</t>
  </si>
  <si>
    <t>potrubí vodovodní HDPE (IPE) tyče 6,12m 90x5,1mm</t>
  </si>
  <si>
    <t>645387864</t>
  </si>
  <si>
    <t>295,0*1,015</t>
  </si>
  <si>
    <t>85</t>
  </si>
  <si>
    <t>28614852</t>
  </si>
  <si>
    <t>koleno 45° SDR 17 PE 100 PN 10 D 90mm</t>
  </si>
  <si>
    <t>-1417445032</t>
  </si>
  <si>
    <t>86</t>
  </si>
  <si>
    <t>28614986</t>
  </si>
  <si>
    <t>T-kus SDR 17 PE 100 D 90mm</t>
  </si>
  <si>
    <t>1674384041</t>
  </si>
  <si>
    <t>87</t>
  </si>
  <si>
    <t>892559001</t>
  </si>
  <si>
    <t>Příplatek za perforaci potrubí D 90</t>
  </si>
  <si>
    <t>1851427791</t>
  </si>
  <si>
    <t>Příplatek za perforaci potrubí</t>
  </si>
  <si>
    <t>"drenáž - viz. D.1.2.2." 3*15,0</t>
  </si>
  <si>
    <t>88</t>
  </si>
  <si>
    <t>892999002</t>
  </si>
  <si>
    <t>M+D "C " spojky</t>
  </si>
  <si>
    <t>604587795</t>
  </si>
  <si>
    <t>89</t>
  </si>
  <si>
    <t>892999003</t>
  </si>
  <si>
    <t>M+D vystrojení větrací šachty vč. poklopu</t>
  </si>
  <si>
    <t>kpl</t>
  </si>
  <si>
    <t>-1292412433</t>
  </si>
  <si>
    <t>Poznámka k položce:
- ocelový poklop DN 1000, trouba PEHD 110x6,3 mm (perforace 20 %), geotextilie, štěrk fr. 32-63 mm, ukončovací zhlaví PEHD 160 mm (přírubový spoj, odbočka T 160/90), klapka DN 80</t>
  </si>
  <si>
    <t>"odplynění - viz. D.1.2.6.+vzor. řez D.1.2.13." 11,0</t>
  </si>
  <si>
    <t>90</t>
  </si>
  <si>
    <t>894411311</t>
  </si>
  <si>
    <t>Osazení železobetonových dílců pro šachty skruží rovných</t>
  </si>
  <si>
    <t>-1747522367</t>
  </si>
  <si>
    <t>"zakončení vrtu - viz. vzor. řez D.1.2.13." 11,0</t>
  </si>
  <si>
    <t>"horská vpusť - viz. D.1.2.14." 3,0</t>
  </si>
  <si>
    <t>91</t>
  </si>
  <si>
    <t>59224104</t>
  </si>
  <si>
    <t>skruž betonová studniční 100x100x9 cm</t>
  </si>
  <si>
    <t>-1138870531</t>
  </si>
  <si>
    <t>92</t>
  </si>
  <si>
    <t>59299064</t>
  </si>
  <si>
    <t>Rektifikační rámeček pro HV v. 100 mm</t>
  </si>
  <si>
    <t>1663772103</t>
  </si>
  <si>
    <t>93</t>
  </si>
  <si>
    <t>59299065</t>
  </si>
  <si>
    <t>Rektifikační rámeček pro HV v. 300 mm</t>
  </si>
  <si>
    <t>-1773190951</t>
  </si>
  <si>
    <t>94</t>
  </si>
  <si>
    <t>895931111</t>
  </si>
  <si>
    <t>Vpusti kanalizačních horské z betonu prostého C12/15 velikosti 1200/600 mm</t>
  </si>
  <si>
    <t>1332571208</t>
  </si>
  <si>
    <t>Vpusti kanalizační horské  z betonu prostého tř. C 12/15 velikosti 1200/600 mm</t>
  </si>
  <si>
    <t>Poznámka k položce:
V cenách jsou započteny i náklady na podkladní desku z betonu tř. C 8/10 a stupadla - 3 ks.</t>
  </si>
  <si>
    <t>"viz. D.1.2.14." 1,0</t>
  </si>
  <si>
    <t>95</t>
  </si>
  <si>
    <t>899203112</t>
  </si>
  <si>
    <t>Osazení mříží litinových včetně rámů a košů na bahno pro třídu zatížení B12, C250</t>
  </si>
  <si>
    <t>172853299</t>
  </si>
  <si>
    <t>Osazení mříží litinových včetně rámů a košů na bahno pro třídu zatížení B125, C250</t>
  </si>
  <si>
    <t>"horská vpusť - viz. D.1.2.14." 1,0</t>
  </si>
  <si>
    <t>96</t>
  </si>
  <si>
    <t>55299064</t>
  </si>
  <si>
    <t>Mříž litinová 1200 x 600 mm do horské vpusti s rámem C 250</t>
  </si>
  <si>
    <t>-1997035288</t>
  </si>
  <si>
    <t>97</t>
  </si>
  <si>
    <t>899722114</t>
  </si>
  <si>
    <t>Krytí potrubí z plastů výstražnou fólií z PVC 40 cm</t>
  </si>
  <si>
    <t>1937012665</t>
  </si>
  <si>
    <t>Krytí potrubí z plastů výstražnou fólií z PVC šířky 40 cm</t>
  </si>
  <si>
    <t>"odplynění - viz. TZ D.1.2.1." 295,0</t>
  </si>
  <si>
    <t>Ostatní konstrukce a práce, bourání</t>
  </si>
  <si>
    <t>98</t>
  </si>
  <si>
    <t>916131213</t>
  </si>
  <si>
    <t>Osazení silničního obrubníku betonového stojatého s boční opěrou do lože z betonu prostého</t>
  </si>
  <si>
    <t>-1719088620</t>
  </si>
  <si>
    <t>Osazení silničního obrubníku betonového se zřízením lože, s vyplněním a zatřením spár cementovou maltou stojatého s boční opěrou z betonu prostého, do lože z betonu prostého</t>
  </si>
  <si>
    <t>"viz. D.1.2.2.+5." 35,0</t>
  </si>
  <si>
    <t>99</t>
  </si>
  <si>
    <t>59217031</t>
  </si>
  <si>
    <t>obrubník betonový silniční 1000x150x250mm</t>
  </si>
  <si>
    <t>-914598845</t>
  </si>
  <si>
    <t>100</t>
  </si>
  <si>
    <t>916991121</t>
  </si>
  <si>
    <t>Lože pod obrubníky, krajníky nebo obruby z dlažebních kostek z betonu prostého</t>
  </si>
  <si>
    <t>1891499283</t>
  </si>
  <si>
    <t>Lože pod obrubníky, krajníky nebo obruby z dlažebních kostek  z betonu prostého tř. C 16/20</t>
  </si>
  <si>
    <t>"lože nad 10 cm - viz. D.1.2.2." 35,0*0,45*0,05</t>
  </si>
  <si>
    <t>101</t>
  </si>
  <si>
    <t>919551012</t>
  </si>
  <si>
    <t>Zřízení propustků z trub plastových DN 400</t>
  </si>
  <si>
    <t>-1938197694</t>
  </si>
  <si>
    <t>Zřízení propustků a hospodářských přejezdů z trub  plastových do DN 400</t>
  </si>
  <si>
    <t>"propustek - viz. D.1.2.14." 13,5</t>
  </si>
  <si>
    <t>102</t>
  </si>
  <si>
    <t>28699022</t>
  </si>
  <si>
    <t>Trubka kanalizační dvouplášťová 300 x 6 000 SN8 PP</t>
  </si>
  <si>
    <t>852828238</t>
  </si>
  <si>
    <t>103</t>
  </si>
  <si>
    <t>28699077</t>
  </si>
  <si>
    <t>Spojka přesuvná vč. těsnění DN 300</t>
  </si>
  <si>
    <t>-258245344</t>
  </si>
  <si>
    <t>104</t>
  </si>
  <si>
    <t>28699078</t>
  </si>
  <si>
    <t>Koleno 300/15° SN 8 PP vč. těsnění</t>
  </si>
  <si>
    <t>23043794</t>
  </si>
  <si>
    <t>105</t>
  </si>
  <si>
    <t>935112112</t>
  </si>
  <si>
    <t>Osazení příkopového žlabu do betonu tl 100 mm z betonových desek</t>
  </si>
  <si>
    <t>-535370485</t>
  </si>
  <si>
    <t>Osazení betonového příkopového žlabu s vyplněním a zatřením spár cementovou maltou s ložem tl. 100 mm z betonu prostého z betonových desek jakékoliv velikosti</t>
  </si>
  <si>
    <t>"žlabovky - viz. D.1.2.2.+D.1.2.5." 156,5*0,68</t>
  </si>
  <si>
    <t>106</t>
  </si>
  <si>
    <t>59227029</t>
  </si>
  <si>
    <t>žlabovka příkopová betonová 500x680x60mm</t>
  </si>
  <si>
    <t>1691892554</t>
  </si>
  <si>
    <t>156,5*1,03</t>
  </si>
  <si>
    <t>107</t>
  </si>
  <si>
    <t>935112911</t>
  </si>
  <si>
    <t>Příplatek ZKD tl 10 mm lože přes 100 mm u příkopového žlabu osazeného do betonu</t>
  </si>
  <si>
    <t>-1385627608</t>
  </si>
  <si>
    <t>Osazení betonového příkopového žlabu s vyplněním a zatřením spár cementovou maltou Příplatek k cenám za každých dalších i započatých 10 mm tloušťky lože přes 100 mm</t>
  </si>
  <si>
    <t>"žlabovky" 12*156,5*0,78</t>
  </si>
  <si>
    <t>108</t>
  </si>
  <si>
    <t>966999006</t>
  </si>
  <si>
    <t>Přemístění přístřešku kompaktoru</t>
  </si>
  <si>
    <t>2014204014</t>
  </si>
  <si>
    <t>Poznámka k položce:
Urovnání, podložení bet. pražci, kotvení bet. bloky, uzemnění páskem - 25 m + 2 zemnicí tyče.</t>
  </si>
  <si>
    <t>109</t>
  </si>
  <si>
    <t>966999007</t>
  </si>
  <si>
    <t>Přemístění stávající rampy (vč. opravy)</t>
  </si>
  <si>
    <t>-1850610078</t>
  </si>
  <si>
    <t>997</t>
  </si>
  <si>
    <t>Přesun sutě</t>
  </si>
  <si>
    <t>110</t>
  </si>
  <si>
    <t>997221551</t>
  </si>
  <si>
    <t>Vodorovná doprava suti ze sypkých materiálů do 1 km</t>
  </si>
  <si>
    <t>19813184</t>
  </si>
  <si>
    <t>Vodorovná doprava suti  bez naložení, ale se složením a s hrubým urovnáním ze sypkých materiálů, na vzdálenost do 1 km</t>
  </si>
  <si>
    <t>"makadam z komunikace" 195,75</t>
  </si>
  <si>
    <t>111</t>
  </si>
  <si>
    <t>997221571</t>
  </si>
  <si>
    <t>Vodorovná doprava vybouraných hmot do 1 km</t>
  </si>
  <si>
    <t>-528732015</t>
  </si>
  <si>
    <t>Vodorovná doprava vybouraných hmot  bez naložení, ale se složením a s hrubým urovnáním na vzdálenost do 1 km</t>
  </si>
  <si>
    <t>"obrubníky" 8,2</t>
  </si>
  <si>
    <t>998</t>
  </si>
  <si>
    <t>Přesun hmot</t>
  </si>
  <si>
    <t>112</t>
  </si>
  <si>
    <t>998225111</t>
  </si>
  <si>
    <t>Přesun hmot pro pozemní komunikace s krytem z kamene, monolitickým betonovým nebo živičným</t>
  </si>
  <si>
    <t>98328258</t>
  </si>
  <si>
    <t>Přesun hmot pro komunikace s krytem z kameniva, monolitickým betonovým nebo živičným  dopravní vzdálenost do 200 m jakékoliv délky objektu</t>
  </si>
  <si>
    <t>947,504-197,228</t>
  </si>
  <si>
    <t>113</t>
  </si>
  <si>
    <t>998999001</t>
  </si>
  <si>
    <t>Přesun hmot pro štěrkopísek</t>
  </si>
  <si>
    <t>731459445</t>
  </si>
  <si>
    <t>58.1</t>
  </si>
  <si>
    <t>Oprava stávající hrázky v délce 40 m, šířka 3 m, výška 2 m</t>
  </si>
  <si>
    <t>p</t>
  </si>
  <si>
    <t>jedná se o opravu stávající hrázky - tj. odstranění stávající hrázky (naložení a odvoz). Navození jílu a</t>
  </si>
  <si>
    <t>postupné navážení hrázky a hutnění. V hrázce se musí demontovat plastové potrubí 90 mm a po zhotovení</t>
  </si>
  <si>
    <t>hrázky se musí potrubí znovu usadit do hrázky (zavařit a provést tlakovou zkoušku)</t>
  </si>
  <si>
    <t>185851199</t>
  </si>
  <si>
    <t>Rekultivace skládky TKO Třebovice, sekce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</si>
</sst>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2" fillId="0" borderId="23" xfId="0" applyFont="1" applyBorder="1" applyAlignment="1" applyProtection="1">
      <alignment horizontal="left" vertical="center" wrapText="1"/>
      <protection locked="0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421875" style="1" hidden="1" customWidth="1"/>
    <col min="50" max="51" width="21.421875" style="1" hidden="1" customWidth="1"/>
    <col min="52" max="52" width="18.421875" style="1" hidden="1" customWidth="1"/>
    <col min="53" max="53" width="16.421875" style="1" hidden="1" customWidth="1"/>
    <col min="54" max="54" width="21.421875" style="1" hidden="1" customWidth="1"/>
    <col min="55" max="55" width="18.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4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10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R5" s="19"/>
      <c r="BE5" s="207" t="s">
        <v>14</v>
      </c>
      <c r="BS5" s="16" t="s">
        <v>6</v>
      </c>
    </row>
    <row r="6" spans="2:71" s="1" customFormat="1" ht="36.95" customHeight="1">
      <c r="B6" s="19"/>
      <c r="D6" s="25" t="s">
        <v>15</v>
      </c>
      <c r="K6" s="212" t="s">
        <v>795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R6" s="19"/>
      <c r="BE6" s="208"/>
      <c r="BS6" s="16" t="s">
        <v>6</v>
      </c>
    </row>
    <row r="7" spans="2:71" s="1" customFormat="1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08"/>
      <c r="BS7" s="16" t="s">
        <v>6</v>
      </c>
    </row>
    <row r="8" spans="2:71" s="1" customFormat="1" ht="12" customHeight="1">
      <c r="B8" s="19"/>
      <c r="D8" s="26" t="s">
        <v>18</v>
      </c>
      <c r="K8" s="24" t="s">
        <v>19</v>
      </c>
      <c r="AK8" s="26" t="s">
        <v>20</v>
      </c>
      <c r="AN8" s="27"/>
      <c r="AR8" s="19"/>
      <c r="BE8" s="208"/>
      <c r="BS8" s="16" t="s">
        <v>6</v>
      </c>
    </row>
    <row r="9" spans="2:71" s="1" customFormat="1" ht="14.45" customHeight="1">
      <c r="B9" s="19"/>
      <c r="AR9" s="19"/>
      <c r="BE9" s="208"/>
      <c r="BS9" s="16" t="s">
        <v>6</v>
      </c>
    </row>
    <row r="10" spans="2:71" s="1" customFormat="1" ht="12" customHeight="1">
      <c r="B10" s="19"/>
      <c r="D10" s="26" t="s">
        <v>21</v>
      </c>
      <c r="AK10" s="26" t="s">
        <v>22</v>
      </c>
      <c r="AN10" s="24" t="s">
        <v>1</v>
      </c>
      <c r="AR10" s="19"/>
      <c r="BE10" s="208"/>
      <c r="BS10" s="16" t="s">
        <v>6</v>
      </c>
    </row>
    <row r="11" spans="2:71" s="1" customFormat="1" ht="18.4" customHeight="1">
      <c r="B11" s="19"/>
      <c r="E11" s="24" t="s">
        <v>23</v>
      </c>
      <c r="AK11" s="26" t="s">
        <v>24</v>
      </c>
      <c r="AN11" s="24" t="s">
        <v>1</v>
      </c>
      <c r="AR11" s="19"/>
      <c r="BE11" s="208"/>
      <c r="BS11" s="16" t="s">
        <v>6</v>
      </c>
    </row>
    <row r="12" spans="2:71" s="1" customFormat="1" ht="6.95" customHeight="1">
      <c r="B12" s="19"/>
      <c r="AR12" s="19"/>
      <c r="BE12" s="208"/>
      <c r="BS12" s="16" t="s">
        <v>6</v>
      </c>
    </row>
    <row r="13" spans="2:71" s="1" customFormat="1" ht="12" customHeight="1">
      <c r="B13" s="19"/>
      <c r="D13" s="26" t="s">
        <v>25</v>
      </c>
      <c r="AK13" s="26" t="s">
        <v>22</v>
      </c>
      <c r="AN13" s="28"/>
      <c r="AR13" s="19"/>
      <c r="BE13" s="208"/>
      <c r="BS13" s="16" t="s">
        <v>6</v>
      </c>
    </row>
    <row r="14" spans="2:71" ht="12.75">
      <c r="B14" s="19"/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" t="s">
        <v>24</v>
      </c>
      <c r="AN14" s="28"/>
      <c r="AR14" s="19"/>
      <c r="BE14" s="208"/>
      <c r="BS14" s="16" t="s">
        <v>6</v>
      </c>
    </row>
    <row r="15" spans="2:71" s="1" customFormat="1" ht="6.95" customHeight="1">
      <c r="B15" s="19"/>
      <c r="AR15" s="19"/>
      <c r="BE15" s="208"/>
      <c r="BS15" s="16" t="s">
        <v>3</v>
      </c>
    </row>
    <row r="16" spans="2:71" s="1" customFormat="1" ht="12" customHeight="1">
      <c r="B16" s="19"/>
      <c r="D16" s="26" t="s">
        <v>26</v>
      </c>
      <c r="AK16" s="26" t="s">
        <v>22</v>
      </c>
      <c r="AN16" s="24" t="s">
        <v>1</v>
      </c>
      <c r="AR16" s="19"/>
      <c r="BE16" s="208"/>
      <c r="BS16" s="16" t="s">
        <v>3</v>
      </c>
    </row>
    <row r="17" spans="2:71" s="1" customFormat="1" ht="18.4" customHeight="1">
      <c r="B17" s="19"/>
      <c r="E17" s="24" t="s">
        <v>27</v>
      </c>
      <c r="AK17" s="26" t="s">
        <v>24</v>
      </c>
      <c r="AN17" s="24" t="s">
        <v>1</v>
      </c>
      <c r="AR17" s="19"/>
      <c r="BE17" s="208"/>
      <c r="BS17" s="16" t="s">
        <v>28</v>
      </c>
    </row>
    <row r="18" spans="2:71" s="1" customFormat="1" ht="6.95" customHeight="1">
      <c r="B18" s="19"/>
      <c r="AR18" s="19"/>
      <c r="BE18" s="208"/>
      <c r="BS18" s="16" t="s">
        <v>6</v>
      </c>
    </row>
    <row r="19" spans="2:71" s="1" customFormat="1" ht="12" customHeight="1">
      <c r="B19" s="19"/>
      <c r="D19" s="26" t="s">
        <v>29</v>
      </c>
      <c r="AK19" s="26" t="s">
        <v>22</v>
      </c>
      <c r="AN19" s="24" t="s">
        <v>1</v>
      </c>
      <c r="AR19" s="19"/>
      <c r="BE19" s="208"/>
      <c r="BS19" s="16" t="s">
        <v>6</v>
      </c>
    </row>
    <row r="20" spans="2:71" s="1" customFormat="1" ht="18.4" customHeight="1">
      <c r="B20" s="19"/>
      <c r="E20" s="24" t="s">
        <v>19</v>
      </c>
      <c r="AK20" s="26" t="s">
        <v>24</v>
      </c>
      <c r="AN20" s="24" t="s">
        <v>1</v>
      </c>
      <c r="AR20" s="19"/>
      <c r="BE20" s="208"/>
      <c r="BS20" s="16" t="s">
        <v>28</v>
      </c>
    </row>
    <row r="21" spans="2:57" s="1" customFormat="1" ht="6.95" customHeight="1">
      <c r="B21" s="19"/>
      <c r="AR21" s="19"/>
      <c r="BE21" s="208"/>
    </row>
    <row r="22" spans="2:57" s="1" customFormat="1" ht="12" customHeight="1">
      <c r="B22" s="19"/>
      <c r="D22" s="26" t="s">
        <v>30</v>
      </c>
      <c r="AR22" s="19"/>
      <c r="BE22" s="208"/>
    </row>
    <row r="23" spans="2:57" s="1" customFormat="1" ht="14.45" customHeight="1">
      <c r="B23" s="19"/>
      <c r="E23" s="215" t="s">
        <v>31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9"/>
      <c r="BE23" s="208"/>
    </row>
    <row r="24" spans="2:57" s="1" customFormat="1" ht="6.95" customHeight="1">
      <c r="B24" s="19"/>
      <c r="AR24" s="19"/>
      <c r="BE24" s="208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8"/>
    </row>
    <row r="26" spans="1:57" s="2" customFormat="1" ht="25.9" customHeight="1">
      <c r="A26" s="31"/>
      <c r="B26" s="32"/>
      <c r="C26" s="31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6">
        <f>ROUND(AG94,2)</f>
        <v>0</v>
      </c>
      <c r="AL26" s="217"/>
      <c r="AM26" s="217"/>
      <c r="AN26" s="217"/>
      <c r="AO26" s="217"/>
      <c r="AP26" s="31"/>
      <c r="AQ26" s="31"/>
      <c r="AR26" s="32"/>
      <c r="BE26" s="208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08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18" t="s">
        <v>33</v>
      </c>
      <c r="M28" s="218"/>
      <c r="N28" s="218"/>
      <c r="O28" s="218"/>
      <c r="P28" s="218"/>
      <c r="Q28" s="31"/>
      <c r="R28" s="31"/>
      <c r="S28" s="31"/>
      <c r="T28" s="31"/>
      <c r="U28" s="31"/>
      <c r="V28" s="31"/>
      <c r="W28" s="218" t="s">
        <v>34</v>
      </c>
      <c r="X28" s="218"/>
      <c r="Y28" s="218"/>
      <c r="Z28" s="218"/>
      <c r="AA28" s="218"/>
      <c r="AB28" s="218"/>
      <c r="AC28" s="218"/>
      <c r="AD28" s="218"/>
      <c r="AE28" s="218"/>
      <c r="AF28" s="31"/>
      <c r="AG28" s="31"/>
      <c r="AH28" s="31"/>
      <c r="AI28" s="31"/>
      <c r="AJ28" s="31"/>
      <c r="AK28" s="218" t="s">
        <v>35</v>
      </c>
      <c r="AL28" s="218"/>
      <c r="AM28" s="218"/>
      <c r="AN28" s="218"/>
      <c r="AO28" s="218"/>
      <c r="AP28" s="31"/>
      <c r="AQ28" s="31"/>
      <c r="AR28" s="32"/>
      <c r="BE28" s="208"/>
    </row>
    <row r="29" spans="2:57" s="3" customFormat="1" ht="14.45" customHeight="1">
      <c r="B29" s="36"/>
      <c r="D29" s="26" t="s">
        <v>36</v>
      </c>
      <c r="F29" s="26" t="s">
        <v>37</v>
      </c>
      <c r="L29" s="206">
        <v>0.21</v>
      </c>
      <c r="M29" s="205"/>
      <c r="N29" s="205"/>
      <c r="O29" s="205"/>
      <c r="P29" s="205"/>
      <c r="W29" s="204">
        <f>ROUND(AZ94,2)</f>
        <v>0</v>
      </c>
      <c r="X29" s="205"/>
      <c r="Y29" s="205"/>
      <c r="Z29" s="205"/>
      <c r="AA29" s="205"/>
      <c r="AB29" s="205"/>
      <c r="AC29" s="205"/>
      <c r="AD29" s="205"/>
      <c r="AE29" s="205"/>
      <c r="AK29" s="204">
        <f>ROUND(AV94,2)</f>
        <v>0</v>
      </c>
      <c r="AL29" s="205"/>
      <c r="AM29" s="205"/>
      <c r="AN29" s="205"/>
      <c r="AO29" s="205"/>
      <c r="AR29" s="36"/>
      <c r="BE29" s="209"/>
    </row>
    <row r="30" spans="2:57" s="3" customFormat="1" ht="14.45" customHeight="1">
      <c r="B30" s="36"/>
      <c r="F30" s="26" t="s">
        <v>38</v>
      </c>
      <c r="L30" s="206">
        <v>0.15</v>
      </c>
      <c r="M30" s="205"/>
      <c r="N30" s="205"/>
      <c r="O30" s="205"/>
      <c r="P30" s="205"/>
      <c r="W30" s="204">
        <f>ROUND(BA94,2)</f>
        <v>0</v>
      </c>
      <c r="X30" s="205"/>
      <c r="Y30" s="205"/>
      <c r="Z30" s="205"/>
      <c r="AA30" s="205"/>
      <c r="AB30" s="205"/>
      <c r="AC30" s="205"/>
      <c r="AD30" s="205"/>
      <c r="AE30" s="205"/>
      <c r="AK30" s="204">
        <f>ROUND(AW94,2)</f>
        <v>0</v>
      </c>
      <c r="AL30" s="205"/>
      <c r="AM30" s="205"/>
      <c r="AN30" s="205"/>
      <c r="AO30" s="205"/>
      <c r="AR30" s="36"/>
      <c r="BE30" s="209"/>
    </row>
    <row r="31" spans="2:57" s="3" customFormat="1" ht="14.45" customHeight="1" hidden="1">
      <c r="B31" s="36"/>
      <c r="F31" s="26" t="s">
        <v>39</v>
      </c>
      <c r="L31" s="206">
        <v>0.21</v>
      </c>
      <c r="M31" s="205"/>
      <c r="N31" s="205"/>
      <c r="O31" s="205"/>
      <c r="P31" s="205"/>
      <c r="W31" s="204">
        <f>ROUND(BB94,2)</f>
        <v>0</v>
      </c>
      <c r="X31" s="205"/>
      <c r="Y31" s="205"/>
      <c r="Z31" s="205"/>
      <c r="AA31" s="205"/>
      <c r="AB31" s="205"/>
      <c r="AC31" s="205"/>
      <c r="AD31" s="205"/>
      <c r="AE31" s="205"/>
      <c r="AK31" s="204">
        <v>0</v>
      </c>
      <c r="AL31" s="205"/>
      <c r="AM31" s="205"/>
      <c r="AN31" s="205"/>
      <c r="AO31" s="205"/>
      <c r="AR31" s="36"/>
      <c r="BE31" s="209"/>
    </row>
    <row r="32" spans="2:57" s="3" customFormat="1" ht="14.45" customHeight="1" hidden="1">
      <c r="B32" s="36"/>
      <c r="F32" s="26" t="s">
        <v>40</v>
      </c>
      <c r="L32" s="206">
        <v>0.15</v>
      </c>
      <c r="M32" s="205"/>
      <c r="N32" s="205"/>
      <c r="O32" s="205"/>
      <c r="P32" s="205"/>
      <c r="W32" s="204">
        <f>ROUND(BC94,2)</f>
        <v>0</v>
      </c>
      <c r="X32" s="205"/>
      <c r="Y32" s="205"/>
      <c r="Z32" s="205"/>
      <c r="AA32" s="205"/>
      <c r="AB32" s="205"/>
      <c r="AC32" s="205"/>
      <c r="AD32" s="205"/>
      <c r="AE32" s="205"/>
      <c r="AK32" s="204">
        <v>0</v>
      </c>
      <c r="AL32" s="205"/>
      <c r="AM32" s="205"/>
      <c r="AN32" s="205"/>
      <c r="AO32" s="205"/>
      <c r="AR32" s="36"/>
      <c r="BE32" s="209"/>
    </row>
    <row r="33" spans="2:57" s="3" customFormat="1" ht="14.45" customHeight="1" hidden="1">
      <c r="B33" s="36"/>
      <c r="F33" s="26" t="s">
        <v>41</v>
      </c>
      <c r="L33" s="206">
        <v>0</v>
      </c>
      <c r="M33" s="205"/>
      <c r="N33" s="205"/>
      <c r="O33" s="205"/>
      <c r="P33" s="205"/>
      <c r="W33" s="204">
        <f>ROUND(BD94,2)</f>
        <v>0</v>
      </c>
      <c r="X33" s="205"/>
      <c r="Y33" s="205"/>
      <c r="Z33" s="205"/>
      <c r="AA33" s="205"/>
      <c r="AB33" s="205"/>
      <c r="AC33" s="205"/>
      <c r="AD33" s="205"/>
      <c r="AE33" s="205"/>
      <c r="AK33" s="204">
        <v>0</v>
      </c>
      <c r="AL33" s="205"/>
      <c r="AM33" s="205"/>
      <c r="AN33" s="205"/>
      <c r="AO33" s="205"/>
      <c r="AR33" s="36"/>
      <c r="BE33" s="209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08"/>
    </row>
    <row r="35" spans="1:57" s="2" customFormat="1" ht="25.9" customHeight="1">
      <c r="A35" s="31"/>
      <c r="B35" s="32"/>
      <c r="C35" s="37"/>
      <c r="D35" s="38" t="s">
        <v>42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43</v>
      </c>
      <c r="U35" s="39"/>
      <c r="V35" s="39"/>
      <c r="W35" s="39"/>
      <c r="X35" s="239" t="s">
        <v>44</v>
      </c>
      <c r="Y35" s="240"/>
      <c r="Z35" s="240"/>
      <c r="AA35" s="240"/>
      <c r="AB35" s="240"/>
      <c r="AC35" s="39"/>
      <c r="AD35" s="39"/>
      <c r="AE35" s="39"/>
      <c r="AF35" s="39"/>
      <c r="AG35" s="39"/>
      <c r="AH35" s="39"/>
      <c r="AI35" s="39"/>
      <c r="AJ35" s="39"/>
      <c r="AK35" s="241">
        <f>SUM(AK26:AK33)</f>
        <v>0</v>
      </c>
      <c r="AL35" s="240"/>
      <c r="AM35" s="240"/>
      <c r="AN35" s="240"/>
      <c r="AO35" s="242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46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47</v>
      </c>
      <c r="AI60" s="34"/>
      <c r="AJ60" s="34"/>
      <c r="AK60" s="34"/>
      <c r="AL60" s="34"/>
      <c r="AM60" s="44" t="s">
        <v>48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49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50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47</v>
      </c>
      <c r="AI75" s="34"/>
      <c r="AJ75" s="34"/>
      <c r="AK75" s="34"/>
      <c r="AL75" s="34"/>
      <c r="AM75" s="44" t="s">
        <v>48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>
        <f>K5</f>
        <v>0</v>
      </c>
      <c r="AR84" s="50"/>
    </row>
    <row r="85" spans="2:44" s="5" customFormat="1" ht="36.95" customHeight="1">
      <c r="B85" s="51"/>
      <c r="C85" s="52" t="s">
        <v>15</v>
      </c>
      <c r="L85" s="230" t="str">
        <f>K6</f>
        <v>Rekultivace skládky TKO Třebovice, sekce X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18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20</v>
      </c>
      <c r="AJ87" s="31"/>
      <c r="AK87" s="31"/>
      <c r="AL87" s="31"/>
      <c r="AM87" s="232" t="str">
        <f>IF(AN8="","",AN8)</f>
        <v/>
      </c>
      <c r="AN87" s="232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26.45" customHeight="1">
      <c r="A89" s="31"/>
      <c r="B89" s="32"/>
      <c r="C89" s="26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Eko Bi s.r.o., Česká Třebová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26</v>
      </c>
      <c r="AJ89" s="31"/>
      <c r="AK89" s="31"/>
      <c r="AL89" s="31"/>
      <c r="AM89" s="233" t="str">
        <f>IF(E17="","",E17)</f>
        <v>Agroprojekce Litomyšl, s.r.o.</v>
      </c>
      <c r="AN89" s="234"/>
      <c r="AO89" s="234"/>
      <c r="AP89" s="234"/>
      <c r="AQ89" s="31"/>
      <c r="AR89" s="32"/>
      <c r="AS89" s="235" t="s">
        <v>52</v>
      </c>
      <c r="AT89" s="236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6" customHeight="1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>
        <f>IF(E14="Vyplň údaj","",E14)</f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29</v>
      </c>
      <c r="AJ90" s="31"/>
      <c r="AK90" s="31"/>
      <c r="AL90" s="31"/>
      <c r="AM90" s="233" t="str">
        <f>IF(E20="","",E20)</f>
        <v xml:space="preserve"> </v>
      </c>
      <c r="AN90" s="234"/>
      <c r="AO90" s="234"/>
      <c r="AP90" s="234"/>
      <c r="AQ90" s="31"/>
      <c r="AR90" s="32"/>
      <c r="AS90" s="237"/>
      <c r="AT90" s="238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37"/>
      <c r="AT91" s="238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25" t="s">
        <v>53</v>
      </c>
      <c r="D92" s="226"/>
      <c r="E92" s="226"/>
      <c r="F92" s="226"/>
      <c r="G92" s="226"/>
      <c r="H92" s="59"/>
      <c r="I92" s="227" t="s">
        <v>54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8" t="s">
        <v>55</v>
      </c>
      <c r="AH92" s="226"/>
      <c r="AI92" s="226"/>
      <c r="AJ92" s="226"/>
      <c r="AK92" s="226"/>
      <c r="AL92" s="226"/>
      <c r="AM92" s="226"/>
      <c r="AN92" s="227" t="s">
        <v>56</v>
      </c>
      <c r="AO92" s="226"/>
      <c r="AP92" s="229"/>
      <c r="AQ92" s="60" t="s">
        <v>57</v>
      </c>
      <c r="AR92" s="32"/>
      <c r="AS92" s="61" t="s">
        <v>58</v>
      </c>
      <c r="AT92" s="62" t="s">
        <v>59</v>
      </c>
      <c r="AU92" s="62" t="s">
        <v>60</v>
      </c>
      <c r="AV92" s="62" t="s">
        <v>61</v>
      </c>
      <c r="AW92" s="62" t="s">
        <v>62</v>
      </c>
      <c r="AX92" s="62" t="s">
        <v>63</v>
      </c>
      <c r="AY92" s="62" t="s">
        <v>64</v>
      </c>
      <c r="AZ92" s="62" t="s">
        <v>65</v>
      </c>
      <c r="BA92" s="62" t="s">
        <v>66</v>
      </c>
      <c r="BB92" s="62" t="s">
        <v>67</v>
      </c>
      <c r="BC92" s="62" t="s">
        <v>68</v>
      </c>
      <c r="BD92" s="63" t="s">
        <v>69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70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71</v>
      </c>
      <c r="BT94" s="76" t="s">
        <v>72</v>
      </c>
      <c r="BU94" s="77" t="s">
        <v>73</v>
      </c>
      <c r="BV94" s="76" t="s">
        <v>74</v>
      </c>
      <c r="BW94" s="76" t="s">
        <v>4</v>
      </c>
      <c r="BX94" s="76" t="s">
        <v>75</v>
      </c>
      <c r="CL94" s="76" t="s">
        <v>1</v>
      </c>
    </row>
    <row r="95" spans="1:91" s="7" customFormat="1" ht="14.45" customHeight="1">
      <c r="A95" s="78" t="s">
        <v>76</v>
      </c>
      <c r="B95" s="79"/>
      <c r="C95" s="80"/>
      <c r="D95" s="221" t="s">
        <v>77</v>
      </c>
      <c r="E95" s="221"/>
      <c r="F95" s="221"/>
      <c r="G95" s="221"/>
      <c r="H95" s="221"/>
      <c r="I95" s="81"/>
      <c r="J95" s="221" t="s">
        <v>78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'SO-01 - Rekultivace skládky'!J30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2" t="s">
        <v>79</v>
      </c>
      <c r="AR95" s="79"/>
      <c r="AS95" s="83">
        <v>0</v>
      </c>
      <c r="AT95" s="84">
        <f>ROUND(SUM(AV95:AW95),2)</f>
        <v>0</v>
      </c>
      <c r="AU95" s="85">
        <f>'SO-01 - Rekultivace skládky'!P125</f>
        <v>0</v>
      </c>
      <c r="AV95" s="84">
        <f>'SO-01 - Rekultivace skládky'!J33</f>
        <v>0</v>
      </c>
      <c r="AW95" s="84">
        <f>'SO-01 - Rekultivace skládky'!J34</f>
        <v>0</v>
      </c>
      <c r="AX95" s="84">
        <f>'SO-01 - Rekultivace skládky'!J35</f>
        <v>0</v>
      </c>
      <c r="AY95" s="84">
        <f>'SO-01 - Rekultivace skládky'!J36</f>
        <v>0</v>
      </c>
      <c r="AZ95" s="84">
        <f>'SO-01 - Rekultivace skládky'!F33</f>
        <v>0</v>
      </c>
      <c r="BA95" s="84">
        <f>'SO-01 - Rekultivace skládky'!F34</f>
        <v>0</v>
      </c>
      <c r="BB95" s="84">
        <f>'SO-01 - Rekultivace skládky'!F35</f>
        <v>0</v>
      </c>
      <c r="BC95" s="84">
        <f>'SO-01 - Rekultivace skládky'!F36</f>
        <v>0</v>
      </c>
      <c r="BD95" s="86">
        <f>'SO-01 - Rekultivace skládky'!F37</f>
        <v>0</v>
      </c>
      <c r="BT95" s="87" t="s">
        <v>80</v>
      </c>
      <c r="BV95" s="87" t="s">
        <v>74</v>
      </c>
      <c r="BW95" s="87" t="s">
        <v>81</v>
      </c>
      <c r="BX95" s="87" t="s">
        <v>4</v>
      </c>
      <c r="CL95" s="87" t="s">
        <v>82</v>
      </c>
      <c r="CM95" s="87" t="s">
        <v>83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SO-01 - Rekultivace skládk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94"/>
  <sheetViews>
    <sheetView showGridLines="0" workbookViewId="0" topLeftCell="A212">
      <selection activeCell="F21" sqref="F21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4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12.140625" style="1" customWidth="1"/>
    <col min="9" max="9" width="17.28125" style="88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88"/>
      <c r="L2" s="224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81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89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84</v>
      </c>
      <c r="I4" s="88"/>
      <c r="L4" s="19"/>
      <c r="M4" s="90" t="s">
        <v>10</v>
      </c>
      <c r="AT4" s="16" t="s">
        <v>3</v>
      </c>
    </row>
    <row r="5" spans="2:12" s="1" customFormat="1" ht="6.95" customHeight="1">
      <c r="B5" s="19"/>
      <c r="I5" s="88"/>
      <c r="L5" s="19"/>
    </row>
    <row r="6" spans="2:12" s="1" customFormat="1" ht="12" customHeight="1">
      <c r="B6" s="19"/>
      <c r="D6" s="26" t="s">
        <v>15</v>
      </c>
      <c r="I6" s="88"/>
      <c r="L6" s="19"/>
    </row>
    <row r="7" spans="2:12" s="1" customFormat="1" ht="14.45" customHeight="1">
      <c r="B7" s="19"/>
      <c r="E7" s="244" t="str">
        <f>'Rekapitulace stavby'!K6</f>
        <v>Rekultivace skládky TKO Třebovice, sekce X</v>
      </c>
      <c r="F7" s="245"/>
      <c r="G7" s="245"/>
      <c r="H7" s="245"/>
      <c r="I7" s="88"/>
      <c r="L7" s="19"/>
    </row>
    <row r="8" spans="1:31" s="2" customFormat="1" ht="12" customHeight="1">
      <c r="A8" s="31"/>
      <c r="B8" s="32"/>
      <c r="C8" s="31"/>
      <c r="D8" s="26" t="s">
        <v>85</v>
      </c>
      <c r="E8" s="31"/>
      <c r="F8" s="31"/>
      <c r="G8" s="31"/>
      <c r="H8" s="31"/>
      <c r="I8" s="9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4.45" customHeight="1">
      <c r="A9" s="31"/>
      <c r="B9" s="32"/>
      <c r="C9" s="31"/>
      <c r="D9" s="31"/>
      <c r="E9" s="230" t="s">
        <v>86</v>
      </c>
      <c r="F9" s="243"/>
      <c r="G9" s="243"/>
      <c r="H9" s="243"/>
      <c r="I9" s="9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16</v>
      </c>
      <c r="E11" s="31"/>
      <c r="F11" s="24" t="s">
        <v>82</v>
      </c>
      <c r="G11" s="31"/>
      <c r="H11" s="31"/>
      <c r="I11" s="92" t="s">
        <v>17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18</v>
      </c>
      <c r="E12" s="31"/>
      <c r="F12" s="24" t="s">
        <v>19</v>
      </c>
      <c r="G12" s="31"/>
      <c r="H12" s="31"/>
      <c r="I12" s="92" t="s">
        <v>20</v>
      </c>
      <c r="J12" s="54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92" t="s">
        <v>22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92" t="s">
        <v>24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92" t="s">
        <v>22</v>
      </c>
      <c r="J17" s="27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6"/>
      <c r="F18" s="210"/>
      <c r="G18" s="210"/>
      <c r="H18" s="210"/>
      <c r="I18" s="92" t="s">
        <v>24</v>
      </c>
      <c r="J18" s="27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26</v>
      </c>
      <c r="E20" s="31"/>
      <c r="F20" s="31"/>
      <c r="G20" s="31"/>
      <c r="H20" s="31"/>
      <c r="I20" s="92" t="s">
        <v>22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27</v>
      </c>
      <c r="F21" s="31"/>
      <c r="G21" s="31"/>
      <c r="H21" s="31"/>
      <c r="I21" s="92" t="s">
        <v>24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29</v>
      </c>
      <c r="E23" s="31"/>
      <c r="F23" s="31"/>
      <c r="G23" s="31"/>
      <c r="H23" s="31"/>
      <c r="I23" s="92" t="s">
        <v>22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2" t="s">
        <v>24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30</v>
      </c>
      <c r="E26" s="31"/>
      <c r="F26" s="31"/>
      <c r="G26" s="31"/>
      <c r="H26" s="31"/>
      <c r="I26" s="9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4.45" customHeight="1">
      <c r="A27" s="93"/>
      <c r="B27" s="94"/>
      <c r="C27" s="93"/>
      <c r="D27" s="93"/>
      <c r="E27" s="215" t="s">
        <v>1</v>
      </c>
      <c r="F27" s="215"/>
      <c r="G27" s="215"/>
      <c r="H27" s="215"/>
      <c r="I27" s="95"/>
      <c r="J27" s="93"/>
      <c r="K27" s="93"/>
      <c r="L27" s="96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97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8" t="s">
        <v>32</v>
      </c>
      <c r="E30" s="31"/>
      <c r="F30" s="31"/>
      <c r="G30" s="31"/>
      <c r="H30" s="31"/>
      <c r="I30" s="91"/>
      <c r="J30" s="70">
        <f>ROUND(J125,2)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97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34</v>
      </c>
      <c r="G32" s="31"/>
      <c r="H32" s="31"/>
      <c r="I32" s="99" t="s">
        <v>33</v>
      </c>
      <c r="J32" s="35" t="s">
        <v>35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0" t="s">
        <v>36</v>
      </c>
      <c r="E33" s="26" t="s">
        <v>37</v>
      </c>
      <c r="F33" s="101">
        <f>ROUND((SUM(BE125:BE493)),2)</f>
        <v>0</v>
      </c>
      <c r="G33" s="31"/>
      <c r="H33" s="31"/>
      <c r="I33" s="102">
        <v>0.21</v>
      </c>
      <c r="J33" s="101">
        <f>ROUND(((SUM(BE125:BE493))*I33),2)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38</v>
      </c>
      <c r="F34" s="101">
        <f>ROUND((SUM(BF125:BF493)),2)</f>
        <v>0</v>
      </c>
      <c r="G34" s="31"/>
      <c r="H34" s="31"/>
      <c r="I34" s="102">
        <v>0.15</v>
      </c>
      <c r="J34" s="101">
        <f>ROUND(((SUM(BF125:BF493))*I34),2)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39</v>
      </c>
      <c r="F35" s="101">
        <f>ROUND((SUM(BG125:BG493)),2)</f>
        <v>0</v>
      </c>
      <c r="G35" s="31"/>
      <c r="H35" s="31"/>
      <c r="I35" s="102">
        <v>0.21</v>
      </c>
      <c r="J35" s="101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40</v>
      </c>
      <c r="F36" s="101">
        <f>ROUND((SUM(BH125:BH493)),2)</f>
        <v>0</v>
      </c>
      <c r="G36" s="31"/>
      <c r="H36" s="31"/>
      <c r="I36" s="102">
        <v>0.15</v>
      </c>
      <c r="J36" s="101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41</v>
      </c>
      <c r="F37" s="101">
        <f>ROUND((SUM(BI125:BI493)),2)</f>
        <v>0</v>
      </c>
      <c r="G37" s="31"/>
      <c r="H37" s="31"/>
      <c r="I37" s="102">
        <v>0</v>
      </c>
      <c r="J37" s="101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3"/>
      <c r="D39" s="104" t="s">
        <v>42</v>
      </c>
      <c r="E39" s="59"/>
      <c r="F39" s="59"/>
      <c r="G39" s="105" t="s">
        <v>43</v>
      </c>
      <c r="H39" s="106" t="s">
        <v>44</v>
      </c>
      <c r="I39" s="107"/>
      <c r="J39" s="108">
        <f>SUM(J30:J37)</f>
        <v>0</v>
      </c>
      <c r="K39" s="109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88"/>
      <c r="L41" s="19"/>
    </row>
    <row r="42" spans="2:12" s="1" customFormat="1" ht="14.45" customHeight="1">
      <c r="B42" s="19"/>
      <c r="I42" s="88"/>
      <c r="L42" s="19"/>
    </row>
    <row r="43" spans="2:12" s="1" customFormat="1" ht="14.45" customHeight="1">
      <c r="B43" s="19"/>
      <c r="I43" s="88"/>
      <c r="L43" s="19"/>
    </row>
    <row r="44" spans="2:12" s="1" customFormat="1" ht="14.45" customHeight="1">
      <c r="B44" s="19"/>
      <c r="I44" s="88"/>
      <c r="L44" s="19"/>
    </row>
    <row r="45" spans="2:12" s="1" customFormat="1" ht="14.45" customHeight="1">
      <c r="B45" s="19"/>
      <c r="I45" s="88"/>
      <c r="L45" s="19"/>
    </row>
    <row r="46" spans="2:12" s="1" customFormat="1" ht="14.45" customHeight="1">
      <c r="B46" s="19"/>
      <c r="I46" s="88"/>
      <c r="L46" s="19"/>
    </row>
    <row r="47" spans="2:12" s="1" customFormat="1" ht="14.45" customHeight="1">
      <c r="B47" s="19"/>
      <c r="I47" s="88"/>
      <c r="L47" s="19"/>
    </row>
    <row r="48" spans="2:12" s="1" customFormat="1" ht="14.45" customHeight="1">
      <c r="B48" s="19"/>
      <c r="I48" s="88"/>
      <c r="L48" s="19"/>
    </row>
    <row r="49" spans="2:12" s="1" customFormat="1" ht="14.45" customHeight="1">
      <c r="B49" s="19"/>
      <c r="I49" s="88"/>
      <c r="L49" s="19"/>
    </row>
    <row r="50" spans="2:12" s="2" customFormat="1" ht="14.45" customHeight="1">
      <c r="B50" s="41"/>
      <c r="D50" s="42" t="s">
        <v>45</v>
      </c>
      <c r="E50" s="43"/>
      <c r="F50" s="43"/>
      <c r="G50" s="42" t="s">
        <v>46</v>
      </c>
      <c r="H50" s="43"/>
      <c r="I50" s="110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47</v>
      </c>
      <c r="E61" s="34"/>
      <c r="F61" s="111" t="s">
        <v>48</v>
      </c>
      <c r="G61" s="44" t="s">
        <v>47</v>
      </c>
      <c r="H61" s="34"/>
      <c r="I61" s="112"/>
      <c r="J61" s="113" t="s">
        <v>48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49</v>
      </c>
      <c r="E65" s="45"/>
      <c r="F65" s="45"/>
      <c r="G65" s="42" t="s">
        <v>50</v>
      </c>
      <c r="H65" s="45"/>
      <c r="I65" s="114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47</v>
      </c>
      <c r="E76" s="34"/>
      <c r="F76" s="111" t="s">
        <v>48</v>
      </c>
      <c r="G76" s="44" t="s">
        <v>47</v>
      </c>
      <c r="H76" s="34"/>
      <c r="I76" s="112"/>
      <c r="J76" s="113" t="s">
        <v>48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5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16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87</v>
      </c>
      <c r="D82" s="31"/>
      <c r="E82" s="31"/>
      <c r="F82" s="31"/>
      <c r="G82" s="31"/>
      <c r="H82" s="31"/>
      <c r="I82" s="9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9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4.45" customHeight="1">
      <c r="A85" s="31"/>
      <c r="B85" s="32"/>
      <c r="C85" s="31"/>
      <c r="D85" s="31"/>
      <c r="E85" s="244" t="str">
        <f>E7</f>
        <v>Rekultivace skládky TKO Třebovice, sekce X</v>
      </c>
      <c r="F85" s="245"/>
      <c r="G85" s="245"/>
      <c r="H85" s="245"/>
      <c r="I85" s="9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85</v>
      </c>
      <c r="D86" s="31"/>
      <c r="E86" s="31"/>
      <c r="F86" s="31"/>
      <c r="G86" s="31"/>
      <c r="H86" s="31"/>
      <c r="I86" s="9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4.45" customHeight="1">
      <c r="A87" s="31"/>
      <c r="B87" s="32"/>
      <c r="C87" s="31"/>
      <c r="D87" s="31"/>
      <c r="E87" s="230" t="str">
        <f>E9</f>
        <v>SO-01 - Rekultivace skládky</v>
      </c>
      <c r="F87" s="243"/>
      <c r="G87" s="243"/>
      <c r="H87" s="243"/>
      <c r="I87" s="9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18</v>
      </c>
      <c r="D89" s="31"/>
      <c r="E89" s="31"/>
      <c r="F89" s="24" t="str">
        <f>F12</f>
        <v xml:space="preserve"> </v>
      </c>
      <c r="G89" s="31"/>
      <c r="H89" s="31"/>
      <c r="I89" s="92" t="s">
        <v>20</v>
      </c>
      <c r="J89" s="54" t="str">
        <f>IF(J12="","",J12)</f>
        <v/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6.45" customHeight="1">
      <c r="A91" s="31"/>
      <c r="B91" s="32"/>
      <c r="C91" s="26" t="s">
        <v>21</v>
      </c>
      <c r="D91" s="31"/>
      <c r="E91" s="31"/>
      <c r="F91" s="24" t="str">
        <f>E15</f>
        <v>Eko Bi s.r.o., Česká Třebová</v>
      </c>
      <c r="G91" s="31"/>
      <c r="H91" s="31"/>
      <c r="I91" s="92" t="s">
        <v>26</v>
      </c>
      <c r="J91" s="29" t="str">
        <f>E21</f>
        <v>Agroprojekce Litomyšl,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6" customHeight="1">
      <c r="A92" s="31"/>
      <c r="B92" s="32"/>
      <c r="C92" s="26" t="s">
        <v>25</v>
      </c>
      <c r="D92" s="31"/>
      <c r="E92" s="31"/>
      <c r="F92" s="24" t="str">
        <f>IF(E18="","",E18)</f>
        <v/>
      </c>
      <c r="G92" s="31"/>
      <c r="H92" s="31"/>
      <c r="I92" s="92" t="s">
        <v>29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17" t="s">
        <v>88</v>
      </c>
      <c r="D94" s="103"/>
      <c r="E94" s="103"/>
      <c r="F94" s="103"/>
      <c r="G94" s="103"/>
      <c r="H94" s="103"/>
      <c r="I94" s="118"/>
      <c r="J94" s="119" t="s">
        <v>89</v>
      </c>
      <c r="K94" s="103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0" t="s">
        <v>90</v>
      </c>
      <c r="D96" s="31"/>
      <c r="E96" s="31"/>
      <c r="F96" s="31"/>
      <c r="G96" s="31"/>
      <c r="H96" s="31"/>
      <c r="I96" s="91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91</v>
      </c>
    </row>
    <row r="97" spans="2:12" s="9" customFormat="1" ht="24.95" customHeight="1">
      <c r="B97" s="121"/>
      <c r="D97" s="122" t="s">
        <v>92</v>
      </c>
      <c r="E97" s="123"/>
      <c r="F97" s="123"/>
      <c r="G97" s="123"/>
      <c r="H97" s="123"/>
      <c r="I97" s="124"/>
      <c r="J97" s="125">
        <f>J126</f>
        <v>0</v>
      </c>
      <c r="L97" s="121"/>
    </row>
    <row r="98" spans="2:12" s="10" customFormat="1" ht="19.9" customHeight="1">
      <c r="B98" s="126"/>
      <c r="D98" s="127" t="s">
        <v>93</v>
      </c>
      <c r="E98" s="128"/>
      <c r="F98" s="128"/>
      <c r="G98" s="128"/>
      <c r="H98" s="128"/>
      <c r="I98" s="129"/>
      <c r="J98" s="130">
        <f>J127</f>
        <v>0</v>
      </c>
      <c r="L98" s="126"/>
    </row>
    <row r="99" spans="2:12" s="10" customFormat="1" ht="19.9" customHeight="1">
      <c r="B99" s="126"/>
      <c r="D99" s="127" t="s">
        <v>94</v>
      </c>
      <c r="E99" s="128"/>
      <c r="F99" s="128"/>
      <c r="G99" s="128"/>
      <c r="H99" s="128"/>
      <c r="I99" s="129"/>
      <c r="J99" s="130">
        <f>J337</f>
        <v>0</v>
      </c>
      <c r="L99" s="126"/>
    </row>
    <row r="100" spans="2:12" s="10" customFormat="1" ht="19.9" customHeight="1">
      <c r="B100" s="126"/>
      <c r="D100" s="127" t="s">
        <v>95</v>
      </c>
      <c r="E100" s="128"/>
      <c r="F100" s="128"/>
      <c r="G100" s="128"/>
      <c r="H100" s="128"/>
      <c r="I100" s="129"/>
      <c r="J100" s="130">
        <f>J357</f>
        <v>0</v>
      </c>
      <c r="L100" s="126"/>
    </row>
    <row r="101" spans="2:12" s="10" customFormat="1" ht="19.9" customHeight="1">
      <c r="B101" s="126"/>
      <c r="D101" s="127" t="s">
        <v>96</v>
      </c>
      <c r="E101" s="128"/>
      <c r="F101" s="128"/>
      <c r="G101" s="128"/>
      <c r="H101" s="128"/>
      <c r="I101" s="129"/>
      <c r="J101" s="130">
        <f>J374</f>
        <v>0</v>
      </c>
      <c r="L101" s="126"/>
    </row>
    <row r="102" spans="2:12" s="10" customFormat="1" ht="19.9" customHeight="1">
      <c r="B102" s="126"/>
      <c r="D102" s="127" t="s">
        <v>97</v>
      </c>
      <c r="E102" s="128"/>
      <c r="F102" s="128"/>
      <c r="G102" s="128"/>
      <c r="H102" s="128"/>
      <c r="I102" s="129"/>
      <c r="J102" s="130">
        <f>J406</f>
        <v>0</v>
      </c>
      <c r="L102" s="126"/>
    </row>
    <row r="103" spans="2:12" s="10" customFormat="1" ht="19.9" customHeight="1">
      <c r="B103" s="126"/>
      <c r="D103" s="127" t="s">
        <v>98</v>
      </c>
      <c r="E103" s="128"/>
      <c r="F103" s="128"/>
      <c r="G103" s="128"/>
      <c r="H103" s="128"/>
      <c r="I103" s="129"/>
      <c r="J103" s="130">
        <f>J454</f>
        <v>0</v>
      </c>
      <c r="L103" s="126"/>
    </row>
    <row r="104" spans="2:12" s="10" customFormat="1" ht="19.9" customHeight="1">
      <c r="B104" s="126"/>
      <c r="D104" s="127" t="s">
        <v>99</v>
      </c>
      <c r="E104" s="128"/>
      <c r="F104" s="128"/>
      <c r="G104" s="128"/>
      <c r="H104" s="128"/>
      <c r="I104" s="129"/>
      <c r="J104" s="130">
        <f>J481</f>
        <v>0</v>
      </c>
      <c r="L104" s="126"/>
    </row>
    <row r="105" spans="2:12" s="10" customFormat="1" ht="19.9" customHeight="1">
      <c r="B105" s="126"/>
      <c r="D105" s="127" t="s">
        <v>100</v>
      </c>
      <c r="E105" s="128"/>
      <c r="F105" s="128"/>
      <c r="G105" s="128"/>
      <c r="H105" s="128"/>
      <c r="I105" s="129"/>
      <c r="J105" s="130">
        <f>J488</f>
        <v>0</v>
      </c>
      <c r="L105" s="126"/>
    </row>
    <row r="106" spans="1:31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9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46"/>
      <c r="C107" s="47"/>
      <c r="D107" s="47"/>
      <c r="E107" s="47"/>
      <c r="F107" s="47"/>
      <c r="G107" s="47"/>
      <c r="H107" s="47"/>
      <c r="I107" s="115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116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101</v>
      </c>
      <c r="D112" s="31"/>
      <c r="E112" s="31"/>
      <c r="F112" s="31"/>
      <c r="G112" s="31"/>
      <c r="H112" s="31"/>
      <c r="I112" s="9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15</v>
      </c>
      <c r="D114" s="31"/>
      <c r="E114" s="31"/>
      <c r="F114" s="31"/>
      <c r="G114" s="31"/>
      <c r="H114" s="31"/>
      <c r="I114" s="9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4.45" customHeight="1">
      <c r="A115" s="31"/>
      <c r="B115" s="32"/>
      <c r="C115" s="31"/>
      <c r="D115" s="31"/>
      <c r="E115" s="244" t="str">
        <f>E7</f>
        <v>Rekultivace skládky TKO Třebovice, sekce X</v>
      </c>
      <c r="F115" s="245"/>
      <c r="G115" s="245"/>
      <c r="H115" s="245"/>
      <c r="I115" s="9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85</v>
      </c>
      <c r="D116" s="31"/>
      <c r="E116" s="31"/>
      <c r="F116" s="31"/>
      <c r="G116" s="31"/>
      <c r="H116" s="31"/>
      <c r="I116" s="9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4.45" customHeight="1">
      <c r="A117" s="31"/>
      <c r="B117" s="32"/>
      <c r="C117" s="31"/>
      <c r="D117" s="31"/>
      <c r="E117" s="230" t="str">
        <f>E9</f>
        <v>SO-01 - Rekultivace skládky</v>
      </c>
      <c r="F117" s="243"/>
      <c r="G117" s="243"/>
      <c r="H117" s="243"/>
      <c r="I117" s="9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9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18</v>
      </c>
      <c r="D119" s="31"/>
      <c r="E119" s="31"/>
      <c r="F119" s="24" t="str">
        <f>F12</f>
        <v xml:space="preserve"> </v>
      </c>
      <c r="G119" s="31"/>
      <c r="H119" s="31"/>
      <c r="I119" s="92" t="s">
        <v>20</v>
      </c>
      <c r="J119" s="54" t="str">
        <f>IF(J12="","",J12)</f>
        <v/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9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6.45" customHeight="1">
      <c r="A121" s="31"/>
      <c r="B121" s="32"/>
      <c r="C121" s="26" t="s">
        <v>21</v>
      </c>
      <c r="D121" s="31"/>
      <c r="E121" s="31"/>
      <c r="F121" s="24" t="str">
        <f>E15</f>
        <v>Eko Bi s.r.o., Česká Třebová</v>
      </c>
      <c r="G121" s="31"/>
      <c r="H121" s="31"/>
      <c r="I121" s="92" t="s">
        <v>26</v>
      </c>
      <c r="J121" s="29" t="str">
        <f>E21</f>
        <v>Agroprojekce Litomyšl, s.r.o.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6" customHeight="1">
      <c r="A122" s="31"/>
      <c r="B122" s="32"/>
      <c r="C122" s="26" t="s">
        <v>25</v>
      </c>
      <c r="D122" s="31"/>
      <c r="E122" s="31"/>
      <c r="F122" s="24" t="str">
        <f>IF(E18="","",E18)</f>
        <v/>
      </c>
      <c r="G122" s="31"/>
      <c r="H122" s="31"/>
      <c r="I122" s="92" t="s">
        <v>29</v>
      </c>
      <c r="J122" s="29" t="str">
        <f>E24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9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31"/>
      <c r="B124" s="132"/>
      <c r="C124" s="133" t="s">
        <v>102</v>
      </c>
      <c r="D124" s="134" t="s">
        <v>57</v>
      </c>
      <c r="E124" s="134" t="s">
        <v>53</v>
      </c>
      <c r="F124" s="134" t="s">
        <v>54</v>
      </c>
      <c r="G124" s="134" t="s">
        <v>103</v>
      </c>
      <c r="H124" s="134" t="s">
        <v>104</v>
      </c>
      <c r="I124" s="135" t="s">
        <v>105</v>
      </c>
      <c r="J124" s="134" t="s">
        <v>89</v>
      </c>
      <c r="K124" s="136" t="s">
        <v>106</v>
      </c>
      <c r="L124" s="137"/>
      <c r="M124" s="61" t="s">
        <v>1</v>
      </c>
      <c r="N124" s="62" t="s">
        <v>36</v>
      </c>
      <c r="O124" s="62" t="s">
        <v>107</v>
      </c>
      <c r="P124" s="62" t="s">
        <v>108</v>
      </c>
      <c r="Q124" s="62" t="s">
        <v>109</v>
      </c>
      <c r="R124" s="62" t="s">
        <v>110</v>
      </c>
      <c r="S124" s="62" t="s">
        <v>111</v>
      </c>
      <c r="T124" s="63" t="s">
        <v>112</v>
      </c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</row>
    <row r="125" spans="1:63" s="2" customFormat="1" ht="22.9" customHeight="1">
      <c r="A125" s="31"/>
      <c r="B125" s="32"/>
      <c r="C125" s="68" t="s">
        <v>113</v>
      </c>
      <c r="D125" s="31"/>
      <c r="E125" s="31"/>
      <c r="F125" s="31"/>
      <c r="G125" s="31"/>
      <c r="H125" s="31"/>
      <c r="I125" s="91"/>
      <c r="J125" s="138">
        <f>BK125</f>
        <v>0</v>
      </c>
      <c r="K125" s="31"/>
      <c r="L125" s="32"/>
      <c r="M125" s="64"/>
      <c r="N125" s="55"/>
      <c r="O125" s="65"/>
      <c r="P125" s="139">
        <f>P126</f>
        <v>0</v>
      </c>
      <c r="Q125" s="65"/>
      <c r="R125" s="139">
        <f>R126</f>
        <v>989.9500116</v>
      </c>
      <c r="S125" s="65"/>
      <c r="T125" s="140">
        <f>T126</f>
        <v>203.95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71</v>
      </c>
      <c r="AU125" s="16" t="s">
        <v>91</v>
      </c>
      <c r="BK125" s="141">
        <f>BK126</f>
        <v>0</v>
      </c>
    </row>
    <row r="126" spans="2:63" s="12" customFormat="1" ht="25.9" customHeight="1">
      <c r="B126" s="142"/>
      <c r="D126" s="143" t="s">
        <v>71</v>
      </c>
      <c r="E126" s="144" t="s">
        <v>114</v>
      </c>
      <c r="F126" s="144" t="s">
        <v>115</v>
      </c>
      <c r="I126" s="145"/>
      <c r="J126" s="146">
        <f>BK126</f>
        <v>0</v>
      </c>
      <c r="L126" s="142"/>
      <c r="M126" s="147"/>
      <c r="N126" s="148"/>
      <c r="O126" s="148"/>
      <c r="P126" s="149">
        <f>P127+P337+P357+P374+P406+P454+P481+P488</f>
        <v>0</v>
      </c>
      <c r="Q126" s="148"/>
      <c r="R126" s="149">
        <f>R127+R337+R357+R374+R406+R454+R481+R488</f>
        <v>989.9500116</v>
      </c>
      <c r="S126" s="148"/>
      <c r="T126" s="150">
        <f>T127+T337+T357+T374+T406+T454+T481+T488</f>
        <v>203.95</v>
      </c>
      <c r="AR126" s="143" t="s">
        <v>80</v>
      </c>
      <c r="AT126" s="151" t="s">
        <v>71</v>
      </c>
      <c r="AU126" s="151" t="s">
        <v>72</v>
      </c>
      <c r="AY126" s="143" t="s">
        <v>116</v>
      </c>
      <c r="BK126" s="152">
        <f>BK127+BK337+BK357+BK374+BK406+BK454+BK481+BK488</f>
        <v>0</v>
      </c>
    </row>
    <row r="127" spans="2:63" s="12" customFormat="1" ht="22.9" customHeight="1">
      <c r="B127" s="142"/>
      <c r="D127" s="143" t="s">
        <v>71</v>
      </c>
      <c r="E127" s="153" t="s">
        <v>80</v>
      </c>
      <c r="F127" s="153" t="s">
        <v>117</v>
      </c>
      <c r="I127" s="145"/>
      <c r="J127" s="154">
        <f>BK127</f>
        <v>0</v>
      </c>
      <c r="L127" s="142"/>
      <c r="M127" s="147"/>
      <c r="N127" s="148"/>
      <c r="O127" s="148"/>
      <c r="P127" s="149">
        <f>SUM(P128:P332)</f>
        <v>0</v>
      </c>
      <c r="Q127" s="148"/>
      <c r="R127" s="149">
        <f>SUM(R128:R332)</f>
        <v>113.99035548</v>
      </c>
      <c r="S127" s="148"/>
      <c r="T127" s="150">
        <f>SUM(T128:T332)</f>
        <v>203.95</v>
      </c>
      <c r="AR127" s="143" t="s">
        <v>80</v>
      </c>
      <c r="AT127" s="151" t="s">
        <v>71</v>
      </c>
      <c r="AU127" s="151" t="s">
        <v>80</v>
      </c>
      <c r="AY127" s="143" t="s">
        <v>116</v>
      </c>
      <c r="BK127" s="152">
        <f>SUM(BK128:BK332)</f>
        <v>0</v>
      </c>
    </row>
    <row r="128" spans="1:65" s="2" customFormat="1" ht="14.45" customHeight="1">
      <c r="A128" s="31"/>
      <c r="B128" s="155"/>
      <c r="C128" s="156" t="s">
        <v>80</v>
      </c>
      <c r="D128" s="156" t="s">
        <v>118</v>
      </c>
      <c r="E128" s="157" t="s">
        <v>119</v>
      </c>
      <c r="F128" s="158" t="s">
        <v>120</v>
      </c>
      <c r="G128" s="159" t="s">
        <v>121</v>
      </c>
      <c r="H128" s="160">
        <v>1016</v>
      </c>
      <c r="I128" s="161"/>
      <c r="J128" s="162">
        <f>ROUND(I128*H128,2)</f>
        <v>0</v>
      </c>
      <c r="K128" s="158" t="s">
        <v>122</v>
      </c>
      <c r="L128" s="32"/>
      <c r="M128" s="163" t="s">
        <v>1</v>
      </c>
      <c r="N128" s="164" t="s">
        <v>37</v>
      </c>
      <c r="O128" s="57"/>
      <c r="P128" s="165">
        <f>O128*H128</f>
        <v>0</v>
      </c>
      <c r="Q128" s="165">
        <v>0</v>
      </c>
      <c r="R128" s="165">
        <f>Q128*H128</f>
        <v>0</v>
      </c>
      <c r="S128" s="165">
        <v>0</v>
      </c>
      <c r="T128" s="166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7" t="s">
        <v>123</v>
      </c>
      <c r="AT128" s="167" t="s">
        <v>118</v>
      </c>
      <c r="AU128" s="167" t="s">
        <v>83</v>
      </c>
      <c r="AY128" s="16" t="s">
        <v>116</v>
      </c>
      <c r="BE128" s="168">
        <f>IF(N128="základní",J128,0)</f>
        <v>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6" t="s">
        <v>80</v>
      </c>
      <c r="BK128" s="168">
        <f>ROUND(I128*H128,2)</f>
        <v>0</v>
      </c>
      <c r="BL128" s="16" t="s">
        <v>123</v>
      </c>
      <c r="BM128" s="167" t="s">
        <v>124</v>
      </c>
    </row>
    <row r="129" spans="1:47" s="2" customFormat="1" ht="12">
      <c r="A129" s="31"/>
      <c r="B129" s="32"/>
      <c r="C129" s="31"/>
      <c r="D129" s="169" t="s">
        <v>125</v>
      </c>
      <c r="E129" s="31"/>
      <c r="F129" s="170" t="s">
        <v>126</v>
      </c>
      <c r="G129" s="31"/>
      <c r="H129" s="31"/>
      <c r="I129" s="91"/>
      <c r="J129" s="31"/>
      <c r="K129" s="31"/>
      <c r="L129" s="32"/>
      <c r="M129" s="171"/>
      <c r="N129" s="172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125</v>
      </c>
      <c r="AU129" s="16" t="s">
        <v>83</v>
      </c>
    </row>
    <row r="130" spans="2:51" s="13" customFormat="1" ht="12">
      <c r="B130" s="173"/>
      <c r="D130" s="169" t="s">
        <v>127</v>
      </c>
      <c r="E130" s="174" t="s">
        <v>1</v>
      </c>
      <c r="F130" s="175" t="s">
        <v>128</v>
      </c>
      <c r="H130" s="176">
        <v>1016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127</v>
      </c>
      <c r="AU130" s="174" t="s">
        <v>83</v>
      </c>
      <c r="AV130" s="13" t="s">
        <v>83</v>
      </c>
      <c r="AW130" s="13" t="s">
        <v>28</v>
      </c>
      <c r="AX130" s="13" t="s">
        <v>80</v>
      </c>
      <c r="AY130" s="174" t="s">
        <v>116</v>
      </c>
    </row>
    <row r="131" spans="1:65" s="2" customFormat="1" ht="14.45" customHeight="1">
      <c r="A131" s="31"/>
      <c r="B131" s="155"/>
      <c r="C131" s="156" t="s">
        <v>83</v>
      </c>
      <c r="D131" s="156" t="s">
        <v>118</v>
      </c>
      <c r="E131" s="157" t="s">
        <v>129</v>
      </c>
      <c r="F131" s="158" t="s">
        <v>130</v>
      </c>
      <c r="G131" s="159" t="s">
        <v>121</v>
      </c>
      <c r="H131" s="160">
        <v>960</v>
      </c>
      <c r="I131" s="161"/>
      <c r="J131" s="162">
        <f>ROUND(I131*H131,2)</f>
        <v>0</v>
      </c>
      <c r="K131" s="158" t="s">
        <v>122</v>
      </c>
      <c r="L131" s="32"/>
      <c r="M131" s="163" t="s">
        <v>1</v>
      </c>
      <c r="N131" s="164" t="s">
        <v>37</v>
      </c>
      <c r="O131" s="57"/>
      <c r="P131" s="165">
        <f>O131*H131</f>
        <v>0</v>
      </c>
      <c r="Q131" s="165">
        <v>0</v>
      </c>
      <c r="R131" s="165">
        <f>Q131*H131</f>
        <v>0</v>
      </c>
      <c r="S131" s="165">
        <v>0</v>
      </c>
      <c r="T131" s="166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7" t="s">
        <v>123</v>
      </c>
      <c r="AT131" s="167" t="s">
        <v>118</v>
      </c>
      <c r="AU131" s="167" t="s">
        <v>83</v>
      </c>
      <c r="AY131" s="16" t="s">
        <v>116</v>
      </c>
      <c r="BE131" s="168">
        <f>IF(N131="základní",J131,0)</f>
        <v>0</v>
      </c>
      <c r="BF131" s="168">
        <f>IF(N131="snížená",J131,0)</f>
        <v>0</v>
      </c>
      <c r="BG131" s="168">
        <f>IF(N131="zákl. přenesená",J131,0)</f>
        <v>0</v>
      </c>
      <c r="BH131" s="168">
        <f>IF(N131="sníž. přenesená",J131,0)</f>
        <v>0</v>
      </c>
      <c r="BI131" s="168">
        <f>IF(N131="nulová",J131,0)</f>
        <v>0</v>
      </c>
      <c r="BJ131" s="16" t="s">
        <v>80</v>
      </c>
      <c r="BK131" s="168">
        <f>ROUND(I131*H131,2)</f>
        <v>0</v>
      </c>
      <c r="BL131" s="16" t="s">
        <v>123</v>
      </c>
      <c r="BM131" s="167" t="s">
        <v>131</v>
      </c>
    </row>
    <row r="132" spans="1:47" s="2" customFormat="1" ht="12">
      <c r="A132" s="31"/>
      <c r="B132" s="32"/>
      <c r="C132" s="31"/>
      <c r="D132" s="169" t="s">
        <v>125</v>
      </c>
      <c r="E132" s="31"/>
      <c r="F132" s="170" t="s">
        <v>132</v>
      </c>
      <c r="G132" s="31"/>
      <c r="H132" s="31"/>
      <c r="I132" s="91"/>
      <c r="J132" s="31"/>
      <c r="K132" s="31"/>
      <c r="L132" s="32"/>
      <c r="M132" s="171"/>
      <c r="N132" s="172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125</v>
      </c>
      <c r="AU132" s="16" t="s">
        <v>83</v>
      </c>
    </row>
    <row r="133" spans="2:51" s="13" customFormat="1" ht="12">
      <c r="B133" s="173"/>
      <c r="D133" s="169" t="s">
        <v>127</v>
      </c>
      <c r="E133" s="174" t="s">
        <v>1</v>
      </c>
      <c r="F133" s="175" t="s">
        <v>133</v>
      </c>
      <c r="H133" s="176">
        <v>960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127</v>
      </c>
      <c r="AU133" s="174" t="s">
        <v>83</v>
      </c>
      <c r="AV133" s="13" t="s">
        <v>83</v>
      </c>
      <c r="AW133" s="13" t="s">
        <v>28</v>
      </c>
      <c r="AX133" s="13" t="s">
        <v>80</v>
      </c>
      <c r="AY133" s="174" t="s">
        <v>116</v>
      </c>
    </row>
    <row r="134" spans="1:65" s="2" customFormat="1" ht="14.45" customHeight="1">
      <c r="A134" s="31"/>
      <c r="B134" s="155"/>
      <c r="C134" s="156" t="s">
        <v>134</v>
      </c>
      <c r="D134" s="156" t="s">
        <v>118</v>
      </c>
      <c r="E134" s="157" t="s">
        <v>135</v>
      </c>
      <c r="F134" s="158" t="s">
        <v>136</v>
      </c>
      <c r="G134" s="159" t="s">
        <v>121</v>
      </c>
      <c r="H134" s="160">
        <v>9192</v>
      </c>
      <c r="I134" s="161"/>
      <c r="J134" s="162">
        <f>ROUND(I134*H134,2)</f>
        <v>0</v>
      </c>
      <c r="K134" s="158" t="s">
        <v>122</v>
      </c>
      <c r="L134" s="32"/>
      <c r="M134" s="163" t="s">
        <v>1</v>
      </c>
      <c r="N134" s="164" t="s">
        <v>37</v>
      </c>
      <c r="O134" s="57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7" t="s">
        <v>123</v>
      </c>
      <c r="AT134" s="167" t="s">
        <v>118</v>
      </c>
      <c r="AU134" s="167" t="s">
        <v>83</v>
      </c>
      <c r="AY134" s="16" t="s">
        <v>116</v>
      </c>
      <c r="BE134" s="168">
        <f>IF(N134="základní",J134,0)</f>
        <v>0</v>
      </c>
      <c r="BF134" s="168">
        <f>IF(N134="snížená",J134,0)</f>
        <v>0</v>
      </c>
      <c r="BG134" s="168">
        <f>IF(N134="zákl. přenesená",J134,0)</f>
        <v>0</v>
      </c>
      <c r="BH134" s="168">
        <f>IF(N134="sníž. přenesená",J134,0)</f>
        <v>0</v>
      </c>
      <c r="BI134" s="168">
        <f>IF(N134="nulová",J134,0)</f>
        <v>0</v>
      </c>
      <c r="BJ134" s="16" t="s">
        <v>80</v>
      </c>
      <c r="BK134" s="168">
        <f>ROUND(I134*H134,2)</f>
        <v>0</v>
      </c>
      <c r="BL134" s="16" t="s">
        <v>123</v>
      </c>
      <c r="BM134" s="167" t="s">
        <v>137</v>
      </c>
    </row>
    <row r="135" spans="1:47" s="2" customFormat="1" ht="12">
      <c r="A135" s="31"/>
      <c r="B135" s="32"/>
      <c r="C135" s="31"/>
      <c r="D135" s="169" t="s">
        <v>125</v>
      </c>
      <c r="E135" s="31"/>
      <c r="F135" s="170" t="s">
        <v>138</v>
      </c>
      <c r="G135" s="31"/>
      <c r="H135" s="31"/>
      <c r="I135" s="91"/>
      <c r="J135" s="31"/>
      <c r="K135" s="31"/>
      <c r="L135" s="32"/>
      <c r="M135" s="171"/>
      <c r="N135" s="172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125</v>
      </c>
      <c r="AU135" s="16" t="s">
        <v>83</v>
      </c>
    </row>
    <row r="136" spans="2:51" s="13" customFormat="1" ht="12">
      <c r="B136" s="173"/>
      <c r="D136" s="169" t="s">
        <v>127</v>
      </c>
      <c r="E136" s="174" t="s">
        <v>1</v>
      </c>
      <c r="F136" s="175" t="s">
        <v>139</v>
      </c>
      <c r="H136" s="176">
        <v>7992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127</v>
      </c>
      <c r="AU136" s="174" t="s">
        <v>83</v>
      </c>
      <c r="AV136" s="13" t="s">
        <v>83</v>
      </c>
      <c r="AW136" s="13" t="s">
        <v>28</v>
      </c>
      <c r="AX136" s="13" t="s">
        <v>72</v>
      </c>
      <c r="AY136" s="174" t="s">
        <v>116</v>
      </c>
    </row>
    <row r="137" spans="2:51" s="13" customFormat="1" ht="12">
      <c r="B137" s="173"/>
      <c r="D137" s="169" t="s">
        <v>127</v>
      </c>
      <c r="E137" s="174" t="s">
        <v>1</v>
      </c>
      <c r="F137" s="175" t="s">
        <v>140</v>
      </c>
      <c r="H137" s="176">
        <v>1200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127</v>
      </c>
      <c r="AU137" s="174" t="s">
        <v>83</v>
      </c>
      <c r="AV137" s="13" t="s">
        <v>83</v>
      </c>
      <c r="AW137" s="13" t="s">
        <v>28</v>
      </c>
      <c r="AX137" s="13" t="s">
        <v>72</v>
      </c>
      <c r="AY137" s="174" t="s">
        <v>116</v>
      </c>
    </row>
    <row r="138" spans="1:65" s="2" customFormat="1" ht="14.45" customHeight="1">
      <c r="A138" s="31"/>
      <c r="B138" s="155"/>
      <c r="C138" s="156" t="s">
        <v>123</v>
      </c>
      <c r="D138" s="156" t="s">
        <v>118</v>
      </c>
      <c r="E138" s="157" t="s">
        <v>141</v>
      </c>
      <c r="F138" s="158" t="s">
        <v>142</v>
      </c>
      <c r="G138" s="159" t="s">
        <v>121</v>
      </c>
      <c r="H138" s="160">
        <v>11508</v>
      </c>
      <c r="I138" s="161"/>
      <c r="J138" s="162">
        <f>ROUND(I138*H138,2)</f>
        <v>0</v>
      </c>
      <c r="K138" s="158" t="s">
        <v>122</v>
      </c>
      <c r="L138" s="32"/>
      <c r="M138" s="163" t="s">
        <v>1</v>
      </c>
      <c r="N138" s="164" t="s">
        <v>37</v>
      </c>
      <c r="O138" s="57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7" t="s">
        <v>123</v>
      </c>
      <c r="AT138" s="167" t="s">
        <v>118</v>
      </c>
      <c r="AU138" s="167" t="s">
        <v>83</v>
      </c>
      <c r="AY138" s="16" t="s">
        <v>116</v>
      </c>
      <c r="BE138" s="168">
        <f>IF(N138="základní",J138,0)</f>
        <v>0</v>
      </c>
      <c r="BF138" s="168">
        <f>IF(N138="snížená",J138,0)</f>
        <v>0</v>
      </c>
      <c r="BG138" s="168">
        <f>IF(N138="zákl. přenesená",J138,0)</f>
        <v>0</v>
      </c>
      <c r="BH138" s="168">
        <f>IF(N138="sníž. přenesená",J138,0)</f>
        <v>0</v>
      </c>
      <c r="BI138" s="168">
        <f>IF(N138="nulová",J138,0)</f>
        <v>0</v>
      </c>
      <c r="BJ138" s="16" t="s">
        <v>80</v>
      </c>
      <c r="BK138" s="168">
        <f>ROUND(I138*H138,2)</f>
        <v>0</v>
      </c>
      <c r="BL138" s="16" t="s">
        <v>123</v>
      </c>
      <c r="BM138" s="167" t="s">
        <v>143</v>
      </c>
    </row>
    <row r="139" spans="1:47" s="2" customFormat="1" ht="12">
      <c r="A139" s="31"/>
      <c r="B139" s="32"/>
      <c r="C139" s="31"/>
      <c r="D139" s="169" t="s">
        <v>125</v>
      </c>
      <c r="E139" s="31"/>
      <c r="F139" s="170" t="s">
        <v>144</v>
      </c>
      <c r="G139" s="31"/>
      <c r="H139" s="31"/>
      <c r="I139" s="91"/>
      <c r="J139" s="31"/>
      <c r="K139" s="31"/>
      <c r="L139" s="32"/>
      <c r="M139" s="171"/>
      <c r="N139" s="172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125</v>
      </c>
      <c r="AU139" s="16" t="s">
        <v>83</v>
      </c>
    </row>
    <row r="140" spans="2:51" s="13" customFormat="1" ht="12">
      <c r="B140" s="173"/>
      <c r="D140" s="169" t="s">
        <v>127</v>
      </c>
      <c r="E140" s="174" t="s">
        <v>1</v>
      </c>
      <c r="F140" s="175" t="s">
        <v>145</v>
      </c>
      <c r="H140" s="176">
        <v>11508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127</v>
      </c>
      <c r="AU140" s="174" t="s">
        <v>83</v>
      </c>
      <c r="AV140" s="13" t="s">
        <v>83</v>
      </c>
      <c r="AW140" s="13" t="s">
        <v>28</v>
      </c>
      <c r="AX140" s="13" t="s">
        <v>80</v>
      </c>
      <c r="AY140" s="174" t="s">
        <v>116</v>
      </c>
    </row>
    <row r="141" spans="1:65" s="2" customFormat="1" ht="14.45" customHeight="1">
      <c r="A141" s="31"/>
      <c r="B141" s="155"/>
      <c r="C141" s="156" t="s">
        <v>146</v>
      </c>
      <c r="D141" s="156" t="s">
        <v>118</v>
      </c>
      <c r="E141" s="157" t="s">
        <v>147</v>
      </c>
      <c r="F141" s="158" t="s">
        <v>148</v>
      </c>
      <c r="G141" s="159" t="s">
        <v>121</v>
      </c>
      <c r="H141" s="160">
        <v>675</v>
      </c>
      <c r="I141" s="161"/>
      <c r="J141" s="162">
        <f>ROUND(I141*H141,2)</f>
        <v>0</v>
      </c>
      <c r="K141" s="158" t="s">
        <v>122</v>
      </c>
      <c r="L141" s="32"/>
      <c r="M141" s="163" t="s">
        <v>1</v>
      </c>
      <c r="N141" s="164" t="s">
        <v>37</v>
      </c>
      <c r="O141" s="57"/>
      <c r="P141" s="165">
        <f>O141*H141</f>
        <v>0</v>
      </c>
      <c r="Q141" s="165">
        <v>0</v>
      </c>
      <c r="R141" s="165">
        <f>Q141*H141</f>
        <v>0</v>
      </c>
      <c r="S141" s="165">
        <v>0.29</v>
      </c>
      <c r="T141" s="166">
        <f>S141*H141</f>
        <v>195.75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7" t="s">
        <v>123</v>
      </c>
      <c r="AT141" s="167" t="s">
        <v>118</v>
      </c>
      <c r="AU141" s="167" t="s">
        <v>83</v>
      </c>
      <c r="AY141" s="16" t="s">
        <v>116</v>
      </c>
      <c r="BE141" s="168">
        <f>IF(N141="základní",J141,0)</f>
        <v>0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6" t="s">
        <v>80</v>
      </c>
      <c r="BK141" s="168">
        <f>ROUND(I141*H141,2)</f>
        <v>0</v>
      </c>
      <c r="BL141" s="16" t="s">
        <v>123</v>
      </c>
      <c r="BM141" s="167" t="s">
        <v>149</v>
      </c>
    </row>
    <row r="142" spans="1:47" s="2" customFormat="1" ht="19.5">
      <c r="A142" s="31"/>
      <c r="B142" s="32"/>
      <c r="C142" s="31"/>
      <c r="D142" s="169" t="s">
        <v>125</v>
      </c>
      <c r="E142" s="31"/>
      <c r="F142" s="170" t="s">
        <v>150</v>
      </c>
      <c r="G142" s="31"/>
      <c r="H142" s="31"/>
      <c r="I142" s="91"/>
      <c r="J142" s="31"/>
      <c r="K142" s="31"/>
      <c r="L142" s="32"/>
      <c r="M142" s="171"/>
      <c r="N142" s="172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125</v>
      </c>
      <c r="AU142" s="16" t="s">
        <v>83</v>
      </c>
    </row>
    <row r="143" spans="2:51" s="13" customFormat="1" ht="12">
      <c r="B143" s="173"/>
      <c r="D143" s="169" t="s">
        <v>127</v>
      </c>
      <c r="E143" s="174" t="s">
        <v>1</v>
      </c>
      <c r="F143" s="175" t="s">
        <v>151</v>
      </c>
      <c r="H143" s="176">
        <v>675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127</v>
      </c>
      <c r="AU143" s="174" t="s">
        <v>83</v>
      </c>
      <c r="AV143" s="13" t="s">
        <v>83</v>
      </c>
      <c r="AW143" s="13" t="s">
        <v>28</v>
      </c>
      <c r="AX143" s="13" t="s">
        <v>80</v>
      </c>
      <c r="AY143" s="174" t="s">
        <v>116</v>
      </c>
    </row>
    <row r="144" spans="1:65" s="2" customFormat="1" ht="14.45" customHeight="1">
      <c r="A144" s="31"/>
      <c r="B144" s="155"/>
      <c r="C144" s="156" t="s">
        <v>152</v>
      </c>
      <c r="D144" s="156" t="s">
        <v>118</v>
      </c>
      <c r="E144" s="157" t="s">
        <v>153</v>
      </c>
      <c r="F144" s="158" t="s">
        <v>154</v>
      </c>
      <c r="G144" s="159" t="s">
        <v>155</v>
      </c>
      <c r="H144" s="160">
        <v>40</v>
      </c>
      <c r="I144" s="161"/>
      <c r="J144" s="162">
        <f>ROUND(I144*H144,2)</f>
        <v>0</v>
      </c>
      <c r="K144" s="158" t="s">
        <v>122</v>
      </c>
      <c r="L144" s="32"/>
      <c r="M144" s="163" t="s">
        <v>1</v>
      </c>
      <c r="N144" s="164" t="s">
        <v>37</v>
      </c>
      <c r="O144" s="57"/>
      <c r="P144" s="165">
        <f>O144*H144</f>
        <v>0</v>
      </c>
      <c r="Q144" s="165">
        <v>0</v>
      </c>
      <c r="R144" s="165">
        <f>Q144*H144</f>
        <v>0</v>
      </c>
      <c r="S144" s="165">
        <v>0.205</v>
      </c>
      <c r="T144" s="166">
        <f>S144*H144</f>
        <v>8.2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7" t="s">
        <v>123</v>
      </c>
      <c r="AT144" s="167" t="s">
        <v>118</v>
      </c>
      <c r="AU144" s="167" t="s">
        <v>83</v>
      </c>
      <c r="AY144" s="16" t="s">
        <v>116</v>
      </c>
      <c r="BE144" s="168">
        <f>IF(N144="základní",J144,0)</f>
        <v>0</v>
      </c>
      <c r="BF144" s="168">
        <f>IF(N144="snížená",J144,0)</f>
        <v>0</v>
      </c>
      <c r="BG144" s="168">
        <f>IF(N144="zákl. přenesená",J144,0)</f>
        <v>0</v>
      </c>
      <c r="BH144" s="168">
        <f>IF(N144="sníž. přenesená",J144,0)</f>
        <v>0</v>
      </c>
      <c r="BI144" s="168">
        <f>IF(N144="nulová",J144,0)</f>
        <v>0</v>
      </c>
      <c r="BJ144" s="16" t="s">
        <v>80</v>
      </c>
      <c r="BK144" s="168">
        <f>ROUND(I144*H144,2)</f>
        <v>0</v>
      </c>
      <c r="BL144" s="16" t="s">
        <v>123</v>
      </c>
      <c r="BM144" s="167" t="s">
        <v>156</v>
      </c>
    </row>
    <row r="145" spans="1:47" s="2" customFormat="1" ht="19.5">
      <c r="A145" s="31"/>
      <c r="B145" s="32"/>
      <c r="C145" s="31"/>
      <c r="D145" s="169" t="s">
        <v>125</v>
      </c>
      <c r="E145" s="31"/>
      <c r="F145" s="170" t="s">
        <v>157</v>
      </c>
      <c r="G145" s="31"/>
      <c r="H145" s="31"/>
      <c r="I145" s="91"/>
      <c r="J145" s="31"/>
      <c r="K145" s="31"/>
      <c r="L145" s="32"/>
      <c r="M145" s="171"/>
      <c r="N145" s="172"/>
      <c r="O145" s="57"/>
      <c r="P145" s="57"/>
      <c r="Q145" s="57"/>
      <c r="R145" s="57"/>
      <c r="S145" s="57"/>
      <c r="T145" s="58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6" t="s">
        <v>125</v>
      </c>
      <c r="AU145" s="16" t="s">
        <v>83</v>
      </c>
    </row>
    <row r="146" spans="2:51" s="13" customFormat="1" ht="12">
      <c r="B146" s="173"/>
      <c r="D146" s="169" t="s">
        <v>127</v>
      </c>
      <c r="E146" s="174" t="s">
        <v>1</v>
      </c>
      <c r="F146" s="175" t="s">
        <v>158</v>
      </c>
      <c r="H146" s="176">
        <v>40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127</v>
      </c>
      <c r="AU146" s="174" t="s">
        <v>83</v>
      </c>
      <c r="AV146" s="13" t="s">
        <v>83</v>
      </c>
      <c r="AW146" s="13" t="s">
        <v>28</v>
      </c>
      <c r="AX146" s="13" t="s">
        <v>80</v>
      </c>
      <c r="AY146" s="174" t="s">
        <v>116</v>
      </c>
    </row>
    <row r="147" spans="1:65" s="2" customFormat="1" ht="14.45" customHeight="1">
      <c r="A147" s="31"/>
      <c r="B147" s="155"/>
      <c r="C147" s="156" t="s">
        <v>159</v>
      </c>
      <c r="D147" s="156" t="s">
        <v>118</v>
      </c>
      <c r="E147" s="157" t="s">
        <v>160</v>
      </c>
      <c r="F147" s="158" t="s">
        <v>161</v>
      </c>
      <c r="G147" s="159" t="s">
        <v>162</v>
      </c>
      <c r="H147" s="160">
        <v>97.35</v>
      </c>
      <c r="I147" s="161"/>
      <c r="J147" s="162">
        <f>ROUND(I147*H147,2)</f>
        <v>0</v>
      </c>
      <c r="K147" s="158" t="s">
        <v>122</v>
      </c>
      <c r="L147" s="32"/>
      <c r="M147" s="163" t="s">
        <v>1</v>
      </c>
      <c r="N147" s="164" t="s">
        <v>37</v>
      </c>
      <c r="O147" s="57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7" t="s">
        <v>123</v>
      </c>
      <c r="AT147" s="167" t="s">
        <v>118</v>
      </c>
      <c r="AU147" s="167" t="s">
        <v>83</v>
      </c>
      <c r="AY147" s="16" t="s">
        <v>116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16" t="s">
        <v>80</v>
      </c>
      <c r="BK147" s="168">
        <f>ROUND(I147*H147,2)</f>
        <v>0</v>
      </c>
      <c r="BL147" s="16" t="s">
        <v>123</v>
      </c>
      <c r="BM147" s="167" t="s">
        <v>163</v>
      </c>
    </row>
    <row r="148" spans="1:47" s="2" customFormat="1" ht="19.5">
      <c r="A148" s="31"/>
      <c r="B148" s="32"/>
      <c r="C148" s="31"/>
      <c r="D148" s="169" t="s">
        <v>125</v>
      </c>
      <c r="E148" s="31"/>
      <c r="F148" s="170" t="s">
        <v>164</v>
      </c>
      <c r="G148" s="31"/>
      <c r="H148" s="31"/>
      <c r="I148" s="91"/>
      <c r="J148" s="31"/>
      <c r="K148" s="31"/>
      <c r="L148" s="32"/>
      <c r="M148" s="171"/>
      <c r="N148" s="172"/>
      <c r="O148" s="57"/>
      <c r="P148" s="57"/>
      <c r="Q148" s="57"/>
      <c r="R148" s="57"/>
      <c r="S148" s="57"/>
      <c r="T148" s="58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125</v>
      </c>
      <c r="AU148" s="16" t="s">
        <v>83</v>
      </c>
    </row>
    <row r="149" spans="2:51" s="13" customFormat="1" ht="12">
      <c r="B149" s="173"/>
      <c r="D149" s="169" t="s">
        <v>127</v>
      </c>
      <c r="E149" s="174" t="s">
        <v>1</v>
      </c>
      <c r="F149" s="175" t="s">
        <v>165</v>
      </c>
      <c r="H149" s="176">
        <v>97.35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127</v>
      </c>
      <c r="AU149" s="174" t="s">
        <v>83</v>
      </c>
      <c r="AV149" s="13" t="s">
        <v>83</v>
      </c>
      <c r="AW149" s="13" t="s">
        <v>28</v>
      </c>
      <c r="AX149" s="13" t="s">
        <v>80</v>
      </c>
      <c r="AY149" s="174" t="s">
        <v>116</v>
      </c>
    </row>
    <row r="150" spans="1:65" s="2" customFormat="1" ht="14.45" customHeight="1">
      <c r="A150" s="31"/>
      <c r="B150" s="155"/>
      <c r="C150" s="156" t="s">
        <v>166</v>
      </c>
      <c r="D150" s="156" t="s">
        <v>118</v>
      </c>
      <c r="E150" s="157" t="s">
        <v>167</v>
      </c>
      <c r="F150" s="158" t="s">
        <v>168</v>
      </c>
      <c r="G150" s="159" t="s">
        <v>162</v>
      </c>
      <c r="H150" s="160">
        <v>36.66</v>
      </c>
      <c r="I150" s="161"/>
      <c r="J150" s="162">
        <f>ROUND(I150*H150,2)</f>
        <v>0</v>
      </c>
      <c r="K150" s="158" t="s">
        <v>122</v>
      </c>
      <c r="L150" s="32"/>
      <c r="M150" s="163" t="s">
        <v>1</v>
      </c>
      <c r="N150" s="164" t="s">
        <v>37</v>
      </c>
      <c r="O150" s="57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7" t="s">
        <v>123</v>
      </c>
      <c r="AT150" s="167" t="s">
        <v>118</v>
      </c>
      <c r="AU150" s="167" t="s">
        <v>83</v>
      </c>
      <c r="AY150" s="16" t="s">
        <v>116</v>
      </c>
      <c r="BE150" s="168">
        <f>IF(N150="základní",J150,0)</f>
        <v>0</v>
      </c>
      <c r="BF150" s="168">
        <f>IF(N150="snížená",J150,0)</f>
        <v>0</v>
      </c>
      <c r="BG150" s="168">
        <f>IF(N150="zákl. přenesená",J150,0)</f>
        <v>0</v>
      </c>
      <c r="BH150" s="168">
        <f>IF(N150="sníž. přenesená",J150,0)</f>
        <v>0</v>
      </c>
      <c r="BI150" s="168">
        <f>IF(N150="nulová",J150,0)</f>
        <v>0</v>
      </c>
      <c r="BJ150" s="16" t="s">
        <v>80</v>
      </c>
      <c r="BK150" s="168">
        <f>ROUND(I150*H150,2)</f>
        <v>0</v>
      </c>
      <c r="BL150" s="16" t="s">
        <v>123</v>
      </c>
      <c r="BM150" s="167" t="s">
        <v>169</v>
      </c>
    </row>
    <row r="151" spans="1:47" s="2" customFormat="1" ht="19.5">
      <c r="A151" s="31"/>
      <c r="B151" s="32"/>
      <c r="C151" s="31"/>
      <c r="D151" s="169" t="s">
        <v>125</v>
      </c>
      <c r="E151" s="31"/>
      <c r="F151" s="170" t="s">
        <v>170</v>
      </c>
      <c r="G151" s="31"/>
      <c r="H151" s="31"/>
      <c r="I151" s="91"/>
      <c r="J151" s="31"/>
      <c r="K151" s="31"/>
      <c r="L151" s="32"/>
      <c r="M151" s="171"/>
      <c r="N151" s="172"/>
      <c r="O151" s="57"/>
      <c r="P151" s="57"/>
      <c r="Q151" s="57"/>
      <c r="R151" s="57"/>
      <c r="S151" s="57"/>
      <c r="T151" s="58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125</v>
      </c>
      <c r="AU151" s="16" t="s">
        <v>83</v>
      </c>
    </row>
    <row r="152" spans="2:51" s="13" customFormat="1" ht="12">
      <c r="B152" s="173"/>
      <c r="D152" s="169" t="s">
        <v>127</v>
      </c>
      <c r="E152" s="174" t="s">
        <v>1</v>
      </c>
      <c r="F152" s="175" t="s">
        <v>171</v>
      </c>
      <c r="H152" s="176">
        <v>36.66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127</v>
      </c>
      <c r="AU152" s="174" t="s">
        <v>83</v>
      </c>
      <c r="AV152" s="13" t="s">
        <v>83</v>
      </c>
      <c r="AW152" s="13" t="s">
        <v>28</v>
      </c>
      <c r="AX152" s="13" t="s">
        <v>80</v>
      </c>
      <c r="AY152" s="174" t="s">
        <v>116</v>
      </c>
    </row>
    <row r="153" spans="1:65" s="2" customFormat="1" ht="14.45" customHeight="1">
      <c r="A153" s="31"/>
      <c r="B153" s="155"/>
      <c r="C153" s="156" t="s">
        <v>172</v>
      </c>
      <c r="D153" s="156" t="s">
        <v>118</v>
      </c>
      <c r="E153" s="157" t="s">
        <v>173</v>
      </c>
      <c r="F153" s="158" t="s">
        <v>174</v>
      </c>
      <c r="G153" s="159" t="s">
        <v>162</v>
      </c>
      <c r="H153" s="160">
        <v>0.715</v>
      </c>
      <c r="I153" s="161"/>
      <c r="J153" s="162">
        <f>ROUND(I153*H153,2)</f>
        <v>0</v>
      </c>
      <c r="K153" s="158" t="s">
        <v>122</v>
      </c>
      <c r="L153" s="32"/>
      <c r="M153" s="163" t="s">
        <v>1</v>
      </c>
      <c r="N153" s="164" t="s">
        <v>37</v>
      </c>
      <c r="O153" s="57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7" t="s">
        <v>123</v>
      </c>
      <c r="AT153" s="167" t="s">
        <v>118</v>
      </c>
      <c r="AU153" s="167" t="s">
        <v>83</v>
      </c>
      <c r="AY153" s="16" t="s">
        <v>116</v>
      </c>
      <c r="BE153" s="168">
        <f>IF(N153="základní",J153,0)</f>
        <v>0</v>
      </c>
      <c r="BF153" s="168">
        <f>IF(N153="snížená",J153,0)</f>
        <v>0</v>
      </c>
      <c r="BG153" s="168">
        <f>IF(N153="zákl. přenesená",J153,0)</f>
        <v>0</v>
      </c>
      <c r="BH153" s="168">
        <f>IF(N153="sníž. přenesená",J153,0)</f>
        <v>0</v>
      </c>
      <c r="BI153" s="168">
        <f>IF(N153="nulová",J153,0)</f>
        <v>0</v>
      </c>
      <c r="BJ153" s="16" t="s">
        <v>80</v>
      </c>
      <c r="BK153" s="168">
        <f>ROUND(I153*H153,2)</f>
        <v>0</v>
      </c>
      <c r="BL153" s="16" t="s">
        <v>123</v>
      </c>
      <c r="BM153" s="167" t="s">
        <v>175</v>
      </c>
    </row>
    <row r="154" spans="1:47" s="2" customFormat="1" ht="19.5">
      <c r="A154" s="31"/>
      <c r="B154" s="32"/>
      <c r="C154" s="31"/>
      <c r="D154" s="169" t="s">
        <v>125</v>
      </c>
      <c r="E154" s="31"/>
      <c r="F154" s="170" t="s">
        <v>176</v>
      </c>
      <c r="G154" s="31"/>
      <c r="H154" s="31"/>
      <c r="I154" s="91"/>
      <c r="J154" s="31"/>
      <c r="K154" s="31"/>
      <c r="L154" s="32"/>
      <c r="M154" s="171"/>
      <c r="N154" s="172"/>
      <c r="O154" s="57"/>
      <c r="P154" s="57"/>
      <c r="Q154" s="57"/>
      <c r="R154" s="57"/>
      <c r="S154" s="57"/>
      <c r="T154" s="58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125</v>
      </c>
      <c r="AU154" s="16" t="s">
        <v>83</v>
      </c>
    </row>
    <row r="155" spans="2:51" s="13" customFormat="1" ht="12">
      <c r="B155" s="173"/>
      <c r="D155" s="169" t="s">
        <v>127</v>
      </c>
      <c r="E155" s="174" t="s">
        <v>1</v>
      </c>
      <c r="F155" s="175" t="s">
        <v>177</v>
      </c>
      <c r="H155" s="176">
        <v>0.715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127</v>
      </c>
      <c r="AU155" s="174" t="s">
        <v>83</v>
      </c>
      <c r="AV155" s="13" t="s">
        <v>83</v>
      </c>
      <c r="AW155" s="13" t="s">
        <v>28</v>
      </c>
      <c r="AX155" s="13" t="s">
        <v>80</v>
      </c>
      <c r="AY155" s="174" t="s">
        <v>116</v>
      </c>
    </row>
    <row r="156" spans="1:65" s="2" customFormat="1" ht="14.45" customHeight="1">
      <c r="A156" s="31"/>
      <c r="B156" s="155"/>
      <c r="C156" s="156" t="s">
        <v>178</v>
      </c>
      <c r="D156" s="156" t="s">
        <v>118</v>
      </c>
      <c r="E156" s="157" t="s">
        <v>179</v>
      </c>
      <c r="F156" s="158" t="s">
        <v>180</v>
      </c>
      <c r="G156" s="159" t="s">
        <v>162</v>
      </c>
      <c r="H156" s="160">
        <v>266.159</v>
      </c>
      <c r="I156" s="161"/>
      <c r="J156" s="162">
        <f>ROUND(I156*H156,2)</f>
        <v>0</v>
      </c>
      <c r="K156" s="158" t="s">
        <v>122</v>
      </c>
      <c r="L156" s="32"/>
      <c r="M156" s="163" t="s">
        <v>1</v>
      </c>
      <c r="N156" s="164" t="s">
        <v>37</v>
      </c>
      <c r="O156" s="57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7" t="s">
        <v>123</v>
      </c>
      <c r="AT156" s="167" t="s">
        <v>118</v>
      </c>
      <c r="AU156" s="167" t="s">
        <v>83</v>
      </c>
      <c r="AY156" s="16" t="s">
        <v>116</v>
      </c>
      <c r="BE156" s="168">
        <f>IF(N156="základní",J156,0)</f>
        <v>0</v>
      </c>
      <c r="BF156" s="168">
        <f>IF(N156="snížená",J156,0)</f>
        <v>0</v>
      </c>
      <c r="BG156" s="168">
        <f>IF(N156="zákl. přenesená",J156,0)</f>
        <v>0</v>
      </c>
      <c r="BH156" s="168">
        <f>IF(N156="sníž. přenesená",J156,0)</f>
        <v>0</v>
      </c>
      <c r="BI156" s="168">
        <f>IF(N156="nulová",J156,0)</f>
        <v>0</v>
      </c>
      <c r="BJ156" s="16" t="s">
        <v>80</v>
      </c>
      <c r="BK156" s="168">
        <f>ROUND(I156*H156,2)</f>
        <v>0</v>
      </c>
      <c r="BL156" s="16" t="s">
        <v>123</v>
      </c>
      <c r="BM156" s="167" t="s">
        <v>181</v>
      </c>
    </row>
    <row r="157" spans="1:47" s="2" customFormat="1" ht="19.5">
      <c r="A157" s="31"/>
      <c r="B157" s="32"/>
      <c r="C157" s="31"/>
      <c r="D157" s="169" t="s">
        <v>125</v>
      </c>
      <c r="E157" s="31"/>
      <c r="F157" s="170" t="s">
        <v>182</v>
      </c>
      <c r="G157" s="31"/>
      <c r="H157" s="31"/>
      <c r="I157" s="91"/>
      <c r="J157" s="31"/>
      <c r="K157" s="31"/>
      <c r="L157" s="32"/>
      <c r="M157" s="171"/>
      <c r="N157" s="172"/>
      <c r="O157" s="57"/>
      <c r="P157" s="57"/>
      <c r="Q157" s="57"/>
      <c r="R157" s="57"/>
      <c r="S157" s="57"/>
      <c r="T157" s="58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125</v>
      </c>
      <c r="AU157" s="16" t="s">
        <v>83</v>
      </c>
    </row>
    <row r="158" spans="2:51" s="13" customFormat="1" ht="12">
      <c r="B158" s="173"/>
      <c r="D158" s="169" t="s">
        <v>127</v>
      </c>
      <c r="E158" s="174" t="s">
        <v>1</v>
      </c>
      <c r="F158" s="175" t="s">
        <v>183</v>
      </c>
      <c r="H158" s="176">
        <v>180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127</v>
      </c>
      <c r="AU158" s="174" t="s">
        <v>83</v>
      </c>
      <c r="AV158" s="13" t="s">
        <v>83</v>
      </c>
      <c r="AW158" s="13" t="s">
        <v>28</v>
      </c>
      <c r="AX158" s="13" t="s">
        <v>72</v>
      </c>
      <c r="AY158" s="174" t="s">
        <v>116</v>
      </c>
    </row>
    <row r="159" spans="2:51" s="13" customFormat="1" ht="12">
      <c r="B159" s="173"/>
      <c r="D159" s="169" t="s">
        <v>127</v>
      </c>
      <c r="E159" s="174" t="s">
        <v>1</v>
      </c>
      <c r="F159" s="175" t="s">
        <v>184</v>
      </c>
      <c r="H159" s="176">
        <v>42.725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127</v>
      </c>
      <c r="AU159" s="174" t="s">
        <v>83</v>
      </c>
      <c r="AV159" s="13" t="s">
        <v>83</v>
      </c>
      <c r="AW159" s="13" t="s">
        <v>28</v>
      </c>
      <c r="AX159" s="13" t="s">
        <v>72</v>
      </c>
      <c r="AY159" s="174" t="s">
        <v>116</v>
      </c>
    </row>
    <row r="160" spans="2:51" s="13" customFormat="1" ht="12">
      <c r="B160" s="173"/>
      <c r="D160" s="169" t="s">
        <v>127</v>
      </c>
      <c r="E160" s="174" t="s">
        <v>1</v>
      </c>
      <c r="F160" s="175" t="s">
        <v>185</v>
      </c>
      <c r="H160" s="176">
        <v>33.696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127</v>
      </c>
      <c r="AU160" s="174" t="s">
        <v>83</v>
      </c>
      <c r="AV160" s="13" t="s">
        <v>83</v>
      </c>
      <c r="AW160" s="13" t="s">
        <v>28</v>
      </c>
      <c r="AX160" s="13" t="s">
        <v>72</v>
      </c>
      <c r="AY160" s="174" t="s">
        <v>116</v>
      </c>
    </row>
    <row r="161" spans="2:51" s="13" customFormat="1" ht="12">
      <c r="B161" s="173"/>
      <c r="D161" s="169" t="s">
        <v>127</v>
      </c>
      <c r="E161" s="174" t="s">
        <v>1</v>
      </c>
      <c r="F161" s="175" t="s">
        <v>186</v>
      </c>
      <c r="H161" s="176">
        <v>9.738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127</v>
      </c>
      <c r="AU161" s="174" t="s">
        <v>83</v>
      </c>
      <c r="AV161" s="13" t="s">
        <v>83</v>
      </c>
      <c r="AW161" s="13" t="s">
        <v>28</v>
      </c>
      <c r="AX161" s="13" t="s">
        <v>72</v>
      </c>
      <c r="AY161" s="174" t="s">
        <v>116</v>
      </c>
    </row>
    <row r="162" spans="1:65" s="2" customFormat="1" ht="14.45" customHeight="1">
      <c r="A162" s="31"/>
      <c r="B162" s="155"/>
      <c r="C162" s="156" t="s">
        <v>187</v>
      </c>
      <c r="D162" s="156" t="s">
        <v>118</v>
      </c>
      <c r="E162" s="157" t="s">
        <v>188</v>
      </c>
      <c r="F162" s="158" t="s">
        <v>189</v>
      </c>
      <c r="G162" s="159" t="s">
        <v>162</v>
      </c>
      <c r="H162" s="160">
        <v>3.48</v>
      </c>
      <c r="I162" s="161"/>
      <c r="J162" s="162">
        <f>ROUND(I162*H162,2)</f>
        <v>0</v>
      </c>
      <c r="K162" s="158" t="s">
        <v>122</v>
      </c>
      <c r="L162" s="32"/>
      <c r="M162" s="163" t="s">
        <v>1</v>
      </c>
      <c r="N162" s="164" t="s">
        <v>37</v>
      </c>
      <c r="O162" s="57"/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7" t="s">
        <v>123</v>
      </c>
      <c r="AT162" s="167" t="s">
        <v>118</v>
      </c>
      <c r="AU162" s="167" t="s">
        <v>83</v>
      </c>
      <c r="AY162" s="16" t="s">
        <v>116</v>
      </c>
      <c r="BE162" s="168">
        <f>IF(N162="základní",J162,0)</f>
        <v>0</v>
      </c>
      <c r="BF162" s="168">
        <f>IF(N162="snížená",J162,0)</f>
        <v>0</v>
      </c>
      <c r="BG162" s="168">
        <f>IF(N162="zákl. přenesená",J162,0)</f>
        <v>0</v>
      </c>
      <c r="BH162" s="168">
        <f>IF(N162="sníž. přenesená",J162,0)</f>
        <v>0</v>
      </c>
      <c r="BI162" s="168">
        <f>IF(N162="nulová",J162,0)</f>
        <v>0</v>
      </c>
      <c r="BJ162" s="16" t="s">
        <v>80</v>
      </c>
      <c r="BK162" s="168">
        <f>ROUND(I162*H162,2)</f>
        <v>0</v>
      </c>
      <c r="BL162" s="16" t="s">
        <v>123</v>
      </c>
      <c r="BM162" s="167" t="s">
        <v>190</v>
      </c>
    </row>
    <row r="163" spans="1:47" s="2" customFormat="1" ht="19.5">
      <c r="A163" s="31"/>
      <c r="B163" s="32"/>
      <c r="C163" s="31"/>
      <c r="D163" s="169" t="s">
        <v>125</v>
      </c>
      <c r="E163" s="31"/>
      <c r="F163" s="170" t="s">
        <v>191</v>
      </c>
      <c r="G163" s="31"/>
      <c r="H163" s="31"/>
      <c r="I163" s="91"/>
      <c r="J163" s="31"/>
      <c r="K163" s="31"/>
      <c r="L163" s="32"/>
      <c r="M163" s="171"/>
      <c r="N163" s="172"/>
      <c r="O163" s="57"/>
      <c r="P163" s="57"/>
      <c r="Q163" s="57"/>
      <c r="R163" s="57"/>
      <c r="S163" s="57"/>
      <c r="T163" s="58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125</v>
      </c>
      <c r="AU163" s="16" t="s">
        <v>83</v>
      </c>
    </row>
    <row r="164" spans="2:51" s="13" customFormat="1" ht="12">
      <c r="B164" s="173"/>
      <c r="D164" s="169" t="s">
        <v>127</v>
      </c>
      <c r="E164" s="174" t="s">
        <v>1</v>
      </c>
      <c r="F164" s="175" t="s">
        <v>192</v>
      </c>
      <c r="H164" s="176">
        <v>3.48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127</v>
      </c>
      <c r="AU164" s="174" t="s">
        <v>83</v>
      </c>
      <c r="AV164" s="13" t="s">
        <v>83</v>
      </c>
      <c r="AW164" s="13" t="s">
        <v>28</v>
      </c>
      <c r="AX164" s="13" t="s">
        <v>80</v>
      </c>
      <c r="AY164" s="174" t="s">
        <v>116</v>
      </c>
    </row>
    <row r="165" spans="1:65" s="2" customFormat="1" ht="14.45" customHeight="1">
      <c r="A165" s="31"/>
      <c r="B165" s="155"/>
      <c r="C165" s="156" t="s">
        <v>193</v>
      </c>
      <c r="D165" s="156" t="s">
        <v>118</v>
      </c>
      <c r="E165" s="157" t="s">
        <v>194</v>
      </c>
      <c r="F165" s="158" t="s">
        <v>195</v>
      </c>
      <c r="G165" s="159" t="s">
        <v>162</v>
      </c>
      <c r="H165" s="160">
        <v>21.48</v>
      </c>
      <c r="I165" s="161"/>
      <c r="J165" s="162">
        <f>ROUND(I165*H165,2)</f>
        <v>0</v>
      </c>
      <c r="K165" s="158" t="s">
        <v>122</v>
      </c>
      <c r="L165" s="32"/>
      <c r="M165" s="163" t="s">
        <v>1</v>
      </c>
      <c r="N165" s="164" t="s">
        <v>37</v>
      </c>
      <c r="O165" s="57"/>
      <c r="P165" s="165">
        <f>O165*H165</f>
        <v>0</v>
      </c>
      <c r="Q165" s="165">
        <v>0</v>
      </c>
      <c r="R165" s="165">
        <f>Q165*H165</f>
        <v>0</v>
      </c>
      <c r="S165" s="165">
        <v>0</v>
      </c>
      <c r="T165" s="166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7" t="s">
        <v>123</v>
      </c>
      <c r="AT165" s="167" t="s">
        <v>118</v>
      </c>
      <c r="AU165" s="167" t="s">
        <v>83</v>
      </c>
      <c r="AY165" s="16" t="s">
        <v>116</v>
      </c>
      <c r="BE165" s="168">
        <f>IF(N165="základní",J165,0)</f>
        <v>0</v>
      </c>
      <c r="BF165" s="168">
        <f>IF(N165="snížená",J165,0)</f>
        <v>0</v>
      </c>
      <c r="BG165" s="168">
        <f>IF(N165="zákl. přenesená",J165,0)</f>
        <v>0</v>
      </c>
      <c r="BH165" s="168">
        <f>IF(N165="sníž. přenesená",J165,0)</f>
        <v>0</v>
      </c>
      <c r="BI165" s="168">
        <f>IF(N165="nulová",J165,0)</f>
        <v>0</v>
      </c>
      <c r="BJ165" s="16" t="s">
        <v>80</v>
      </c>
      <c r="BK165" s="168">
        <f>ROUND(I165*H165,2)</f>
        <v>0</v>
      </c>
      <c r="BL165" s="16" t="s">
        <v>123</v>
      </c>
      <c r="BM165" s="167" t="s">
        <v>196</v>
      </c>
    </row>
    <row r="166" spans="1:47" s="2" customFormat="1" ht="19.5">
      <c r="A166" s="31"/>
      <c r="B166" s="32"/>
      <c r="C166" s="31"/>
      <c r="D166" s="169" t="s">
        <v>125</v>
      </c>
      <c r="E166" s="31"/>
      <c r="F166" s="170" t="s">
        <v>197</v>
      </c>
      <c r="G166" s="31"/>
      <c r="H166" s="31"/>
      <c r="I166" s="91"/>
      <c r="J166" s="31"/>
      <c r="K166" s="31"/>
      <c r="L166" s="32"/>
      <c r="M166" s="171"/>
      <c r="N166" s="172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125</v>
      </c>
      <c r="AU166" s="16" t="s">
        <v>83</v>
      </c>
    </row>
    <row r="167" spans="2:51" s="13" customFormat="1" ht="12">
      <c r="B167" s="173"/>
      <c r="D167" s="169" t="s">
        <v>127</v>
      </c>
      <c r="E167" s="174" t="s">
        <v>1</v>
      </c>
      <c r="F167" s="175" t="s">
        <v>198</v>
      </c>
      <c r="H167" s="176">
        <v>16.2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127</v>
      </c>
      <c r="AU167" s="174" t="s">
        <v>83</v>
      </c>
      <c r="AV167" s="13" t="s">
        <v>83</v>
      </c>
      <c r="AW167" s="13" t="s">
        <v>28</v>
      </c>
      <c r="AX167" s="13" t="s">
        <v>72</v>
      </c>
      <c r="AY167" s="174" t="s">
        <v>116</v>
      </c>
    </row>
    <row r="168" spans="2:51" s="13" customFormat="1" ht="12">
      <c r="B168" s="173"/>
      <c r="D168" s="169" t="s">
        <v>127</v>
      </c>
      <c r="E168" s="174" t="s">
        <v>1</v>
      </c>
      <c r="F168" s="175" t="s">
        <v>199</v>
      </c>
      <c r="H168" s="176">
        <v>5.28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127</v>
      </c>
      <c r="AU168" s="174" t="s">
        <v>83</v>
      </c>
      <c r="AV168" s="13" t="s">
        <v>83</v>
      </c>
      <c r="AW168" s="13" t="s">
        <v>28</v>
      </c>
      <c r="AX168" s="13" t="s">
        <v>72</v>
      </c>
      <c r="AY168" s="174" t="s">
        <v>116</v>
      </c>
    </row>
    <row r="169" spans="1:65" s="2" customFormat="1" ht="14.45" customHeight="1">
      <c r="A169" s="31"/>
      <c r="B169" s="155"/>
      <c r="C169" s="156" t="s">
        <v>200</v>
      </c>
      <c r="D169" s="156" t="s">
        <v>118</v>
      </c>
      <c r="E169" s="157" t="s">
        <v>201</v>
      </c>
      <c r="F169" s="158" t="s">
        <v>202</v>
      </c>
      <c r="G169" s="159" t="s">
        <v>162</v>
      </c>
      <c r="H169" s="160">
        <v>189.73</v>
      </c>
      <c r="I169" s="161"/>
      <c r="J169" s="162">
        <f>ROUND(I169*H169,2)</f>
        <v>0</v>
      </c>
      <c r="K169" s="158" t="s">
        <v>122</v>
      </c>
      <c r="L169" s="32"/>
      <c r="M169" s="163" t="s">
        <v>1</v>
      </c>
      <c r="N169" s="164" t="s">
        <v>37</v>
      </c>
      <c r="O169" s="57"/>
      <c r="P169" s="165">
        <f>O169*H169</f>
        <v>0</v>
      </c>
      <c r="Q169" s="165">
        <v>0</v>
      </c>
      <c r="R169" s="165">
        <f>Q169*H169</f>
        <v>0</v>
      </c>
      <c r="S169" s="165">
        <v>0</v>
      </c>
      <c r="T169" s="166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7" t="s">
        <v>123</v>
      </c>
      <c r="AT169" s="167" t="s">
        <v>118</v>
      </c>
      <c r="AU169" s="167" t="s">
        <v>83</v>
      </c>
      <c r="AY169" s="16" t="s">
        <v>116</v>
      </c>
      <c r="BE169" s="168">
        <f>IF(N169="základní",J169,0)</f>
        <v>0</v>
      </c>
      <c r="BF169" s="168">
        <f>IF(N169="snížená",J169,0)</f>
        <v>0</v>
      </c>
      <c r="BG169" s="168">
        <f>IF(N169="zákl. přenesená",J169,0)</f>
        <v>0</v>
      </c>
      <c r="BH169" s="168">
        <f>IF(N169="sníž. přenesená",J169,0)</f>
        <v>0</v>
      </c>
      <c r="BI169" s="168">
        <f>IF(N169="nulová",J169,0)</f>
        <v>0</v>
      </c>
      <c r="BJ169" s="16" t="s">
        <v>80</v>
      </c>
      <c r="BK169" s="168">
        <f>ROUND(I169*H169,2)</f>
        <v>0</v>
      </c>
      <c r="BL169" s="16" t="s">
        <v>123</v>
      </c>
      <c r="BM169" s="167" t="s">
        <v>203</v>
      </c>
    </row>
    <row r="170" spans="1:47" s="2" customFormat="1" ht="19.5">
      <c r="A170" s="31"/>
      <c r="B170" s="32"/>
      <c r="C170" s="31"/>
      <c r="D170" s="169" t="s">
        <v>125</v>
      </c>
      <c r="E170" s="31"/>
      <c r="F170" s="170" t="s">
        <v>204</v>
      </c>
      <c r="G170" s="31"/>
      <c r="H170" s="31"/>
      <c r="I170" s="91"/>
      <c r="J170" s="31"/>
      <c r="K170" s="31"/>
      <c r="L170" s="32"/>
      <c r="M170" s="171"/>
      <c r="N170" s="172"/>
      <c r="O170" s="57"/>
      <c r="P170" s="57"/>
      <c r="Q170" s="57"/>
      <c r="R170" s="57"/>
      <c r="S170" s="57"/>
      <c r="T170" s="58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125</v>
      </c>
      <c r="AU170" s="16" t="s">
        <v>83</v>
      </c>
    </row>
    <row r="171" spans="2:51" s="14" customFormat="1" ht="12">
      <c r="B171" s="181"/>
      <c r="D171" s="169" t="s">
        <v>127</v>
      </c>
      <c r="E171" s="182" t="s">
        <v>1</v>
      </c>
      <c r="F171" s="183" t="s">
        <v>205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127</v>
      </c>
      <c r="AU171" s="182" t="s">
        <v>83</v>
      </c>
      <c r="AV171" s="14" t="s">
        <v>80</v>
      </c>
      <c r="AW171" s="14" t="s">
        <v>28</v>
      </c>
      <c r="AX171" s="14" t="s">
        <v>72</v>
      </c>
      <c r="AY171" s="182" t="s">
        <v>116</v>
      </c>
    </row>
    <row r="172" spans="2:51" s="13" customFormat="1" ht="12">
      <c r="B172" s="173"/>
      <c r="D172" s="169" t="s">
        <v>127</v>
      </c>
      <c r="E172" s="174" t="s">
        <v>1</v>
      </c>
      <c r="F172" s="175" t="s">
        <v>206</v>
      </c>
      <c r="H172" s="176">
        <v>50.699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127</v>
      </c>
      <c r="AU172" s="174" t="s">
        <v>83</v>
      </c>
      <c r="AV172" s="13" t="s">
        <v>83</v>
      </c>
      <c r="AW172" s="13" t="s">
        <v>28</v>
      </c>
      <c r="AX172" s="13" t="s">
        <v>72</v>
      </c>
      <c r="AY172" s="174" t="s">
        <v>116</v>
      </c>
    </row>
    <row r="173" spans="2:51" s="13" customFormat="1" ht="12">
      <c r="B173" s="173"/>
      <c r="D173" s="169" t="s">
        <v>127</v>
      </c>
      <c r="E173" s="174" t="s">
        <v>1</v>
      </c>
      <c r="F173" s="175" t="s">
        <v>207</v>
      </c>
      <c r="H173" s="176">
        <v>18.37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127</v>
      </c>
      <c r="AU173" s="174" t="s">
        <v>83</v>
      </c>
      <c r="AV173" s="13" t="s">
        <v>83</v>
      </c>
      <c r="AW173" s="13" t="s">
        <v>28</v>
      </c>
      <c r="AX173" s="13" t="s">
        <v>72</v>
      </c>
      <c r="AY173" s="174" t="s">
        <v>116</v>
      </c>
    </row>
    <row r="174" spans="2:51" s="13" customFormat="1" ht="12">
      <c r="B174" s="173"/>
      <c r="D174" s="169" t="s">
        <v>127</v>
      </c>
      <c r="E174" s="174" t="s">
        <v>1</v>
      </c>
      <c r="F174" s="175" t="s">
        <v>208</v>
      </c>
      <c r="H174" s="176">
        <v>12.87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127</v>
      </c>
      <c r="AU174" s="174" t="s">
        <v>83</v>
      </c>
      <c r="AV174" s="13" t="s">
        <v>83</v>
      </c>
      <c r="AW174" s="13" t="s">
        <v>28</v>
      </c>
      <c r="AX174" s="13" t="s">
        <v>72</v>
      </c>
      <c r="AY174" s="174" t="s">
        <v>116</v>
      </c>
    </row>
    <row r="175" spans="2:51" s="13" customFormat="1" ht="12">
      <c r="B175" s="173"/>
      <c r="D175" s="169" t="s">
        <v>127</v>
      </c>
      <c r="E175" s="174" t="s">
        <v>1</v>
      </c>
      <c r="F175" s="175" t="s">
        <v>209</v>
      </c>
      <c r="H175" s="176">
        <v>11.88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127</v>
      </c>
      <c r="AU175" s="174" t="s">
        <v>83</v>
      </c>
      <c r="AV175" s="13" t="s">
        <v>83</v>
      </c>
      <c r="AW175" s="13" t="s">
        <v>28</v>
      </c>
      <c r="AX175" s="13" t="s">
        <v>72</v>
      </c>
      <c r="AY175" s="174" t="s">
        <v>116</v>
      </c>
    </row>
    <row r="176" spans="2:51" s="13" customFormat="1" ht="12">
      <c r="B176" s="173"/>
      <c r="D176" s="169" t="s">
        <v>127</v>
      </c>
      <c r="E176" s="174" t="s">
        <v>1</v>
      </c>
      <c r="F176" s="175" t="s">
        <v>210</v>
      </c>
      <c r="H176" s="176">
        <v>36.135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127</v>
      </c>
      <c r="AU176" s="174" t="s">
        <v>83</v>
      </c>
      <c r="AV176" s="13" t="s">
        <v>83</v>
      </c>
      <c r="AW176" s="13" t="s">
        <v>28</v>
      </c>
      <c r="AX176" s="13" t="s">
        <v>72</v>
      </c>
      <c r="AY176" s="174" t="s">
        <v>116</v>
      </c>
    </row>
    <row r="177" spans="2:51" s="13" customFormat="1" ht="12">
      <c r="B177" s="173"/>
      <c r="D177" s="169" t="s">
        <v>127</v>
      </c>
      <c r="E177" s="174" t="s">
        <v>1</v>
      </c>
      <c r="F177" s="175" t="s">
        <v>211</v>
      </c>
      <c r="H177" s="176">
        <v>44.776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127</v>
      </c>
      <c r="AU177" s="174" t="s">
        <v>83</v>
      </c>
      <c r="AV177" s="13" t="s">
        <v>83</v>
      </c>
      <c r="AW177" s="13" t="s">
        <v>28</v>
      </c>
      <c r="AX177" s="13" t="s">
        <v>72</v>
      </c>
      <c r="AY177" s="174" t="s">
        <v>116</v>
      </c>
    </row>
    <row r="178" spans="2:51" s="13" customFormat="1" ht="12">
      <c r="B178" s="173"/>
      <c r="D178" s="169" t="s">
        <v>127</v>
      </c>
      <c r="E178" s="174" t="s">
        <v>1</v>
      </c>
      <c r="F178" s="175" t="s">
        <v>212</v>
      </c>
      <c r="H178" s="176">
        <v>15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127</v>
      </c>
      <c r="AU178" s="174" t="s">
        <v>83</v>
      </c>
      <c r="AV178" s="13" t="s">
        <v>83</v>
      </c>
      <c r="AW178" s="13" t="s">
        <v>28</v>
      </c>
      <c r="AX178" s="13" t="s">
        <v>72</v>
      </c>
      <c r="AY178" s="174" t="s">
        <v>116</v>
      </c>
    </row>
    <row r="179" spans="1:65" s="2" customFormat="1" ht="24">
      <c r="A179" s="31"/>
      <c r="B179" s="155"/>
      <c r="C179" s="156" t="s">
        <v>213</v>
      </c>
      <c r="D179" s="156" t="s">
        <v>118</v>
      </c>
      <c r="E179" s="157" t="s">
        <v>214</v>
      </c>
      <c r="F179" s="158" t="s">
        <v>215</v>
      </c>
      <c r="G179" s="159" t="s">
        <v>162</v>
      </c>
      <c r="H179" s="160">
        <v>3</v>
      </c>
      <c r="I179" s="161"/>
      <c r="J179" s="162">
        <f>ROUND(I179*H179,2)</f>
        <v>0</v>
      </c>
      <c r="K179" s="158" t="s">
        <v>122</v>
      </c>
      <c r="L179" s="32"/>
      <c r="M179" s="163" t="s">
        <v>1</v>
      </c>
      <c r="N179" s="164" t="s">
        <v>37</v>
      </c>
      <c r="O179" s="57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7" t="s">
        <v>123</v>
      </c>
      <c r="AT179" s="167" t="s">
        <v>118</v>
      </c>
      <c r="AU179" s="167" t="s">
        <v>83</v>
      </c>
      <c r="AY179" s="16" t="s">
        <v>116</v>
      </c>
      <c r="BE179" s="168">
        <f>IF(N179="základní",J179,0)</f>
        <v>0</v>
      </c>
      <c r="BF179" s="168">
        <f>IF(N179="snížená",J179,0)</f>
        <v>0</v>
      </c>
      <c r="BG179" s="168">
        <f>IF(N179="zákl. přenesená",J179,0)</f>
        <v>0</v>
      </c>
      <c r="BH179" s="168">
        <f>IF(N179="sníž. přenesená",J179,0)</f>
        <v>0</v>
      </c>
      <c r="BI179" s="168">
        <f>IF(N179="nulová",J179,0)</f>
        <v>0</v>
      </c>
      <c r="BJ179" s="16" t="s">
        <v>80</v>
      </c>
      <c r="BK179" s="168">
        <f>ROUND(I179*H179,2)</f>
        <v>0</v>
      </c>
      <c r="BL179" s="16" t="s">
        <v>123</v>
      </c>
      <c r="BM179" s="167" t="s">
        <v>216</v>
      </c>
    </row>
    <row r="180" spans="1:47" s="2" customFormat="1" ht="19.5">
      <c r="A180" s="31"/>
      <c r="B180" s="32"/>
      <c r="C180" s="31"/>
      <c r="D180" s="169" t="s">
        <v>125</v>
      </c>
      <c r="E180" s="31"/>
      <c r="F180" s="170" t="s">
        <v>217</v>
      </c>
      <c r="G180" s="31"/>
      <c r="H180" s="31"/>
      <c r="I180" s="91"/>
      <c r="J180" s="31"/>
      <c r="K180" s="31"/>
      <c r="L180" s="32"/>
      <c r="M180" s="171"/>
      <c r="N180" s="172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125</v>
      </c>
      <c r="AU180" s="16" t="s">
        <v>83</v>
      </c>
    </row>
    <row r="181" spans="2:51" s="13" customFormat="1" ht="12">
      <c r="B181" s="173"/>
      <c r="D181" s="169" t="s">
        <v>127</v>
      </c>
      <c r="E181" s="174" t="s">
        <v>1</v>
      </c>
      <c r="F181" s="175" t="s">
        <v>218</v>
      </c>
      <c r="H181" s="176">
        <v>3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127</v>
      </c>
      <c r="AU181" s="174" t="s">
        <v>83</v>
      </c>
      <c r="AV181" s="13" t="s">
        <v>83</v>
      </c>
      <c r="AW181" s="13" t="s">
        <v>28</v>
      </c>
      <c r="AX181" s="13" t="s">
        <v>80</v>
      </c>
      <c r="AY181" s="174" t="s">
        <v>116</v>
      </c>
    </row>
    <row r="182" spans="1:65" s="2" customFormat="1" ht="14.45" customHeight="1">
      <c r="A182" s="31"/>
      <c r="B182" s="155"/>
      <c r="C182" s="156" t="s">
        <v>8</v>
      </c>
      <c r="D182" s="156" t="s">
        <v>118</v>
      </c>
      <c r="E182" s="157" t="s">
        <v>219</v>
      </c>
      <c r="F182" s="158" t="s">
        <v>220</v>
      </c>
      <c r="G182" s="159" t="s">
        <v>121</v>
      </c>
      <c r="H182" s="160">
        <v>18.04</v>
      </c>
      <c r="I182" s="161"/>
      <c r="J182" s="162">
        <f>ROUND(I182*H182,2)</f>
        <v>0</v>
      </c>
      <c r="K182" s="158" t="s">
        <v>122</v>
      </c>
      <c r="L182" s="32"/>
      <c r="M182" s="163" t="s">
        <v>1</v>
      </c>
      <c r="N182" s="164" t="s">
        <v>37</v>
      </c>
      <c r="O182" s="57"/>
      <c r="P182" s="165">
        <f>O182*H182</f>
        <v>0</v>
      </c>
      <c r="Q182" s="165">
        <v>0.0007</v>
      </c>
      <c r="R182" s="165">
        <f>Q182*H182</f>
        <v>0.012627999999999999</v>
      </c>
      <c r="S182" s="165">
        <v>0</v>
      </c>
      <c r="T182" s="166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7" t="s">
        <v>123</v>
      </c>
      <c r="AT182" s="167" t="s">
        <v>118</v>
      </c>
      <c r="AU182" s="167" t="s">
        <v>83</v>
      </c>
      <c r="AY182" s="16" t="s">
        <v>116</v>
      </c>
      <c r="BE182" s="168">
        <f>IF(N182="základní",J182,0)</f>
        <v>0</v>
      </c>
      <c r="BF182" s="168">
        <f>IF(N182="snížená",J182,0)</f>
        <v>0</v>
      </c>
      <c r="BG182" s="168">
        <f>IF(N182="zákl. přenesená",J182,0)</f>
        <v>0</v>
      </c>
      <c r="BH182" s="168">
        <f>IF(N182="sníž. přenesená",J182,0)</f>
        <v>0</v>
      </c>
      <c r="BI182" s="168">
        <f>IF(N182="nulová",J182,0)</f>
        <v>0</v>
      </c>
      <c r="BJ182" s="16" t="s">
        <v>80</v>
      </c>
      <c r="BK182" s="168">
        <f>ROUND(I182*H182,2)</f>
        <v>0</v>
      </c>
      <c r="BL182" s="16" t="s">
        <v>123</v>
      </c>
      <c r="BM182" s="167" t="s">
        <v>221</v>
      </c>
    </row>
    <row r="183" spans="1:47" s="2" customFormat="1" ht="12">
      <c r="A183" s="31"/>
      <c r="B183" s="32"/>
      <c r="C183" s="31"/>
      <c r="D183" s="169" t="s">
        <v>125</v>
      </c>
      <c r="E183" s="31"/>
      <c r="F183" s="170" t="s">
        <v>222</v>
      </c>
      <c r="G183" s="31"/>
      <c r="H183" s="31"/>
      <c r="I183" s="91"/>
      <c r="J183" s="31"/>
      <c r="K183" s="31"/>
      <c r="L183" s="32"/>
      <c r="M183" s="171"/>
      <c r="N183" s="172"/>
      <c r="O183" s="57"/>
      <c r="P183" s="57"/>
      <c r="Q183" s="57"/>
      <c r="R183" s="57"/>
      <c r="S183" s="57"/>
      <c r="T183" s="58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125</v>
      </c>
      <c r="AU183" s="16" t="s">
        <v>83</v>
      </c>
    </row>
    <row r="184" spans="2:51" s="13" customFormat="1" ht="12">
      <c r="B184" s="173"/>
      <c r="D184" s="169" t="s">
        <v>127</v>
      </c>
      <c r="E184" s="174" t="s">
        <v>1</v>
      </c>
      <c r="F184" s="175" t="s">
        <v>223</v>
      </c>
      <c r="H184" s="176">
        <v>18.04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127</v>
      </c>
      <c r="AU184" s="174" t="s">
        <v>83</v>
      </c>
      <c r="AV184" s="13" t="s">
        <v>83</v>
      </c>
      <c r="AW184" s="13" t="s">
        <v>28</v>
      </c>
      <c r="AX184" s="13" t="s">
        <v>80</v>
      </c>
      <c r="AY184" s="174" t="s">
        <v>116</v>
      </c>
    </row>
    <row r="185" spans="1:65" s="2" customFormat="1" ht="14.45" customHeight="1">
      <c r="A185" s="31"/>
      <c r="B185" s="155"/>
      <c r="C185" s="156" t="s">
        <v>224</v>
      </c>
      <c r="D185" s="156" t="s">
        <v>118</v>
      </c>
      <c r="E185" s="157" t="s">
        <v>225</v>
      </c>
      <c r="F185" s="158" t="s">
        <v>226</v>
      </c>
      <c r="G185" s="159" t="s">
        <v>121</v>
      </c>
      <c r="H185" s="160">
        <v>18.04</v>
      </c>
      <c r="I185" s="161"/>
      <c r="J185" s="162">
        <f>ROUND(I185*H185,2)</f>
        <v>0</v>
      </c>
      <c r="K185" s="158" t="s">
        <v>122</v>
      </c>
      <c r="L185" s="32"/>
      <c r="M185" s="163" t="s">
        <v>1</v>
      </c>
      <c r="N185" s="164" t="s">
        <v>37</v>
      </c>
      <c r="O185" s="57"/>
      <c r="P185" s="165">
        <f>O185*H185</f>
        <v>0</v>
      </c>
      <c r="Q185" s="165">
        <v>0</v>
      </c>
      <c r="R185" s="165">
        <f>Q185*H185</f>
        <v>0</v>
      </c>
      <c r="S185" s="165">
        <v>0</v>
      </c>
      <c r="T185" s="166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7" t="s">
        <v>123</v>
      </c>
      <c r="AT185" s="167" t="s">
        <v>118</v>
      </c>
      <c r="AU185" s="167" t="s">
        <v>83</v>
      </c>
      <c r="AY185" s="16" t="s">
        <v>116</v>
      </c>
      <c r="BE185" s="168">
        <f>IF(N185="základní",J185,0)</f>
        <v>0</v>
      </c>
      <c r="BF185" s="168">
        <f>IF(N185="snížená",J185,0)</f>
        <v>0</v>
      </c>
      <c r="BG185" s="168">
        <f>IF(N185="zákl. přenesená",J185,0)</f>
        <v>0</v>
      </c>
      <c r="BH185" s="168">
        <f>IF(N185="sníž. přenesená",J185,0)</f>
        <v>0</v>
      </c>
      <c r="BI185" s="168">
        <f>IF(N185="nulová",J185,0)</f>
        <v>0</v>
      </c>
      <c r="BJ185" s="16" t="s">
        <v>80</v>
      </c>
      <c r="BK185" s="168">
        <f>ROUND(I185*H185,2)</f>
        <v>0</v>
      </c>
      <c r="BL185" s="16" t="s">
        <v>123</v>
      </c>
      <c r="BM185" s="167" t="s">
        <v>227</v>
      </c>
    </row>
    <row r="186" spans="1:47" s="2" customFormat="1" ht="12">
      <c r="A186" s="31"/>
      <c r="B186" s="32"/>
      <c r="C186" s="31"/>
      <c r="D186" s="169" t="s">
        <v>125</v>
      </c>
      <c r="E186" s="31"/>
      <c r="F186" s="170" t="s">
        <v>228</v>
      </c>
      <c r="G186" s="31"/>
      <c r="H186" s="31"/>
      <c r="I186" s="91"/>
      <c r="J186" s="31"/>
      <c r="K186" s="31"/>
      <c r="L186" s="32"/>
      <c r="M186" s="171"/>
      <c r="N186" s="172"/>
      <c r="O186" s="57"/>
      <c r="P186" s="57"/>
      <c r="Q186" s="57"/>
      <c r="R186" s="57"/>
      <c r="S186" s="57"/>
      <c r="T186" s="58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6" t="s">
        <v>125</v>
      </c>
      <c r="AU186" s="16" t="s">
        <v>83</v>
      </c>
    </row>
    <row r="187" spans="1:65" s="2" customFormat="1" ht="14.45" customHeight="1">
      <c r="A187" s="31"/>
      <c r="B187" s="155"/>
      <c r="C187" s="156" t="s">
        <v>229</v>
      </c>
      <c r="D187" s="156" t="s">
        <v>118</v>
      </c>
      <c r="E187" s="157" t="s">
        <v>230</v>
      </c>
      <c r="F187" s="158" t="s">
        <v>231</v>
      </c>
      <c r="G187" s="159" t="s">
        <v>162</v>
      </c>
      <c r="H187" s="160">
        <v>9.738</v>
      </c>
      <c r="I187" s="161"/>
      <c r="J187" s="162">
        <f>ROUND(I187*H187,2)</f>
        <v>0</v>
      </c>
      <c r="K187" s="158" t="s">
        <v>122</v>
      </c>
      <c r="L187" s="32"/>
      <c r="M187" s="163" t="s">
        <v>1</v>
      </c>
      <c r="N187" s="164" t="s">
        <v>37</v>
      </c>
      <c r="O187" s="57"/>
      <c r="P187" s="165">
        <f>O187*H187</f>
        <v>0</v>
      </c>
      <c r="Q187" s="165">
        <v>0.00046</v>
      </c>
      <c r="R187" s="165">
        <f>Q187*H187</f>
        <v>0.00447948</v>
      </c>
      <c r="S187" s="165">
        <v>0</v>
      </c>
      <c r="T187" s="166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7" t="s">
        <v>123</v>
      </c>
      <c r="AT187" s="167" t="s">
        <v>118</v>
      </c>
      <c r="AU187" s="167" t="s">
        <v>83</v>
      </c>
      <c r="AY187" s="16" t="s">
        <v>116</v>
      </c>
      <c r="BE187" s="168">
        <f>IF(N187="základní",J187,0)</f>
        <v>0</v>
      </c>
      <c r="BF187" s="168">
        <f>IF(N187="snížená",J187,0)</f>
        <v>0</v>
      </c>
      <c r="BG187" s="168">
        <f>IF(N187="zákl. přenesená",J187,0)</f>
        <v>0</v>
      </c>
      <c r="BH187" s="168">
        <f>IF(N187="sníž. přenesená",J187,0)</f>
        <v>0</v>
      </c>
      <c r="BI187" s="168">
        <f>IF(N187="nulová",J187,0)</f>
        <v>0</v>
      </c>
      <c r="BJ187" s="16" t="s">
        <v>80</v>
      </c>
      <c r="BK187" s="168">
        <f>ROUND(I187*H187,2)</f>
        <v>0</v>
      </c>
      <c r="BL187" s="16" t="s">
        <v>123</v>
      </c>
      <c r="BM187" s="167" t="s">
        <v>232</v>
      </c>
    </row>
    <row r="188" spans="1:47" s="2" customFormat="1" ht="12">
      <c r="A188" s="31"/>
      <c r="B188" s="32"/>
      <c r="C188" s="31"/>
      <c r="D188" s="169" t="s">
        <v>125</v>
      </c>
      <c r="E188" s="31"/>
      <c r="F188" s="170" t="s">
        <v>233</v>
      </c>
      <c r="G188" s="31"/>
      <c r="H188" s="31"/>
      <c r="I188" s="91"/>
      <c r="J188" s="31"/>
      <c r="K188" s="31"/>
      <c r="L188" s="32"/>
      <c r="M188" s="171"/>
      <c r="N188" s="172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125</v>
      </c>
      <c r="AU188" s="16" t="s">
        <v>83</v>
      </c>
    </row>
    <row r="189" spans="2:51" s="13" customFormat="1" ht="12">
      <c r="B189" s="173"/>
      <c r="D189" s="169" t="s">
        <v>127</v>
      </c>
      <c r="E189" s="174" t="s">
        <v>1</v>
      </c>
      <c r="F189" s="175" t="s">
        <v>186</v>
      </c>
      <c r="H189" s="176">
        <v>9.738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127</v>
      </c>
      <c r="AU189" s="174" t="s">
        <v>83</v>
      </c>
      <c r="AV189" s="13" t="s">
        <v>83</v>
      </c>
      <c r="AW189" s="13" t="s">
        <v>28</v>
      </c>
      <c r="AX189" s="13" t="s">
        <v>80</v>
      </c>
      <c r="AY189" s="174" t="s">
        <v>116</v>
      </c>
    </row>
    <row r="190" spans="1:65" s="2" customFormat="1" ht="14.45" customHeight="1">
      <c r="A190" s="31"/>
      <c r="B190" s="155"/>
      <c r="C190" s="156" t="s">
        <v>234</v>
      </c>
      <c r="D190" s="156" t="s">
        <v>118</v>
      </c>
      <c r="E190" s="157" t="s">
        <v>235</v>
      </c>
      <c r="F190" s="158" t="s">
        <v>236</v>
      </c>
      <c r="G190" s="159" t="s">
        <v>162</v>
      </c>
      <c r="H190" s="160">
        <v>9.738</v>
      </c>
      <c r="I190" s="161"/>
      <c r="J190" s="162">
        <f>ROUND(I190*H190,2)</f>
        <v>0</v>
      </c>
      <c r="K190" s="158" t="s">
        <v>122</v>
      </c>
      <c r="L190" s="32"/>
      <c r="M190" s="163" t="s">
        <v>1</v>
      </c>
      <c r="N190" s="164" t="s">
        <v>37</v>
      </c>
      <c r="O190" s="57"/>
      <c r="P190" s="165">
        <f>O190*H190</f>
        <v>0</v>
      </c>
      <c r="Q190" s="165">
        <v>0</v>
      </c>
      <c r="R190" s="165">
        <f>Q190*H190</f>
        <v>0</v>
      </c>
      <c r="S190" s="165">
        <v>0</v>
      </c>
      <c r="T190" s="166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7" t="s">
        <v>123</v>
      </c>
      <c r="AT190" s="167" t="s">
        <v>118</v>
      </c>
      <c r="AU190" s="167" t="s">
        <v>83</v>
      </c>
      <c r="AY190" s="16" t="s">
        <v>116</v>
      </c>
      <c r="BE190" s="168">
        <f>IF(N190="základní",J190,0)</f>
        <v>0</v>
      </c>
      <c r="BF190" s="168">
        <f>IF(N190="snížená",J190,0)</f>
        <v>0</v>
      </c>
      <c r="BG190" s="168">
        <f>IF(N190="zákl. přenesená",J190,0)</f>
        <v>0</v>
      </c>
      <c r="BH190" s="168">
        <f>IF(N190="sníž. přenesená",J190,0)</f>
        <v>0</v>
      </c>
      <c r="BI190" s="168">
        <f>IF(N190="nulová",J190,0)</f>
        <v>0</v>
      </c>
      <c r="BJ190" s="16" t="s">
        <v>80</v>
      </c>
      <c r="BK190" s="168">
        <f>ROUND(I190*H190,2)</f>
        <v>0</v>
      </c>
      <c r="BL190" s="16" t="s">
        <v>123</v>
      </c>
      <c r="BM190" s="167" t="s">
        <v>237</v>
      </c>
    </row>
    <row r="191" spans="1:47" s="2" customFormat="1" ht="19.5">
      <c r="A191" s="31"/>
      <c r="B191" s="32"/>
      <c r="C191" s="31"/>
      <c r="D191" s="169" t="s">
        <v>125</v>
      </c>
      <c r="E191" s="31"/>
      <c r="F191" s="170" t="s">
        <v>238</v>
      </c>
      <c r="G191" s="31"/>
      <c r="H191" s="31"/>
      <c r="I191" s="91"/>
      <c r="J191" s="31"/>
      <c r="K191" s="31"/>
      <c r="L191" s="32"/>
      <c r="M191" s="171"/>
      <c r="N191" s="172"/>
      <c r="O191" s="57"/>
      <c r="P191" s="57"/>
      <c r="Q191" s="57"/>
      <c r="R191" s="57"/>
      <c r="S191" s="57"/>
      <c r="T191" s="58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6" t="s">
        <v>125</v>
      </c>
      <c r="AU191" s="16" t="s">
        <v>83</v>
      </c>
    </row>
    <row r="192" spans="1:65" s="2" customFormat="1" ht="14.45" customHeight="1">
      <c r="A192" s="31"/>
      <c r="B192" s="155"/>
      <c r="C192" s="156" t="s">
        <v>239</v>
      </c>
      <c r="D192" s="156" t="s">
        <v>118</v>
      </c>
      <c r="E192" s="157" t="s">
        <v>240</v>
      </c>
      <c r="F192" s="158" t="s">
        <v>241</v>
      </c>
      <c r="G192" s="159" t="s">
        <v>162</v>
      </c>
      <c r="H192" s="160">
        <v>12968.8</v>
      </c>
      <c r="I192" s="161"/>
      <c r="J192" s="162">
        <f>ROUND(I192*H192,2)</f>
        <v>0</v>
      </c>
      <c r="K192" s="158" t="s">
        <v>122</v>
      </c>
      <c r="L192" s="32"/>
      <c r="M192" s="163" t="s">
        <v>1</v>
      </c>
      <c r="N192" s="164" t="s">
        <v>37</v>
      </c>
      <c r="O192" s="57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7" t="s">
        <v>123</v>
      </c>
      <c r="AT192" s="167" t="s">
        <v>118</v>
      </c>
      <c r="AU192" s="167" t="s">
        <v>83</v>
      </c>
      <c r="AY192" s="16" t="s">
        <v>116</v>
      </c>
      <c r="BE192" s="168">
        <f>IF(N192="základní",J192,0)</f>
        <v>0</v>
      </c>
      <c r="BF192" s="168">
        <f>IF(N192="snížená",J192,0)</f>
        <v>0</v>
      </c>
      <c r="BG192" s="168">
        <f>IF(N192="zákl. přenesená",J192,0)</f>
        <v>0</v>
      </c>
      <c r="BH192" s="168">
        <f>IF(N192="sníž. přenesená",J192,0)</f>
        <v>0</v>
      </c>
      <c r="BI192" s="168">
        <f>IF(N192="nulová",J192,0)</f>
        <v>0</v>
      </c>
      <c r="BJ192" s="16" t="s">
        <v>80</v>
      </c>
      <c r="BK192" s="168">
        <f>ROUND(I192*H192,2)</f>
        <v>0</v>
      </c>
      <c r="BL192" s="16" t="s">
        <v>123</v>
      </c>
      <c r="BM192" s="167" t="s">
        <v>242</v>
      </c>
    </row>
    <row r="193" spans="1:47" s="2" customFormat="1" ht="19.5">
      <c r="A193" s="31"/>
      <c r="B193" s="32"/>
      <c r="C193" s="31"/>
      <c r="D193" s="169" t="s">
        <v>125</v>
      </c>
      <c r="E193" s="31"/>
      <c r="F193" s="170" t="s">
        <v>243</v>
      </c>
      <c r="G193" s="31"/>
      <c r="H193" s="31"/>
      <c r="I193" s="91"/>
      <c r="J193" s="31"/>
      <c r="K193" s="31"/>
      <c r="L193" s="32"/>
      <c r="M193" s="171"/>
      <c r="N193" s="172"/>
      <c r="O193" s="57"/>
      <c r="P193" s="57"/>
      <c r="Q193" s="57"/>
      <c r="R193" s="57"/>
      <c r="S193" s="57"/>
      <c r="T193" s="58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125</v>
      </c>
      <c r="AU193" s="16" t="s">
        <v>83</v>
      </c>
    </row>
    <row r="194" spans="2:51" s="14" customFormat="1" ht="12">
      <c r="B194" s="181"/>
      <c r="D194" s="169" t="s">
        <v>127</v>
      </c>
      <c r="E194" s="182" t="s">
        <v>1</v>
      </c>
      <c r="F194" s="183" t="s">
        <v>244</v>
      </c>
      <c r="H194" s="182" t="s">
        <v>1</v>
      </c>
      <c r="I194" s="184"/>
      <c r="L194" s="181"/>
      <c r="M194" s="185"/>
      <c r="N194" s="186"/>
      <c r="O194" s="186"/>
      <c r="P194" s="186"/>
      <c r="Q194" s="186"/>
      <c r="R194" s="186"/>
      <c r="S194" s="186"/>
      <c r="T194" s="187"/>
      <c r="AT194" s="182" t="s">
        <v>127</v>
      </c>
      <c r="AU194" s="182" t="s">
        <v>83</v>
      </c>
      <c r="AV194" s="14" t="s">
        <v>80</v>
      </c>
      <c r="AW194" s="14" t="s">
        <v>28</v>
      </c>
      <c r="AX194" s="14" t="s">
        <v>72</v>
      </c>
      <c r="AY194" s="182" t="s">
        <v>116</v>
      </c>
    </row>
    <row r="195" spans="2:51" s="13" customFormat="1" ht="12">
      <c r="B195" s="173"/>
      <c r="D195" s="169" t="s">
        <v>127</v>
      </c>
      <c r="E195" s="174" t="s">
        <v>1</v>
      </c>
      <c r="F195" s="175" t="s">
        <v>245</v>
      </c>
      <c r="H195" s="176">
        <v>1907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127</v>
      </c>
      <c r="AU195" s="174" t="s">
        <v>83</v>
      </c>
      <c r="AV195" s="13" t="s">
        <v>83</v>
      </c>
      <c r="AW195" s="13" t="s">
        <v>28</v>
      </c>
      <c r="AX195" s="13" t="s">
        <v>72</v>
      </c>
      <c r="AY195" s="174" t="s">
        <v>116</v>
      </c>
    </row>
    <row r="196" spans="2:51" s="13" customFormat="1" ht="12">
      <c r="B196" s="173"/>
      <c r="D196" s="169" t="s">
        <v>127</v>
      </c>
      <c r="E196" s="174" t="s">
        <v>1</v>
      </c>
      <c r="F196" s="175" t="s">
        <v>246</v>
      </c>
      <c r="H196" s="176">
        <v>4833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127</v>
      </c>
      <c r="AU196" s="174" t="s">
        <v>83</v>
      </c>
      <c r="AV196" s="13" t="s">
        <v>83</v>
      </c>
      <c r="AW196" s="13" t="s">
        <v>28</v>
      </c>
      <c r="AX196" s="13" t="s">
        <v>72</v>
      </c>
      <c r="AY196" s="174" t="s">
        <v>116</v>
      </c>
    </row>
    <row r="197" spans="2:51" s="13" customFormat="1" ht="12">
      <c r="B197" s="173"/>
      <c r="D197" s="169" t="s">
        <v>127</v>
      </c>
      <c r="E197" s="174" t="s">
        <v>1</v>
      </c>
      <c r="F197" s="175" t="s">
        <v>247</v>
      </c>
      <c r="H197" s="176">
        <v>3957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127</v>
      </c>
      <c r="AU197" s="174" t="s">
        <v>83</v>
      </c>
      <c r="AV197" s="13" t="s">
        <v>83</v>
      </c>
      <c r="AW197" s="13" t="s">
        <v>28</v>
      </c>
      <c r="AX197" s="13" t="s">
        <v>72</v>
      </c>
      <c r="AY197" s="174" t="s">
        <v>116</v>
      </c>
    </row>
    <row r="198" spans="2:51" s="13" customFormat="1" ht="12">
      <c r="B198" s="173"/>
      <c r="D198" s="169" t="s">
        <v>127</v>
      </c>
      <c r="E198" s="174" t="s">
        <v>1</v>
      </c>
      <c r="F198" s="175" t="s">
        <v>248</v>
      </c>
      <c r="H198" s="176">
        <v>1155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127</v>
      </c>
      <c r="AU198" s="174" t="s">
        <v>83</v>
      </c>
      <c r="AV198" s="13" t="s">
        <v>83</v>
      </c>
      <c r="AW198" s="13" t="s">
        <v>28</v>
      </c>
      <c r="AX198" s="13" t="s">
        <v>72</v>
      </c>
      <c r="AY198" s="174" t="s">
        <v>116</v>
      </c>
    </row>
    <row r="199" spans="2:51" s="13" customFormat="1" ht="12">
      <c r="B199" s="173"/>
      <c r="D199" s="169" t="s">
        <v>127</v>
      </c>
      <c r="E199" s="174" t="s">
        <v>1</v>
      </c>
      <c r="F199" s="175" t="s">
        <v>249</v>
      </c>
      <c r="H199" s="176">
        <v>694.8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127</v>
      </c>
      <c r="AU199" s="174" t="s">
        <v>83</v>
      </c>
      <c r="AV199" s="13" t="s">
        <v>83</v>
      </c>
      <c r="AW199" s="13" t="s">
        <v>28</v>
      </c>
      <c r="AX199" s="13" t="s">
        <v>72</v>
      </c>
      <c r="AY199" s="174" t="s">
        <v>116</v>
      </c>
    </row>
    <row r="200" spans="2:51" s="13" customFormat="1" ht="12">
      <c r="B200" s="173"/>
      <c r="D200" s="169" t="s">
        <v>127</v>
      </c>
      <c r="E200" s="174" t="s">
        <v>1</v>
      </c>
      <c r="F200" s="175" t="s">
        <v>250</v>
      </c>
      <c r="H200" s="176">
        <v>422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127</v>
      </c>
      <c r="AU200" s="174" t="s">
        <v>83</v>
      </c>
      <c r="AV200" s="13" t="s">
        <v>83</v>
      </c>
      <c r="AW200" s="13" t="s">
        <v>28</v>
      </c>
      <c r="AX200" s="13" t="s">
        <v>72</v>
      </c>
      <c r="AY200" s="174" t="s">
        <v>116</v>
      </c>
    </row>
    <row r="201" spans="1:65" s="2" customFormat="1" ht="14.45" customHeight="1">
      <c r="A201" s="31"/>
      <c r="B201" s="155"/>
      <c r="C201" s="156" t="s">
        <v>251</v>
      </c>
      <c r="D201" s="156" t="s">
        <v>118</v>
      </c>
      <c r="E201" s="157" t="s">
        <v>252</v>
      </c>
      <c r="F201" s="158" t="s">
        <v>253</v>
      </c>
      <c r="G201" s="159" t="s">
        <v>162</v>
      </c>
      <c r="H201" s="160">
        <v>103.8</v>
      </c>
      <c r="I201" s="161"/>
      <c r="J201" s="162">
        <f>ROUND(I201*H201,2)</f>
        <v>0</v>
      </c>
      <c r="K201" s="158" t="s">
        <v>122</v>
      </c>
      <c r="L201" s="32"/>
      <c r="M201" s="163" t="s">
        <v>1</v>
      </c>
      <c r="N201" s="164" t="s">
        <v>37</v>
      </c>
      <c r="O201" s="57"/>
      <c r="P201" s="165">
        <f>O201*H201</f>
        <v>0</v>
      </c>
      <c r="Q201" s="165">
        <v>0</v>
      </c>
      <c r="R201" s="165">
        <f>Q201*H201</f>
        <v>0</v>
      </c>
      <c r="S201" s="165">
        <v>0</v>
      </c>
      <c r="T201" s="166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7" t="s">
        <v>123</v>
      </c>
      <c r="AT201" s="167" t="s">
        <v>118</v>
      </c>
      <c r="AU201" s="167" t="s">
        <v>83</v>
      </c>
      <c r="AY201" s="16" t="s">
        <v>116</v>
      </c>
      <c r="BE201" s="168">
        <f>IF(N201="základní",J201,0)</f>
        <v>0</v>
      </c>
      <c r="BF201" s="168">
        <f>IF(N201="snížená",J201,0)</f>
        <v>0</v>
      </c>
      <c r="BG201" s="168">
        <f>IF(N201="zákl. přenesená",J201,0)</f>
        <v>0</v>
      </c>
      <c r="BH201" s="168">
        <f>IF(N201="sníž. přenesená",J201,0)</f>
        <v>0</v>
      </c>
      <c r="BI201" s="168">
        <f>IF(N201="nulová",J201,0)</f>
        <v>0</v>
      </c>
      <c r="BJ201" s="16" t="s">
        <v>80</v>
      </c>
      <c r="BK201" s="168">
        <f>ROUND(I201*H201,2)</f>
        <v>0</v>
      </c>
      <c r="BL201" s="16" t="s">
        <v>123</v>
      </c>
      <c r="BM201" s="167" t="s">
        <v>254</v>
      </c>
    </row>
    <row r="202" spans="1:47" s="2" customFormat="1" ht="19.5">
      <c r="A202" s="31"/>
      <c r="B202" s="32"/>
      <c r="C202" s="31"/>
      <c r="D202" s="169" t="s">
        <v>125</v>
      </c>
      <c r="E202" s="31"/>
      <c r="F202" s="170" t="s">
        <v>255</v>
      </c>
      <c r="G202" s="31"/>
      <c r="H202" s="31"/>
      <c r="I202" s="91"/>
      <c r="J202" s="31"/>
      <c r="K202" s="31"/>
      <c r="L202" s="32"/>
      <c r="M202" s="171"/>
      <c r="N202" s="172"/>
      <c r="O202" s="57"/>
      <c r="P202" s="57"/>
      <c r="Q202" s="57"/>
      <c r="R202" s="57"/>
      <c r="S202" s="57"/>
      <c r="T202" s="58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125</v>
      </c>
      <c r="AU202" s="16" t="s">
        <v>83</v>
      </c>
    </row>
    <row r="203" spans="2:51" s="13" customFormat="1" ht="12">
      <c r="B203" s="173"/>
      <c r="D203" s="169" t="s">
        <v>127</v>
      </c>
      <c r="E203" s="174" t="s">
        <v>1</v>
      </c>
      <c r="F203" s="175" t="s">
        <v>256</v>
      </c>
      <c r="H203" s="176">
        <v>103.8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127</v>
      </c>
      <c r="AU203" s="174" t="s">
        <v>83</v>
      </c>
      <c r="AV203" s="13" t="s">
        <v>83</v>
      </c>
      <c r="AW203" s="13" t="s">
        <v>28</v>
      </c>
      <c r="AX203" s="13" t="s">
        <v>80</v>
      </c>
      <c r="AY203" s="174" t="s">
        <v>116</v>
      </c>
    </row>
    <row r="204" spans="1:65" s="2" customFormat="1" ht="14.45" customHeight="1">
      <c r="A204" s="31"/>
      <c r="B204" s="155"/>
      <c r="C204" s="156" t="s">
        <v>7</v>
      </c>
      <c r="D204" s="156" t="s">
        <v>118</v>
      </c>
      <c r="E204" s="157" t="s">
        <v>257</v>
      </c>
      <c r="F204" s="158" t="s">
        <v>258</v>
      </c>
      <c r="G204" s="159" t="s">
        <v>162</v>
      </c>
      <c r="H204" s="160">
        <v>12546.8</v>
      </c>
      <c r="I204" s="161"/>
      <c r="J204" s="162">
        <f>ROUND(I204*H204,2)</f>
        <v>0</v>
      </c>
      <c r="K204" s="158" t="s">
        <v>122</v>
      </c>
      <c r="L204" s="32"/>
      <c r="M204" s="163" t="s">
        <v>1</v>
      </c>
      <c r="N204" s="164" t="s">
        <v>37</v>
      </c>
      <c r="O204" s="57"/>
      <c r="P204" s="165">
        <f>O204*H204</f>
        <v>0</v>
      </c>
      <c r="Q204" s="165">
        <v>0</v>
      </c>
      <c r="R204" s="165">
        <f>Q204*H204</f>
        <v>0</v>
      </c>
      <c r="S204" s="165">
        <v>0</v>
      </c>
      <c r="T204" s="166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7" t="s">
        <v>123</v>
      </c>
      <c r="AT204" s="167" t="s">
        <v>118</v>
      </c>
      <c r="AU204" s="167" t="s">
        <v>83</v>
      </c>
      <c r="AY204" s="16" t="s">
        <v>116</v>
      </c>
      <c r="BE204" s="168">
        <f>IF(N204="základní",J204,0)</f>
        <v>0</v>
      </c>
      <c r="BF204" s="168">
        <f>IF(N204="snížená",J204,0)</f>
        <v>0</v>
      </c>
      <c r="BG204" s="168">
        <f>IF(N204="zákl. přenesená",J204,0)</f>
        <v>0</v>
      </c>
      <c r="BH204" s="168">
        <f>IF(N204="sníž. přenesená",J204,0)</f>
        <v>0</v>
      </c>
      <c r="BI204" s="168">
        <f>IF(N204="nulová",J204,0)</f>
        <v>0</v>
      </c>
      <c r="BJ204" s="16" t="s">
        <v>80</v>
      </c>
      <c r="BK204" s="168">
        <f>ROUND(I204*H204,2)</f>
        <v>0</v>
      </c>
      <c r="BL204" s="16" t="s">
        <v>123</v>
      </c>
      <c r="BM204" s="167" t="s">
        <v>259</v>
      </c>
    </row>
    <row r="205" spans="1:47" s="2" customFormat="1" ht="19.5">
      <c r="A205" s="31"/>
      <c r="B205" s="32"/>
      <c r="C205" s="31"/>
      <c r="D205" s="169" t="s">
        <v>125</v>
      </c>
      <c r="E205" s="31"/>
      <c r="F205" s="170" t="s">
        <v>260</v>
      </c>
      <c r="G205" s="31"/>
      <c r="H205" s="31"/>
      <c r="I205" s="91"/>
      <c r="J205" s="31"/>
      <c r="K205" s="31"/>
      <c r="L205" s="32"/>
      <c r="M205" s="171"/>
      <c r="N205" s="172"/>
      <c r="O205" s="57"/>
      <c r="P205" s="57"/>
      <c r="Q205" s="57"/>
      <c r="R205" s="57"/>
      <c r="S205" s="57"/>
      <c r="T205" s="58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6" t="s">
        <v>125</v>
      </c>
      <c r="AU205" s="16" t="s">
        <v>83</v>
      </c>
    </row>
    <row r="206" spans="2:51" s="14" customFormat="1" ht="12">
      <c r="B206" s="181"/>
      <c r="D206" s="169" t="s">
        <v>127</v>
      </c>
      <c r="E206" s="182" t="s">
        <v>1</v>
      </c>
      <c r="F206" s="183" t="s">
        <v>244</v>
      </c>
      <c r="H206" s="182" t="s">
        <v>1</v>
      </c>
      <c r="I206" s="184"/>
      <c r="L206" s="181"/>
      <c r="M206" s="185"/>
      <c r="N206" s="186"/>
      <c r="O206" s="186"/>
      <c r="P206" s="186"/>
      <c r="Q206" s="186"/>
      <c r="R206" s="186"/>
      <c r="S206" s="186"/>
      <c r="T206" s="187"/>
      <c r="AT206" s="182" t="s">
        <v>127</v>
      </c>
      <c r="AU206" s="182" t="s">
        <v>83</v>
      </c>
      <c r="AV206" s="14" t="s">
        <v>80</v>
      </c>
      <c r="AW206" s="14" t="s">
        <v>28</v>
      </c>
      <c r="AX206" s="14" t="s">
        <v>72</v>
      </c>
      <c r="AY206" s="182" t="s">
        <v>116</v>
      </c>
    </row>
    <row r="207" spans="2:51" s="13" customFormat="1" ht="12">
      <c r="B207" s="173"/>
      <c r="D207" s="169" t="s">
        <v>127</v>
      </c>
      <c r="E207" s="174" t="s">
        <v>1</v>
      </c>
      <c r="F207" s="175" t="s">
        <v>261</v>
      </c>
      <c r="H207" s="176">
        <v>1907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127</v>
      </c>
      <c r="AU207" s="174" t="s">
        <v>83</v>
      </c>
      <c r="AV207" s="13" t="s">
        <v>83</v>
      </c>
      <c r="AW207" s="13" t="s">
        <v>28</v>
      </c>
      <c r="AX207" s="13" t="s">
        <v>72</v>
      </c>
      <c r="AY207" s="174" t="s">
        <v>116</v>
      </c>
    </row>
    <row r="208" spans="2:51" s="13" customFormat="1" ht="12">
      <c r="B208" s="173"/>
      <c r="D208" s="169" t="s">
        <v>127</v>
      </c>
      <c r="E208" s="174" t="s">
        <v>1</v>
      </c>
      <c r="F208" s="175" t="s">
        <v>246</v>
      </c>
      <c r="H208" s="176">
        <v>4833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127</v>
      </c>
      <c r="AU208" s="174" t="s">
        <v>83</v>
      </c>
      <c r="AV208" s="13" t="s">
        <v>83</v>
      </c>
      <c r="AW208" s="13" t="s">
        <v>28</v>
      </c>
      <c r="AX208" s="13" t="s">
        <v>72</v>
      </c>
      <c r="AY208" s="174" t="s">
        <v>116</v>
      </c>
    </row>
    <row r="209" spans="2:51" s="13" customFormat="1" ht="12">
      <c r="B209" s="173"/>
      <c r="D209" s="169" t="s">
        <v>127</v>
      </c>
      <c r="E209" s="174" t="s">
        <v>1</v>
      </c>
      <c r="F209" s="175" t="s">
        <v>247</v>
      </c>
      <c r="H209" s="176">
        <v>3957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127</v>
      </c>
      <c r="AU209" s="174" t="s">
        <v>83</v>
      </c>
      <c r="AV209" s="13" t="s">
        <v>83</v>
      </c>
      <c r="AW209" s="13" t="s">
        <v>28</v>
      </c>
      <c r="AX209" s="13" t="s">
        <v>72</v>
      </c>
      <c r="AY209" s="174" t="s">
        <v>116</v>
      </c>
    </row>
    <row r="210" spans="2:51" s="13" customFormat="1" ht="12">
      <c r="B210" s="173"/>
      <c r="D210" s="169" t="s">
        <v>127</v>
      </c>
      <c r="E210" s="174" t="s">
        <v>1</v>
      </c>
      <c r="F210" s="175" t="s">
        <v>248</v>
      </c>
      <c r="H210" s="176">
        <v>1155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127</v>
      </c>
      <c r="AU210" s="174" t="s">
        <v>83</v>
      </c>
      <c r="AV210" s="13" t="s">
        <v>83</v>
      </c>
      <c r="AW210" s="13" t="s">
        <v>28</v>
      </c>
      <c r="AX210" s="13" t="s">
        <v>72</v>
      </c>
      <c r="AY210" s="174" t="s">
        <v>116</v>
      </c>
    </row>
    <row r="211" spans="2:51" s="13" customFormat="1" ht="12">
      <c r="B211" s="173"/>
      <c r="D211" s="169" t="s">
        <v>127</v>
      </c>
      <c r="E211" s="174" t="s">
        <v>1</v>
      </c>
      <c r="F211" s="175" t="s">
        <v>249</v>
      </c>
      <c r="H211" s="176">
        <v>694.8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127</v>
      </c>
      <c r="AU211" s="174" t="s">
        <v>83</v>
      </c>
      <c r="AV211" s="13" t="s">
        <v>83</v>
      </c>
      <c r="AW211" s="13" t="s">
        <v>28</v>
      </c>
      <c r="AX211" s="13" t="s">
        <v>72</v>
      </c>
      <c r="AY211" s="174" t="s">
        <v>116</v>
      </c>
    </row>
    <row r="212" spans="1:65" s="2" customFormat="1" ht="14.45" customHeight="1">
      <c r="A212" s="31"/>
      <c r="B212" s="155"/>
      <c r="C212" s="156" t="s">
        <v>262</v>
      </c>
      <c r="D212" s="156" t="s">
        <v>118</v>
      </c>
      <c r="E212" s="157" t="s">
        <v>263</v>
      </c>
      <c r="F212" s="158" t="s">
        <v>264</v>
      </c>
      <c r="G212" s="159" t="s">
        <v>162</v>
      </c>
      <c r="H212" s="160">
        <v>11119</v>
      </c>
      <c r="I212" s="161"/>
      <c r="J212" s="162">
        <f>ROUND(I212*H212,2)</f>
        <v>0</v>
      </c>
      <c r="K212" s="158" t="s">
        <v>122</v>
      </c>
      <c r="L212" s="32"/>
      <c r="M212" s="163" t="s">
        <v>1</v>
      </c>
      <c r="N212" s="164" t="s">
        <v>37</v>
      </c>
      <c r="O212" s="57"/>
      <c r="P212" s="165">
        <f>O212*H212</f>
        <v>0</v>
      </c>
      <c r="Q212" s="165">
        <v>0</v>
      </c>
      <c r="R212" s="165">
        <f>Q212*H212</f>
        <v>0</v>
      </c>
      <c r="S212" s="165">
        <v>0</v>
      </c>
      <c r="T212" s="166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67" t="s">
        <v>123</v>
      </c>
      <c r="AT212" s="167" t="s">
        <v>118</v>
      </c>
      <c r="AU212" s="167" t="s">
        <v>83</v>
      </c>
      <c r="AY212" s="16" t="s">
        <v>116</v>
      </c>
      <c r="BE212" s="168">
        <f>IF(N212="základní",J212,0)</f>
        <v>0</v>
      </c>
      <c r="BF212" s="168">
        <f>IF(N212="snížená",J212,0)</f>
        <v>0</v>
      </c>
      <c r="BG212" s="168">
        <f>IF(N212="zákl. přenesená",J212,0)</f>
        <v>0</v>
      </c>
      <c r="BH212" s="168">
        <f>IF(N212="sníž. přenesená",J212,0)</f>
        <v>0</v>
      </c>
      <c r="BI212" s="168">
        <f>IF(N212="nulová",J212,0)</f>
        <v>0</v>
      </c>
      <c r="BJ212" s="16" t="s">
        <v>80</v>
      </c>
      <c r="BK212" s="168">
        <f>ROUND(I212*H212,2)</f>
        <v>0</v>
      </c>
      <c r="BL212" s="16" t="s">
        <v>123</v>
      </c>
      <c r="BM212" s="167" t="s">
        <v>265</v>
      </c>
    </row>
    <row r="213" spans="1:47" s="2" customFormat="1" ht="19.5">
      <c r="A213" s="31"/>
      <c r="B213" s="32"/>
      <c r="C213" s="31"/>
      <c r="D213" s="169" t="s">
        <v>125</v>
      </c>
      <c r="E213" s="31"/>
      <c r="F213" s="170" t="s">
        <v>266</v>
      </c>
      <c r="G213" s="31"/>
      <c r="H213" s="31"/>
      <c r="I213" s="91"/>
      <c r="J213" s="31"/>
      <c r="K213" s="31"/>
      <c r="L213" s="32"/>
      <c r="M213" s="171"/>
      <c r="N213" s="172"/>
      <c r="O213" s="57"/>
      <c r="P213" s="57"/>
      <c r="Q213" s="57"/>
      <c r="R213" s="57"/>
      <c r="S213" s="57"/>
      <c r="T213" s="58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6" t="s">
        <v>125</v>
      </c>
      <c r="AU213" s="16" t="s">
        <v>83</v>
      </c>
    </row>
    <row r="214" spans="2:51" s="14" customFormat="1" ht="12">
      <c r="B214" s="181"/>
      <c r="D214" s="169" t="s">
        <v>127</v>
      </c>
      <c r="E214" s="182" t="s">
        <v>1</v>
      </c>
      <c r="F214" s="183" t="s">
        <v>267</v>
      </c>
      <c r="H214" s="182" t="s">
        <v>1</v>
      </c>
      <c r="I214" s="184"/>
      <c r="L214" s="181"/>
      <c r="M214" s="185"/>
      <c r="N214" s="186"/>
      <c r="O214" s="186"/>
      <c r="P214" s="186"/>
      <c r="Q214" s="186"/>
      <c r="R214" s="186"/>
      <c r="S214" s="186"/>
      <c r="T214" s="187"/>
      <c r="AT214" s="182" t="s">
        <v>127</v>
      </c>
      <c r="AU214" s="182" t="s">
        <v>83</v>
      </c>
      <c r="AV214" s="14" t="s">
        <v>80</v>
      </c>
      <c r="AW214" s="14" t="s">
        <v>28</v>
      </c>
      <c r="AX214" s="14" t="s">
        <v>72</v>
      </c>
      <c r="AY214" s="182" t="s">
        <v>116</v>
      </c>
    </row>
    <row r="215" spans="2:51" s="13" customFormat="1" ht="12">
      <c r="B215" s="173"/>
      <c r="D215" s="169" t="s">
        <v>127</v>
      </c>
      <c r="E215" s="174" t="s">
        <v>1</v>
      </c>
      <c r="F215" s="175" t="s">
        <v>261</v>
      </c>
      <c r="H215" s="176">
        <v>1907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127</v>
      </c>
      <c r="AU215" s="174" t="s">
        <v>83</v>
      </c>
      <c r="AV215" s="13" t="s">
        <v>83</v>
      </c>
      <c r="AW215" s="13" t="s">
        <v>28</v>
      </c>
      <c r="AX215" s="13" t="s">
        <v>72</v>
      </c>
      <c r="AY215" s="174" t="s">
        <v>116</v>
      </c>
    </row>
    <row r="216" spans="2:51" s="13" customFormat="1" ht="12">
      <c r="B216" s="173"/>
      <c r="D216" s="169" t="s">
        <v>127</v>
      </c>
      <c r="E216" s="174" t="s">
        <v>1</v>
      </c>
      <c r="F216" s="175" t="s">
        <v>268</v>
      </c>
      <c r="H216" s="176">
        <v>4833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127</v>
      </c>
      <c r="AU216" s="174" t="s">
        <v>83</v>
      </c>
      <c r="AV216" s="13" t="s">
        <v>83</v>
      </c>
      <c r="AW216" s="13" t="s">
        <v>28</v>
      </c>
      <c r="AX216" s="13" t="s">
        <v>72</v>
      </c>
      <c r="AY216" s="174" t="s">
        <v>116</v>
      </c>
    </row>
    <row r="217" spans="2:51" s="13" customFormat="1" ht="12">
      <c r="B217" s="173"/>
      <c r="D217" s="169" t="s">
        <v>127</v>
      </c>
      <c r="E217" s="174" t="s">
        <v>1</v>
      </c>
      <c r="F217" s="175" t="s">
        <v>269</v>
      </c>
      <c r="H217" s="176">
        <v>3957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127</v>
      </c>
      <c r="AU217" s="174" t="s">
        <v>83</v>
      </c>
      <c r="AV217" s="13" t="s">
        <v>83</v>
      </c>
      <c r="AW217" s="13" t="s">
        <v>28</v>
      </c>
      <c r="AX217" s="13" t="s">
        <v>72</v>
      </c>
      <c r="AY217" s="174" t="s">
        <v>116</v>
      </c>
    </row>
    <row r="218" spans="2:51" s="13" customFormat="1" ht="12">
      <c r="B218" s="173"/>
      <c r="D218" s="169" t="s">
        <v>127</v>
      </c>
      <c r="E218" s="174" t="s">
        <v>1</v>
      </c>
      <c r="F218" s="175" t="s">
        <v>270</v>
      </c>
      <c r="H218" s="176">
        <v>422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127</v>
      </c>
      <c r="AU218" s="174" t="s">
        <v>83</v>
      </c>
      <c r="AV218" s="13" t="s">
        <v>83</v>
      </c>
      <c r="AW218" s="13" t="s">
        <v>28</v>
      </c>
      <c r="AX218" s="13" t="s">
        <v>72</v>
      </c>
      <c r="AY218" s="174" t="s">
        <v>116</v>
      </c>
    </row>
    <row r="219" spans="1:65" s="2" customFormat="1" ht="14.45" customHeight="1">
      <c r="A219" s="31"/>
      <c r="B219" s="155"/>
      <c r="C219" s="156" t="s">
        <v>271</v>
      </c>
      <c r="D219" s="156" t="s">
        <v>118</v>
      </c>
      <c r="E219" s="157" t="s">
        <v>272</v>
      </c>
      <c r="F219" s="158" t="s">
        <v>273</v>
      </c>
      <c r="G219" s="159" t="s">
        <v>162</v>
      </c>
      <c r="H219" s="160">
        <v>596</v>
      </c>
      <c r="I219" s="161"/>
      <c r="J219" s="162">
        <f>ROUND(I219*H219,2)</f>
        <v>0</v>
      </c>
      <c r="K219" s="158" t="s">
        <v>122</v>
      </c>
      <c r="L219" s="32"/>
      <c r="M219" s="163" t="s">
        <v>1</v>
      </c>
      <c r="N219" s="164" t="s">
        <v>37</v>
      </c>
      <c r="O219" s="57"/>
      <c r="P219" s="165">
        <f>O219*H219</f>
        <v>0</v>
      </c>
      <c r="Q219" s="165">
        <v>0</v>
      </c>
      <c r="R219" s="165">
        <f>Q219*H219</f>
        <v>0</v>
      </c>
      <c r="S219" s="165">
        <v>0</v>
      </c>
      <c r="T219" s="166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7" t="s">
        <v>123</v>
      </c>
      <c r="AT219" s="167" t="s">
        <v>118</v>
      </c>
      <c r="AU219" s="167" t="s">
        <v>83</v>
      </c>
      <c r="AY219" s="16" t="s">
        <v>116</v>
      </c>
      <c r="BE219" s="168">
        <f>IF(N219="základní",J219,0)</f>
        <v>0</v>
      </c>
      <c r="BF219" s="168">
        <f>IF(N219="snížená",J219,0)</f>
        <v>0</v>
      </c>
      <c r="BG219" s="168">
        <f>IF(N219="zákl. přenesená",J219,0)</f>
        <v>0</v>
      </c>
      <c r="BH219" s="168">
        <f>IF(N219="sníž. přenesená",J219,0)</f>
        <v>0</v>
      </c>
      <c r="BI219" s="168">
        <f>IF(N219="nulová",J219,0)</f>
        <v>0</v>
      </c>
      <c r="BJ219" s="16" t="s">
        <v>80</v>
      </c>
      <c r="BK219" s="168">
        <f>ROUND(I219*H219,2)</f>
        <v>0</v>
      </c>
      <c r="BL219" s="16" t="s">
        <v>123</v>
      </c>
      <c r="BM219" s="167" t="s">
        <v>274</v>
      </c>
    </row>
    <row r="220" spans="1:47" s="2" customFormat="1" ht="19.5">
      <c r="A220" s="31"/>
      <c r="B220" s="32"/>
      <c r="C220" s="31"/>
      <c r="D220" s="169" t="s">
        <v>125</v>
      </c>
      <c r="E220" s="31"/>
      <c r="F220" s="170" t="s">
        <v>275</v>
      </c>
      <c r="G220" s="31"/>
      <c r="H220" s="31"/>
      <c r="I220" s="91"/>
      <c r="J220" s="31"/>
      <c r="K220" s="31"/>
      <c r="L220" s="32"/>
      <c r="M220" s="171"/>
      <c r="N220" s="172"/>
      <c r="O220" s="57"/>
      <c r="P220" s="57"/>
      <c r="Q220" s="57"/>
      <c r="R220" s="57"/>
      <c r="S220" s="57"/>
      <c r="T220" s="58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125</v>
      </c>
      <c r="AU220" s="16" t="s">
        <v>83</v>
      </c>
    </row>
    <row r="221" spans="2:51" s="13" customFormat="1" ht="12">
      <c r="B221" s="173"/>
      <c r="D221" s="169" t="s">
        <v>127</v>
      </c>
      <c r="E221" s="174" t="s">
        <v>1</v>
      </c>
      <c r="F221" s="175" t="s">
        <v>276</v>
      </c>
      <c r="H221" s="176">
        <v>596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127</v>
      </c>
      <c r="AU221" s="174" t="s">
        <v>83</v>
      </c>
      <c r="AV221" s="13" t="s">
        <v>83</v>
      </c>
      <c r="AW221" s="13" t="s">
        <v>28</v>
      </c>
      <c r="AX221" s="13" t="s">
        <v>80</v>
      </c>
      <c r="AY221" s="174" t="s">
        <v>116</v>
      </c>
    </row>
    <row r="222" spans="1:65" s="2" customFormat="1" ht="14.45" customHeight="1">
      <c r="A222" s="31"/>
      <c r="B222" s="155"/>
      <c r="C222" s="156" t="s">
        <v>277</v>
      </c>
      <c r="D222" s="156" t="s">
        <v>118</v>
      </c>
      <c r="E222" s="157" t="s">
        <v>278</v>
      </c>
      <c r="F222" s="158" t="s">
        <v>279</v>
      </c>
      <c r="G222" s="159" t="s">
        <v>162</v>
      </c>
      <c r="H222" s="160">
        <v>98.611</v>
      </c>
      <c r="I222" s="161"/>
      <c r="J222" s="162">
        <f>ROUND(I222*H222,2)</f>
        <v>0</v>
      </c>
      <c r="K222" s="158" t="s">
        <v>122</v>
      </c>
      <c r="L222" s="32"/>
      <c r="M222" s="163" t="s">
        <v>1</v>
      </c>
      <c r="N222" s="164" t="s">
        <v>37</v>
      </c>
      <c r="O222" s="57"/>
      <c r="P222" s="165">
        <f>O222*H222</f>
        <v>0</v>
      </c>
      <c r="Q222" s="165">
        <v>0</v>
      </c>
      <c r="R222" s="165">
        <f>Q222*H222</f>
        <v>0</v>
      </c>
      <c r="S222" s="165">
        <v>0</v>
      </c>
      <c r="T222" s="166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67" t="s">
        <v>123</v>
      </c>
      <c r="AT222" s="167" t="s">
        <v>118</v>
      </c>
      <c r="AU222" s="167" t="s">
        <v>83</v>
      </c>
      <c r="AY222" s="16" t="s">
        <v>116</v>
      </c>
      <c r="BE222" s="168">
        <f>IF(N222="základní",J222,0)</f>
        <v>0</v>
      </c>
      <c r="BF222" s="168">
        <f>IF(N222="snížená",J222,0)</f>
        <v>0</v>
      </c>
      <c r="BG222" s="168">
        <f>IF(N222="zákl. přenesená",J222,0)</f>
        <v>0</v>
      </c>
      <c r="BH222" s="168">
        <f>IF(N222="sníž. přenesená",J222,0)</f>
        <v>0</v>
      </c>
      <c r="BI222" s="168">
        <f>IF(N222="nulová",J222,0)</f>
        <v>0</v>
      </c>
      <c r="BJ222" s="16" t="s">
        <v>80</v>
      </c>
      <c r="BK222" s="168">
        <f>ROUND(I222*H222,2)</f>
        <v>0</v>
      </c>
      <c r="BL222" s="16" t="s">
        <v>123</v>
      </c>
      <c r="BM222" s="167" t="s">
        <v>280</v>
      </c>
    </row>
    <row r="223" spans="1:47" s="2" customFormat="1" ht="19.5">
      <c r="A223" s="31"/>
      <c r="B223" s="32"/>
      <c r="C223" s="31"/>
      <c r="D223" s="169" t="s">
        <v>125</v>
      </c>
      <c r="E223" s="31"/>
      <c r="F223" s="170" t="s">
        <v>281</v>
      </c>
      <c r="G223" s="31"/>
      <c r="H223" s="31"/>
      <c r="I223" s="91"/>
      <c r="J223" s="31"/>
      <c r="K223" s="31"/>
      <c r="L223" s="32"/>
      <c r="M223" s="171"/>
      <c r="N223" s="172"/>
      <c r="O223" s="57"/>
      <c r="P223" s="57"/>
      <c r="Q223" s="57"/>
      <c r="R223" s="57"/>
      <c r="S223" s="57"/>
      <c r="T223" s="58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6" t="s">
        <v>125</v>
      </c>
      <c r="AU223" s="16" t="s">
        <v>83</v>
      </c>
    </row>
    <row r="224" spans="2:51" s="14" customFormat="1" ht="12">
      <c r="B224" s="181"/>
      <c r="D224" s="169" t="s">
        <v>127</v>
      </c>
      <c r="E224" s="182" t="s">
        <v>1</v>
      </c>
      <c r="F224" s="183" t="s">
        <v>282</v>
      </c>
      <c r="H224" s="182" t="s">
        <v>1</v>
      </c>
      <c r="I224" s="184"/>
      <c r="L224" s="181"/>
      <c r="M224" s="185"/>
      <c r="N224" s="186"/>
      <c r="O224" s="186"/>
      <c r="P224" s="186"/>
      <c r="Q224" s="186"/>
      <c r="R224" s="186"/>
      <c r="S224" s="186"/>
      <c r="T224" s="187"/>
      <c r="AT224" s="182" t="s">
        <v>127</v>
      </c>
      <c r="AU224" s="182" t="s">
        <v>83</v>
      </c>
      <c r="AV224" s="14" t="s">
        <v>80</v>
      </c>
      <c r="AW224" s="14" t="s">
        <v>28</v>
      </c>
      <c r="AX224" s="14" t="s">
        <v>72</v>
      </c>
      <c r="AY224" s="182" t="s">
        <v>116</v>
      </c>
    </row>
    <row r="225" spans="2:51" s="13" customFormat="1" ht="12">
      <c r="B225" s="173"/>
      <c r="D225" s="169" t="s">
        <v>127</v>
      </c>
      <c r="E225" s="174" t="s">
        <v>1</v>
      </c>
      <c r="F225" s="175" t="s">
        <v>283</v>
      </c>
      <c r="H225" s="176">
        <v>23.309</v>
      </c>
      <c r="I225" s="177"/>
      <c r="L225" s="173"/>
      <c r="M225" s="178"/>
      <c r="N225" s="179"/>
      <c r="O225" s="179"/>
      <c r="P225" s="179"/>
      <c r="Q225" s="179"/>
      <c r="R225" s="179"/>
      <c r="S225" s="179"/>
      <c r="T225" s="180"/>
      <c r="AT225" s="174" t="s">
        <v>127</v>
      </c>
      <c r="AU225" s="174" t="s">
        <v>83</v>
      </c>
      <c r="AV225" s="13" t="s">
        <v>83</v>
      </c>
      <c r="AW225" s="13" t="s">
        <v>28</v>
      </c>
      <c r="AX225" s="13" t="s">
        <v>72</v>
      </c>
      <c r="AY225" s="174" t="s">
        <v>116</v>
      </c>
    </row>
    <row r="226" spans="2:51" s="13" customFormat="1" ht="12">
      <c r="B226" s="173"/>
      <c r="D226" s="169" t="s">
        <v>127</v>
      </c>
      <c r="E226" s="174" t="s">
        <v>1</v>
      </c>
      <c r="F226" s="175" t="s">
        <v>284</v>
      </c>
      <c r="H226" s="176">
        <v>7.48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127</v>
      </c>
      <c r="AU226" s="174" t="s">
        <v>83</v>
      </c>
      <c r="AV226" s="13" t="s">
        <v>83</v>
      </c>
      <c r="AW226" s="13" t="s">
        <v>28</v>
      </c>
      <c r="AX226" s="13" t="s">
        <v>72</v>
      </c>
      <c r="AY226" s="174" t="s">
        <v>116</v>
      </c>
    </row>
    <row r="227" spans="2:51" s="13" customFormat="1" ht="12">
      <c r="B227" s="173"/>
      <c r="D227" s="169" t="s">
        <v>127</v>
      </c>
      <c r="E227" s="174" t="s">
        <v>1</v>
      </c>
      <c r="F227" s="175" t="s">
        <v>285</v>
      </c>
      <c r="H227" s="176">
        <v>6.93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127</v>
      </c>
      <c r="AU227" s="174" t="s">
        <v>83</v>
      </c>
      <c r="AV227" s="13" t="s">
        <v>83</v>
      </c>
      <c r="AW227" s="13" t="s">
        <v>28</v>
      </c>
      <c r="AX227" s="13" t="s">
        <v>72</v>
      </c>
      <c r="AY227" s="174" t="s">
        <v>116</v>
      </c>
    </row>
    <row r="228" spans="2:51" s="13" customFormat="1" ht="12">
      <c r="B228" s="173"/>
      <c r="D228" s="169" t="s">
        <v>127</v>
      </c>
      <c r="E228" s="174" t="s">
        <v>1</v>
      </c>
      <c r="F228" s="175" t="s">
        <v>286</v>
      </c>
      <c r="H228" s="176">
        <v>3.96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127</v>
      </c>
      <c r="AU228" s="174" t="s">
        <v>83</v>
      </c>
      <c r="AV228" s="13" t="s">
        <v>83</v>
      </c>
      <c r="AW228" s="13" t="s">
        <v>28</v>
      </c>
      <c r="AX228" s="13" t="s">
        <v>72</v>
      </c>
      <c r="AY228" s="174" t="s">
        <v>116</v>
      </c>
    </row>
    <row r="229" spans="2:51" s="13" customFormat="1" ht="12">
      <c r="B229" s="173"/>
      <c r="D229" s="169" t="s">
        <v>127</v>
      </c>
      <c r="E229" s="174" t="s">
        <v>1</v>
      </c>
      <c r="F229" s="175" t="s">
        <v>287</v>
      </c>
      <c r="H229" s="176">
        <v>18.315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127</v>
      </c>
      <c r="AU229" s="174" t="s">
        <v>83</v>
      </c>
      <c r="AV229" s="13" t="s">
        <v>83</v>
      </c>
      <c r="AW229" s="13" t="s">
        <v>28</v>
      </c>
      <c r="AX229" s="13" t="s">
        <v>72</v>
      </c>
      <c r="AY229" s="174" t="s">
        <v>116</v>
      </c>
    </row>
    <row r="230" spans="2:51" s="13" customFormat="1" ht="12">
      <c r="B230" s="173"/>
      <c r="D230" s="169" t="s">
        <v>127</v>
      </c>
      <c r="E230" s="174" t="s">
        <v>1</v>
      </c>
      <c r="F230" s="175" t="s">
        <v>288</v>
      </c>
      <c r="H230" s="176">
        <v>17.386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127</v>
      </c>
      <c r="AU230" s="174" t="s">
        <v>83</v>
      </c>
      <c r="AV230" s="13" t="s">
        <v>83</v>
      </c>
      <c r="AW230" s="13" t="s">
        <v>28</v>
      </c>
      <c r="AX230" s="13" t="s">
        <v>72</v>
      </c>
      <c r="AY230" s="174" t="s">
        <v>116</v>
      </c>
    </row>
    <row r="231" spans="2:51" s="13" customFormat="1" ht="12">
      <c r="B231" s="173"/>
      <c r="D231" s="169" t="s">
        <v>127</v>
      </c>
      <c r="E231" s="174" t="s">
        <v>1</v>
      </c>
      <c r="F231" s="175" t="s">
        <v>289</v>
      </c>
      <c r="H231" s="176">
        <v>6.97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127</v>
      </c>
      <c r="AU231" s="174" t="s">
        <v>83</v>
      </c>
      <c r="AV231" s="13" t="s">
        <v>83</v>
      </c>
      <c r="AW231" s="13" t="s">
        <v>28</v>
      </c>
      <c r="AX231" s="13" t="s">
        <v>72</v>
      </c>
      <c r="AY231" s="174" t="s">
        <v>116</v>
      </c>
    </row>
    <row r="232" spans="2:51" s="13" customFormat="1" ht="12">
      <c r="B232" s="173"/>
      <c r="D232" s="169" t="s">
        <v>127</v>
      </c>
      <c r="E232" s="174" t="s">
        <v>1</v>
      </c>
      <c r="F232" s="175" t="s">
        <v>290</v>
      </c>
      <c r="H232" s="176">
        <v>14.261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127</v>
      </c>
      <c r="AU232" s="174" t="s">
        <v>83</v>
      </c>
      <c r="AV232" s="13" t="s">
        <v>83</v>
      </c>
      <c r="AW232" s="13" t="s">
        <v>28</v>
      </c>
      <c r="AX232" s="13" t="s">
        <v>72</v>
      </c>
      <c r="AY232" s="174" t="s">
        <v>116</v>
      </c>
    </row>
    <row r="233" spans="1:65" s="2" customFormat="1" ht="14.45" customHeight="1">
      <c r="A233" s="31"/>
      <c r="B233" s="155"/>
      <c r="C233" s="156" t="s">
        <v>291</v>
      </c>
      <c r="D233" s="156" t="s">
        <v>118</v>
      </c>
      <c r="E233" s="157" t="s">
        <v>292</v>
      </c>
      <c r="F233" s="158" t="s">
        <v>293</v>
      </c>
      <c r="G233" s="159" t="s">
        <v>162</v>
      </c>
      <c r="H233" s="160">
        <v>64.9</v>
      </c>
      <c r="I233" s="161"/>
      <c r="J233" s="162">
        <f>ROUND(I233*H233,2)</f>
        <v>0</v>
      </c>
      <c r="K233" s="158" t="s">
        <v>122</v>
      </c>
      <c r="L233" s="32"/>
      <c r="M233" s="163" t="s">
        <v>1</v>
      </c>
      <c r="N233" s="164" t="s">
        <v>37</v>
      </c>
      <c r="O233" s="57"/>
      <c r="P233" s="165">
        <f>O233*H233</f>
        <v>0</v>
      </c>
      <c r="Q233" s="165">
        <v>0</v>
      </c>
      <c r="R233" s="165">
        <f>Q233*H233</f>
        <v>0</v>
      </c>
      <c r="S233" s="165">
        <v>0</v>
      </c>
      <c r="T233" s="166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67" t="s">
        <v>123</v>
      </c>
      <c r="AT233" s="167" t="s">
        <v>118</v>
      </c>
      <c r="AU233" s="167" t="s">
        <v>83</v>
      </c>
      <c r="AY233" s="16" t="s">
        <v>116</v>
      </c>
      <c r="BE233" s="168">
        <f>IF(N233="základní",J233,0)</f>
        <v>0</v>
      </c>
      <c r="BF233" s="168">
        <f>IF(N233="snížená",J233,0)</f>
        <v>0</v>
      </c>
      <c r="BG233" s="168">
        <f>IF(N233="zákl. přenesená",J233,0)</f>
        <v>0</v>
      </c>
      <c r="BH233" s="168">
        <f>IF(N233="sníž. přenesená",J233,0)</f>
        <v>0</v>
      </c>
      <c r="BI233" s="168">
        <f>IF(N233="nulová",J233,0)</f>
        <v>0</v>
      </c>
      <c r="BJ233" s="16" t="s">
        <v>80</v>
      </c>
      <c r="BK233" s="168">
        <f>ROUND(I233*H233,2)</f>
        <v>0</v>
      </c>
      <c r="BL233" s="16" t="s">
        <v>123</v>
      </c>
      <c r="BM233" s="167" t="s">
        <v>294</v>
      </c>
    </row>
    <row r="234" spans="1:47" s="2" customFormat="1" ht="19.5">
      <c r="A234" s="31"/>
      <c r="B234" s="32"/>
      <c r="C234" s="31"/>
      <c r="D234" s="169" t="s">
        <v>125</v>
      </c>
      <c r="E234" s="31"/>
      <c r="F234" s="170" t="s">
        <v>295</v>
      </c>
      <c r="G234" s="31"/>
      <c r="H234" s="31"/>
      <c r="I234" s="91"/>
      <c r="J234" s="31"/>
      <c r="K234" s="31"/>
      <c r="L234" s="32"/>
      <c r="M234" s="171"/>
      <c r="N234" s="172"/>
      <c r="O234" s="57"/>
      <c r="P234" s="57"/>
      <c r="Q234" s="57"/>
      <c r="R234" s="57"/>
      <c r="S234" s="57"/>
      <c r="T234" s="58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T234" s="16" t="s">
        <v>125</v>
      </c>
      <c r="AU234" s="16" t="s">
        <v>83</v>
      </c>
    </row>
    <row r="235" spans="2:51" s="13" customFormat="1" ht="12">
      <c r="B235" s="173"/>
      <c r="D235" s="169" t="s">
        <v>127</v>
      </c>
      <c r="E235" s="174" t="s">
        <v>1</v>
      </c>
      <c r="F235" s="175" t="s">
        <v>296</v>
      </c>
      <c r="H235" s="176">
        <v>64.9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127</v>
      </c>
      <c r="AU235" s="174" t="s">
        <v>83</v>
      </c>
      <c r="AV235" s="13" t="s">
        <v>83</v>
      </c>
      <c r="AW235" s="13" t="s">
        <v>28</v>
      </c>
      <c r="AX235" s="13" t="s">
        <v>80</v>
      </c>
      <c r="AY235" s="174" t="s">
        <v>116</v>
      </c>
    </row>
    <row r="236" spans="1:65" s="2" customFormat="1" ht="14.45" customHeight="1">
      <c r="A236" s="31"/>
      <c r="B236" s="155"/>
      <c r="C236" s="188" t="s">
        <v>297</v>
      </c>
      <c r="D236" s="188" t="s">
        <v>298</v>
      </c>
      <c r="E236" s="189" t="s">
        <v>299</v>
      </c>
      <c r="F236" s="190" t="s">
        <v>300</v>
      </c>
      <c r="G236" s="191" t="s">
        <v>301</v>
      </c>
      <c r="H236" s="192">
        <v>109.467</v>
      </c>
      <c r="I236" s="193"/>
      <c r="J236" s="194">
        <f>ROUND(I236*H236,2)</f>
        <v>0</v>
      </c>
      <c r="K236" s="190" t="s">
        <v>122</v>
      </c>
      <c r="L236" s="195"/>
      <c r="M236" s="196" t="s">
        <v>1</v>
      </c>
      <c r="N236" s="197" t="s">
        <v>37</v>
      </c>
      <c r="O236" s="57"/>
      <c r="P236" s="165">
        <f>O236*H236</f>
        <v>0</v>
      </c>
      <c r="Q236" s="165">
        <v>1</v>
      </c>
      <c r="R236" s="165">
        <f>Q236*H236</f>
        <v>109.467</v>
      </c>
      <c r="S236" s="165">
        <v>0</v>
      </c>
      <c r="T236" s="166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7" t="s">
        <v>166</v>
      </c>
      <c r="AT236" s="167" t="s">
        <v>298</v>
      </c>
      <c r="AU236" s="167" t="s">
        <v>83</v>
      </c>
      <c r="AY236" s="16" t="s">
        <v>116</v>
      </c>
      <c r="BE236" s="168">
        <f>IF(N236="základní",J236,0)</f>
        <v>0</v>
      </c>
      <c r="BF236" s="168">
        <f>IF(N236="snížená",J236,0)</f>
        <v>0</v>
      </c>
      <c r="BG236" s="168">
        <f>IF(N236="zákl. přenesená",J236,0)</f>
        <v>0</v>
      </c>
      <c r="BH236" s="168">
        <f>IF(N236="sníž. přenesená",J236,0)</f>
        <v>0</v>
      </c>
      <c r="BI236" s="168">
        <f>IF(N236="nulová",J236,0)</f>
        <v>0</v>
      </c>
      <c r="BJ236" s="16" t="s">
        <v>80</v>
      </c>
      <c r="BK236" s="168">
        <f>ROUND(I236*H236,2)</f>
        <v>0</v>
      </c>
      <c r="BL236" s="16" t="s">
        <v>123</v>
      </c>
      <c r="BM236" s="167" t="s">
        <v>302</v>
      </c>
    </row>
    <row r="237" spans="1:47" s="2" customFormat="1" ht="12">
      <c r="A237" s="31"/>
      <c r="B237" s="32"/>
      <c r="C237" s="31"/>
      <c r="D237" s="169" t="s">
        <v>125</v>
      </c>
      <c r="E237" s="31"/>
      <c r="F237" s="170" t="s">
        <v>300</v>
      </c>
      <c r="G237" s="31"/>
      <c r="H237" s="31"/>
      <c r="I237" s="91"/>
      <c r="J237" s="31"/>
      <c r="K237" s="31"/>
      <c r="L237" s="32"/>
      <c r="M237" s="171"/>
      <c r="N237" s="172"/>
      <c r="O237" s="57"/>
      <c r="P237" s="57"/>
      <c r="Q237" s="57"/>
      <c r="R237" s="57"/>
      <c r="S237" s="57"/>
      <c r="T237" s="58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6" t="s">
        <v>125</v>
      </c>
      <c r="AU237" s="16" t="s">
        <v>83</v>
      </c>
    </row>
    <row r="238" spans="2:51" s="13" customFormat="1" ht="12">
      <c r="B238" s="173"/>
      <c r="D238" s="169" t="s">
        <v>127</v>
      </c>
      <c r="E238" s="174" t="s">
        <v>1</v>
      </c>
      <c r="F238" s="175" t="s">
        <v>303</v>
      </c>
      <c r="H238" s="176">
        <v>109.467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127</v>
      </c>
      <c r="AU238" s="174" t="s">
        <v>83</v>
      </c>
      <c r="AV238" s="13" t="s">
        <v>83</v>
      </c>
      <c r="AW238" s="13" t="s">
        <v>28</v>
      </c>
      <c r="AX238" s="13" t="s">
        <v>80</v>
      </c>
      <c r="AY238" s="174" t="s">
        <v>116</v>
      </c>
    </row>
    <row r="239" spans="1:65" s="2" customFormat="1" ht="14.45" customHeight="1">
      <c r="A239" s="31"/>
      <c r="B239" s="155"/>
      <c r="C239" s="156" t="s">
        <v>304</v>
      </c>
      <c r="D239" s="156" t="s">
        <v>118</v>
      </c>
      <c r="E239" s="157" t="s">
        <v>305</v>
      </c>
      <c r="F239" s="158" t="s">
        <v>306</v>
      </c>
      <c r="G239" s="159" t="s">
        <v>121</v>
      </c>
      <c r="H239" s="160">
        <v>324.5</v>
      </c>
      <c r="I239" s="161"/>
      <c r="J239" s="162">
        <f>ROUND(I239*H239,2)</f>
        <v>0</v>
      </c>
      <c r="K239" s="158" t="s">
        <v>122</v>
      </c>
      <c r="L239" s="32"/>
      <c r="M239" s="163" t="s">
        <v>1</v>
      </c>
      <c r="N239" s="164" t="s">
        <v>37</v>
      </c>
      <c r="O239" s="57"/>
      <c r="P239" s="165">
        <f>O239*H239</f>
        <v>0</v>
      </c>
      <c r="Q239" s="165">
        <v>0</v>
      </c>
      <c r="R239" s="165">
        <f>Q239*H239</f>
        <v>0</v>
      </c>
      <c r="S239" s="165">
        <v>0</v>
      </c>
      <c r="T239" s="166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67" t="s">
        <v>123</v>
      </c>
      <c r="AT239" s="167" t="s">
        <v>118</v>
      </c>
      <c r="AU239" s="167" t="s">
        <v>83</v>
      </c>
      <c r="AY239" s="16" t="s">
        <v>116</v>
      </c>
      <c r="BE239" s="168">
        <f>IF(N239="základní",J239,0)</f>
        <v>0</v>
      </c>
      <c r="BF239" s="168">
        <f>IF(N239="snížená",J239,0)</f>
        <v>0</v>
      </c>
      <c r="BG239" s="168">
        <f>IF(N239="zákl. přenesená",J239,0)</f>
        <v>0</v>
      </c>
      <c r="BH239" s="168">
        <f>IF(N239="sníž. přenesená",J239,0)</f>
        <v>0</v>
      </c>
      <c r="BI239" s="168">
        <f>IF(N239="nulová",J239,0)</f>
        <v>0</v>
      </c>
      <c r="BJ239" s="16" t="s">
        <v>80</v>
      </c>
      <c r="BK239" s="168">
        <f>ROUND(I239*H239,2)</f>
        <v>0</v>
      </c>
      <c r="BL239" s="16" t="s">
        <v>123</v>
      </c>
      <c r="BM239" s="167" t="s">
        <v>307</v>
      </c>
    </row>
    <row r="240" spans="1:47" s="2" customFormat="1" ht="19.5">
      <c r="A240" s="31"/>
      <c r="B240" s="32"/>
      <c r="C240" s="31"/>
      <c r="D240" s="169" t="s">
        <v>125</v>
      </c>
      <c r="E240" s="31"/>
      <c r="F240" s="170" t="s">
        <v>308</v>
      </c>
      <c r="G240" s="31"/>
      <c r="H240" s="31"/>
      <c r="I240" s="91"/>
      <c r="J240" s="31"/>
      <c r="K240" s="31"/>
      <c r="L240" s="32"/>
      <c r="M240" s="171"/>
      <c r="N240" s="172"/>
      <c r="O240" s="57"/>
      <c r="P240" s="57"/>
      <c r="Q240" s="57"/>
      <c r="R240" s="57"/>
      <c r="S240" s="57"/>
      <c r="T240" s="58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125</v>
      </c>
      <c r="AU240" s="16" t="s">
        <v>83</v>
      </c>
    </row>
    <row r="241" spans="2:51" s="13" customFormat="1" ht="12">
      <c r="B241" s="173"/>
      <c r="D241" s="169" t="s">
        <v>127</v>
      </c>
      <c r="E241" s="174" t="s">
        <v>1</v>
      </c>
      <c r="F241" s="175" t="s">
        <v>309</v>
      </c>
      <c r="H241" s="176">
        <v>324.5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127</v>
      </c>
      <c r="AU241" s="174" t="s">
        <v>83</v>
      </c>
      <c r="AV241" s="13" t="s">
        <v>83</v>
      </c>
      <c r="AW241" s="13" t="s">
        <v>28</v>
      </c>
      <c r="AX241" s="13" t="s">
        <v>80</v>
      </c>
      <c r="AY241" s="174" t="s">
        <v>116</v>
      </c>
    </row>
    <row r="242" spans="1:65" s="2" customFormat="1" ht="14.45" customHeight="1">
      <c r="A242" s="31"/>
      <c r="B242" s="155"/>
      <c r="C242" s="156" t="s">
        <v>310</v>
      </c>
      <c r="D242" s="156" t="s">
        <v>118</v>
      </c>
      <c r="E242" s="157" t="s">
        <v>311</v>
      </c>
      <c r="F242" s="158" t="s">
        <v>312</v>
      </c>
      <c r="G242" s="159" t="s">
        <v>121</v>
      </c>
      <c r="H242" s="160">
        <v>4504</v>
      </c>
      <c r="I242" s="161"/>
      <c r="J242" s="162">
        <f>ROUND(I242*H242,2)</f>
        <v>0</v>
      </c>
      <c r="K242" s="158" t="s">
        <v>122</v>
      </c>
      <c r="L242" s="32"/>
      <c r="M242" s="163" t="s">
        <v>1</v>
      </c>
      <c r="N242" s="164" t="s">
        <v>37</v>
      </c>
      <c r="O242" s="57"/>
      <c r="P242" s="165">
        <f>O242*H242</f>
        <v>0</v>
      </c>
      <c r="Q242" s="165">
        <v>0</v>
      </c>
      <c r="R242" s="165">
        <f>Q242*H242</f>
        <v>0</v>
      </c>
      <c r="S242" s="165">
        <v>0</v>
      </c>
      <c r="T242" s="166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7" t="s">
        <v>123</v>
      </c>
      <c r="AT242" s="167" t="s">
        <v>118</v>
      </c>
      <c r="AU242" s="167" t="s">
        <v>83</v>
      </c>
      <c r="AY242" s="16" t="s">
        <v>116</v>
      </c>
      <c r="BE242" s="168">
        <f>IF(N242="základní",J242,0)</f>
        <v>0</v>
      </c>
      <c r="BF242" s="168">
        <f>IF(N242="snížená",J242,0)</f>
        <v>0</v>
      </c>
      <c r="BG242" s="168">
        <f>IF(N242="zákl. přenesená",J242,0)</f>
        <v>0</v>
      </c>
      <c r="BH242" s="168">
        <f>IF(N242="sníž. přenesená",J242,0)</f>
        <v>0</v>
      </c>
      <c r="BI242" s="168">
        <f>IF(N242="nulová",J242,0)</f>
        <v>0</v>
      </c>
      <c r="BJ242" s="16" t="s">
        <v>80</v>
      </c>
      <c r="BK242" s="168">
        <f>ROUND(I242*H242,2)</f>
        <v>0</v>
      </c>
      <c r="BL242" s="16" t="s">
        <v>123</v>
      </c>
      <c r="BM242" s="167" t="s">
        <v>313</v>
      </c>
    </row>
    <row r="243" spans="1:47" s="2" customFormat="1" ht="19.5">
      <c r="A243" s="31"/>
      <c r="B243" s="32"/>
      <c r="C243" s="31"/>
      <c r="D243" s="169" t="s">
        <v>125</v>
      </c>
      <c r="E243" s="31"/>
      <c r="F243" s="170" t="s">
        <v>314</v>
      </c>
      <c r="G243" s="31"/>
      <c r="H243" s="31"/>
      <c r="I243" s="91"/>
      <c r="J243" s="31"/>
      <c r="K243" s="31"/>
      <c r="L243" s="32"/>
      <c r="M243" s="171"/>
      <c r="N243" s="172"/>
      <c r="O243" s="57"/>
      <c r="P243" s="57"/>
      <c r="Q243" s="57"/>
      <c r="R243" s="57"/>
      <c r="S243" s="57"/>
      <c r="T243" s="58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6" t="s">
        <v>125</v>
      </c>
      <c r="AU243" s="16" t="s">
        <v>83</v>
      </c>
    </row>
    <row r="244" spans="2:51" s="13" customFormat="1" ht="12">
      <c r="B244" s="173"/>
      <c r="D244" s="169" t="s">
        <v>127</v>
      </c>
      <c r="E244" s="174" t="s">
        <v>1</v>
      </c>
      <c r="F244" s="175" t="s">
        <v>315</v>
      </c>
      <c r="H244" s="176">
        <v>508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127</v>
      </c>
      <c r="AU244" s="174" t="s">
        <v>83</v>
      </c>
      <c r="AV244" s="13" t="s">
        <v>83</v>
      </c>
      <c r="AW244" s="13" t="s">
        <v>28</v>
      </c>
      <c r="AX244" s="13" t="s">
        <v>72</v>
      </c>
      <c r="AY244" s="174" t="s">
        <v>116</v>
      </c>
    </row>
    <row r="245" spans="2:51" s="13" customFormat="1" ht="12">
      <c r="B245" s="173"/>
      <c r="D245" s="169" t="s">
        <v>127</v>
      </c>
      <c r="E245" s="174" t="s">
        <v>1</v>
      </c>
      <c r="F245" s="175" t="s">
        <v>316</v>
      </c>
      <c r="H245" s="176">
        <v>3996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127</v>
      </c>
      <c r="AU245" s="174" t="s">
        <v>83</v>
      </c>
      <c r="AV245" s="13" t="s">
        <v>83</v>
      </c>
      <c r="AW245" s="13" t="s">
        <v>28</v>
      </c>
      <c r="AX245" s="13" t="s">
        <v>72</v>
      </c>
      <c r="AY245" s="174" t="s">
        <v>116</v>
      </c>
    </row>
    <row r="246" spans="1:65" s="2" customFormat="1" ht="14.45" customHeight="1">
      <c r="A246" s="31"/>
      <c r="B246" s="155"/>
      <c r="C246" s="156" t="s">
        <v>317</v>
      </c>
      <c r="D246" s="156" t="s">
        <v>118</v>
      </c>
      <c r="E246" s="157" t="s">
        <v>318</v>
      </c>
      <c r="F246" s="158" t="s">
        <v>319</v>
      </c>
      <c r="G246" s="159" t="s">
        <v>121</v>
      </c>
      <c r="H246" s="160">
        <v>600</v>
      </c>
      <c r="I246" s="161"/>
      <c r="J246" s="162">
        <f>ROUND(I246*H246,2)</f>
        <v>0</v>
      </c>
      <c r="K246" s="158" t="s">
        <v>122</v>
      </c>
      <c r="L246" s="32"/>
      <c r="M246" s="163" t="s">
        <v>1</v>
      </c>
      <c r="N246" s="164" t="s">
        <v>37</v>
      </c>
      <c r="O246" s="57"/>
      <c r="P246" s="165">
        <f>O246*H246</f>
        <v>0</v>
      </c>
      <c r="Q246" s="165">
        <v>0</v>
      </c>
      <c r="R246" s="165">
        <f>Q246*H246</f>
        <v>0</v>
      </c>
      <c r="S246" s="165">
        <v>0</v>
      </c>
      <c r="T246" s="166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67" t="s">
        <v>123</v>
      </c>
      <c r="AT246" s="167" t="s">
        <v>118</v>
      </c>
      <c r="AU246" s="167" t="s">
        <v>83</v>
      </c>
      <c r="AY246" s="16" t="s">
        <v>116</v>
      </c>
      <c r="BE246" s="168">
        <f>IF(N246="základní",J246,0)</f>
        <v>0</v>
      </c>
      <c r="BF246" s="168">
        <f>IF(N246="snížená",J246,0)</f>
        <v>0</v>
      </c>
      <c r="BG246" s="168">
        <f>IF(N246="zákl. přenesená",J246,0)</f>
        <v>0</v>
      </c>
      <c r="BH246" s="168">
        <f>IF(N246="sníž. přenesená",J246,0)</f>
        <v>0</v>
      </c>
      <c r="BI246" s="168">
        <f>IF(N246="nulová",J246,0)</f>
        <v>0</v>
      </c>
      <c r="BJ246" s="16" t="s">
        <v>80</v>
      </c>
      <c r="BK246" s="168">
        <f>ROUND(I246*H246,2)</f>
        <v>0</v>
      </c>
      <c r="BL246" s="16" t="s">
        <v>123</v>
      </c>
      <c r="BM246" s="167" t="s">
        <v>320</v>
      </c>
    </row>
    <row r="247" spans="1:47" s="2" customFormat="1" ht="19.5">
      <c r="A247" s="31"/>
      <c r="B247" s="32"/>
      <c r="C247" s="31"/>
      <c r="D247" s="169" t="s">
        <v>125</v>
      </c>
      <c r="E247" s="31"/>
      <c r="F247" s="170" t="s">
        <v>321</v>
      </c>
      <c r="G247" s="31"/>
      <c r="H247" s="31"/>
      <c r="I247" s="91"/>
      <c r="J247" s="31"/>
      <c r="K247" s="31"/>
      <c r="L247" s="32"/>
      <c r="M247" s="171"/>
      <c r="N247" s="172"/>
      <c r="O247" s="57"/>
      <c r="P247" s="57"/>
      <c r="Q247" s="57"/>
      <c r="R247" s="57"/>
      <c r="S247" s="57"/>
      <c r="T247" s="58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6" t="s">
        <v>125</v>
      </c>
      <c r="AU247" s="16" t="s">
        <v>83</v>
      </c>
    </row>
    <row r="248" spans="2:51" s="13" customFormat="1" ht="12">
      <c r="B248" s="173"/>
      <c r="D248" s="169" t="s">
        <v>127</v>
      </c>
      <c r="E248" s="174" t="s">
        <v>1</v>
      </c>
      <c r="F248" s="175" t="s">
        <v>322</v>
      </c>
      <c r="H248" s="176">
        <v>600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127</v>
      </c>
      <c r="AU248" s="174" t="s">
        <v>83</v>
      </c>
      <c r="AV248" s="13" t="s">
        <v>83</v>
      </c>
      <c r="AW248" s="13" t="s">
        <v>28</v>
      </c>
      <c r="AX248" s="13" t="s">
        <v>72</v>
      </c>
      <c r="AY248" s="174" t="s">
        <v>116</v>
      </c>
    </row>
    <row r="249" spans="1:65" s="2" customFormat="1" ht="14.45" customHeight="1">
      <c r="A249" s="31"/>
      <c r="B249" s="155"/>
      <c r="C249" s="156" t="s">
        <v>323</v>
      </c>
      <c r="D249" s="156" t="s">
        <v>118</v>
      </c>
      <c r="E249" s="157" t="s">
        <v>324</v>
      </c>
      <c r="F249" s="158" t="s">
        <v>325</v>
      </c>
      <c r="G249" s="159" t="s">
        <v>121</v>
      </c>
      <c r="H249" s="160">
        <v>832.5</v>
      </c>
      <c r="I249" s="161"/>
      <c r="J249" s="162">
        <f>ROUND(I249*H249,2)</f>
        <v>0</v>
      </c>
      <c r="K249" s="158" t="s">
        <v>122</v>
      </c>
      <c r="L249" s="32"/>
      <c r="M249" s="163" t="s">
        <v>1</v>
      </c>
      <c r="N249" s="164" t="s">
        <v>37</v>
      </c>
      <c r="O249" s="57"/>
      <c r="P249" s="165">
        <f>O249*H249</f>
        <v>0</v>
      </c>
      <c r="Q249" s="165">
        <v>0</v>
      </c>
      <c r="R249" s="165">
        <f>Q249*H249</f>
        <v>0</v>
      </c>
      <c r="S249" s="165">
        <v>0</v>
      </c>
      <c r="T249" s="166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7" t="s">
        <v>123</v>
      </c>
      <c r="AT249" s="167" t="s">
        <v>118</v>
      </c>
      <c r="AU249" s="167" t="s">
        <v>83</v>
      </c>
      <c r="AY249" s="16" t="s">
        <v>116</v>
      </c>
      <c r="BE249" s="168">
        <f>IF(N249="základní",J249,0)</f>
        <v>0</v>
      </c>
      <c r="BF249" s="168">
        <f>IF(N249="snížená",J249,0)</f>
        <v>0</v>
      </c>
      <c r="BG249" s="168">
        <f>IF(N249="zákl. přenesená",J249,0)</f>
        <v>0</v>
      </c>
      <c r="BH249" s="168">
        <f>IF(N249="sníž. přenesená",J249,0)</f>
        <v>0</v>
      </c>
      <c r="BI249" s="168">
        <f>IF(N249="nulová",J249,0)</f>
        <v>0</v>
      </c>
      <c r="BJ249" s="16" t="s">
        <v>80</v>
      </c>
      <c r="BK249" s="168">
        <f>ROUND(I249*H249,2)</f>
        <v>0</v>
      </c>
      <c r="BL249" s="16" t="s">
        <v>123</v>
      </c>
      <c r="BM249" s="167" t="s">
        <v>326</v>
      </c>
    </row>
    <row r="250" spans="1:47" s="2" customFormat="1" ht="19.5">
      <c r="A250" s="31"/>
      <c r="B250" s="32"/>
      <c r="C250" s="31"/>
      <c r="D250" s="169" t="s">
        <v>125</v>
      </c>
      <c r="E250" s="31"/>
      <c r="F250" s="170" t="s">
        <v>327</v>
      </c>
      <c r="G250" s="31"/>
      <c r="H250" s="31"/>
      <c r="I250" s="91"/>
      <c r="J250" s="31"/>
      <c r="K250" s="31"/>
      <c r="L250" s="32"/>
      <c r="M250" s="171"/>
      <c r="N250" s="172"/>
      <c r="O250" s="57"/>
      <c r="P250" s="57"/>
      <c r="Q250" s="57"/>
      <c r="R250" s="57"/>
      <c r="S250" s="57"/>
      <c r="T250" s="58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6" t="s">
        <v>125</v>
      </c>
      <c r="AU250" s="16" t="s">
        <v>83</v>
      </c>
    </row>
    <row r="251" spans="2:51" s="13" customFormat="1" ht="12">
      <c r="B251" s="173"/>
      <c r="D251" s="169" t="s">
        <v>127</v>
      </c>
      <c r="E251" s="174" t="s">
        <v>1</v>
      </c>
      <c r="F251" s="175" t="s">
        <v>309</v>
      </c>
      <c r="H251" s="176">
        <v>324.5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127</v>
      </c>
      <c r="AU251" s="174" t="s">
        <v>83</v>
      </c>
      <c r="AV251" s="13" t="s">
        <v>83</v>
      </c>
      <c r="AW251" s="13" t="s">
        <v>28</v>
      </c>
      <c r="AX251" s="13" t="s">
        <v>72</v>
      </c>
      <c r="AY251" s="174" t="s">
        <v>116</v>
      </c>
    </row>
    <row r="252" spans="2:51" s="13" customFormat="1" ht="12">
      <c r="B252" s="173"/>
      <c r="D252" s="169" t="s">
        <v>127</v>
      </c>
      <c r="E252" s="174" t="s">
        <v>1</v>
      </c>
      <c r="F252" s="175" t="s">
        <v>315</v>
      </c>
      <c r="H252" s="176">
        <v>508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127</v>
      </c>
      <c r="AU252" s="174" t="s">
        <v>83</v>
      </c>
      <c r="AV252" s="13" t="s">
        <v>83</v>
      </c>
      <c r="AW252" s="13" t="s">
        <v>28</v>
      </c>
      <c r="AX252" s="13" t="s">
        <v>72</v>
      </c>
      <c r="AY252" s="174" t="s">
        <v>116</v>
      </c>
    </row>
    <row r="253" spans="1:65" s="2" customFormat="1" ht="14.45" customHeight="1">
      <c r="A253" s="31"/>
      <c r="B253" s="155"/>
      <c r="C253" s="156" t="s">
        <v>328</v>
      </c>
      <c r="D253" s="156" t="s">
        <v>118</v>
      </c>
      <c r="E253" s="157" t="s">
        <v>329</v>
      </c>
      <c r="F253" s="158" t="s">
        <v>330</v>
      </c>
      <c r="G253" s="159" t="s">
        <v>121</v>
      </c>
      <c r="H253" s="160">
        <v>480</v>
      </c>
      <c r="I253" s="161"/>
      <c r="J253" s="162">
        <f>ROUND(I253*H253,2)</f>
        <v>0</v>
      </c>
      <c r="K253" s="158" t="s">
        <v>122</v>
      </c>
      <c r="L253" s="32"/>
      <c r="M253" s="163" t="s">
        <v>1</v>
      </c>
      <c r="N253" s="164" t="s">
        <v>37</v>
      </c>
      <c r="O253" s="57"/>
      <c r="P253" s="165">
        <f>O253*H253</f>
        <v>0</v>
      </c>
      <c r="Q253" s="165">
        <v>0</v>
      </c>
      <c r="R253" s="165">
        <f>Q253*H253</f>
        <v>0</v>
      </c>
      <c r="S253" s="165">
        <v>0</v>
      </c>
      <c r="T253" s="166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7" t="s">
        <v>123</v>
      </c>
      <c r="AT253" s="167" t="s">
        <v>118</v>
      </c>
      <c r="AU253" s="167" t="s">
        <v>83</v>
      </c>
      <c r="AY253" s="16" t="s">
        <v>116</v>
      </c>
      <c r="BE253" s="168">
        <f>IF(N253="základní",J253,0)</f>
        <v>0</v>
      </c>
      <c r="BF253" s="168">
        <f>IF(N253="snížená",J253,0)</f>
        <v>0</v>
      </c>
      <c r="BG253" s="168">
        <f>IF(N253="zákl. přenesená",J253,0)</f>
        <v>0</v>
      </c>
      <c r="BH253" s="168">
        <f>IF(N253="sníž. přenesená",J253,0)</f>
        <v>0</v>
      </c>
      <c r="BI253" s="168">
        <f>IF(N253="nulová",J253,0)</f>
        <v>0</v>
      </c>
      <c r="BJ253" s="16" t="s">
        <v>80</v>
      </c>
      <c r="BK253" s="168">
        <f>ROUND(I253*H253,2)</f>
        <v>0</v>
      </c>
      <c r="BL253" s="16" t="s">
        <v>123</v>
      </c>
      <c r="BM253" s="167" t="s">
        <v>331</v>
      </c>
    </row>
    <row r="254" spans="1:47" s="2" customFormat="1" ht="19.5">
      <c r="A254" s="31"/>
      <c r="B254" s="32"/>
      <c r="C254" s="31"/>
      <c r="D254" s="169" t="s">
        <v>125</v>
      </c>
      <c r="E254" s="31"/>
      <c r="F254" s="170" t="s">
        <v>332</v>
      </c>
      <c r="G254" s="31"/>
      <c r="H254" s="31"/>
      <c r="I254" s="91"/>
      <c r="J254" s="31"/>
      <c r="K254" s="31"/>
      <c r="L254" s="32"/>
      <c r="M254" s="171"/>
      <c r="N254" s="172"/>
      <c r="O254" s="57"/>
      <c r="P254" s="57"/>
      <c r="Q254" s="57"/>
      <c r="R254" s="57"/>
      <c r="S254" s="57"/>
      <c r="T254" s="58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6" t="s">
        <v>125</v>
      </c>
      <c r="AU254" s="16" t="s">
        <v>83</v>
      </c>
    </row>
    <row r="255" spans="2:51" s="13" customFormat="1" ht="12">
      <c r="B255" s="173"/>
      <c r="D255" s="169" t="s">
        <v>127</v>
      </c>
      <c r="E255" s="174" t="s">
        <v>1</v>
      </c>
      <c r="F255" s="175" t="s">
        <v>333</v>
      </c>
      <c r="H255" s="176">
        <v>480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127</v>
      </c>
      <c r="AU255" s="174" t="s">
        <v>83</v>
      </c>
      <c r="AV255" s="13" t="s">
        <v>83</v>
      </c>
      <c r="AW255" s="13" t="s">
        <v>28</v>
      </c>
      <c r="AX255" s="13" t="s">
        <v>80</v>
      </c>
      <c r="AY255" s="174" t="s">
        <v>116</v>
      </c>
    </row>
    <row r="256" spans="1:65" s="2" customFormat="1" ht="14.45" customHeight="1">
      <c r="A256" s="31"/>
      <c r="B256" s="155"/>
      <c r="C256" s="156" t="s">
        <v>334</v>
      </c>
      <c r="D256" s="156" t="s">
        <v>118</v>
      </c>
      <c r="E256" s="157" t="s">
        <v>335</v>
      </c>
      <c r="F256" s="158" t="s">
        <v>336</v>
      </c>
      <c r="G256" s="159" t="s">
        <v>121</v>
      </c>
      <c r="H256" s="160">
        <v>4596</v>
      </c>
      <c r="I256" s="161"/>
      <c r="J256" s="162">
        <f>ROUND(I256*H256,2)</f>
        <v>0</v>
      </c>
      <c r="K256" s="158" t="s">
        <v>122</v>
      </c>
      <c r="L256" s="32"/>
      <c r="M256" s="163" t="s">
        <v>1</v>
      </c>
      <c r="N256" s="164" t="s">
        <v>37</v>
      </c>
      <c r="O256" s="57"/>
      <c r="P256" s="165">
        <f>O256*H256</f>
        <v>0</v>
      </c>
      <c r="Q256" s="165">
        <v>0</v>
      </c>
      <c r="R256" s="165">
        <f>Q256*H256</f>
        <v>0</v>
      </c>
      <c r="S256" s="165">
        <v>0</v>
      </c>
      <c r="T256" s="166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67" t="s">
        <v>123</v>
      </c>
      <c r="AT256" s="167" t="s">
        <v>118</v>
      </c>
      <c r="AU256" s="167" t="s">
        <v>83</v>
      </c>
      <c r="AY256" s="16" t="s">
        <v>116</v>
      </c>
      <c r="BE256" s="168">
        <f>IF(N256="základní",J256,0)</f>
        <v>0</v>
      </c>
      <c r="BF256" s="168">
        <f>IF(N256="snížená",J256,0)</f>
        <v>0</v>
      </c>
      <c r="BG256" s="168">
        <f>IF(N256="zákl. přenesená",J256,0)</f>
        <v>0</v>
      </c>
      <c r="BH256" s="168">
        <f>IF(N256="sníž. přenesená",J256,0)</f>
        <v>0</v>
      </c>
      <c r="BI256" s="168">
        <f>IF(N256="nulová",J256,0)</f>
        <v>0</v>
      </c>
      <c r="BJ256" s="16" t="s">
        <v>80</v>
      </c>
      <c r="BK256" s="168">
        <f>ROUND(I256*H256,2)</f>
        <v>0</v>
      </c>
      <c r="BL256" s="16" t="s">
        <v>123</v>
      </c>
      <c r="BM256" s="167" t="s">
        <v>337</v>
      </c>
    </row>
    <row r="257" spans="1:47" s="2" customFormat="1" ht="19.5">
      <c r="A257" s="31"/>
      <c r="B257" s="32"/>
      <c r="C257" s="31"/>
      <c r="D257" s="169" t="s">
        <v>125</v>
      </c>
      <c r="E257" s="31"/>
      <c r="F257" s="170" t="s">
        <v>338</v>
      </c>
      <c r="G257" s="31"/>
      <c r="H257" s="31"/>
      <c r="I257" s="91"/>
      <c r="J257" s="31"/>
      <c r="K257" s="31"/>
      <c r="L257" s="32"/>
      <c r="M257" s="171"/>
      <c r="N257" s="172"/>
      <c r="O257" s="57"/>
      <c r="P257" s="57"/>
      <c r="Q257" s="57"/>
      <c r="R257" s="57"/>
      <c r="S257" s="57"/>
      <c r="T257" s="58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T257" s="16" t="s">
        <v>125</v>
      </c>
      <c r="AU257" s="16" t="s">
        <v>83</v>
      </c>
    </row>
    <row r="258" spans="2:51" s="13" customFormat="1" ht="12">
      <c r="B258" s="173"/>
      <c r="D258" s="169" t="s">
        <v>127</v>
      </c>
      <c r="E258" s="174" t="s">
        <v>1</v>
      </c>
      <c r="F258" s="175" t="s">
        <v>316</v>
      </c>
      <c r="H258" s="176">
        <v>3996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127</v>
      </c>
      <c r="AU258" s="174" t="s">
        <v>83</v>
      </c>
      <c r="AV258" s="13" t="s">
        <v>83</v>
      </c>
      <c r="AW258" s="13" t="s">
        <v>28</v>
      </c>
      <c r="AX258" s="13" t="s">
        <v>72</v>
      </c>
      <c r="AY258" s="174" t="s">
        <v>116</v>
      </c>
    </row>
    <row r="259" spans="2:51" s="13" customFormat="1" ht="12">
      <c r="B259" s="173"/>
      <c r="D259" s="169" t="s">
        <v>127</v>
      </c>
      <c r="E259" s="174" t="s">
        <v>1</v>
      </c>
      <c r="F259" s="175" t="s">
        <v>322</v>
      </c>
      <c r="H259" s="176">
        <v>600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127</v>
      </c>
      <c r="AU259" s="174" t="s">
        <v>83</v>
      </c>
      <c r="AV259" s="13" t="s">
        <v>83</v>
      </c>
      <c r="AW259" s="13" t="s">
        <v>28</v>
      </c>
      <c r="AX259" s="13" t="s">
        <v>72</v>
      </c>
      <c r="AY259" s="174" t="s">
        <v>116</v>
      </c>
    </row>
    <row r="260" spans="1:65" s="2" customFormat="1" ht="14.45" customHeight="1">
      <c r="A260" s="31"/>
      <c r="B260" s="155"/>
      <c r="C260" s="156" t="s">
        <v>339</v>
      </c>
      <c r="D260" s="156" t="s">
        <v>118</v>
      </c>
      <c r="E260" s="157" t="s">
        <v>340</v>
      </c>
      <c r="F260" s="158" t="s">
        <v>341</v>
      </c>
      <c r="G260" s="159" t="s">
        <v>121</v>
      </c>
      <c r="H260" s="160">
        <v>5754</v>
      </c>
      <c r="I260" s="161"/>
      <c r="J260" s="162">
        <f>ROUND(I260*H260,2)</f>
        <v>0</v>
      </c>
      <c r="K260" s="158" t="s">
        <v>122</v>
      </c>
      <c r="L260" s="32"/>
      <c r="M260" s="163" t="s">
        <v>1</v>
      </c>
      <c r="N260" s="164" t="s">
        <v>37</v>
      </c>
      <c r="O260" s="57"/>
      <c r="P260" s="165">
        <f>O260*H260</f>
        <v>0</v>
      </c>
      <c r="Q260" s="165">
        <v>0</v>
      </c>
      <c r="R260" s="165">
        <f>Q260*H260</f>
        <v>0</v>
      </c>
      <c r="S260" s="165">
        <v>0</v>
      </c>
      <c r="T260" s="166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67" t="s">
        <v>123</v>
      </c>
      <c r="AT260" s="167" t="s">
        <v>118</v>
      </c>
      <c r="AU260" s="167" t="s">
        <v>83</v>
      </c>
      <c r="AY260" s="16" t="s">
        <v>116</v>
      </c>
      <c r="BE260" s="168">
        <f>IF(N260="základní",J260,0)</f>
        <v>0</v>
      </c>
      <c r="BF260" s="168">
        <f>IF(N260="snížená",J260,0)</f>
        <v>0</v>
      </c>
      <c r="BG260" s="168">
        <f>IF(N260="zákl. přenesená",J260,0)</f>
        <v>0</v>
      </c>
      <c r="BH260" s="168">
        <f>IF(N260="sníž. přenesená",J260,0)</f>
        <v>0</v>
      </c>
      <c r="BI260" s="168">
        <f>IF(N260="nulová",J260,0)</f>
        <v>0</v>
      </c>
      <c r="BJ260" s="16" t="s">
        <v>80</v>
      </c>
      <c r="BK260" s="168">
        <f>ROUND(I260*H260,2)</f>
        <v>0</v>
      </c>
      <c r="BL260" s="16" t="s">
        <v>123</v>
      </c>
      <c r="BM260" s="167" t="s">
        <v>342</v>
      </c>
    </row>
    <row r="261" spans="1:47" s="2" customFormat="1" ht="19.5">
      <c r="A261" s="31"/>
      <c r="B261" s="32"/>
      <c r="C261" s="31"/>
      <c r="D261" s="169" t="s">
        <v>125</v>
      </c>
      <c r="E261" s="31"/>
      <c r="F261" s="170" t="s">
        <v>343</v>
      </c>
      <c r="G261" s="31"/>
      <c r="H261" s="31"/>
      <c r="I261" s="91"/>
      <c r="J261" s="31"/>
      <c r="K261" s="31"/>
      <c r="L261" s="32"/>
      <c r="M261" s="171"/>
      <c r="N261" s="172"/>
      <c r="O261" s="57"/>
      <c r="P261" s="57"/>
      <c r="Q261" s="57"/>
      <c r="R261" s="57"/>
      <c r="S261" s="57"/>
      <c r="T261" s="58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T261" s="16" t="s">
        <v>125</v>
      </c>
      <c r="AU261" s="16" t="s">
        <v>83</v>
      </c>
    </row>
    <row r="262" spans="2:51" s="13" customFormat="1" ht="12">
      <c r="B262" s="173"/>
      <c r="D262" s="169" t="s">
        <v>127</v>
      </c>
      <c r="E262" s="174" t="s">
        <v>1</v>
      </c>
      <c r="F262" s="175" t="s">
        <v>344</v>
      </c>
      <c r="H262" s="176">
        <v>5754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127</v>
      </c>
      <c r="AU262" s="174" t="s">
        <v>83</v>
      </c>
      <c r="AV262" s="13" t="s">
        <v>83</v>
      </c>
      <c r="AW262" s="13" t="s">
        <v>28</v>
      </c>
      <c r="AX262" s="13" t="s">
        <v>72</v>
      </c>
      <c r="AY262" s="174" t="s">
        <v>116</v>
      </c>
    </row>
    <row r="263" spans="1:65" s="2" customFormat="1" ht="14.45" customHeight="1">
      <c r="A263" s="31"/>
      <c r="B263" s="155"/>
      <c r="C263" s="188" t="s">
        <v>345</v>
      </c>
      <c r="D263" s="188" t="s">
        <v>298</v>
      </c>
      <c r="E263" s="189" t="s">
        <v>346</v>
      </c>
      <c r="F263" s="190" t="s">
        <v>347</v>
      </c>
      <c r="G263" s="191" t="s">
        <v>348</v>
      </c>
      <c r="H263" s="192">
        <v>240.248</v>
      </c>
      <c r="I263" s="193"/>
      <c r="J263" s="194">
        <f>ROUND(I263*H263,2)</f>
        <v>0</v>
      </c>
      <c r="K263" s="190" t="s">
        <v>1</v>
      </c>
      <c r="L263" s="195"/>
      <c r="M263" s="196" t="s">
        <v>1</v>
      </c>
      <c r="N263" s="197" t="s">
        <v>37</v>
      </c>
      <c r="O263" s="57"/>
      <c r="P263" s="165">
        <f>O263*H263</f>
        <v>0</v>
      </c>
      <c r="Q263" s="165">
        <v>0.001</v>
      </c>
      <c r="R263" s="165">
        <f>Q263*H263</f>
        <v>0.240248</v>
      </c>
      <c r="S263" s="165">
        <v>0</v>
      </c>
      <c r="T263" s="166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67" t="s">
        <v>166</v>
      </c>
      <c r="AT263" s="167" t="s">
        <v>298</v>
      </c>
      <c r="AU263" s="167" t="s">
        <v>83</v>
      </c>
      <c r="AY263" s="16" t="s">
        <v>116</v>
      </c>
      <c r="BE263" s="168">
        <f>IF(N263="základní",J263,0)</f>
        <v>0</v>
      </c>
      <c r="BF263" s="168">
        <f>IF(N263="snížená",J263,0)</f>
        <v>0</v>
      </c>
      <c r="BG263" s="168">
        <f>IF(N263="zákl. přenesená",J263,0)</f>
        <v>0</v>
      </c>
      <c r="BH263" s="168">
        <f>IF(N263="sníž. přenesená",J263,0)</f>
        <v>0</v>
      </c>
      <c r="BI263" s="168">
        <f>IF(N263="nulová",J263,0)</f>
        <v>0</v>
      </c>
      <c r="BJ263" s="16" t="s">
        <v>80</v>
      </c>
      <c r="BK263" s="168">
        <f>ROUND(I263*H263,2)</f>
        <v>0</v>
      </c>
      <c r="BL263" s="16" t="s">
        <v>123</v>
      </c>
      <c r="BM263" s="167" t="s">
        <v>349</v>
      </c>
    </row>
    <row r="264" spans="1:47" s="2" customFormat="1" ht="12">
      <c r="A264" s="31"/>
      <c r="B264" s="32"/>
      <c r="C264" s="31"/>
      <c r="D264" s="169" t="s">
        <v>125</v>
      </c>
      <c r="E264" s="31"/>
      <c r="F264" s="170" t="s">
        <v>347</v>
      </c>
      <c r="G264" s="31"/>
      <c r="H264" s="31"/>
      <c r="I264" s="91"/>
      <c r="J264" s="31"/>
      <c r="K264" s="31"/>
      <c r="L264" s="32"/>
      <c r="M264" s="171"/>
      <c r="N264" s="172"/>
      <c r="O264" s="57"/>
      <c r="P264" s="57"/>
      <c r="Q264" s="57"/>
      <c r="R264" s="57"/>
      <c r="S264" s="57"/>
      <c r="T264" s="58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6" t="s">
        <v>125</v>
      </c>
      <c r="AU264" s="16" t="s">
        <v>83</v>
      </c>
    </row>
    <row r="265" spans="2:51" s="13" customFormat="1" ht="12">
      <c r="B265" s="173"/>
      <c r="D265" s="169" t="s">
        <v>127</v>
      </c>
      <c r="E265" s="174" t="s">
        <v>1</v>
      </c>
      <c r="F265" s="175" t="s">
        <v>350</v>
      </c>
      <c r="H265" s="176">
        <v>240.248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127</v>
      </c>
      <c r="AU265" s="174" t="s">
        <v>83</v>
      </c>
      <c r="AV265" s="13" t="s">
        <v>83</v>
      </c>
      <c r="AW265" s="13" t="s">
        <v>28</v>
      </c>
      <c r="AX265" s="13" t="s">
        <v>80</v>
      </c>
      <c r="AY265" s="174" t="s">
        <v>116</v>
      </c>
    </row>
    <row r="266" spans="1:65" s="2" customFormat="1" ht="14.45" customHeight="1">
      <c r="A266" s="31"/>
      <c r="B266" s="155"/>
      <c r="C266" s="156" t="s">
        <v>351</v>
      </c>
      <c r="D266" s="156" t="s">
        <v>118</v>
      </c>
      <c r="E266" s="157" t="s">
        <v>352</v>
      </c>
      <c r="F266" s="158" t="s">
        <v>353</v>
      </c>
      <c r="G266" s="159" t="s">
        <v>121</v>
      </c>
      <c r="H266" s="160">
        <v>5104</v>
      </c>
      <c r="I266" s="161"/>
      <c r="J266" s="162">
        <f>ROUND(I266*H266,2)</f>
        <v>0</v>
      </c>
      <c r="K266" s="158" t="s">
        <v>122</v>
      </c>
      <c r="L266" s="32"/>
      <c r="M266" s="163" t="s">
        <v>1</v>
      </c>
      <c r="N266" s="164" t="s">
        <v>37</v>
      </c>
      <c r="O266" s="57"/>
      <c r="P266" s="165">
        <f>O266*H266</f>
        <v>0</v>
      </c>
      <c r="Q266" s="165">
        <v>0</v>
      </c>
      <c r="R266" s="165">
        <f>Q266*H266</f>
        <v>0</v>
      </c>
      <c r="S266" s="165">
        <v>0</v>
      </c>
      <c r="T266" s="166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67" t="s">
        <v>123</v>
      </c>
      <c r="AT266" s="167" t="s">
        <v>118</v>
      </c>
      <c r="AU266" s="167" t="s">
        <v>83</v>
      </c>
      <c r="AY266" s="16" t="s">
        <v>116</v>
      </c>
      <c r="BE266" s="168">
        <f>IF(N266="základní",J266,0)</f>
        <v>0</v>
      </c>
      <c r="BF266" s="168">
        <f>IF(N266="snížená",J266,0)</f>
        <v>0</v>
      </c>
      <c r="BG266" s="168">
        <f>IF(N266="zákl. přenesená",J266,0)</f>
        <v>0</v>
      </c>
      <c r="BH266" s="168">
        <f>IF(N266="sníž. přenesená",J266,0)</f>
        <v>0</v>
      </c>
      <c r="BI266" s="168">
        <f>IF(N266="nulová",J266,0)</f>
        <v>0</v>
      </c>
      <c r="BJ266" s="16" t="s">
        <v>80</v>
      </c>
      <c r="BK266" s="168">
        <f>ROUND(I266*H266,2)</f>
        <v>0</v>
      </c>
      <c r="BL266" s="16" t="s">
        <v>123</v>
      </c>
      <c r="BM266" s="167" t="s">
        <v>354</v>
      </c>
    </row>
    <row r="267" spans="1:47" s="2" customFormat="1" ht="12">
      <c r="A267" s="31"/>
      <c r="B267" s="32"/>
      <c r="C267" s="31"/>
      <c r="D267" s="169" t="s">
        <v>125</v>
      </c>
      <c r="E267" s="31"/>
      <c r="F267" s="170" t="s">
        <v>355</v>
      </c>
      <c r="G267" s="31"/>
      <c r="H267" s="31"/>
      <c r="I267" s="91"/>
      <c r="J267" s="31"/>
      <c r="K267" s="31"/>
      <c r="L267" s="32"/>
      <c r="M267" s="171"/>
      <c r="N267" s="172"/>
      <c r="O267" s="57"/>
      <c r="P267" s="57"/>
      <c r="Q267" s="57"/>
      <c r="R267" s="57"/>
      <c r="S267" s="57"/>
      <c r="T267" s="58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6" t="s">
        <v>125</v>
      </c>
      <c r="AU267" s="16" t="s">
        <v>83</v>
      </c>
    </row>
    <row r="268" spans="2:51" s="13" customFormat="1" ht="12">
      <c r="B268" s="173"/>
      <c r="D268" s="169" t="s">
        <v>127</v>
      </c>
      <c r="E268" s="174" t="s">
        <v>1</v>
      </c>
      <c r="F268" s="175" t="s">
        <v>315</v>
      </c>
      <c r="H268" s="176">
        <v>508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127</v>
      </c>
      <c r="AU268" s="174" t="s">
        <v>83</v>
      </c>
      <c r="AV268" s="13" t="s">
        <v>83</v>
      </c>
      <c r="AW268" s="13" t="s">
        <v>28</v>
      </c>
      <c r="AX268" s="13" t="s">
        <v>72</v>
      </c>
      <c r="AY268" s="174" t="s">
        <v>116</v>
      </c>
    </row>
    <row r="269" spans="2:51" s="13" customFormat="1" ht="12">
      <c r="B269" s="173"/>
      <c r="D269" s="169" t="s">
        <v>127</v>
      </c>
      <c r="E269" s="174" t="s">
        <v>1</v>
      </c>
      <c r="F269" s="175" t="s">
        <v>356</v>
      </c>
      <c r="H269" s="176">
        <v>3996</v>
      </c>
      <c r="I269" s="177"/>
      <c r="L269" s="173"/>
      <c r="M269" s="178"/>
      <c r="N269" s="179"/>
      <c r="O269" s="179"/>
      <c r="P269" s="179"/>
      <c r="Q269" s="179"/>
      <c r="R269" s="179"/>
      <c r="S269" s="179"/>
      <c r="T269" s="180"/>
      <c r="AT269" s="174" t="s">
        <v>127</v>
      </c>
      <c r="AU269" s="174" t="s">
        <v>83</v>
      </c>
      <c r="AV269" s="13" t="s">
        <v>83</v>
      </c>
      <c r="AW269" s="13" t="s">
        <v>28</v>
      </c>
      <c r="AX269" s="13" t="s">
        <v>72</v>
      </c>
      <c r="AY269" s="174" t="s">
        <v>116</v>
      </c>
    </row>
    <row r="270" spans="2:51" s="13" customFormat="1" ht="12">
      <c r="B270" s="173"/>
      <c r="D270" s="169" t="s">
        <v>127</v>
      </c>
      <c r="E270" s="174" t="s">
        <v>1</v>
      </c>
      <c r="F270" s="175" t="s">
        <v>357</v>
      </c>
      <c r="H270" s="176">
        <v>600</v>
      </c>
      <c r="I270" s="177"/>
      <c r="L270" s="173"/>
      <c r="M270" s="178"/>
      <c r="N270" s="179"/>
      <c r="O270" s="179"/>
      <c r="P270" s="179"/>
      <c r="Q270" s="179"/>
      <c r="R270" s="179"/>
      <c r="S270" s="179"/>
      <c r="T270" s="180"/>
      <c r="AT270" s="174" t="s">
        <v>127</v>
      </c>
      <c r="AU270" s="174" t="s">
        <v>83</v>
      </c>
      <c r="AV270" s="13" t="s">
        <v>83</v>
      </c>
      <c r="AW270" s="13" t="s">
        <v>28</v>
      </c>
      <c r="AX270" s="13" t="s">
        <v>72</v>
      </c>
      <c r="AY270" s="174" t="s">
        <v>116</v>
      </c>
    </row>
    <row r="271" spans="1:65" s="2" customFormat="1" ht="14.45" customHeight="1">
      <c r="A271" s="31"/>
      <c r="B271" s="155"/>
      <c r="C271" s="156" t="s">
        <v>358</v>
      </c>
      <c r="D271" s="156" t="s">
        <v>118</v>
      </c>
      <c r="E271" s="157" t="s">
        <v>359</v>
      </c>
      <c r="F271" s="158" t="s">
        <v>360</v>
      </c>
      <c r="G271" s="159" t="s">
        <v>121</v>
      </c>
      <c r="H271" s="160">
        <v>6490</v>
      </c>
      <c r="I271" s="161"/>
      <c r="J271" s="162">
        <f>ROUND(I271*H271,2)</f>
        <v>0</v>
      </c>
      <c r="K271" s="158" t="s">
        <v>122</v>
      </c>
      <c r="L271" s="32"/>
      <c r="M271" s="163" t="s">
        <v>1</v>
      </c>
      <c r="N271" s="164" t="s">
        <v>37</v>
      </c>
      <c r="O271" s="57"/>
      <c r="P271" s="165">
        <f>O271*H271</f>
        <v>0</v>
      </c>
      <c r="Q271" s="165">
        <v>0</v>
      </c>
      <c r="R271" s="165">
        <f>Q271*H271</f>
        <v>0</v>
      </c>
      <c r="S271" s="165">
        <v>0</v>
      </c>
      <c r="T271" s="166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7" t="s">
        <v>123</v>
      </c>
      <c r="AT271" s="167" t="s">
        <v>118</v>
      </c>
      <c r="AU271" s="167" t="s">
        <v>83</v>
      </c>
      <c r="AY271" s="16" t="s">
        <v>116</v>
      </c>
      <c r="BE271" s="168">
        <f>IF(N271="základní",J271,0)</f>
        <v>0</v>
      </c>
      <c r="BF271" s="168">
        <f>IF(N271="snížená",J271,0)</f>
        <v>0</v>
      </c>
      <c r="BG271" s="168">
        <f>IF(N271="zákl. přenesená",J271,0)</f>
        <v>0</v>
      </c>
      <c r="BH271" s="168">
        <f>IF(N271="sníž. přenesená",J271,0)</f>
        <v>0</v>
      </c>
      <c r="BI271" s="168">
        <f>IF(N271="nulová",J271,0)</f>
        <v>0</v>
      </c>
      <c r="BJ271" s="16" t="s">
        <v>80</v>
      </c>
      <c r="BK271" s="168">
        <f>ROUND(I271*H271,2)</f>
        <v>0</v>
      </c>
      <c r="BL271" s="16" t="s">
        <v>123</v>
      </c>
      <c r="BM271" s="167" t="s">
        <v>361</v>
      </c>
    </row>
    <row r="272" spans="1:47" s="2" customFormat="1" ht="19.5">
      <c r="A272" s="31"/>
      <c r="B272" s="32"/>
      <c r="C272" s="31"/>
      <c r="D272" s="169" t="s">
        <v>125</v>
      </c>
      <c r="E272" s="31"/>
      <c r="F272" s="170" t="s">
        <v>362</v>
      </c>
      <c r="G272" s="31"/>
      <c r="H272" s="31"/>
      <c r="I272" s="91"/>
      <c r="J272" s="31"/>
      <c r="K272" s="31"/>
      <c r="L272" s="32"/>
      <c r="M272" s="171"/>
      <c r="N272" s="172"/>
      <c r="O272" s="57"/>
      <c r="P272" s="57"/>
      <c r="Q272" s="57"/>
      <c r="R272" s="57"/>
      <c r="S272" s="57"/>
      <c r="T272" s="58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6" t="s">
        <v>125</v>
      </c>
      <c r="AU272" s="16" t="s">
        <v>83</v>
      </c>
    </row>
    <row r="273" spans="2:51" s="13" customFormat="1" ht="12">
      <c r="B273" s="173"/>
      <c r="D273" s="169" t="s">
        <v>127</v>
      </c>
      <c r="E273" s="174" t="s">
        <v>1</v>
      </c>
      <c r="F273" s="175" t="s">
        <v>363</v>
      </c>
      <c r="H273" s="176">
        <v>736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4" t="s">
        <v>127</v>
      </c>
      <c r="AU273" s="174" t="s">
        <v>83</v>
      </c>
      <c r="AV273" s="13" t="s">
        <v>83</v>
      </c>
      <c r="AW273" s="13" t="s">
        <v>28</v>
      </c>
      <c r="AX273" s="13" t="s">
        <v>72</v>
      </c>
      <c r="AY273" s="174" t="s">
        <v>116</v>
      </c>
    </row>
    <row r="274" spans="2:51" s="13" customFormat="1" ht="12">
      <c r="B274" s="173"/>
      <c r="D274" s="169" t="s">
        <v>127</v>
      </c>
      <c r="E274" s="174" t="s">
        <v>1</v>
      </c>
      <c r="F274" s="175" t="s">
        <v>364</v>
      </c>
      <c r="H274" s="176">
        <v>5754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4" t="s">
        <v>127</v>
      </c>
      <c r="AU274" s="174" t="s">
        <v>83</v>
      </c>
      <c r="AV274" s="13" t="s">
        <v>83</v>
      </c>
      <c r="AW274" s="13" t="s">
        <v>28</v>
      </c>
      <c r="AX274" s="13" t="s">
        <v>72</v>
      </c>
      <c r="AY274" s="174" t="s">
        <v>116</v>
      </c>
    </row>
    <row r="275" spans="1:65" s="2" customFormat="1" ht="14.45" customHeight="1">
      <c r="A275" s="31"/>
      <c r="B275" s="155"/>
      <c r="C275" s="156" t="s">
        <v>365</v>
      </c>
      <c r="D275" s="156" t="s">
        <v>118</v>
      </c>
      <c r="E275" s="157" t="s">
        <v>366</v>
      </c>
      <c r="F275" s="158" t="s">
        <v>367</v>
      </c>
      <c r="G275" s="159" t="s">
        <v>121</v>
      </c>
      <c r="H275" s="160">
        <v>480</v>
      </c>
      <c r="I275" s="161"/>
      <c r="J275" s="162">
        <f>ROUND(I275*H275,2)</f>
        <v>0</v>
      </c>
      <c r="K275" s="158" t="s">
        <v>122</v>
      </c>
      <c r="L275" s="32"/>
      <c r="M275" s="163" t="s">
        <v>1</v>
      </c>
      <c r="N275" s="164" t="s">
        <v>37</v>
      </c>
      <c r="O275" s="57"/>
      <c r="P275" s="165">
        <f>O275*H275</f>
        <v>0</v>
      </c>
      <c r="Q275" s="165">
        <v>0</v>
      </c>
      <c r="R275" s="165">
        <f>Q275*H275</f>
        <v>0</v>
      </c>
      <c r="S275" s="165">
        <v>0</v>
      </c>
      <c r="T275" s="166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7" t="s">
        <v>123</v>
      </c>
      <c r="AT275" s="167" t="s">
        <v>118</v>
      </c>
      <c r="AU275" s="167" t="s">
        <v>83</v>
      </c>
      <c r="AY275" s="16" t="s">
        <v>116</v>
      </c>
      <c r="BE275" s="168">
        <f>IF(N275="základní",J275,0)</f>
        <v>0</v>
      </c>
      <c r="BF275" s="168">
        <f>IF(N275="snížená",J275,0)</f>
        <v>0</v>
      </c>
      <c r="BG275" s="168">
        <f>IF(N275="zákl. přenesená",J275,0)</f>
        <v>0</v>
      </c>
      <c r="BH275" s="168">
        <f>IF(N275="sníž. přenesená",J275,0)</f>
        <v>0</v>
      </c>
      <c r="BI275" s="168">
        <f>IF(N275="nulová",J275,0)</f>
        <v>0</v>
      </c>
      <c r="BJ275" s="16" t="s">
        <v>80</v>
      </c>
      <c r="BK275" s="168">
        <f>ROUND(I275*H275,2)</f>
        <v>0</v>
      </c>
      <c r="BL275" s="16" t="s">
        <v>123</v>
      </c>
      <c r="BM275" s="167" t="s">
        <v>368</v>
      </c>
    </row>
    <row r="276" spans="1:47" s="2" customFormat="1" ht="12">
      <c r="A276" s="31"/>
      <c r="B276" s="32"/>
      <c r="C276" s="31"/>
      <c r="D276" s="169" t="s">
        <v>125</v>
      </c>
      <c r="E276" s="31"/>
      <c r="F276" s="170" t="s">
        <v>369</v>
      </c>
      <c r="G276" s="31"/>
      <c r="H276" s="31"/>
      <c r="I276" s="91"/>
      <c r="J276" s="31"/>
      <c r="K276" s="31"/>
      <c r="L276" s="32"/>
      <c r="M276" s="171"/>
      <c r="N276" s="172"/>
      <c r="O276" s="57"/>
      <c r="P276" s="57"/>
      <c r="Q276" s="57"/>
      <c r="R276" s="57"/>
      <c r="S276" s="57"/>
      <c r="T276" s="58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6" t="s">
        <v>125</v>
      </c>
      <c r="AU276" s="16" t="s">
        <v>83</v>
      </c>
    </row>
    <row r="277" spans="2:51" s="13" customFormat="1" ht="12">
      <c r="B277" s="173"/>
      <c r="D277" s="169" t="s">
        <v>127</v>
      </c>
      <c r="E277" s="174" t="s">
        <v>1</v>
      </c>
      <c r="F277" s="175" t="s">
        <v>333</v>
      </c>
      <c r="H277" s="176">
        <v>480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4" t="s">
        <v>127</v>
      </c>
      <c r="AU277" s="174" t="s">
        <v>83</v>
      </c>
      <c r="AV277" s="13" t="s">
        <v>83</v>
      </c>
      <c r="AW277" s="13" t="s">
        <v>28</v>
      </c>
      <c r="AX277" s="13" t="s">
        <v>80</v>
      </c>
      <c r="AY277" s="174" t="s">
        <v>116</v>
      </c>
    </row>
    <row r="278" spans="1:65" s="2" customFormat="1" ht="14.45" customHeight="1">
      <c r="A278" s="31"/>
      <c r="B278" s="155"/>
      <c r="C278" s="156" t="s">
        <v>370</v>
      </c>
      <c r="D278" s="156" t="s">
        <v>118</v>
      </c>
      <c r="E278" s="157" t="s">
        <v>371</v>
      </c>
      <c r="F278" s="158" t="s">
        <v>372</v>
      </c>
      <c r="G278" s="159" t="s">
        <v>121</v>
      </c>
      <c r="H278" s="160">
        <v>5754</v>
      </c>
      <c r="I278" s="161"/>
      <c r="J278" s="162">
        <f>ROUND(I278*H278,2)</f>
        <v>0</v>
      </c>
      <c r="K278" s="158" t="s">
        <v>122</v>
      </c>
      <c r="L278" s="32"/>
      <c r="M278" s="163" t="s">
        <v>1</v>
      </c>
      <c r="N278" s="164" t="s">
        <v>37</v>
      </c>
      <c r="O278" s="57"/>
      <c r="P278" s="165">
        <f>O278*H278</f>
        <v>0</v>
      </c>
      <c r="Q278" s="165">
        <v>0</v>
      </c>
      <c r="R278" s="165">
        <f>Q278*H278</f>
        <v>0</v>
      </c>
      <c r="S278" s="165">
        <v>0</v>
      </c>
      <c r="T278" s="166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67" t="s">
        <v>123</v>
      </c>
      <c r="AT278" s="167" t="s">
        <v>118</v>
      </c>
      <c r="AU278" s="167" t="s">
        <v>83</v>
      </c>
      <c r="AY278" s="16" t="s">
        <v>116</v>
      </c>
      <c r="BE278" s="168">
        <f>IF(N278="základní",J278,0)</f>
        <v>0</v>
      </c>
      <c r="BF278" s="168">
        <f>IF(N278="snížená",J278,0)</f>
        <v>0</v>
      </c>
      <c r="BG278" s="168">
        <f>IF(N278="zákl. přenesená",J278,0)</f>
        <v>0</v>
      </c>
      <c r="BH278" s="168">
        <f>IF(N278="sníž. přenesená",J278,0)</f>
        <v>0</v>
      </c>
      <c r="BI278" s="168">
        <f>IF(N278="nulová",J278,0)</f>
        <v>0</v>
      </c>
      <c r="BJ278" s="16" t="s">
        <v>80</v>
      </c>
      <c r="BK278" s="168">
        <f>ROUND(I278*H278,2)</f>
        <v>0</v>
      </c>
      <c r="BL278" s="16" t="s">
        <v>123</v>
      </c>
      <c r="BM278" s="167" t="s">
        <v>373</v>
      </c>
    </row>
    <row r="279" spans="1:47" s="2" customFormat="1" ht="12">
      <c r="A279" s="31"/>
      <c r="B279" s="32"/>
      <c r="C279" s="31"/>
      <c r="D279" s="169" t="s">
        <v>125</v>
      </c>
      <c r="E279" s="31"/>
      <c r="F279" s="170" t="s">
        <v>374</v>
      </c>
      <c r="G279" s="31"/>
      <c r="H279" s="31"/>
      <c r="I279" s="91"/>
      <c r="J279" s="31"/>
      <c r="K279" s="31"/>
      <c r="L279" s="32"/>
      <c r="M279" s="171"/>
      <c r="N279" s="172"/>
      <c r="O279" s="57"/>
      <c r="P279" s="57"/>
      <c r="Q279" s="57"/>
      <c r="R279" s="57"/>
      <c r="S279" s="57"/>
      <c r="T279" s="58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T279" s="16" t="s">
        <v>125</v>
      </c>
      <c r="AU279" s="16" t="s">
        <v>83</v>
      </c>
    </row>
    <row r="280" spans="2:51" s="13" customFormat="1" ht="12">
      <c r="B280" s="173"/>
      <c r="D280" s="169" t="s">
        <v>127</v>
      </c>
      <c r="E280" s="174" t="s">
        <v>1</v>
      </c>
      <c r="F280" s="175" t="s">
        <v>344</v>
      </c>
      <c r="H280" s="176">
        <v>5754</v>
      </c>
      <c r="I280" s="177"/>
      <c r="L280" s="173"/>
      <c r="M280" s="178"/>
      <c r="N280" s="179"/>
      <c r="O280" s="179"/>
      <c r="P280" s="179"/>
      <c r="Q280" s="179"/>
      <c r="R280" s="179"/>
      <c r="S280" s="179"/>
      <c r="T280" s="180"/>
      <c r="AT280" s="174" t="s">
        <v>127</v>
      </c>
      <c r="AU280" s="174" t="s">
        <v>83</v>
      </c>
      <c r="AV280" s="13" t="s">
        <v>83</v>
      </c>
      <c r="AW280" s="13" t="s">
        <v>28</v>
      </c>
      <c r="AX280" s="13" t="s">
        <v>80</v>
      </c>
      <c r="AY280" s="174" t="s">
        <v>116</v>
      </c>
    </row>
    <row r="281" spans="1:65" s="2" customFormat="1" ht="14.45" customHeight="1">
      <c r="A281" s="31"/>
      <c r="B281" s="155"/>
      <c r="C281" s="156" t="s">
        <v>375</v>
      </c>
      <c r="D281" s="156" t="s">
        <v>118</v>
      </c>
      <c r="E281" s="157" t="s">
        <v>376</v>
      </c>
      <c r="F281" s="158" t="s">
        <v>377</v>
      </c>
      <c r="G281" s="159" t="s">
        <v>378</v>
      </c>
      <c r="H281" s="160">
        <v>480</v>
      </c>
      <c r="I281" s="161"/>
      <c r="J281" s="162">
        <f>ROUND(I281*H281,2)</f>
        <v>0</v>
      </c>
      <c r="K281" s="158" t="s">
        <v>122</v>
      </c>
      <c r="L281" s="32"/>
      <c r="M281" s="163" t="s">
        <v>1</v>
      </c>
      <c r="N281" s="164" t="s">
        <v>37</v>
      </c>
      <c r="O281" s="57"/>
      <c r="P281" s="165">
        <f>O281*H281</f>
        <v>0</v>
      </c>
      <c r="Q281" s="165">
        <v>0</v>
      </c>
      <c r="R281" s="165">
        <f>Q281*H281</f>
        <v>0</v>
      </c>
      <c r="S281" s="165">
        <v>0</v>
      </c>
      <c r="T281" s="166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67" t="s">
        <v>123</v>
      </c>
      <c r="AT281" s="167" t="s">
        <v>118</v>
      </c>
      <c r="AU281" s="167" t="s">
        <v>83</v>
      </c>
      <c r="AY281" s="16" t="s">
        <v>116</v>
      </c>
      <c r="BE281" s="168">
        <f>IF(N281="základní",J281,0)</f>
        <v>0</v>
      </c>
      <c r="BF281" s="168">
        <f>IF(N281="snížená",J281,0)</f>
        <v>0</v>
      </c>
      <c r="BG281" s="168">
        <f>IF(N281="zákl. přenesená",J281,0)</f>
        <v>0</v>
      </c>
      <c r="BH281" s="168">
        <f>IF(N281="sníž. přenesená",J281,0)</f>
        <v>0</v>
      </c>
      <c r="BI281" s="168">
        <f>IF(N281="nulová",J281,0)</f>
        <v>0</v>
      </c>
      <c r="BJ281" s="16" t="s">
        <v>80</v>
      </c>
      <c r="BK281" s="168">
        <f>ROUND(I281*H281,2)</f>
        <v>0</v>
      </c>
      <c r="BL281" s="16" t="s">
        <v>123</v>
      </c>
      <c r="BM281" s="167" t="s">
        <v>379</v>
      </c>
    </row>
    <row r="282" spans="1:47" s="2" customFormat="1" ht="19.5">
      <c r="A282" s="31"/>
      <c r="B282" s="32"/>
      <c r="C282" s="31"/>
      <c r="D282" s="169" t="s">
        <v>125</v>
      </c>
      <c r="E282" s="31"/>
      <c r="F282" s="170" t="s">
        <v>380</v>
      </c>
      <c r="G282" s="31"/>
      <c r="H282" s="31"/>
      <c r="I282" s="91"/>
      <c r="J282" s="31"/>
      <c r="K282" s="31"/>
      <c r="L282" s="32"/>
      <c r="M282" s="171"/>
      <c r="N282" s="172"/>
      <c r="O282" s="57"/>
      <c r="P282" s="57"/>
      <c r="Q282" s="57"/>
      <c r="R282" s="57"/>
      <c r="S282" s="57"/>
      <c r="T282" s="58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6" t="s">
        <v>125</v>
      </c>
      <c r="AU282" s="16" t="s">
        <v>83</v>
      </c>
    </row>
    <row r="283" spans="2:51" s="13" customFormat="1" ht="12">
      <c r="B283" s="173"/>
      <c r="D283" s="169" t="s">
        <v>127</v>
      </c>
      <c r="E283" s="174" t="s">
        <v>1</v>
      </c>
      <c r="F283" s="175" t="s">
        <v>381</v>
      </c>
      <c r="H283" s="176">
        <v>480</v>
      </c>
      <c r="I283" s="177"/>
      <c r="L283" s="173"/>
      <c r="M283" s="178"/>
      <c r="N283" s="179"/>
      <c r="O283" s="179"/>
      <c r="P283" s="179"/>
      <c r="Q283" s="179"/>
      <c r="R283" s="179"/>
      <c r="S283" s="179"/>
      <c r="T283" s="180"/>
      <c r="AT283" s="174" t="s">
        <v>127</v>
      </c>
      <c r="AU283" s="174" t="s">
        <v>83</v>
      </c>
      <c r="AV283" s="13" t="s">
        <v>83</v>
      </c>
      <c r="AW283" s="13" t="s">
        <v>28</v>
      </c>
      <c r="AX283" s="13" t="s">
        <v>80</v>
      </c>
      <c r="AY283" s="174" t="s">
        <v>116</v>
      </c>
    </row>
    <row r="284" spans="1:65" s="2" customFormat="1" ht="14.45" customHeight="1">
      <c r="A284" s="31"/>
      <c r="B284" s="155"/>
      <c r="C284" s="156" t="s">
        <v>382</v>
      </c>
      <c r="D284" s="156" t="s">
        <v>118</v>
      </c>
      <c r="E284" s="157" t="s">
        <v>383</v>
      </c>
      <c r="F284" s="158" t="s">
        <v>384</v>
      </c>
      <c r="G284" s="159" t="s">
        <v>121</v>
      </c>
      <c r="H284" s="160">
        <v>4596</v>
      </c>
      <c r="I284" s="161"/>
      <c r="J284" s="162">
        <f>ROUND(I284*H284,2)</f>
        <v>0</v>
      </c>
      <c r="K284" s="158" t="s">
        <v>122</v>
      </c>
      <c r="L284" s="32"/>
      <c r="M284" s="163" t="s">
        <v>1</v>
      </c>
      <c r="N284" s="164" t="s">
        <v>37</v>
      </c>
      <c r="O284" s="57"/>
      <c r="P284" s="165">
        <f>O284*H284</f>
        <v>0</v>
      </c>
      <c r="Q284" s="165">
        <v>0</v>
      </c>
      <c r="R284" s="165">
        <f>Q284*H284</f>
        <v>0</v>
      </c>
      <c r="S284" s="165">
        <v>0</v>
      </c>
      <c r="T284" s="166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67" t="s">
        <v>123</v>
      </c>
      <c r="AT284" s="167" t="s">
        <v>118</v>
      </c>
      <c r="AU284" s="167" t="s">
        <v>83</v>
      </c>
      <c r="AY284" s="16" t="s">
        <v>116</v>
      </c>
      <c r="BE284" s="168">
        <f>IF(N284="základní",J284,0)</f>
        <v>0</v>
      </c>
      <c r="BF284" s="168">
        <f>IF(N284="snížená",J284,0)</f>
        <v>0</v>
      </c>
      <c r="BG284" s="168">
        <f>IF(N284="zákl. přenesená",J284,0)</f>
        <v>0</v>
      </c>
      <c r="BH284" s="168">
        <f>IF(N284="sníž. přenesená",J284,0)</f>
        <v>0</v>
      </c>
      <c r="BI284" s="168">
        <f>IF(N284="nulová",J284,0)</f>
        <v>0</v>
      </c>
      <c r="BJ284" s="16" t="s">
        <v>80</v>
      </c>
      <c r="BK284" s="168">
        <f>ROUND(I284*H284,2)</f>
        <v>0</v>
      </c>
      <c r="BL284" s="16" t="s">
        <v>123</v>
      </c>
      <c r="BM284" s="167" t="s">
        <v>385</v>
      </c>
    </row>
    <row r="285" spans="1:47" s="2" customFormat="1" ht="12">
      <c r="A285" s="31"/>
      <c r="B285" s="32"/>
      <c r="C285" s="31"/>
      <c r="D285" s="169" t="s">
        <v>125</v>
      </c>
      <c r="E285" s="31"/>
      <c r="F285" s="170" t="s">
        <v>386</v>
      </c>
      <c r="G285" s="31"/>
      <c r="H285" s="31"/>
      <c r="I285" s="91"/>
      <c r="J285" s="31"/>
      <c r="K285" s="31"/>
      <c r="L285" s="32"/>
      <c r="M285" s="171"/>
      <c r="N285" s="172"/>
      <c r="O285" s="57"/>
      <c r="P285" s="57"/>
      <c r="Q285" s="57"/>
      <c r="R285" s="57"/>
      <c r="S285" s="57"/>
      <c r="T285" s="58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T285" s="16" t="s">
        <v>125</v>
      </c>
      <c r="AU285" s="16" t="s">
        <v>83</v>
      </c>
    </row>
    <row r="286" spans="2:51" s="13" customFormat="1" ht="12">
      <c r="B286" s="173"/>
      <c r="D286" s="169" t="s">
        <v>127</v>
      </c>
      <c r="E286" s="174" t="s">
        <v>1</v>
      </c>
      <c r="F286" s="175" t="s">
        <v>387</v>
      </c>
      <c r="H286" s="176">
        <v>3996</v>
      </c>
      <c r="I286" s="177"/>
      <c r="L286" s="173"/>
      <c r="M286" s="178"/>
      <c r="N286" s="179"/>
      <c r="O286" s="179"/>
      <c r="P286" s="179"/>
      <c r="Q286" s="179"/>
      <c r="R286" s="179"/>
      <c r="S286" s="179"/>
      <c r="T286" s="180"/>
      <c r="AT286" s="174" t="s">
        <v>127</v>
      </c>
      <c r="AU286" s="174" t="s">
        <v>83</v>
      </c>
      <c r="AV286" s="13" t="s">
        <v>83</v>
      </c>
      <c r="AW286" s="13" t="s">
        <v>28</v>
      </c>
      <c r="AX286" s="13" t="s">
        <v>72</v>
      </c>
      <c r="AY286" s="174" t="s">
        <v>116</v>
      </c>
    </row>
    <row r="287" spans="2:51" s="13" customFormat="1" ht="12">
      <c r="B287" s="173"/>
      <c r="D287" s="169" t="s">
        <v>127</v>
      </c>
      <c r="E287" s="174" t="s">
        <v>1</v>
      </c>
      <c r="F287" s="175" t="s">
        <v>322</v>
      </c>
      <c r="H287" s="176">
        <v>600</v>
      </c>
      <c r="I287" s="177"/>
      <c r="L287" s="173"/>
      <c r="M287" s="178"/>
      <c r="N287" s="179"/>
      <c r="O287" s="179"/>
      <c r="P287" s="179"/>
      <c r="Q287" s="179"/>
      <c r="R287" s="179"/>
      <c r="S287" s="179"/>
      <c r="T287" s="180"/>
      <c r="AT287" s="174" t="s">
        <v>127</v>
      </c>
      <c r="AU287" s="174" t="s">
        <v>83</v>
      </c>
      <c r="AV287" s="13" t="s">
        <v>83</v>
      </c>
      <c r="AW287" s="13" t="s">
        <v>28</v>
      </c>
      <c r="AX287" s="13" t="s">
        <v>72</v>
      </c>
      <c r="AY287" s="174" t="s">
        <v>116</v>
      </c>
    </row>
    <row r="288" spans="1:65" s="2" customFormat="1" ht="14.45" customHeight="1">
      <c r="A288" s="31"/>
      <c r="B288" s="155"/>
      <c r="C288" s="156" t="s">
        <v>388</v>
      </c>
      <c r="D288" s="156" t="s">
        <v>118</v>
      </c>
      <c r="E288" s="157" t="s">
        <v>389</v>
      </c>
      <c r="F288" s="158" t="s">
        <v>390</v>
      </c>
      <c r="G288" s="159" t="s">
        <v>121</v>
      </c>
      <c r="H288" s="160">
        <v>5754</v>
      </c>
      <c r="I288" s="161"/>
      <c r="J288" s="162">
        <f>ROUND(I288*H288,2)</f>
        <v>0</v>
      </c>
      <c r="K288" s="158" t="s">
        <v>122</v>
      </c>
      <c r="L288" s="32"/>
      <c r="M288" s="163" t="s">
        <v>1</v>
      </c>
      <c r="N288" s="164" t="s">
        <v>37</v>
      </c>
      <c r="O288" s="57"/>
      <c r="P288" s="165">
        <f>O288*H288</f>
        <v>0</v>
      </c>
      <c r="Q288" s="165">
        <v>0</v>
      </c>
      <c r="R288" s="165">
        <f>Q288*H288</f>
        <v>0</v>
      </c>
      <c r="S288" s="165">
        <v>0</v>
      </c>
      <c r="T288" s="166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67" t="s">
        <v>123</v>
      </c>
      <c r="AT288" s="167" t="s">
        <v>118</v>
      </c>
      <c r="AU288" s="167" t="s">
        <v>83</v>
      </c>
      <c r="AY288" s="16" t="s">
        <v>116</v>
      </c>
      <c r="BE288" s="168">
        <f>IF(N288="základní",J288,0)</f>
        <v>0</v>
      </c>
      <c r="BF288" s="168">
        <f>IF(N288="snížená",J288,0)</f>
        <v>0</v>
      </c>
      <c r="BG288" s="168">
        <f>IF(N288="zákl. přenesená",J288,0)</f>
        <v>0</v>
      </c>
      <c r="BH288" s="168">
        <f>IF(N288="sníž. přenesená",J288,0)</f>
        <v>0</v>
      </c>
      <c r="BI288" s="168">
        <f>IF(N288="nulová",J288,0)</f>
        <v>0</v>
      </c>
      <c r="BJ288" s="16" t="s">
        <v>80</v>
      </c>
      <c r="BK288" s="168">
        <f>ROUND(I288*H288,2)</f>
        <v>0</v>
      </c>
      <c r="BL288" s="16" t="s">
        <v>123</v>
      </c>
      <c r="BM288" s="167" t="s">
        <v>391</v>
      </c>
    </row>
    <row r="289" spans="1:47" s="2" customFormat="1" ht="12">
      <c r="A289" s="31"/>
      <c r="B289" s="32"/>
      <c r="C289" s="31"/>
      <c r="D289" s="169" t="s">
        <v>125</v>
      </c>
      <c r="E289" s="31"/>
      <c r="F289" s="170" t="s">
        <v>392</v>
      </c>
      <c r="G289" s="31"/>
      <c r="H289" s="31"/>
      <c r="I289" s="91"/>
      <c r="J289" s="31"/>
      <c r="K289" s="31"/>
      <c r="L289" s="32"/>
      <c r="M289" s="171"/>
      <c r="N289" s="172"/>
      <c r="O289" s="57"/>
      <c r="P289" s="57"/>
      <c r="Q289" s="57"/>
      <c r="R289" s="57"/>
      <c r="S289" s="57"/>
      <c r="T289" s="58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T289" s="16" t="s">
        <v>125</v>
      </c>
      <c r="AU289" s="16" t="s">
        <v>83</v>
      </c>
    </row>
    <row r="290" spans="2:51" s="13" customFormat="1" ht="12">
      <c r="B290" s="173"/>
      <c r="D290" s="169" t="s">
        <v>127</v>
      </c>
      <c r="E290" s="174" t="s">
        <v>1</v>
      </c>
      <c r="F290" s="175" t="s">
        <v>364</v>
      </c>
      <c r="H290" s="176">
        <v>5754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127</v>
      </c>
      <c r="AU290" s="174" t="s">
        <v>83</v>
      </c>
      <c r="AV290" s="13" t="s">
        <v>83</v>
      </c>
      <c r="AW290" s="13" t="s">
        <v>28</v>
      </c>
      <c r="AX290" s="13" t="s">
        <v>80</v>
      </c>
      <c r="AY290" s="174" t="s">
        <v>116</v>
      </c>
    </row>
    <row r="291" spans="1:65" s="2" customFormat="1" ht="14.45" customHeight="1">
      <c r="A291" s="31"/>
      <c r="B291" s="155"/>
      <c r="C291" s="156" t="s">
        <v>393</v>
      </c>
      <c r="D291" s="156" t="s">
        <v>118</v>
      </c>
      <c r="E291" s="157" t="s">
        <v>394</v>
      </c>
      <c r="F291" s="158" t="s">
        <v>395</v>
      </c>
      <c r="G291" s="159" t="s">
        <v>378</v>
      </c>
      <c r="H291" s="160">
        <v>480</v>
      </c>
      <c r="I291" s="161"/>
      <c r="J291" s="162">
        <f>ROUND(I291*H291,2)</f>
        <v>0</v>
      </c>
      <c r="K291" s="158" t="s">
        <v>122</v>
      </c>
      <c r="L291" s="32"/>
      <c r="M291" s="163" t="s">
        <v>1</v>
      </c>
      <c r="N291" s="164" t="s">
        <v>37</v>
      </c>
      <c r="O291" s="57"/>
      <c r="P291" s="165">
        <f>O291*H291</f>
        <v>0</v>
      </c>
      <c r="Q291" s="165">
        <v>0</v>
      </c>
      <c r="R291" s="165">
        <f>Q291*H291</f>
        <v>0</v>
      </c>
      <c r="S291" s="165">
        <v>0</v>
      </c>
      <c r="T291" s="166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67" t="s">
        <v>123</v>
      </c>
      <c r="AT291" s="167" t="s">
        <v>118</v>
      </c>
      <c r="AU291" s="167" t="s">
        <v>83</v>
      </c>
      <c r="AY291" s="16" t="s">
        <v>116</v>
      </c>
      <c r="BE291" s="168">
        <f>IF(N291="základní",J291,0)</f>
        <v>0</v>
      </c>
      <c r="BF291" s="168">
        <f>IF(N291="snížená",J291,0)</f>
        <v>0</v>
      </c>
      <c r="BG291" s="168">
        <f>IF(N291="zákl. přenesená",J291,0)</f>
        <v>0</v>
      </c>
      <c r="BH291" s="168">
        <f>IF(N291="sníž. přenesená",J291,0)</f>
        <v>0</v>
      </c>
      <c r="BI291" s="168">
        <f>IF(N291="nulová",J291,0)</f>
        <v>0</v>
      </c>
      <c r="BJ291" s="16" t="s">
        <v>80</v>
      </c>
      <c r="BK291" s="168">
        <f>ROUND(I291*H291,2)</f>
        <v>0</v>
      </c>
      <c r="BL291" s="16" t="s">
        <v>123</v>
      </c>
      <c r="BM291" s="167" t="s">
        <v>396</v>
      </c>
    </row>
    <row r="292" spans="1:47" s="2" customFormat="1" ht="19.5">
      <c r="A292" s="31"/>
      <c r="B292" s="32"/>
      <c r="C292" s="31"/>
      <c r="D292" s="169" t="s">
        <v>125</v>
      </c>
      <c r="E292" s="31"/>
      <c r="F292" s="170" t="s">
        <v>397</v>
      </c>
      <c r="G292" s="31"/>
      <c r="H292" s="31"/>
      <c r="I292" s="91"/>
      <c r="J292" s="31"/>
      <c r="K292" s="31"/>
      <c r="L292" s="32"/>
      <c r="M292" s="171"/>
      <c r="N292" s="172"/>
      <c r="O292" s="57"/>
      <c r="P292" s="57"/>
      <c r="Q292" s="57"/>
      <c r="R292" s="57"/>
      <c r="S292" s="57"/>
      <c r="T292" s="58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T292" s="16" t="s">
        <v>125</v>
      </c>
      <c r="AU292" s="16" t="s">
        <v>83</v>
      </c>
    </row>
    <row r="293" spans="1:65" s="2" customFormat="1" ht="14.45" customHeight="1">
      <c r="A293" s="31"/>
      <c r="B293" s="155"/>
      <c r="C293" s="188" t="s">
        <v>398</v>
      </c>
      <c r="D293" s="188" t="s">
        <v>298</v>
      </c>
      <c r="E293" s="189" t="s">
        <v>399</v>
      </c>
      <c r="F293" s="190" t="s">
        <v>400</v>
      </c>
      <c r="G293" s="191" t="s">
        <v>401</v>
      </c>
      <c r="H293" s="192">
        <v>480</v>
      </c>
      <c r="I293" s="193"/>
      <c r="J293" s="194">
        <f>ROUND(I293*H293,2)</f>
        <v>0</v>
      </c>
      <c r="K293" s="190" t="s">
        <v>1</v>
      </c>
      <c r="L293" s="195"/>
      <c r="M293" s="196" t="s">
        <v>1</v>
      </c>
      <c r="N293" s="197" t="s">
        <v>37</v>
      </c>
      <c r="O293" s="57"/>
      <c r="P293" s="165">
        <f>O293*H293</f>
        <v>0</v>
      </c>
      <c r="Q293" s="165">
        <v>0.003</v>
      </c>
      <c r="R293" s="165">
        <f>Q293*H293</f>
        <v>1.44</v>
      </c>
      <c r="S293" s="165">
        <v>0</v>
      </c>
      <c r="T293" s="166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67" t="s">
        <v>166</v>
      </c>
      <c r="AT293" s="167" t="s">
        <v>298</v>
      </c>
      <c r="AU293" s="167" t="s">
        <v>83</v>
      </c>
      <c r="AY293" s="16" t="s">
        <v>116</v>
      </c>
      <c r="BE293" s="168">
        <f>IF(N293="základní",J293,0)</f>
        <v>0</v>
      </c>
      <c r="BF293" s="168">
        <f>IF(N293="snížená",J293,0)</f>
        <v>0</v>
      </c>
      <c r="BG293" s="168">
        <f>IF(N293="zákl. přenesená",J293,0)</f>
        <v>0</v>
      </c>
      <c r="BH293" s="168">
        <f>IF(N293="sníž. přenesená",J293,0)</f>
        <v>0</v>
      </c>
      <c r="BI293" s="168">
        <f>IF(N293="nulová",J293,0)</f>
        <v>0</v>
      </c>
      <c r="BJ293" s="16" t="s">
        <v>80</v>
      </c>
      <c r="BK293" s="168">
        <f>ROUND(I293*H293,2)</f>
        <v>0</v>
      </c>
      <c r="BL293" s="16" t="s">
        <v>123</v>
      </c>
      <c r="BM293" s="167" t="s">
        <v>402</v>
      </c>
    </row>
    <row r="294" spans="1:65" s="2" customFormat="1" ht="14.45" customHeight="1">
      <c r="A294" s="31"/>
      <c r="B294" s="155"/>
      <c r="C294" s="156" t="s">
        <v>403</v>
      </c>
      <c r="D294" s="156" t="s">
        <v>118</v>
      </c>
      <c r="E294" s="157" t="s">
        <v>404</v>
      </c>
      <c r="F294" s="158" t="s">
        <v>405</v>
      </c>
      <c r="G294" s="159" t="s">
        <v>378</v>
      </c>
      <c r="H294" s="160">
        <v>480</v>
      </c>
      <c r="I294" s="161"/>
      <c r="J294" s="162">
        <f>ROUND(I294*H294,2)</f>
        <v>0</v>
      </c>
      <c r="K294" s="158" t="s">
        <v>122</v>
      </c>
      <c r="L294" s="32"/>
      <c r="M294" s="163" t="s">
        <v>1</v>
      </c>
      <c r="N294" s="164" t="s">
        <v>37</v>
      </c>
      <c r="O294" s="57"/>
      <c r="P294" s="165">
        <f>O294*H294</f>
        <v>0</v>
      </c>
      <c r="Q294" s="165">
        <v>5E-05</v>
      </c>
      <c r="R294" s="165">
        <f>Q294*H294</f>
        <v>0.024</v>
      </c>
      <c r="S294" s="165">
        <v>0</v>
      </c>
      <c r="T294" s="166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67" t="s">
        <v>123</v>
      </c>
      <c r="AT294" s="167" t="s">
        <v>118</v>
      </c>
      <c r="AU294" s="167" t="s">
        <v>83</v>
      </c>
      <c r="AY294" s="16" t="s">
        <v>116</v>
      </c>
      <c r="BE294" s="168">
        <f>IF(N294="základní",J294,0)</f>
        <v>0</v>
      </c>
      <c r="BF294" s="168">
        <f>IF(N294="snížená",J294,0)</f>
        <v>0</v>
      </c>
      <c r="BG294" s="168">
        <f>IF(N294="zákl. přenesená",J294,0)</f>
        <v>0</v>
      </c>
      <c r="BH294" s="168">
        <f>IF(N294="sníž. přenesená",J294,0)</f>
        <v>0</v>
      </c>
      <c r="BI294" s="168">
        <f>IF(N294="nulová",J294,0)</f>
        <v>0</v>
      </c>
      <c r="BJ294" s="16" t="s">
        <v>80</v>
      </c>
      <c r="BK294" s="168">
        <f>ROUND(I294*H294,2)</f>
        <v>0</v>
      </c>
      <c r="BL294" s="16" t="s">
        <v>123</v>
      </c>
      <c r="BM294" s="167" t="s">
        <v>406</v>
      </c>
    </row>
    <row r="295" spans="1:47" s="2" customFormat="1" ht="12">
      <c r="A295" s="31"/>
      <c r="B295" s="32"/>
      <c r="C295" s="31"/>
      <c r="D295" s="169" t="s">
        <v>125</v>
      </c>
      <c r="E295" s="31"/>
      <c r="F295" s="170" t="s">
        <v>407</v>
      </c>
      <c r="G295" s="31"/>
      <c r="H295" s="31"/>
      <c r="I295" s="91"/>
      <c r="J295" s="31"/>
      <c r="K295" s="31"/>
      <c r="L295" s="32"/>
      <c r="M295" s="171"/>
      <c r="N295" s="172"/>
      <c r="O295" s="57"/>
      <c r="P295" s="57"/>
      <c r="Q295" s="57"/>
      <c r="R295" s="57"/>
      <c r="S295" s="57"/>
      <c r="T295" s="58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T295" s="16" t="s">
        <v>125</v>
      </c>
      <c r="AU295" s="16" t="s">
        <v>83</v>
      </c>
    </row>
    <row r="296" spans="1:65" s="2" customFormat="1" ht="24">
      <c r="A296" s="31"/>
      <c r="B296" s="155"/>
      <c r="C296" s="188" t="s">
        <v>408</v>
      </c>
      <c r="D296" s="188" t="s">
        <v>298</v>
      </c>
      <c r="E296" s="189" t="s">
        <v>409</v>
      </c>
      <c r="F296" s="190" t="s">
        <v>410</v>
      </c>
      <c r="G296" s="191" t="s">
        <v>401</v>
      </c>
      <c r="H296" s="192">
        <v>484.8</v>
      </c>
      <c r="I296" s="193"/>
      <c r="J296" s="194">
        <f>ROUND(I296*H296,2)</f>
        <v>0</v>
      </c>
      <c r="K296" s="190" t="s">
        <v>1</v>
      </c>
      <c r="L296" s="195"/>
      <c r="M296" s="196" t="s">
        <v>1</v>
      </c>
      <c r="N296" s="197" t="s">
        <v>37</v>
      </c>
      <c r="O296" s="57"/>
      <c r="P296" s="165">
        <f>O296*H296</f>
        <v>0</v>
      </c>
      <c r="Q296" s="165">
        <v>0.0005</v>
      </c>
      <c r="R296" s="165">
        <f>Q296*H296</f>
        <v>0.2424</v>
      </c>
      <c r="S296" s="165">
        <v>0</v>
      </c>
      <c r="T296" s="166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67" t="s">
        <v>166</v>
      </c>
      <c r="AT296" s="167" t="s">
        <v>298</v>
      </c>
      <c r="AU296" s="167" t="s">
        <v>83</v>
      </c>
      <c r="AY296" s="16" t="s">
        <v>116</v>
      </c>
      <c r="BE296" s="168">
        <f>IF(N296="základní",J296,0)</f>
        <v>0</v>
      </c>
      <c r="BF296" s="168">
        <f>IF(N296="snížená",J296,0)</f>
        <v>0</v>
      </c>
      <c r="BG296" s="168">
        <f>IF(N296="zákl. přenesená",J296,0)</f>
        <v>0</v>
      </c>
      <c r="BH296" s="168">
        <f>IF(N296="sníž. přenesená",J296,0)</f>
        <v>0</v>
      </c>
      <c r="BI296" s="168">
        <f>IF(N296="nulová",J296,0)</f>
        <v>0</v>
      </c>
      <c r="BJ296" s="16" t="s">
        <v>80</v>
      </c>
      <c r="BK296" s="168">
        <f>ROUND(I296*H296,2)</f>
        <v>0</v>
      </c>
      <c r="BL296" s="16" t="s">
        <v>123</v>
      </c>
      <c r="BM296" s="167" t="s">
        <v>411</v>
      </c>
    </row>
    <row r="297" spans="1:47" s="2" customFormat="1" ht="12">
      <c r="A297" s="31"/>
      <c r="B297" s="32"/>
      <c r="C297" s="31"/>
      <c r="D297" s="169" t="s">
        <v>125</v>
      </c>
      <c r="E297" s="31"/>
      <c r="F297" s="170" t="s">
        <v>410</v>
      </c>
      <c r="G297" s="31"/>
      <c r="H297" s="31"/>
      <c r="I297" s="91"/>
      <c r="J297" s="31"/>
      <c r="K297" s="31"/>
      <c r="L297" s="32"/>
      <c r="M297" s="171"/>
      <c r="N297" s="172"/>
      <c r="O297" s="57"/>
      <c r="P297" s="57"/>
      <c r="Q297" s="57"/>
      <c r="R297" s="57"/>
      <c r="S297" s="57"/>
      <c r="T297" s="58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T297" s="16" t="s">
        <v>125</v>
      </c>
      <c r="AU297" s="16" t="s">
        <v>83</v>
      </c>
    </row>
    <row r="298" spans="2:51" s="13" customFormat="1" ht="12">
      <c r="B298" s="173"/>
      <c r="D298" s="169" t="s">
        <v>127</v>
      </c>
      <c r="E298" s="174" t="s">
        <v>1</v>
      </c>
      <c r="F298" s="175" t="s">
        <v>412</v>
      </c>
      <c r="H298" s="176">
        <v>484.8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127</v>
      </c>
      <c r="AU298" s="174" t="s">
        <v>83</v>
      </c>
      <c r="AV298" s="13" t="s">
        <v>83</v>
      </c>
      <c r="AW298" s="13" t="s">
        <v>28</v>
      </c>
      <c r="AX298" s="13" t="s">
        <v>80</v>
      </c>
      <c r="AY298" s="174" t="s">
        <v>116</v>
      </c>
    </row>
    <row r="299" spans="1:65" s="2" customFormat="1" ht="14.45" customHeight="1">
      <c r="A299" s="31"/>
      <c r="B299" s="155"/>
      <c r="C299" s="156" t="s">
        <v>413</v>
      </c>
      <c r="D299" s="156" t="s">
        <v>118</v>
      </c>
      <c r="E299" s="157" t="s">
        <v>414</v>
      </c>
      <c r="F299" s="158" t="s">
        <v>415</v>
      </c>
      <c r="G299" s="159" t="s">
        <v>378</v>
      </c>
      <c r="H299" s="160">
        <v>480</v>
      </c>
      <c r="I299" s="161"/>
      <c r="J299" s="162">
        <f>ROUND(I299*H299,2)</f>
        <v>0</v>
      </c>
      <c r="K299" s="158" t="s">
        <v>122</v>
      </c>
      <c r="L299" s="32"/>
      <c r="M299" s="163" t="s">
        <v>1</v>
      </c>
      <c r="N299" s="164" t="s">
        <v>37</v>
      </c>
      <c r="O299" s="57"/>
      <c r="P299" s="165">
        <f>O299*H299</f>
        <v>0</v>
      </c>
      <c r="Q299" s="165">
        <v>0</v>
      </c>
      <c r="R299" s="165">
        <f>Q299*H299</f>
        <v>0</v>
      </c>
      <c r="S299" s="165">
        <v>0</v>
      </c>
      <c r="T299" s="166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67" t="s">
        <v>123</v>
      </c>
      <c r="AT299" s="167" t="s">
        <v>118</v>
      </c>
      <c r="AU299" s="167" t="s">
        <v>83</v>
      </c>
      <c r="AY299" s="16" t="s">
        <v>116</v>
      </c>
      <c r="BE299" s="168">
        <f>IF(N299="základní",J299,0)</f>
        <v>0</v>
      </c>
      <c r="BF299" s="168">
        <f>IF(N299="snížená",J299,0)</f>
        <v>0</v>
      </c>
      <c r="BG299" s="168">
        <f>IF(N299="zákl. přenesená",J299,0)</f>
        <v>0</v>
      </c>
      <c r="BH299" s="168">
        <f>IF(N299="sníž. přenesená",J299,0)</f>
        <v>0</v>
      </c>
      <c r="BI299" s="168">
        <f>IF(N299="nulová",J299,0)</f>
        <v>0</v>
      </c>
      <c r="BJ299" s="16" t="s">
        <v>80</v>
      </c>
      <c r="BK299" s="168">
        <f>ROUND(I299*H299,2)</f>
        <v>0</v>
      </c>
      <c r="BL299" s="16" t="s">
        <v>123</v>
      </c>
      <c r="BM299" s="167" t="s">
        <v>416</v>
      </c>
    </row>
    <row r="300" spans="1:47" s="2" customFormat="1" ht="12">
      <c r="A300" s="31"/>
      <c r="B300" s="32"/>
      <c r="C300" s="31"/>
      <c r="D300" s="169" t="s">
        <v>125</v>
      </c>
      <c r="E300" s="31"/>
      <c r="F300" s="170" t="s">
        <v>417</v>
      </c>
      <c r="G300" s="31"/>
      <c r="H300" s="31"/>
      <c r="I300" s="91"/>
      <c r="J300" s="31"/>
      <c r="K300" s="31"/>
      <c r="L300" s="32"/>
      <c r="M300" s="171"/>
      <c r="N300" s="172"/>
      <c r="O300" s="57"/>
      <c r="P300" s="57"/>
      <c r="Q300" s="57"/>
      <c r="R300" s="57"/>
      <c r="S300" s="57"/>
      <c r="T300" s="58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T300" s="16" t="s">
        <v>125</v>
      </c>
      <c r="AU300" s="16" t="s">
        <v>83</v>
      </c>
    </row>
    <row r="301" spans="1:65" s="2" customFormat="1" ht="14.45" customHeight="1">
      <c r="A301" s="31"/>
      <c r="B301" s="155"/>
      <c r="C301" s="156" t="s">
        <v>418</v>
      </c>
      <c r="D301" s="156" t="s">
        <v>118</v>
      </c>
      <c r="E301" s="157" t="s">
        <v>419</v>
      </c>
      <c r="F301" s="158" t="s">
        <v>420</v>
      </c>
      <c r="G301" s="159" t="s">
        <v>378</v>
      </c>
      <c r="H301" s="160">
        <v>480</v>
      </c>
      <c r="I301" s="161"/>
      <c r="J301" s="162">
        <f>ROUND(I301*H301,2)</f>
        <v>0</v>
      </c>
      <c r="K301" s="158" t="s">
        <v>122</v>
      </c>
      <c r="L301" s="32"/>
      <c r="M301" s="163" t="s">
        <v>1</v>
      </c>
      <c r="N301" s="164" t="s">
        <v>37</v>
      </c>
      <c r="O301" s="57"/>
      <c r="P301" s="165">
        <f>O301*H301</f>
        <v>0</v>
      </c>
      <c r="Q301" s="165">
        <v>0</v>
      </c>
      <c r="R301" s="165">
        <f>Q301*H301</f>
        <v>0</v>
      </c>
      <c r="S301" s="165">
        <v>0</v>
      </c>
      <c r="T301" s="166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67" t="s">
        <v>123</v>
      </c>
      <c r="AT301" s="167" t="s">
        <v>118</v>
      </c>
      <c r="AU301" s="167" t="s">
        <v>83</v>
      </c>
      <c r="AY301" s="16" t="s">
        <v>116</v>
      </c>
      <c r="BE301" s="168">
        <f>IF(N301="základní",J301,0)</f>
        <v>0</v>
      </c>
      <c r="BF301" s="168">
        <f>IF(N301="snížená",J301,0)</f>
        <v>0</v>
      </c>
      <c r="BG301" s="168">
        <f>IF(N301="zákl. přenesená",J301,0)</f>
        <v>0</v>
      </c>
      <c r="BH301" s="168">
        <f>IF(N301="sníž. přenesená",J301,0)</f>
        <v>0</v>
      </c>
      <c r="BI301" s="168">
        <f>IF(N301="nulová",J301,0)</f>
        <v>0</v>
      </c>
      <c r="BJ301" s="16" t="s">
        <v>80</v>
      </c>
      <c r="BK301" s="168">
        <f>ROUND(I301*H301,2)</f>
        <v>0</v>
      </c>
      <c r="BL301" s="16" t="s">
        <v>123</v>
      </c>
      <c r="BM301" s="167" t="s">
        <v>421</v>
      </c>
    </row>
    <row r="302" spans="1:47" s="2" customFormat="1" ht="12">
      <c r="A302" s="31"/>
      <c r="B302" s="32"/>
      <c r="C302" s="31"/>
      <c r="D302" s="169" t="s">
        <v>125</v>
      </c>
      <c r="E302" s="31"/>
      <c r="F302" s="170" t="s">
        <v>422</v>
      </c>
      <c r="G302" s="31"/>
      <c r="H302" s="31"/>
      <c r="I302" s="91"/>
      <c r="J302" s="31"/>
      <c r="K302" s="31"/>
      <c r="L302" s="32"/>
      <c r="M302" s="171"/>
      <c r="N302" s="172"/>
      <c r="O302" s="57"/>
      <c r="P302" s="57"/>
      <c r="Q302" s="57"/>
      <c r="R302" s="57"/>
      <c r="S302" s="57"/>
      <c r="T302" s="58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6" t="s">
        <v>125</v>
      </c>
      <c r="AU302" s="16" t="s">
        <v>83</v>
      </c>
    </row>
    <row r="303" spans="2:51" s="13" customFormat="1" ht="12">
      <c r="B303" s="173"/>
      <c r="D303" s="169" t="s">
        <v>127</v>
      </c>
      <c r="E303" s="174" t="s">
        <v>1</v>
      </c>
      <c r="F303" s="175" t="s">
        <v>423</v>
      </c>
      <c r="H303" s="176">
        <v>480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127</v>
      </c>
      <c r="AU303" s="174" t="s">
        <v>83</v>
      </c>
      <c r="AV303" s="13" t="s">
        <v>83</v>
      </c>
      <c r="AW303" s="13" t="s">
        <v>28</v>
      </c>
      <c r="AX303" s="13" t="s">
        <v>80</v>
      </c>
      <c r="AY303" s="174" t="s">
        <v>116</v>
      </c>
    </row>
    <row r="304" spans="1:65" s="2" customFormat="1" ht="14.45" customHeight="1">
      <c r="A304" s="31"/>
      <c r="B304" s="155"/>
      <c r="C304" s="188" t="s">
        <v>424</v>
      </c>
      <c r="D304" s="188" t="s">
        <v>298</v>
      </c>
      <c r="E304" s="189" t="s">
        <v>425</v>
      </c>
      <c r="F304" s="190" t="s">
        <v>426</v>
      </c>
      <c r="G304" s="191" t="s">
        <v>348</v>
      </c>
      <c r="H304" s="192">
        <v>25.2</v>
      </c>
      <c r="I304" s="193"/>
      <c r="J304" s="194">
        <f>ROUND(I304*H304,2)</f>
        <v>0</v>
      </c>
      <c r="K304" s="190" t="s">
        <v>1</v>
      </c>
      <c r="L304" s="195"/>
      <c r="M304" s="196" t="s">
        <v>1</v>
      </c>
      <c r="N304" s="197" t="s">
        <v>37</v>
      </c>
      <c r="O304" s="57"/>
      <c r="P304" s="165">
        <f>O304*H304</f>
        <v>0</v>
      </c>
      <c r="Q304" s="165">
        <v>0.001</v>
      </c>
      <c r="R304" s="165">
        <f>Q304*H304</f>
        <v>0.0252</v>
      </c>
      <c r="S304" s="165">
        <v>0</v>
      </c>
      <c r="T304" s="166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67" t="s">
        <v>166</v>
      </c>
      <c r="AT304" s="167" t="s">
        <v>298</v>
      </c>
      <c r="AU304" s="167" t="s">
        <v>83</v>
      </c>
      <c r="AY304" s="16" t="s">
        <v>116</v>
      </c>
      <c r="BE304" s="168">
        <f>IF(N304="základní",J304,0)</f>
        <v>0</v>
      </c>
      <c r="BF304" s="168">
        <f>IF(N304="snížená",J304,0)</f>
        <v>0</v>
      </c>
      <c r="BG304" s="168">
        <f>IF(N304="zákl. přenesená",J304,0)</f>
        <v>0</v>
      </c>
      <c r="BH304" s="168">
        <f>IF(N304="sníž. přenesená",J304,0)</f>
        <v>0</v>
      </c>
      <c r="BI304" s="168">
        <f>IF(N304="nulová",J304,0)</f>
        <v>0</v>
      </c>
      <c r="BJ304" s="16" t="s">
        <v>80</v>
      </c>
      <c r="BK304" s="168">
        <f>ROUND(I304*H304,2)</f>
        <v>0</v>
      </c>
      <c r="BL304" s="16" t="s">
        <v>123</v>
      </c>
      <c r="BM304" s="167" t="s">
        <v>427</v>
      </c>
    </row>
    <row r="305" spans="1:47" s="2" customFormat="1" ht="12">
      <c r="A305" s="31"/>
      <c r="B305" s="32"/>
      <c r="C305" s="31"/>
      <c r="D305" s="169" t="s">
        <v>125</v>
      </c>
      <c r="E305" s="31"/>
      <c r="F305" s="170" t="s">
        <v>426</v>
      </c>
      <c r="G305" s="31"/>
      <c r="H305" s="31"/>
      <c r="I305" s="91"/>
      <c r="J305" s="31"/>
      <c r="K305" s="31"/>
      <c r="L305" s="32"/>
      <c r="M305" s="171"/>
      <c r="N305" s="172"/>
      <c r="O305" s="57"/>
      <c r="P305" s="57"/>
      <c r="Q305" s="57"/>
      <c r="R305" s="57"/>
      <c r="S305" s="57"/>
      <c r="T305" s="58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T305" s="16" t="s">
        <v>125</v>
      </c>
      <c r="AU305" s="16" t="s">
        <v>83</v>
      </c>
    </row>
    <row r="306" spans="2:51" s="13" customFormat="1" ht="12">
      <c r="B306" s="173"/>
      <c r="D306" s="169" t="s">
        <v>127</v>
      </c>
      <c r="E306" s="174" t="s">
        <v>1</v>
      </c>
      <c r="F306" s="175" t="s">
        <v>428</v>
      </c>
      <c r="H306" s="176">
        <v>25.2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4" t="s">
        <v>127</v>
      </c>
      <c r="AU306" s="174" t="s">
        <v>83</v>
      </c>
      <c r="AV306" s="13" t="s">
        <v>83</v>
      </c>
      <c r="AW306" s="13" t="s">
        <v>28</v>
      </c>
      <c r="AX306" s="13" t="s">
        <v>80</v>
      </c>
      <c r="AY306" s="174" t="s">
        <v>116</v>
      </c>
    </row>
    <row r="307" spans="1:65" s="2" customFormat="1" ht="14.45" customHeight="1">
      <c r="A307" s="31"/>
      <c r="B307" s="155"/>
      <c r="C307" s="156" t="s">
        <v>429</v>
      </c>
      <c r="D307" s="156" t="s">
        <v>118</v>
      </c>
      <c r="E307" s="157" t="s">
        <v>430</v>
      </c>
      <c r="F307" s="158" t="s">
        <v>431</v>
      </c>
      <c r="G307" s="159" t="s">
        <v>378</v>
      </c>
      <c r="H307" s="160">
        <v>480</v>
      </c>
      <c r="I307" s="161"/>
      <c r="J307" s="162">
        <f>ROUND(I307*H307,2)</f>
        <v>0</v>
      </c>
      <c r="K307" s="158" t="s">
        <v>122</v>
      </c>
      <c r="L307" s="32"/>
      <c r="M307" s="163" t="s">
        <v>1</v>
      </c>
      <c r="N307" s="164" t="s">
        <v>37</v>
      </c>
      <c r="O307" s="57"/>
      <c r="P307" s="165">
        <f>O307*H307</f>
        <v>0</v>
      </c>
      <c r="Q307" s="165">
        <v>0.00208</v>
      </c>
      <c r="R307" s="165">
        <f>Q307*H307</f>
        <v>0.9984</v>
      </c>
      <c r="S307" s="165">
        <v>0</v>
      </c>
      <c r="T307" s="166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67" t="s">
        <v>123</v>
      </c>
      <c r="AT307" s="167" t="s">
        <v>118</v>
      </c>
      <c r="AU307" s="167" t="s">
        <v>83</v>
      </c>
      <c r="AY307" s="16" t="s">
        <v>116</v>
      </c>
      <c r="BE307" s="168">
        <f>IF(N307="základní",J307,0)</f>
        <v>0</v>
      </c>
      <c r="BF307" s="168">
        <f>IF(N307="snížená",J307,0)</f>
        <v>0</v>
      </c>
      <c r="BG307" s="168">
        <f>IF(N307="zákl. přenesená",J307,0)</f>
        <v>0</v>
      </c>
      <c r="BH307" s="168">
        <f>IF(N307="sníž. přenesená",J307,0)</f>
        <v>0</v>
      </c>
      <c r="BI307" s="168">
        <f>IF(N307="nulová",J307,0)</f>
        <v>0</v>
      </c>
      <c r="BJ307" s="16" t="s">
        <v>80</v>
      </c>
      <c r="BK307" s="168">
        <f>ROUND(I307*H307,2)</f>
        <v>0</v>
      </c>
      <c r="BL307" s="16" t="s">
        <v>123</v>
      </c>
      <c r="BM307" s="167" t="s">
        <v>432</v>
      </c>
    </row>
    <row r="308" spans="1:47" s="2" customFormat="1" ht="12">
      <c r="A308" s="31"/>
      <c r="B308" s="32"/>
      <c r="C308" s="31"/>
      <c r="D308" s="169" t="s">
        <v>125</v>
      </c>
      <c r="E308" s="31"/>
      <c r="F308" s="170" t="s">
        <v>433</v>
      </c>
      <c r="G308" s="31"/>
      <c r="H308" s="31"/>
      <c r="I308" s="91"/>
      <c r="J308" s="31"/>
      <c r="K308" s="31"/>
      <c r="L308" s="32"/>
      <c r="M308" s="171"/>
      <c r="N308" s="172"/>
      <c r="O308" s="57"/>
      <c r="P308" s="57"/>
      <c r="Q308" s="57"/>
      <c r="R308" s="57"/>
      <c r="S308" s="57"/>
      <c r="T308" s="58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T308" s="16" t="s">
        <v>125</v>
      </c>
      <c r="AU308" s="16" t="s">
        <v>83</v>
      </c>
    </row>
    <row r="309" spans="1:65" s="2" customFormat="1" ht="14.45" customHeight="1">
      <c r="A309" s="31"/>
      <c r="B309" s="155"/>
      <c r="C309" s="156" t="s">
        <v>434</v>
      </c>
      <c r="D309" s="156" t="s">
        <v>118</v>
      </c>
      <c r="E309" s="157" t="s">
        <v>435</v>
      </c>
      <c r="F309" s="158" t="s">
        <v>436</v>
      </c>
      <c r="G309" s="159" t="s">
        <v>378</v>
      </c>
      <c r="H309" s="160">
        <v>480</v>
      </c>
      <c r="I309" s="161"/>
      <c r="J309" s="162">
        <f>ROUND(I309*H309,2)</f>
        <v>0</v>
      </c>
      <c r="K309" s="158" t="s">
        <v>122</v>
      </c>
      <c r="L309" s="32"/>
      <c r="M309" s="163" t="s">
        <v>1</v>
      </c>
      <c r="N309" s="164" t="s">
        <v>37</v>
      </c>
      <c r="O309" s="57"/>
      <c r="P309" s="165">
        <f>O309*H309</f>
        <v>0</v>
      </c>
      <c r="Q309" s="165">
        <v>0</v>
      </c>
      <c r="R309" s="165">
        <f>Q309*H309</f>
        <v>0</v>
      </c>
      <c r="S309" s="165">
        <v>0</v>
      </c>
      <c r="T309" s="166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67" t="s">
        <v>123</v>
      </c>
      <c r="AT309" s="167" t="s">
        <v>118</v>
      </c>
      <c r="AU309" s="167" t="s">
        <v>83</v>
      </c>
      <c r="AY309" s="16" t="s">
        <v>116</v>
      </c>
      <c r="BE309" s="168">
        <f>IF(N309="základní",J309,0)</f>
        <v>0</v>
      </c>
      <c r="BF309" s="168">
        <f>IF(N309="snížená",J309,0)</f>
        <v>0</v>
      </c>
      <c r="BG309" s="168">
        <f>IF(N309="zákl. přenesená",J309,0)</f>
        <v>0</v>
      </c>
      <c r="BH309" s="168">
        <f>IF(N309="sníž. přenesená",J309,0)</f>
        <v>0</v>
      </c>
      <c r="BI309" s="168">
        <f>IF(N309="nulová",J309,0)</f>
        <v>0</v>
      </c>
      <c r="BJ309" s="16" t="s">
        <v>80</v>
      </c>
      <c r="BK309" s="168">
        <f>ROUND(I309*H309,2)</f>
        <v>0</v>
      </c>
      <c r="BL309" s="16" t="s">
        <v>123</v>
      </c>
      <c r="BM309" s="167" t="s">
        <v>437</v>
      </c>
    </row>
    <row r="310" spans="1:47" s="2" customFormat="1" ht="12">
      <c r="A310" s="31"/>
      <c r="B310" s="32"/>
      <c r="C310" s="31"/>
      <c r="D310" s="169" t="s">
        <v>125</v>
      </c>
      <c r="E310" s="31"/>
      <c r="F310" s="170" t="s">
        <v>438</v>
      </c>
      <c r="G310" s="31"/>
      <c r="H310" s="31"/>
      <c r="I310" s="91"/>
      <c r="J310" s="31"/>
      <c r="K310" s="31"/>
      <c r="L310" s="32"/>
      <c r="M310" s="171"/>
      <c r="N310" s="172"/>
      <c r="O310" s="57"/>
      <c r="P310" s="57"/>
      <c r="Q310" s="57"/>
      <c r="R310" s="57"/>
      <c r="S310" s="57"/>
      <c r="T310" s="58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T310" s="16" t="s">
        <v>125</v>
      </c>
      <c r="AU310" s="16" t="s">
        <v>83</v>
      </c>
    </row>
    <row r="311" spans="1:65" s="2" customFormat="1" ht="14.45" customHeight="1">
      <c r="A311" s="31"/>
      <c r="B311" s="155"/>
      <c r="C311" s="156" t="s">
        <v>439</v>
      </c>
      <c r="D311" s="156" t="s">
        <v>118</v>
      </c>
      <c r="E311" s="157" t="s">
        <v>440</v>
      </c>
      <c r="F311" s="158" t="s">
        <v>441</v>
      </c>
      <c r="G311" s="159" t="s">
        <v>378</v>
      </c>
      <c r="H311" s="160">
        <v>480</v>
      </c>
      <c r="I311" s="161"/>
      <c r="J311" s="162">
        <f>ROUND(I311*H311,2)</f>
        <v>0</v>
      </c>
      <c r="K311" s="158" t="s">
        <v>122</v>
      </c>
      <c r="L311" s="32"/>
      <c r="M311" s="163" t="s">
        <v>1</v>
      </c>
      <c r="N311" s="164" t="s">
        <v>37</v>
      </c>
      <c r="O311" s="57"/>
      <c r="P311" s="165">
        <f>O311*H311</f>
        <v>0</v>
      </c>
      <c r="Q311" s="165">
        <v>0</v>
      </c>
      <c r="R311" s="165">
        <f>Q311*H311</f>
        <v>0</v>
      </c>
      <c r="S311" s="165">
        <v>0</v>
      </c>
      <c r="T311" s="166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67" t="s">
        <v>123</v>
      </c>
      <c r="AT311" s="167" t="s">
        <v>118</v>
      </c>
      <c r="AU311" s="167" t="s">
        <v>83</v>
      </c>
      <c r="AY311" s="16" t="s">
        <v>116</v>
      </c>
      <c r="BE311" s="168">
        <f>IF(N311="základní",J311,0)</f>
        <v>0</v>
      </c>
      <c r="BF311" s="168">
        <f>IF(N311="snížená",J311,0)</f>
        <v>0</v>
      </c>
      <c r="BG311" s="168">
        <f>IF(N311="zákl. přenesená",J311,0)</f>
        <v>0</v>
      </c>
      <c r="BH311" s="168">
        <f>IF(N311="sníž. přenesená",J311,0)</f>
        <v>0</v>
      </c>
      <c r="BI311" s="168">
        <f>IF(N311="nulová",J311,0)</f>
        <v>0</v>
      </c>
      <c r="BJ311" s="16" t="s">
        <v>80</v>
      </c>
      <c r="BK311" s="168">
        <f>ROUND(I311*H311,2)</f>
        <v>0</v>
      </c>
      <c r="BL311" s="16" t="s">
        <v>123</v>
      </c>
      <c r="BM311" s="167" t="s">
        <v>442</v>
      </c>
    </row>
    <row r="312" spans="1:47" s="2" customFormat="1" ht="12">
      <c r="A312" s="31"/>
      <c r="B312" s="32"/>
      <c r="C312" s="31"/>
      <c r="D312" s="169" t="s">
        <v>125</v>
      </c>
      <c r="E312" s="31"/>
      <c r="F312" s="170" t="s">
        <v>443</v>
      </c>
      <c r="G312" s="31"/>
      <c r="H312" s="31"/>
      <c r="I312" s="91"/>
      <c r="J312" s="31"/>
      <c r="K312" s="31"/>
      <c r="L312" s="32"/>
      <c r="M312" s="171"/>
      <c r="N312" s="172"/>
      <c r="O312" s="57"/>
      <c r="P312" s="57"/>
      <c r="Q312" s="57"/>
      <c r="R312" s="57"/>
      <c r="S312" s="57"/>
      <c r="T312" s="58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T312" s="16" t="s">
        <v>125</v>
      </c>
      <c r="AU312" s="16" t="s">
        <v>83</v>
      </c>
    </row>
    <row r="313" spans="1:65" s="2" customFormat="1" ht="14.45" customHeight="1">
      <c r="A313" s="31"/>
      <c r="B313" s="155"/>
      <c r="C313" s="188" t="s">
        <v>444</v>
      </c>
      <c r="D313" s="188" t="s">
        <v>298</v>
      </c>
      <c r="E313" s="189" t="s">
        <v>445</v>
      </c>
      <c r="F313" s="190" t="s">
        <v>446</v>
      </c>
      <c r="G313" s="191" t="s">
        <v>401</v>
      </c>
      <c r="H313" s="192">
        <v>240</v>
      </c>
      <c r="I313" s="193"/>
      <c r="J313" s="194">
        <f>ROUND(I313*H313,2)</f>
        <v>0</v>
      </c>
      <c r="K313" s="190" t="s">
        <v>1</v>
      </c>
      <c r="L313" s="195"/>
      <c r="M313" s="196" t="s">
        <v>1</v>
      </c>
      <c r="N313" s="197" t="s">
        <v>37</v>
      </c>
      <c r="O313" s="57"/>
      <c r="P313" s="165">
        <f>O313*H313</f>
        <v>0</v>
      </c>
      <c r="Q313" s="165">
        <v>0</v>
      </c>
      <c r="R313" s="165">
        <f>Q313*H313</f>
        <v>0</v>
      </c>
      <c r="S313" s="165">
        <v>0</v>
      </c>
      <c r="T313" s="166">
        <f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67" t="s">
        <v>166</v>
      </c>
      <c r="AT313" s="167" t="s">
        <v>298</v>
      </c>
      <c r="AU313" s="167" t="s">
        <v>83</v>
      </c>
      <c r="AY313" s="16" t="s">
        <v>116</v>
      </c>
      <c r="BE313" s="168">
        <f>IF(N313="základní",J313,0)</f>
        <v>0</v>
      </c>
      <c r="BF313" s="168">
        <f>IF(N313="snížená",J313,0)</f>
        <v>0</v>
      </c>
      <c r="BG313" s="168">
        <f>IF(N313="zákl. přenesená",J313,0)</f>
        <v>0</v>
      </c>
      <c r="BH313" s="168">
        <f>IF(N313="sníž. přenesená",J313,0)</f>
        <v>0</v>
      </c>
      <c r="BI313" s="168">
        <f>IF(N313="nulová",J313,0)</f>
        <v>0</v>
      </c>
      <c r="BJ313" s="16" t="s">
        <v>80</v>
      </c>
      <c r="BK313" s="168">
        <f>ROUND(I313*H313,2)</f>
        <v>0</v>
      </c>
      <c r="BL313" s="16" t="s">
        <v>123</v>
      </c>
      <c r="BM313" s="167" t="s">
        <v>447</v>
      </c>
    </row>
    <row r="314" spans="1:47" s="2" customFormat="1" ht="12">
      <c r="A314" s="31"/>
      <c r="B314" s="32"/>
      <c r="C314" s="31"/>
      <c r="D314" s="169" t="s">
        <v>125</v>
      </c>
      <c r="E314" s="31"/>
      <c r="F314" s="170" t="s">
        <v>446</v>
      </c>
      <c r="G314" s="31"/>
      <c r="H314" s="31"/>
      <c r="I314" s="91"/>
      <c r="J314" s="31"/>
      <c r="K314" s="31"/>
      <c r="L314" s="32"/>
      <c r="M314" s="171"/>
      <c r="N314" s="172"/>
      <c r="O314" s="57"/>
      <c r="P314" s="57"/>
      <c r="Q314" s="57"/>
      <c r="R314" s="57"/>
      <c r="S314" s="57"/>
      <c r="T314" s="58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T314" s="16" t="s">
        <v>125</v>
      </c>
      <c r="AU314" s="16" t="s">
        <v>83</v>
      </c>
    </row>
    <row r="315" spans="2:51" s="13" customFormat="1" ht="12">
      <c r="B315" s="173"/>
      <c r="D315" s="169" t="s">
        <v>127</v>
      </c>
      <c r="E315" s="174" t="s">
        <v>1</v>
      </c>
      <c r="F315" s="175" t="s">
        <v>448</v>
      </c>
      <c r="H315" s="176">
        <v>240</v>
      </c>
      <c r="I315" s="177"/>
      <c r="L315" s="173"/>
      <c r="M315" s="178"/>
      <c r="N315" s="179"/>
      <c r="O315" s="179"/>
      <c r="P315" s="179"/>
      <c r="Q315" s="179"/>
      <c r="R315" s="179"/>
      <c r="S315" s="179"/>
      <c r="T315" s="180"/>
      <c r="AT315" s="174" t="s">
        <v>127</v>
      </c>
      <c r="AU315" s="174" t="s">
        <v>83</v>
      </c>
      <c r="AV315" s="13" t="s">
        <v>83</v>
      </c>
      <c r="AW315" s="13" t="s">
        <v>28</v>
      </c>
      <c r="AX315" s="13" t="s">
        <v>80</v>
      </c>
      <c r="AY315" s="174" t="s">
        <v>116</v>
      </c>
    </row>
    <row r="316" spans="1:65" s="2" customFormat="1" ht="19.9" customHeight="1">
      <c r="A316" s="31"/>
      <c r="B316" s="155"/>
      <c r="C316" s="156" t="s">
        <v>449</v>
      </c>
      <c r="D316" s="156" t="s">
        <v>118</v>
      </c>
      <c r="E316" s="157" t="s">
        <v>450</v>
      </c>
      <c r="F316" s="158" t="s">
        <v>451</v>
      </c>
      <c r="G316" s="159" t="s">
        <v>452</v>
      </c>
      <c r="H316" s="160">
        <v>0.48</v>
      </c>
      <c r="I316" s="161"/>
      <c r="J316" s="162">
        <f>ROUND(I316*H316,2)</f>
        <v>0</v>
      </c>
      <c r="K316" s="158" t="s">
        <v>122</v>
      </c>
      <c r="L316" s="32"/>
      <c r="M316" s="163" t="s">
        <v>1</v>
      </c>
      <c r="N316" s="164" t="s">
        <v>37</v>
      </c>
      <c r="O316" s="57"/>
      <c r="P316" s="165">
        <f>O316*H316</f>
        <v>0</v>
      </c>
      <c r="Q316" s="165">
        <v>0</v>
      </c>
      <c r="R316" s="165">
        <f>Q316*H316</f>
        <v>0</v>
      </c>
      <c r="S316" s="165">
        <v>0</v>
      </c>
      <c r="T316" s="166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67" t="s">
        <v>123</v>
      </c>
      <c r="AT316" s="167" t="s">
        <v>118</v>
      </c>
      <c r="AU316" s="167" t="s">
        <v>83</v>
      </c>
      <c r="AY316" s="16" t="s">
        <v>116</v>
      </c>
      <c r="BE316" s="168">
        <f>IF(N316="základní",J316,0)</f>
        <v>0</v>
      </c>
      <c r="BF316" s="168">
        <f>IF(N316="snížená",J316,0)</f>
        <v>0</v>
      </c>
      <c r="BG316" s="168">
        <f>IF(N316="zákl. přenesená",J316,0)</f>
        <v>0</v>
      </c>
      <c r="BH316" s="168">
        <f>IF(N316="sníž. přenesená",J316,0)</f>
        <v>0</v>
      </c>
      <c r="BI316" s="168">
        <f>IF(N316="nulová",J316,0)</f>
        <v>0</v>
      </c>
      <c r="BJ316" s="16" t="s">
        <v>80</v>
      </c>
      <c r="BK316" s="168">
        <f>ROUND(I316*H316,2)</f>
        <v>0</v>
      </c>
      <c r="BL316" s="16" t="s">
        <v>123</v>
      </c>
      <c r="BM316" s="167" t="s">
        <v>453</v>
      </c>
    </row>
    <row r="317" spans="1:47" s="2" customFormat="1" ht="12">
      <c r="A317" s="31"/>
      <c r="B317" s="32"/>
      <c r="C317" s="31"/>
      <c r="D317" s="169" t="s">
        <v>125</v>
      </c>
      <c r="E317" s="31"/>
      <c r="F317" s="170" t="s">
        <v>454</v>
      </c>
      <c r="G317" s="31"/>
      <c r="H317" s="31"/>
      <c r="I317" s="91"/>
      <c r="J317" s="31"/>
      <c r="K317" s="31"/>
      <c r="L317" s="32"/>
      <c r="M317" s="171"/>
      <c r="N317" s="172"/>
      <c r="O317" s="57"/>
      <c r="P317" s="57"/>
      <c r="Q317" s="57"/>
      <c r="R317" s="57"/>
      <c r="S317" s="57"/>
      <c r="T317" s="58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T317" s="16" t="s">
        <v>125</v>
      </c>
      <c r="AU317" s="16" t="s">
        <v>83</v>
      </c>
    </row>
    <row r="318" spans="1:65" s="2" customFormat="1" ht="14.45" customHeight="1">
      <c r="A318" s="31"/>
      <c r="B318" s="155"/>
      <c r="C318" s="156" t="s">
        <v>455</v>
      </c>
      <c r="D318" s="156" t="s">
        <v>118</v>
      </c>
      <c r="E318" s="157" t="s">
        <v>456</v>
      </c>
      <c r="F318" s="158" t="s">
        <v>457</v>
      </c>
      <c r="G318" s="159" t="s">
        <v>121</v>
      </c>
      <c r="H318" s="160">
        <v>76.8</v>
      </c>
      <c r="I318" s="161"/>
      <c r="J318" s="162">
        <f>ROUND(I318*H318,2)</f>
        <v>0</v>
      </c>
      <c r="K318" s="158" t="s">
        <v>122</v>
      </c>
      <c r="L318" s="32"/>
      <c r="M318" s="163" t="s">
        <v>1</v>
      </c>
      <c r="N318" s="164" t="s">
        <v>37</v>
      </c>
      <c r="O318" s="57"/>
      <c r="P318" s="165">
        <f>O318*H318</f>
        <v>0</v>
      </c>
      <c r="Q318" s="165">
        <v>0</v>
      </c>
      <c r="R318" s="165">
        <f>Q318*H318</f>
        <v>0</v>
      </c>
      <c r="S318" s="165">
        <v>0</v>
      </c>
      <c r="T318" s="166">
        <f>S318*H318</f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67" t="s">
        <v>123</v>
      </c>
      <c r="AT318" s="167" t="s">
        <v>118</v>
      </c>
      <c r="AU318" s="167" t="s">
        <v>83</v>
      </c>
      <c r="AY318" s="16" t="s">
        <v>116</v>
      </c>
      <c r="BE318" s="168">
        <f>IF(N318="základní",J318,0)</f>
        <v>0</v>
      </c>
      <c r="BF318" s="168">
        <f>IF(N318="snížená",J318,0)</f>
        <v>0</v>
      </c>
      <c r="BG318" s="168">
        <f>IF(N318="zákl. přenesená",J318,0)</f>
        <v>0</v>
      </c>
      <c r="BH318" s="168">
        <f>IF(N318="sníž. přenesená",J318,0)</f>
        <v>0</v>
      </c>
      <c r="BI318" s="168">
        <f>IF(N318="nulová",J318,0)</f>
        <v>0</v>
      </c>
      <c r="BJ318" s="16" t="s">
        <v>80</v>
      </c>
      <c r="BK318" s="168">
        <f>ROUND(I318*H318,2)</f>
        <v>0</v>
      </c>
      <c r="BL318" s="16" t="s">
        <v>123</v>
      </c>
      <c r="BM318" s="167" t="s">
        <v>458</v>
      </c>
    </row>
    <row r="319" spans="1:47" s="2" customFormat="1" ht="12">
      <c r="A319" s="31"/>
      <c r="B319" s="32"/>
      <c r="C319" s="31"/>
      <c r="D319" s="169" t="s">
        <v>125</v>
      </c>
      <c r="E319" s="31"/>
      <c r="F319" s="170" t="s">
        <v>459</v>
      </c>
      <c r="G319" s="31"/>
      <c r="H319" s="31"/>
      <c r="I319" s="91"/>
      <c r="J319" s="31"/>
      <c r="K319" s="31"/>
      <c r="L319" s="32"/>
      <c r="M319" s="171"/>
      <c r="N319" s="172"/>
      <c r="O319" s="57"/>
      <c r="P319" s="57"/>
      <c r="Q319" s="57"/>
      <c r="R319" s="57"/>
      <c r="S319" s="57"/>
      <c r="T319" s="58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T319" s="16" t="s">
        <v>125</v>
      </c>
      <c r="AU319" s="16" t="s">
        <v>83</v>
      </c>
    </row>
    <row r="320" spans="2:51" s="13" customFormat="1" ht="12">
      <c r="B320" s="173"/>
      <c r="D320" s="169" t="s">
        <v>127</v>
      </c>
      <c r="E320" s="174" t="s">
        <v>1</v>
      </c>
      <c r="F320" s="175" t="s">
        <v>460</v>
      </c>
      <c r="H320" s="176">
        <v>76.8</v>
      </c>
      <c r="I320" s="177"/>
      <c r="L320" s="173"/>
      <c r="M320" s="178"/>
      <c r="N320" s="179"/>
      <c r="O320" s="179"/>
      <c r="P320" s="179"/>
      <c r="Q320" s="179"/>
      <c r="R320" s="179"/>
      <c r="S320" s="179"/>
      <c r="T320" s="180"/>
      <c r="AT320" s="174" t="s">
        <v>127</v>
      </c>
      <c r="AU320" s="174" t="s">
        <v>83</v>
      </c>
      <c r="AV320" s="13" t="s">
        <v>83</v>
      </c>
      <c r="AW320" s="13" t="s">
        <v>28</v>
      </c>
      <c r="AX320" s="13" t="s">
        <v>80</v>
      </c>
      <c r="AY320" s="174" t="s">
        <v>116</v>
      </c>
    </row>
    <row r="321" spans="1:65" s="2" customFormat="1" ht="14.45" customHeight="1">
      <c r="A321" s="31"/>
      <c r="B321" s="155"/>
      <c r="C321" s="188" t="s">
        <v>461</v>
      </c>
      <c r="D321" s="188" t="s">
        <v>298</v>
      </c>
      <c r="E321" s="189" t="s">
        <v>462</v>
      </c>
      <c r="F321" s="190" t="s">
        <v>463</v>
      </c>
      <c r="G321" s="191" t="s">
        <v>162</v>
      </c>
      <c r="H321" s="192">
        <v>7.68</v>
      </c>
      <c r="I321" s="193"/>
      <c r="J321" s="194">
        <f>ROUND(I321*H321,2)</f>
        <v>0</v>
      </c>
      <c r="K321" s="190" t="s">
        <v>122</v>
      </c>
      <c r="L321" s="195"/>
      <c r="M321" s="196" t="s">
        <v>1</v>
      </c>
      <c r="N321" s="197" t="s">
        <v>37</v>
      </c>
      <c r="O321" s="57"/>
      <c r="P321" s="165">
        <f>O321*H321</f>
        <v>0</v>
      </c>
      <c r="Q321" s="165">
        <v>0.2</v>
      </c>
      <c r="R321" s="165">
        <f>Q321*H321</f>
        <v>1.536</v>
      </c>
      <c r="S321" s="165">
        <v>0</v>
      </c>
      <c r="T321" s="166">
        <f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67" t="s">
        <v>166</v>
      </c>
      <c r="AT321" s="167" t="s">
        <v>298</v>
      </c>
      <c r="AU321" s="167" t="s">
        <v>83</v>
      </c>
      <c r="AY321" s="16" t="s">
        <v>116</v>
      </c>
      <c r="BE321" s="168">
        <f>IF(N321="základní",J321,0)</f>
        <v>0</v>
      </c>
      <c r="BF321" s="168">
        <f>IF(N321="snížená",J321,0)</f>
        <v>0</v>
      </c>
      <c r="BG321" s="168">
        <f>IF(N321="zákl. přenesená",J321,0)</f>
        <v>0</v>
      </c>
      <c r="BH321" s="168">
        <f>IF(N321="sníž. přenesená",J321,0)</f>
        <v>0</v>
      </c>
      <c r="BI321" s="168">
        <f>IF(N321="nulová",J321,0)</f>
        <v>0</v>
      </c>
      <c r="BJ321" s="16" t="s">
        <v>80</v>
      </c>
      <c r="BK321" s="168">
        <f>ROUND(I321*H321,2)</f>
        <v>0</v>
      </c>
      <c r="BL321" s="16" t="s">
        <v>123</v>
      </c>
      <c r="BM321" s="167" t="s">
        <v>464</v>
      </c>
    </row>
    <row r="322" spans="1:47" s="2" customFormat="1" ht="12">
      <c r="A322" s="31"/>
      <c r="B322" s="32"/>
      <c r="C322" s="31"/>
      <c r="D322" s="169" t="s">
        <v>125</v>
      </c>
      <c r="E322" s="31"/>
      <c r="F322" s="170" t="s">
        <v>463</v>
      </c>
      <c r="G322" s="31"/>
      <c r="H322" s="31"/>
      <c r="I322" s="91"/>
      <c r="J322" s="31"/>
      <c r="K322" s="31"/>
      <c r="L322" s="32"/>
      <c r="M322" s="171"/>
      <c r="N322" s="172"/>
      <c r="O322" s="57"/>
      <c r="P322" s="57"/>
      <c r="Q322" s="57"/>
      <c r="R322" s="57"/>
      <c r="S322" s="57"/>
      <c r="T322" s="58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T322" s="16" t="s">
        <v>125</v>
      </c>
      <c r="AU322" s="16" t="s">
        <v>83</v>
      </c>
    </row>
    <row r="323" spans="2:51" s="13" customFormat="1" ht="12">
      <c r="B323" s="173"/>
      <c r="D323" s="169" t="s">
        <v>127</v>
      </c>
      <c r="E323" s="174" t="s">
        <v>1</v>
      </c>
      <c r="F323" s="175" t="s">
        <v>465</v>
      </c>
      <c r="H323" s="176">
        <v>7.68</v>
      </c>
      <c r="I323" s="177"/>
      <c r="L323" s="173"/>
      <c r="M323" s="178"/>
      <c r="N323" s="179"/>
      <c r="O323" s="179"/>
      <c r="P323" s="179"/>
      <c r="Q323" s="179"/>
      <c r="R323" s="179"/>
      <c r="S323" s="179"/>
      <c r="T323" s="180"/>
      <c r="AT323" s="174" t="s">
        <v>127</v>
      </c>
      <c r="AU323" s="174" t="s">
        <v>83</v>
      </c>
      <c r="AV323" s="13" t="s">
        <v>83</v>
      </c>
      <c r="AW323" s="13" t="s">
        <v>28</v>
      </c>
      <c r="AX323" s="13" t="s">
        <v>80</v>
      </c>
      <c r="AY323" s="174" t="s">
        <v>116</v>
      </c>
    </row>
    <row r="324" spans="1:65" s="2" customFormat="1" ht="14.45" customHeight="1">
      <c r="A324" s="31"/>
      <c r="B324" s="155"/>
      <c r="C324" s="156" t="s">
        <v>466</v>
      </c>
      <c r="D324" s="156" t="s">
        <v>118</v>
      </c>
      <c r="E324" s="157" t="s">
        <v>467</v>
      </c>
      <c r="F324" s="158" t="s">
        <v>468</v>
      </c>
      <c r="G324" s="159" t="s">
        <v>162</v>
      </c>
      <c r="H324" s="160">
        <v>12</v>
      </c>
      <c r="I324" s="161"/>
      <c r="J324" s="162">
        <f>ROUND(I324*H324,2)</f>
        <v>0</v>
      </c>
      <c r="K324" s="158" t="s">
        <v>122</v>
      </c>
      <c r="L324" s="32"/>
      <c r="M324" s="163" t="s">
        <v>1</v>
      </c>
      <c r="N324" s="164" t="s">
        <v>37</v>
      </c>
      <c r="O324" s="57"/>
      <c r="P324" s="165">
        <f>O324*H324</f>
        <v>0</v>
      </c>
      <c r="Q324" s="165">
        <v>0</v>
      </c>
      <c r="R324" s="165">
        <f>Q324*H324</f>
        <v>0</v>
      </c>
      <c r="S324" s="165">
        <v>0</v>
      </c>
      <c r="T324" s="166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67" t="s">
        <v>123</v>
      </c>
      <c r="AT324" s="167" t="s">
        <v>118</v>
      </c>
      <c r="AU324" s="167" t="s">
        <v>83</v>
      </c>
      <c r="AY324" s="16" t="s">
        <v>116</v>
      </c>
      <c r="BE324" s="168">
        <f>IF(N324="základní",J324,0)</f>
        <v>0</v>
      </c>
      <c r="BF324" s="168">
        <f>IF(N324="snížená",J324,0)</f>
        <v>0</v>
      </c>
      <c r="BG324" s="168">
        <f>IF(N324="zákl. přenesená",J324,0)</f>
        <v>0</v>
      </c>
      <c r="BH324" s="168">
        <f>IF(N324="sníž. přenesená",J324,0)</f>
        <v>0</v>
      </c>
      <c r="BI324" s="168">
        <f>IF(N324="nulová",J324,0)</f>
        <v>0</v>
      </c>
      <c r="BJ324" s="16" t="s">
        <v>80</v>
      </c>
      <c r="BK324" s="168">
        <f>ROUND(I324*H324,2)</f>
        <v>0</v>
      </c>
      <c r="BL324" s="16" t="s">
        <v>123</v>
      </c>
      <c r="BM324" s="167" t="s">
        <v>469</v>
      </c>
    </row>
    <row r="325" spans="1:47" s="2" customFormat="1" ht="12">
      <c r="A325" s="31"/>
      <c r="B325" s="32"/>
      <c r="C325" s="31"/>
      <c r="D325" s="169" t="s">
        <v>125</v>
      </c>
      <c r="E325" s="31"/>
      <c r="F325" s="170" t="s">
        <v>470</v>
      </c>
      <c r="G325" s="31"/>
      <c r="H325" s="31"/>
      <c r="I325" s="91"/>
      <c r="J325" s="31"/>
      <c r="K325" s="31"/>
      <c r="L325" s="32"/>
      <c r="M325" s="171"/>
      <c r="N325" s="172"/>
      <c r="O325" s="57"/>
      <c r="P325" s="57"/>
      <c r="Q325" s="57"/>
      <c r="R325" s="57"/>
      <c r="S325" s="57"/>
      <c r="T325" s="58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T325" s="16" t="s">
        <v>125</v>
      </c>
      <c r="AU325" s="16" t="s">
        <v>83</v>
      </c>
    </row>
    <row r="326" spans="1:47" s="2" customFormat="1" ht="19.5">
      <c r="A326" s="31"/>
      <c r="B326" s="32"/>
      <c r="C326" s="31"/>
      <c r="D326" s="169" t="s">
        <v>471</v>
      </c>
      <c r="E326" s="31"/>
      <c r="F326" s="198" t="s">
        <v>472</v>
      </c>
      <c r="G326" s="31"/>
      <c r="H326" s="31"/>
      <c r="I326" s="91"/>
      <c r="J326" s="31"/>
      <c r="K326" s="31"/>
      <c r="L326" s="32"/>
      <c r="M326" s="171"/>
      <c r="N326" s="172"/>
      <c r="O326" s="57"/>
      <c r="P326" s="57"/>
      <c r="Q326" s="57"/>
      <c r="R326" s="57"/>
      <c r="S326" s="57"/>
      <c r="T326" s="58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T326" s="16" t="s">
        <v>471</v>
      </c>
      <c r="AU326" s="16" t="s">
        <v>83</v>
      </c>
    </row>
    <row r="327" spans="2:51" s="13" customFormat="1" ht="12">
      <c r="B327" s="173"/>
      <c r="D327" s="169" t="s">
        <v>127</v>
      </c>
      <c r="E327" s="174" t="s">
        <v>1</v>
      </c>
      <c r="F327" s="175" t="s">
        <v>473</v>
      </c>
      <c r="H327" s="176">
        <v>12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127</v>
      </c>
      <c r="AU327" s="174" t="s">
        <v>83</v>
      </c>
      <c r="AV327" s="13" t="s">
        <v>83</v>
      </c>
      <c r="AW327" s="13" t="s">
        <v>28</v>
      </c>
      <c r="AX327" s="13" t="s">
        <v>80</v>
      </c>
      <c r="AY327" s="174" t="s">
        <v>116</v>
      </c>
    </row>
    <row r="328" spans="1:65" s="2" customFormat="1" ht="14.45" customHeight="1">
      <c r="A328" s="31"/>
      <c r="B328" s="155"/>
      <c r="C328" s="156" t="s">
        <v>474</v>
      </c>
      <c r="D328" s="156" t="s">
        <v>118</v>
      </c>
      <c r="E328" s="157" t="s">
        <v>475</v>
      </c>
      <c r="F328" s="158" t="s">
        <v>476</v>
      </c>
      <c r="G328" s="159" t="s">
        <v>162</v>
      </c>
      <c r="H328" s="160">
        <v>12</v>
      </c>
      <c r="I328" s="161"/>
      <c r="J328" s="162">
        <f>ROUND(I328*H328,2)</f>
        <v>0</v>
      </c>
      <c r="K328" s="158" t="s">
        <v>122</v>
      </c>
      <c r="L328" s="32"/>
      <c r="M328" s="163" t="s">
        <v>1</v>
      </c>
      <c r="N328" s="164" t="s">
        <v>37</v>
      </c>
      <c r="O328" s="57"/>
      <c r="P328" s="165">
        <f>O328*H328</f>
        <v>0</v>
      </c>
      <c r="Q328" s="165">
        <v>0</v>
      </c>
      <c r="R328" s="165">
        <f>Q328*H328</f>
        <v>0</v>
      </c>
      <c r="S328" s="165">
        <v>0</v>
      </c>
      <c r="T328" s="166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67" t="s">
        <v>123</v>
      </c>
      <c r="AT328" s="167" t="s">
        <v>118</v>
      </c>
      <c r="AU328" s="167" t="s">
        <v>83</v>
      </c>
      <c r="AY328" s="16" t="s">
        <v>116</v>
      </c>
      <c r="BE328" s="168">
        <f>IF(N328="základní",J328,0)</f>
        <v>0</v>
      </c>
      <c r="BF328" s="168">
        <f>IF(N328="snížená",J328,0)</f>
        <v>0</v>
      </c>
      <c r="BG328" s="168">
        <f>IF(N328="zákl. přenesená",J328,0)</f>
        <v>0</v>
      </c>
      <c r="BH328" s="168">
        <f>IF(N328="sníž. přenesená",J328,0)</f>
        <v>0</v>
      </c>
      <c r="BI328" s="168">
        <f>IF(N328="nulová",J328,0)</f>
        <v>0</v>
      </c>
      <c r="BJ328" s="16" t="s">
        <v>80</v>
      </c>
      <c r="BK328" s="168">
        <f>ROUND(I328*H328,2)</f>
        <v>0</v>
      </c>
      <c r="BL328" s="16" t="s">
        <v>123</v>
      </c>
      <c r="BM328" s="167" t="s">
        <v>477</v>
      </c>
    </row>
    <row r="329" spans="1:47" s="2" customFormat="1" ht="12">
      <c r="A329" s="31"/>
      <c r="B329" s="32"/>
      <c r="C329" s="31"/>
      <c r="D329" s="169" t="s">
        <v>125</v>
      </c>
      <c r="E329" s="31"/>
      <c r="F329" s="170" t="s">
        <v>478</v>
      </c>
      <c r="G329" s="31"/>
      <c r="H329" s="31"/>
      <c r="I329" s="91"/>
      <c r="J329" s="31"/>
      <c r="K329" s="31"/>
      <c r="L329" s="32"/>
      <c r="M329" s="171"/>
      <c r="N329" s="172"/>
      <c r="O329" s="57"/>
      <c r="P329" s="57"/>
      <c r="Q329" s="57"/>
      <c r="R329" s="57"/>
      <c r="S329" s="57"/>
      <c r="T329" s="58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T329" s="16" t="s">
        <v>125</v>
      </c>
      <c r="AU329" s="16" t="s">
        <v>83</v>
      </c>
    </row>
    <row r="330" spans="1:65" s="2" customFormat="1" ht="14.45" customHeight="1">
      <c r="A330" s="31"/>
      <c r="B330" s="155"/>
      <c r="C330" s="156" t="s">
        <v>479</v>
      </c>
      <c r="D330" s="156" t="s">
        <v>118</v>
      </c>
      <c r="E330" s="157" t="s">
        <v>480</v>
      </c>
      <c r="F330" s="158" t="s">
        <v>481</v>
      </c>
      <c r="G330" s="159" t="s">
        <v>162</v>
      </c>
      <c r="H330" s="160">
        <v>60</v>
      </c>
      <c r="I330" s="161"/>
      <c r="J330" s="162">
        <f>ROUND(I330*H330,2)</f>
        <v>0</v>
      </c>
      <c r="K330" s="158" t="s">
        <v>122</v>
      </c>
      <c r="L330" s="32"/>
      <c r="M330" s="163" t="s">
        <v>1</v>
      </c>
      <c r="N330" s="164" t="s">
        <v>37</v>
      </c>
      <c r="O330" s="57"/>
      <c r="P330" s="165">
        <f>O330*H330</f>
        <v>0</v>
      </c>
      <c r="Q330" s="165">
        <v>0</v>
      </c>
      <c r="R330" s="165">
        <f>Q330*H330</f>
        <v>0</v>
      </c>
      <c r="S330" s="165">
        <v>0</v>
      </c>
      <c r="T330" s="166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67" t="s">
        <v>123</v>
      </c>
      <c r="AT330" s="167" t="s">
        <v>118</v>
      </c>
      <c r="AU330" s="167" t="s">
        <v>83</v>
      </c>
      <c r="AY330" s="16" t="s">
        <v>116</v>
      </c>
      <c r="BE330" s="168">
        <f>IF(N330="základní",J330,0)</f>
        <v>0</v>
      </c>
      <c r="BF330" s="168">
        <f>IF(N330="snížená",J330,0)</f>
        <v>0</v>
      </c>
      <c r="BG330" s="168">
        <f>IF(N330="zákl. přenesená",J330,0)</f>
        <v>0</v>
      </c>
      <c r="BH330" s="168">
        <f>IF(N330="sníž. přenesená",J330,0)</f>
        <v>0</v>
      </c>
      <c r="BI330" s="168">
        <f>IF(N330="nulová",J330,0)</f>
        <v>0</v>
      </c>
      <c r="BJ330" s="16" t="s">
        <v>80</v>
      </c>
      <c r="BK330" s="168">
        <f>ROUND(I330*H330,2)</f>
        <v>0</v>
      </c>
      <c r="BL330" s="16" t="s">
        <v>123</v>
      </c>
      <c r="BM330" s="167" t="s">
        <v>482</v>
      </c>
    </row>
    <row r="331" spans="1:47" s="2" customFormat="1" ht="12">
      <c r="A331" s="31"/>
      <c r="B331" s="32"/>
      <c r="C331" s="31"/>
      <c r="D331" s="169" t="s">
        <v>125</v>
      </c>
      <c r="E331" s="31"/>
      <c r="F331" s="170" t="s">
        <v>483</v>
      </c>
      <c r="G331" s="31"/>
      <c r="H331" s="31"/>
      <c r="I331" s="91"/>
      <c r="J331" s="31"/>
      <c r="K331" s="31"/>
      <c r="L331" s="32"/>
      <c r="M331" s="171"/>
      <c r="N331" s="172"/>
      <c r="O331" s="57"/>
      <c r="P331" s="57"/>
      <c r="Q331" s="57"/>
      <c r="R331" s="57"/>
      <c r="S331" s="57"/>
      <c r="T331" s="58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T331" s="16" t="s">
        <v>125</v>
      </c>
      <c r="AU331" s="16" t="s">
        <v>83</v>
      </c>
    </row>
    <row r="332" spans="2:51" s="13" customFormat="1" ht="12">
      <c r="B332" s="173"/>
      <c r="D332" s="169" t="s">
        <v>127</v>
      </c>
      <c r="E332" s="174" t="s">
        <v>1</v>
      </c>
      <c r="F332" s="175" t="s">
        <v>484</v>
      </c>
      <c r="H332" s="176">
        <v>60</v>
      </c>
      <c r="I332" s="177"/>
      <c r="L332" s="173"/>
      <c r="M332" s="178"/>
      <c r="N332" s="179"/>
      <c r="O332" s="179"/>
      <c r="P332" s="179"/>
      <c r="Q332" s="179"/>
      <c r="R332" s="179"/>
      <c r="S332" s="179"/>
      <c r="T332" s="180"/>
      <c r="AT332" s="174" t="s">
        <v>127</v>
      </c>
      <c r="AU332" s="174" t="s">
        <v>83</v>
      </c>
      <c r="AV332" s="13" t="s">
        <v>83</v>
      </c>
      <c r="AW332" s="13" t="s">
        <v>28</v>
      </c>
      <c r="AX332" s="13" t="s">
        <v>80</v>
      </c>
      <c r="AY332" s="174" t="s">
        <v>116</v>
      </c>
    </row>
    <row r="333" spans="2:51" s="13" customFormat="1" ht="12">
      <c r="B333" s="173"/>
      <c r="C333" s="156" t="s">
        <v>788</v>
      </c>
      <c r="D333" s="156" t="s">
        <v>118</v>
      </c>
      <c r="E333" s="157" t="s">
        <v>794</v>
      </c>
      <c r="F333" s="158" t="s">
        <v>789</v>
      </c>
      <c r="G333" s="159" t="s">
        <v>162</v>
      </c>
      <c r="H333" s="160">
        <v>240</v>
      </c>
      <c r="I333" s="161"/>
      <c r="J333" s="162">
        <f>ROUND(I333*H333,2)</f>
        <v>0</v>
      </c>
      <c r="K333" s="203" t="s">
        <v>122</v>
      </c>
      <c r="L333" s="179"/>
      <c r="M333" s="178"/>
      <c r="N333" s="179"/>
      <c r="O333" s="179"/>
      <c r="P333" s="179"/>
      <c r="Q333" s="179"/>
      <c r="R333" s="179"/>
      <c r="S333" s="179"/>
      <c r="T333" s="180"/>
      <c r="AT333" s="174"/>
      <c r="AU333" s="174"/>
      <c r="AY333" s="174"/>
    </row>
    <row r="334" spans="2:51" s="13" customFormat="1" ht="10.5" customHeight="1">
      <c r="B334" s="173"/>
      <c r="D334" s="169" t="s">
        <v>790</v>
      </c>
      <c r="E334" s="174"/>
      <c r="F334" s="175" t="s">
        <v>791</v>
      </c>
      <c r="H334" s="176"/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/>
      <c r="AU334" s="174"/>
      <c r="AY334" s="174"/>
    </row>
    <row r="335" spans="2:51" s="13" customFormat="1" ht="10.5" customHeight="1">
      <c r="B335" s="173"/>
      <c r="D335" s="169"/>
      <c r="E335" s="174"/>
      <c r="F335" s="175" t="s">
        <v>792</v>
      </c>
      <c r="H335" s="176"/>
      <c r="I335" s="177"/>
      <c r="L335" s="173"/>
      <c r="M335" s="178"/>
      <c r="N335" s="179"/>
      <c r="O335" s="179"/>
      <c r="P335" s="179"/>
      <c r="Q335" s="179"/>
      <c r="R335" s="179"/>
      <c r="S335" s="179"/>
      <c r="T335" s="180"/>
      <c r="AT335" s="174"/>
      <c r="AU335" s="174"/>
      <c r="AY335" s="174"/>
    </row>
    <row r="336" spans="2:51" s="13" customFormat="1" ht="9.75" customHeight="1">
      <c r="B336" s="173"/>
      <c r="D336" s="169"/>
      <c r="E336" s="174"/>
      <c r="F336" s="175" t="s">
        <v>793</v>
      </c>
      <c r="H336" s="176"/>
      <c r="I336" s="177"/>
      <c r="L336" s="173"/>
      <c r="M336" s="178"/>
      <c r="N336" s="179"/>
      <c r="O336" s="179"/>
      <c r="P336" s="179"/>
      <c r="Q336" s="179"/>
      <c r="R336" s="179"/>
      <c r="S336" s="179"/>
      <c r="T336" s="180"/>
      <c r="AT336" s="174"/>
      <c r="AU336" s="174"/>
      <c r="AY336" s="174"/>
    </row>
    <row r="337" spans="2:63" s="12" customFormat="1" ht="22.9" customHeight="1">
      <c r="B337" s="142"/>
      <c r="D337" s="143" t="s">
        <v>71</v>
      </c>
      <c r="E337" s="153" t="s">
        <v>83</v>
      </c>
      <c r="F337" s="153" t="s">
        <v>485</v>
      </c>
      <c r="I337" s="145"/>
      <c r="J337" s="154">
        <f>BK337</f>
        <v>0</v>
      </c>
      <c r="L337" s="142"/>
      <c r="M337" s="147"/>
      <c r="N337" s="148"/>
      <c r="O337" s="148"/>
      <c r="P337" s="149">
        <f>SUM(P338:P356)</f>
        <v>0</v>
      </c>
      <c r="Q337" s="148"/>
      <c r="R337" s="149">
        <f>SUM(R338:R356)</f>
        <v>46.32534</v>
      </c>
      <c r="S337" s="148"/>
      <c r="T337" s="150">
        <f>SUM(T338:T356)</f>
        <v>0</v>
      </c>
      <c r="AR337" s="143" t="s">
        <v>80</v>
      </c>
      <c r="AT337" s="151" t="s">
        <v>71</v>
      </c>
      <c r="AU337" s="151" t="s">
        <v>80</v>
      </c>
      <c r="AY337" s="143" t="s">
        <v>116</v>
      </c>
      <c r="BK337" s="152">
        <f>SUM(BK338:BK356)</f>
        <v>0</v>
      </c>
    </row>
    <row r="338" spans="1:65" s="2" customFormat="1" ht="14.45" customHeight="1">
      <c r="A338" s="31"/>
      <c r="B338" s="155"/>
      <c r="C338" s="156" t="s">
        <v>486</v>
      </c>
      <c r="D338" s="156" t="s">
        <v>118</v>
      </c>
      <c r="E338" s="157" t="s">
        <v>487</v>
      </c>
      <c r="F338" s="158" t="s">
        <v>488</v>
      </c>
      <c r="G338" s="159" t="s">
        <v>162</v>
      </c>
      <c r="H338" s="160">
        <v>16.2</v>
      </c>
      <c r="I338" s="161"/>
      <c r="J338" s="162">
        <f>ROUND(I338*H338,2)</f>
        <v>0</v>
      </c>
      <c r="K338" s="158" t="s">
        <v>122</v>
      </c>
      <c r="L338" s="32"/>
      <c r="M338" s="163" t="s">
        <v>1</v>
      </c>
      <c r="N338" s="164" t="s">
        <v>37</v>
      </c>
      <c r="O338" s="57"/>
      <c r="P338" s="165">
        <f>O338*H338</f>
        <v>0</v>
      </c>
      <c r="Q338" s="165">
        <v>1.63</v>
      </c>
      <c r="R338" s="165">
        <f>Q338*H338</f>
        <v>26.406</v>
      </c>
      <c r="S338" s="165">
        <v>0</v>
      </c>
      <c r="T338" s="166">
        <f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67" t="s">
        <v>123</v>
      </c>
      <c r="AT338" s="167" t="s">
        <v>118</v>
      </c>
      <c r="AU338" s="167" t="s">
        <v>83</v>
      </c>
      <c r="AY338" s="16" t="s">
        <v>116</v>
      </c>
      <c r="BE338" s="168">
        <f>IF(N338="základní",J338,0)</f>
        <v>0</v>
      </c>
      <c r="BF338" s="168">
        <f>IF(N338="snížená",J338,0)</f>
        <v>0</v>
      </c>
      <c r="BG338" s="168">
        <f>IF(N338="zákl. přenesená",J338,0)</f>
        <v>0</v>
      </c>
      <c r="BH338" s="168">
        <f>IF(N338="sníž. přenesená",J338,0)</f>
        <v>0</v>
      </c>
      <c r="BI338" s="168">
        <f>IF(N338="nulová",J338,0)</f>
        <v>0</v>
      </c>
      <c r="BJ338" s="16" t="s">
        <v>80</v>
      </c>
      <c r="BK338" s="168">
        <f>ROUND(I338*H338,2)</f>
        <v>0</v>
      </c>
      <c r="BL338" s="16" t="s">
        <v>123</v>
      </c>
      <c r="BM338" s="167" t="s">
        <v>489</v>
      </c>
    </row>
    <row r="339" spans="1:47" s="2" customFormat="1" ht="19.5">
      <c r="A339" s="31"/>
      <c r="B339" s="32"/>
      <c r="C339" s="31"/>
      <c r="D339" s="169" t="s">
        <v>125</v>
      </c>
      <c r="E339" s="31"/>
      <c r="F339" s="170" t="s">
        <v>490</v>
      </c>
      <c r="G339" s="31"/>
      <c r="H339" s="31"/>
      <c r="I339" s="91"/>
      <c r="J339" s="31"/>
      <c r="K339" s="31"/>
      <c r="L339" s="32"/>
      <c r="M339" s="171"/>
      <c r="N339" s="172"/>
      <c r="O339" s="57"/>
      <c r="P339" s="57"/>
      <c r="Q339" s="57"/>
      <c r="R339" s="57"/>
      <c r="S339" s="57"/>
      <c r="T339" s="58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T339" s="16" t="s">
        <v>125</v>
      </c>
      <c r="AU339" s="16" t="s">
        <v>83</v>
      </c>
    </row>
    <row r="340" spans="1:47" s="2" customFormat="1" ht="29.25">
      <c r="A340" s="31"/>
      <c r="B340" s="32"/>
      <c r="C340" s="31"/>
      <c r="D340" s="169" t="s">
        <v>471</v>
      </c>
      <c r="E340" s="31"/>
      <c r="F340" s="198" t="s">
        <v>491</v>
      </c>
      <c r="G340" s="31"/>
      <c r="H340" s="31"/>
      <c r="I340" s="91"/>
      <c r="J340" s="31"/>
      <c r="K340" s="31"/>
      <c r="L340" s="32"/>
      <c r="M340" s="171"/>
      <c r="N340" s="172"/>
      <c r="O340" s="57"/>
      <c r="P340" s="57"/>
      <c r="Q340" s="57"/>
      <c r="R340" s="57"/>
      <c r="S340" s="57"/>
      <c r="T340" s="58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T340" s="16" t="s">
        <v>471</v>
      </c>
      <c r="AU340" s="16" t="s">
        <v>83</v>
      </c>
    </row>
    <row r="341" spans="2:51" s="13" customFormat="1" ht="12">
      <c r="B341" s="173"/>
      <c r="D341" s="169" t="s">
        <v>127</v>
      </c>
      <c r="E341" s="174" t="s">
        <v>1</v>
      </c>
      <c r="F341" s="175" t="s">
        <v>198</v>
      </c>
      <c r="H341" s="176">
        <v>16.2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127</v>
      </c>
      <c r="AU341" s="174" t="s">
        <v>83</v>
      </c>
      <c r="AV341" s="13" t="s">
        <v>83</v>
      </c>
      <c r="AW341" s="13" t="s">
        <v>28</v>
      </c>
      <c r="AX341" s="13" t="s">
        <v>80</v>
      </c>
      <c r="AY341" s="174" t="s">
        <v>116</v>
      </c>
    </row>
    <row r="342" spans="1:65" s="2" customFormat="1" ht="14.45" customHeight="1">
      <c r="A342" s="31"/>
      <c r="B342" s="155"/>
      <c r="C342" s="156" t="s">
        <v>492</v>
      </c>
      <c r="D342" s="156" t="s">
        <v>118</v>
      </c>
      <c r="E342" s="157" t="s">
        <v>493</v>
      </c>
      <c r="F342" s="158" t="s">
        <v>494</v>
      </c>
      <c r="G342" s="159" t="s">
        <v>121</v>
      </c>
      <c r="H342" s="160">
        <v>27</v>
      </c>
      <c r="I342" s="161"/>
      <c r="J342" s="162">
        <f>ROUND(I342*H342,2)</f>
        <v>0</v>
      </c>
      <c r="K342" s="158" t="s">
        <v>122</v>
      </c>
      <c r="L342" s="32"/>
      <c r="M342" s="163" t="s">
        <v>1</v>
      </c>
      <c r="N342" s="164" t="s">
        <v>37</v>
      </c>
      <c r="O342" s="57"/>
      <c r="P342" s="165">
        <f>O342*H342</f>
        <v>0</v>
      </c>
      <c r="Q342" s="165">
        <v>0.0001</v>
      </c>
      <c r="R342" s="165">
        <f>Q342*H342</f>
        <v>0.0027</v>
      </c>
      <c r="S342" s="165">
        <v>0</v>
      </c>
      <c r="T342" s="166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67" t="s">
        <v>123</v>
      </c>
      <c r="AT342" s="167" t="s">
        <v>118</v>
      </c>
      <c r="AU342" s="167" t="s">
        <v>83</v>
      </c>
      <c r="AY342" s="16" t="s">
        <v>116</v>
      </c>
      <c r="BE342" s="168">
        <f>IF(N342="základní",J342,0)</f>
        <v>0</v>
      </c>
      <c r="BF342" s="168">
        <f>IF(N342="snížená",J342,0)</f>
        <v>0</v>
      </c>
      <c r="BG342" s="168">
        <f>IF(N342="zákl. přenesená",J342,0)</f>
        <v>0</v>
      </c>
      <c r="BH342" s="168">
        <f>IF(N342="sníž. přenesená",J342,0)</f>
        <v>0</v>
      </c>
      <c r="BI342" s="168">
        <f>IF(N342="nulová",J342,0)</f>
        <v>0</v>
      </c>
      <c r="BJ342" s="16" t="s">
        <v>80</v>
      </c>
      <c r="BK342" s="168">
        <f>ROUND(I342*H342,2)</f>
        <v>0</v>
      </c>
      <c r="BL342" s="16" t="s">
        <v>123</v>
      </c>
      <c r="BM342" s="167" t="s">
        <v>495</v>
      </c>
    </row>
    <row r="343" spans="1:47" s="2" customFormat="1" ht="19.5">
      <c r="A343" s="31"/>
      <c r="B343" s="32"/>
      <c r="C343" s="31"/>
      <c r="D343" s="169" t="s">
        <v>125</v>
      </c>
      <c r="E343" s="31"/>
      <c r="F343" s="170" t="s">
        <v>496</v>
      </c>
      <c r="G343" s="31"/>
      <c r="H343" s="31"/>
      <c r="I343" s="91"/>
      <c r="J343" s="31"/>
      <c r="K343" s="31"/>
      <c r="L343" s="32"/>
      <c r="M343" s="171"/>
      <c r="N343" s="172"/>
      <c r="O343" s="57"/>
      <c r="P343" s="57"/>
      <c r="Q343" s="57"/>
      <c r="R343" s="57"/>
      <c r="S343" s="57"/>
      <c r="T343" s="58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T343" s="16" t="s">
        <v>125</v>
      </c>
      <c r="AU343" s="16" t="s">
        <v>83</v>
      </c>
    </row>
    <row r="344" spans="2:51" s="13" customFormat="1" ht="12">
      <c r="B344" s="173"/>
      <c r="D344" s="169" t="s">
        <v>127</v>
      </c>
      <c r="E344" s="174" t="s">
        <v>1</v>
      </c>
      <c r="F344" s="175" t="s">
        <v>497</v>
      </c>
      <c r="H344" s="176">
        <v>27</v>
      </c>
      <c r="I344" s="177"/>
      <c r="L344" s="173"/>
      <c r="M344" s="178"/>
      <c r="N344" s="179"/>
      <c r="O344" s="179"/>
      <c r="P344" s="179"/>
      <c r="Q344" s="179"/>
      <c r="R344" s="179"/>
      <c r="S344" s="179"/>
      <c r="T344" s="180"/>
      <c r="AT344" s="174" t="s">
        <v>127</v>
      </c>
      <c r="AU344" s="174" t="s">
        <v>83</v>
      </c>
      <c r="AV344" s="13" t="s">
        <v>83</v>
      </c>
      <c r="AW344" s="13" t="s">
        <v>28</v>
      </c>
      <c r="AX344" s="13" t="s">
        <v>80</v>
      </c>
      <c r="AY344" s="174" t="s">
        <v>116</v>
      </c>
    </row>
    <row r="345" spans="1:65" s="2" customFormat="1" ht="14.45" customHeight="1">
      <c r="A345" s="31"/>
      <c r="B345" s="155"/>
      <c r="C345" s="156" t="s">
        <v>498</v>
      </c>
      <c r="D345" s="156" t="s">
        <v>118</v>
      </c>
      <c r="E345" s="157" t="s">
        <v>499</v>
      </c>
      <c r="F345" s="158" t="s">
        <v>500</v>
      </c>
      <c r="G345" s="159" t="s">
        <v>121</v>
      </c>
      <c r="H345" s="160">
        <v>4446</v>
      </c>
      <c r="I345" s="161"/>
      <c r="J345" s="162">
        <f>ROUND(I345*H345,2)</f>
        <v>0</v>
      </c>
      <c r="K345" s="158" t="s">
        <v>122</v>
      </c>
      <c r="L345" s="32"/>
      <c r="M345" s="163" t="s">
        <v>1</v>
      </c>
      <c r="N345" s="164" t="s">
        <v>37</v>
      </c>
      <c r="O345" s="57"/>
      <c r="P345" s="165">
        <f>O345*H345</f>
        <v>0</v>
      </c>
      <c r="Q345" s="165">
        <v>0.00014</v>
      </c>
      <c r="R345" s="165">
        <f>Q345*H345</f>
        <v>0.62244</v>
      </c>
      <c r="S345" s="165">
        <v>0</v>
      </c>
      <c r="T345" s="166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67" t="s">
        <v>123</v>
      </c>
      <c r="AT345" s="167" t="s">
        <v>118</v>
      </c>
      <c r="AU345" s="167" t="s">
        <v>83</v>
      </c>
      <c r="AY345" s="16" t="s">
        <v>116</v>
      </c>
      <c r="BE345" s="168">
        <f>IF(N345="základní",J345,0)</f>
        <v>0</v>
      </c>
      <c r="BF345" s="168">
        <f>IF(N345="snížená",J345,0)</f>
        <v>0</v>
      </c>
      <c r="BG345" s="168">
        <f>IF(N345="zákl. přenesená",J345,0)</f>
        <v>0</v>
      </c>
      <c r="BH345" s="168">
        <f>IF(N345="sníž. přenesená",J345,0)</f>
        <v>0</v>
      </c>
      <c r="BI345" s="168">
        <f>IF(N345="nulová",J345,0)</f>
        <v>0</v>
      </c>
      <c r="BJ345" s="16" t="s">
        <v>80</v>
      </c>
      <c r="BK345" s="168">
        <f>ROUND(I345*H345,2)</f>
        <v>0</v>
      </c>
      <c r="BL345" s="16" t="s">
        <v>123</v>
      </c>
      <c r="BM345" s="167" t="s">
        <v>501</v>
      </c>
    </row>
    <row r="346" spans="1:47" s="2" customFormat="1" ht="19.5">
      <c r="A346" s="31"/>
      <c r="B346" s="32"/>
      <c r="C346" s="31"/>
      <c r="D346" s="169" t="s">
        <v>125</v>
      </c>
      <c r="E346" s="31"/>
      <c r="F346" s="170" t="s">
        <v>502</v>
      </c>
      <c r="G346" s="31"/>
      <c r="H346" s="31"/>
      <c r="I346" s="91"/>
      <c r="J346" s="31"/>
      <c r="K346" s="31"/>
      <c r="L346" s="32"/>
      <c r="M346" s="171"/>
      <c r="N346" s="172"/>
      <c r="O346" s="57"/>
      <c r="P346" s="57"/>
      <c r="Q346" s="57"/>
      <c r="R346" s="57"/>
      <c r="S346" s="57"/>
      <c r="T346" s="58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T346" s="16" t="s">
        <v>125</v>
      </c>
      <c r="AU346" s="16" t="s">
        <v>83</v>
      </c>
    </row>
    <row r="347" spans="2:51" s="13" customFormat="1" ht="12">
      <c r="B347" s="173"/>
      <c r="D347" s="169" t="s">
        <v>127</v>
      </c>
      <c r="E347" s="174" t="s">
        <v>1</v>
      </c>
      <c r="F347" s="175" t="s">
        <v>503</v>
      </c>
      <c r="H347" s="176">
        <v>4446</v>
      </c>
      <c r="I347" s="177"/>
      <c r="L347" s="173"/>
      <c r="M347" s="178"/>
      <c r="N347" s="179"/>
      <c r="O347" s="179"/>
      <c r="P347" s="179"/>
      <c r="Q347" s="179"/>
      <c r="R347" s="179"/>
      <c r="S347" s="179"/>
      <c r="T347" s="180"/>
      <c r="AT347" s="174" t="s">
        <v>127</v>
      </c>
      <c r="AU347" s="174" t="s">
        <v>83</v>
      </c>
      <c r="AV347" s="13" t="s">
        <v>83</v>
      </c>
      <c r="AW347" s="13" t="s">
        <v>28</v>
      </c>
      <c r="AX347" s="13" t="s">
        <v>80</v>
      </c>
      <c r="AY347" s="174" t="s">
        <v>116</v>
      </c>
    </row>
    <row r="348" spans="1:65" s="2" customFormat="1" ht="14.45" customHeight="1">
      <c r="A348" s="31"/>
      <c r="B348" s="155"/>
      <c r="C348" s="156" t="s">
        <v>504</v>
      </c>
      <c r="D348" s="156" t="s">
        <v>118</v>
      </c>
      <c r="E348" s="157" t="s">
        <v>505</v>
      </c>
      <c r="F348" s="158" t="s">
        <v>506</v>
      </c>
      <c r="G348" s="159" t="s">
        <v>121</v>
      </c>
      <c r="H348" s="160">
        <v>5754</v>
      </c>
      <c r="I348" s="161"/>
      <c r="J348" s="162">
        <f>ROUND(I348*H348,2)</f>
        <v>0</v>
      </c>
      <c r="K348" s="158" t="s">
        <v>122</v>
      </c>
      <c r="L348" s="32"/>
      <c r="M348" s="163" t="s">
        <v>1</v>
      </c>
      <c r="N348" s="164" t="s">
        <v>37</v>
      </c>
      <c r="O348" s="57"/>
      <c r="P348" s="165">
        <f>O348*H348</f>
        <v>0</v>
      </c>
      <c r="Q348" s="165">
        <v>0.00014</v>
      </c>
      <c r="R348" s="165">
        <f>Q348*H348</f>
        <v>0.8055599999999999</v>
      </c>
      <c r="S348" s="165">
        <v>0</v>
      </c>
      <c r="T348" s="166">
        <f>S348*H348</f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67" t="s">
        <v>123</v>
      </c>
      <c r="AT348" s="167" t="s">
        <v>118</v>
      </c>
      <c r="AU348" s="167" t="s">
        <v>83</v>
      </c>
      <c r="AY348" s="16" t="s">
        <v>116</v>
      </c>
      <c r="BE348" s="168">
        <f>IF(N348="základní",J348,0)</f>
        <v>0</v>
      </c>
      <c r="BF348" s="168">
        <f>IF(N348="snížená",J348,0)</f>
        <v>0</v>
      </c>
      <c r="BG348" s="168">
        <f>IF(N348="zákl. přenesená",J348,0)</f>
        <v>0</v>
      </c>
      <c r="BH348" s="168">
        <f>IF(N348="sníž. přenesená",J348,0)</f>
        <v>0</v>
      </c>
      <c r="BI348" s="168">
        <f>IF(N348="nulová",J348,0)</f>
        <v>0</v>
      </c>
      <c r="BJ348" s="16" t="s">
        <v>80</v>
      </c>
      <c r="BK348" s="168">
        <f>ROUND(I348*H348,2)</f>
        <v>0</v>
      </c>
      <c r="BL348" s="16" t="s">
        <v>123</v>
      </c>
      <c r="BM348" s="167" t="s">
        <v>507</v>
      </c>
    </row>
    <row r="349" spans="1:47" s="2" customFormat="1" ht="19.5">
      <c r="A349" s="31"/>
      <c r="B349" s="32"/>
      <c r="C349" s="31"/>
      <c r="D349" s="169" t="s">
        <v>125</v>
      </c>
      <c r="E349" s="31"/>
      <c r="F349" s="170" t="s">
        <v>508</v>
      </c>
      <c r="G349" s="31"/>
      <c r="H349" s="31"/>
      <c r="I349" s="91"/>
      <c r="J349" s="31"/>
      <c r="K349" s="31"/>
      <c r="L349" s="32"/>
      <c r="M349" s="171"/>
      <c r="N349" s="172"/>
      <c r="O349" s="57"/>
      <c r="P349" s="57"/>
      <c r="Q349" s="57"/>
      <c r="R349" s="57"/>
      <c r="S349" s="57"/>
      <c r="T349" s="58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T349" s="16" t="s">
        <v>125</v>
      </c>
      <c r="AU349" s="16" t="s">
        <v>83</v>
      </c>
    </row>
    <row r="350" spans="2:51" s="13" customFormat="1" ht="12">
      <c r="B350" s="173"/>
      <c r="D350" s="169" t="s">
        <v>127</v>
      </c>
      <c r="E350" s="174" t="s">
        <v>1</v>
      </c>
      <c r="F350" s="175" t="s">
        <v>509</v>
      </c>
      <c r="H350" s="176">
        <v>5754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127</v>
      </c>
      <c r="AU350" s="174" t="s">
        <v>83</v>
      </c>
      <c r="AV350" s="13" t="s">
        <v>83</v>
      </c>
      <c r="AW350" s="13" t="s">
        <v>28</v>
      </c>
      <c r="AX350" s="13" t="s">
        <v>80</v>
      </c>
      <c r="AY350" s="174" t="s">
        <v>116</v>
      </c>
    </row>
    <row r="351" spans="1:65" s="2" customFormat="1" ht="14.45" customHeight="1">
      <c r="A351" s="31"/>
      <c r="B351" s="155"/>
      <c r="C351" s="188" t="s">
        <v>510</v>
      </c>
      <c r="D351" s="188" t="s">
        <v>298</v>
      </c>
      <c r="E351" s="189" t="s">
        <v>511</v>
      </c>
      <c r="F351" s="190" t="s">
        <v>512</v>
      </c>
      <c r="G351" s="191" t="s">
        <v>121</v>
      </c>
      <c r="H351" s="192">
        <v>12272.4</v>
      </c>
      <c r="I351" s="193"/>
      <c r="J351" s="194">
        <f>ROUND(I351*H351,2)</f>
        <v>0</v>
      </c>
      <c r="K351" s="190" t="s">
        <v>122</v>
      </c>
      <c r="L351" s="195"/>
      <c r="M351" s="196" t="s">
        <v>1</v>
      </c>
      <c r="N351" s="197" t="s">
        <v>37</v>
      </c>
      <c r="O351" s="57"/>
      <c r="P351" s="165">
        <f>O351*H351</f>
        <v>0</v>
      </c>
      <c r="Q351" s="165">
        <v>0.0015</v>
      </c>
      <c r="R351" s="165">
        <f>Q351*H351</f>
        <v>18.4086</v>
      </c>
      <c r="S351" s="165">
        <v>0</v>
      </c>
      <c r="T351" s="166">
        <f>S351*H351</f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67" t="s">
        <v>166</v>
      </c>
      <c r="AT351" s="167" t="s">
        <v>298</v>
      </c>
      <c r="AU351" s="167" t="s">
        <v>83</v>
      </c>
      <c r="AY351" s="16" t="s">
        <v>116</v>
      </c>
      <c r="BE351" s="168">
        <f>IF(N351="základní",J351,0)</f>
        <v>0</v>
      </c>
      <c r="BF351" s="168">
        <f>IF(N351="snížená",J351,0)</f>
        <v>0</v>
      </c>
      <c r="BG351" s="168">
        <f>IF(N351="zákl. přenesená",J351,0)</f>
        <v>0</v>
      </c>
      <c r="BH351" s="168">
        <f>IF(N351="sníž. přenesená",J351,0)</f>
        <v>0</v>
      </c>
      <c r="BI351" s="168">
        <f>IF(N351="nulová",J351,0)</f>
        <v>0</v>
      </c>
      <c r="BJ351" s="16" t="s">
        <v>80</v>
      </c>
      <c r="BK351" s="168">
        <f>ROUND(I351*H351,2)</f>
        <v>0</v>
      </c>
      <c r="BL351" s="16" t="s">
        <v>123</v>
      </c>
      <c r="BM351" s="167" t="s">
        <v>513</v>
      </c>
    </row>
    <row r="352" spans="1:47" s="2" customFormat="1" ht="12">
      <c r="A352" s="31"/>
      <c r="B352" s="32"/>
      <c r="C352" s="31"/>
      <c r="D352" s="169" t="s">
        <v>125</v>
      </c>
      <c r="E352" s="31"/>
      <c r="F352" s="170" t="s">
        <v>512</v>
      </c>
      <c r="G352" s="31"/>
      <c r="H352" s="31"/>
      <c r="I352" s="91"/>
      <c r="J352" s="31"/>
      <c r="K352" s="31"/>
      <c r="L352" s="32"/>
      <c r="M352" s="171"/>
      <c r="N352" s="172"/>
      <c r="O352" s="57"/>
      <c r="P352" s="57"/>
      <c r="Q352" s="57"/>
      <c r="R352" s="57"/>
      <c r="S352" s="57"/>
      <c r="T352" s="58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T352" s="16" t="s">
        <v>125</v>
      </c>
      <c r="AU352" s="16" t="s">
        <v>83</v>
      </c>
    </row>
    <row r="353" spans="2:51" s="13" customFormat="1" ht="12">
      <c r="B353" s="173"/>
      <c r="D353" s="169" t="s">
        <v>127</v>
      </c>
      <c r="E353" s="174" t="s">
        <v>1</v>
      </c>
      <c r="F353" s="175" t="s">
        <v>514</v>
      </c>
      <c r="H353" s="176">
        <v>12272.4</v>
      </c>
      <c r="I353" s="177"/>
      <c r="L353" s="173"/>
      <c r="M353" s="178"/>
      <c r="N353" s="179"/>
      <c r="O353" s="179"/>
      <c r="P353" s="179"/>
      <c r="Q353" s="179"/>
      <c r="R353" s="179"/>
      <c r="S353" s="179"/>
      <c r="T353" s="180"/>
      <c r="AT353" s="174" t="s">
        <v>127</v>
      </c>
      <c r="AU353" s="174" t="s">
        <v>83</v>
      </c>
      <c r="AV353" s="13" t="s">
        <v>83</v>
      </c>
      <c r="AW353" s="13" t="s">
        <v>28</v>
      </c>
      <c r="AX353" s="13" t="s">
        <v>80</v>
      </c>
      <c r="AY353" s="174" t="s">
        <v>116</v>
      </c>
    </row>
    <row r="354" spans="1:65" s="2" customFormat="1" ht="14.45" customHeight="1">
      <c r="A354" s="31"/>
      <c r="B354" s="155"/>
      <c r="C354" s="156" t="s">
        <v>515</v>
      </c>
      <c r="D354" s="156" t="s">
        <v>118</v>
      </c>
      <c r="E354" s="157" t="s">
        <v>516</v>
      </c>
      <c r="F354" s="158" t="s">
        <v>517</v>
      </c>
      <c r="G354" s="159" t="s">
        <v>155</v>
      </c>
      <c r="H354" s="160">
        <v>138</v>
      </c>
      <c r="I354" s="161"/>
      <c r="J354" s="162">
        <f>ROUND(I354*H354,2)</f>
        <v>0</v>
      </c>
      <c r="K354" s="158" t="s">
        <v>122</v>
      </c>
      <c r="L354" s="32"/>
      <c r="M354" s="163" t="s">
        <v>1</v>
      </c>
      <c r="N354" s="164" t="s">
        <v>37</v>
      </c>
      <c r="O354" s="57"/>
      <c r="P354" s="165">
        <f>O354*H354</f>
        <v>0</v>
      </c>
      <c r="Q354" s="165">
        <v>0.00058</v>
      </c>
      <c r="R354" s="165">
        <f>Q354*H354</f>
        <v>0.08004</v>
      </c>
      <c r="S354" s="165">
        <v>0</v>
      </c>
      <c r="T354" s="166">
        <f>S354*H354</f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67" t="s">
        <v>123</v>
      </c>
      <c r="AT354" s="167" t="s">
        <v>118</v>
      </c>
      <c r="AU354" s="167" t="s">
        <v>83</v>
      </c>
      <c r="AY354" s="16" t="s">
        <v>116</v>
      </c>
      <c r="BE354" s="168">
        <f>IF(N354="základní",J354,0)</f>
        <v>0</v>
      </c>
      <c r="BF354" s="168">
        <f>IF(N354="snížená",J354,0)</f>
        <v>0</v>
      </c>
      <c r="BG354" s="168">
        <f>IF(N354="zákl. přenesená",J354,0)</f>
        <v>0</v>
      </c>
      <c r="BH354" s="168">
        <f>IF(N354="sníž. přenesená",J354,0)</f>
        <v>0</v>
      </c>
      <c r="BI354" s="168">
        <f>IF(N354="nulová",J354,0)</f>
        <v>0</v>
      </c>
      <c r="BJ354" s="16" t="s">
        <v>80</v>
      </c>
      <c r="BK354" s="168">
        <f>ROUND(I354*H354,2)</f>
        <v>0</v>
      </c>
      <c r="BL354" s="16" t="s">
        <v>123</v>
      </c>
      <c r="BM354" s="167" t="s">
        <v>518</v>
      </c>
    </row>
    <row r="355" spans="1:47" s="2" customFormat="1" ht="19.5">
      <c r="A355" s="31"/>
      <c r="B355" s="32"/>
      <c r="C355" s="31"/>
      <c r="D355" s="169" t="s">
        <v>125</v>
      </c>
      <c r="E355" s="31"/>
      <c r="F355" s="170" t="s">
        <v>519</v>
      </c>
      <c r="G355" s="31"/>
      <c r="H355" s="31"/>
      <c r="I355" s="91"/>
      <c r="J355" s="31"/>
      <c r="K355" s="31"/>
      <c r="L355" s="32"/>
      <c r="M355" s="171"/>
      <c r="N355" s="172"/>
      <c r="O355" s="57"/>
      <c r="P355" s="57"/>
      <c r="Q355" s="57"/>
      <c r="R355" s="57"/>
      <c r="S355" s="57"/>
      <c r="T355" s="58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T355" s="16" t="s">
        <v>125</v>
      </c>
      <c r="AU355" s="16" t="s">
        <v>83</v>
      </c>
    </row>
    <row r="356" spans="2:51" s="13" customFormat="1" ht="12">
      <c r="B356" s="173"/>
      <c r="D356" s="169" t="s">
        <v>127</v>
      </c>
      <c r="E356" s="174" t="s">
        <v>1</v>
      </c>
      <c r="F356" s="175" t="s">
        <v>520</v>
      </c>
      <c r="H356" s="176">
        <v>138</v>
      </c>
      <c r="I356" s="177"/>
      <c r="L356" s="173"/>
      <c r="M356" s="178"/>
      <c r="N356" s="179"/>
      <c r="O356" s="179"/>
      <c r="P356" s="179"/>
      <c r="Q356" s="179"/>
      <c r="R356" s="179"/>
      <c r="S356" s="179"/>
      <c r="T356" s="180"/>
      <c r="AT356" s="174" t="s">
        <v>127</v>
      </c>
      <c r="AU356" s="174" t="s">
        <v>83</v>
      </c>
      <c r="AV356" s="13" t="s">
        <v>83</v>
      </c>
      <c r="AW356" s="13" t="s">
        <v>28</v>
      </c>
      <c r="AX356" s="13" t="s">
        <v>80</v>
      </c>
      <c r="AY356" s="174" t="s">
        <v>116</v>
      </c>
    </row>
    <row r="357" spans="2:63" s="12" customFormat="1" ht="22.9" customHeight="1">
      <c r="B357" s="142"/>
      <c r="D357" s="143" t="s">
        <v>71</v>
      </c>
      <c r="E357" s="153" t="s">
        <v>123</v>
      </c>
      <c r="F357" s="153" t="s">
        <v>521</v>
      </c>
      <c r="I357" s="145"/>
      <c r="J357" s="154">
        <f>BK357</f>
        <v>0</v>
      </c>
      <c r="L357" s="142"/>
      <c r="M357" s="147"/>
      <c r="N357" s="148"/>
      <c r="O357" s="148"/>
      <c r="P357" s="149">
        <f>SUM(P358:P373)</f>
        <v>0</v>
      </c>
      <c r="Q357" s="148"/>
      <c r="R357" s="149">
        <f>SUM(R358:R373)</f>
        <v>141.53848630000002</v>
      </c>
      <c r="S357" s="148"/>
      <c r="T357" s="150">
        <f>SUM(T358:T373)</f>
        <v>0</v>
      </c>
      <c r="AR357" s="143" t="s">
        <v>80</v>
      </c>
      <c r="AT357" s="151" t="s">
        <v>71</v>
      </c>
      <c r="AU357" s="151" t="s">
        <v>80</v>
      </c>
      <c r="AY357" s="143" t="s">
        <v>116</v>
      </c>
      <c r="BK357" s="152">
        <f>SUM(BK358:BK373)</f>
        <v>0</v>
      </c>
    </row>
    <row r="358" spans="1:65" s="2" customFormat="1" ht="14.45" customHeight="1">
      <c r="A358" s="31"/>
      <c r="B358" s="155"/>
      <c r="C358" s="156" t="s">
        <v>522</v>
      </c>
      <c r="D358" s="156" t="s">
        <v>118</v>
      </c>
      <c r="E358" s="157" t="s">
        <v>523</v>
      </c>
      <c r="F358" s="158" t="s">
        <v>524</v>
      </c>
      <c r="G358" s="159" t="s">
        <v>162</v>
      </c>
      <c r="H358" s="160">
        <v>32.45</v>
      </c>
      <c r="I358" s="161"/>
      <c r="J358" s="162">
        <f>ROUND(I358*H358,2)</f>
        <v>0</v>
      </c>
      <c r="K358" s="158" t="s">
        <v>122</v>
      </c>
      <c r="L358" s="32"/>
      <c r="M358" s="163" t="s">
        <v>1</v>
      </c>
      <c r="N358" s="164" t="s">
        <v>37</v>
      </c>
      <c r="O358" s="57"/>
      <c r="P358" s="165">
        <f>O358*H358</f>
        <v>0</v>
      </c>
      <c r="Q358" s="165">
        <v>1.89077</v>
      </c>
      <c r="R358" s="165">
        <f>Q358*H358</f>
        <v>61.355486500000005</v>
      </c>
      <c r="S358" s="165">
        <v>0</v>
      </c>
      <c r="T358" s="166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67" t="s">
        <v>123</v>
      </c>
      <c r="AT358" s="167" t="s">
        <v>118</v>
      </c>
      <c r="AU358" s="167" t="s">
        <v>83</v>
      </c>
      <c r="AY358" s="16" t="s">
        <v>116</v>
      </c>
      <c r="BE358" s="168">
        <f>IF(N358="základní",J358,0)</f>
        <v>0</v>
      </c>
      <c r="BF358" s="168">
        <f>IF(N358="snížená",J358,0)</f>
        <v>0</v>
      </c>
      <c r="BG358" s="168">
        <f>IF(N358="zákl. přenesená",J358,0)</f>
        <v>0</v>
      </c>
      <c r="BH358" s="168">
        <f>IF(N358="sníž. přenesená",J358,0)</f>
        <v>0</v>
      </c>
      <c r="BI358" s="168">
        <f>IF(N358="nulová",J358,0)</f>
        <v>0</v>
      </c>
      <c r="BJ358" s="16" t="s">
        <v>80</v>
      </c>
      <c r="BK358" s="168">
        <f>ROUND(I358*H358,2)</f>
        <v>0</v>
      </c>
      <c r="BL358" s="16" t="s">
        <v>123</v>
      </c>
      <c r="BM358" s="167" t="s">
        <v>525</v>
      </c>
    </row>
    <row r="359" spans="1:47" s="2" customFormat="1" ht="12">
      <c r="A359" s="31"/>
      <c r="B359" s="32"/>
      <c r="C359" s="31"/>
      <c r="D359" s="169" t="s">
        <v>125</v>
      </c>
      <c r="E359" s="31"/>
      <c r="F359" s="170" t="s">
        <v>526</v>
      </c>
      <c r="G359" s="31"/>
      <c r="H359" s="31"/>
      <c r="I359" s="91"/>
      <c r="J359" s="31"/>
      <c r="K359" s="31"/>
      <c r="L359" s="32"/>
      <c r="M359" s="171"/>
      <c r="N359" s="172"/>
      <c r="O359" s="57"/>
      <c r="P359" s="57"/>
      <c r="Q359" s="57"/>
      <c r="R359" s="57"/>
      <c r="S359" s="57"/>
      <c r="T359" s="58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T359" s="16" t="s">
        <v>125</v>
      </c>
      <c r="AU359" s="16" t="s">
        <v>83</v>
      </c>
    </row>
    <row r="360" spans="2:51" s="13" customFormat="1" ht="12">
      <c r="B360" s="173"/>
      <c r="D360" s="169" t="s">
        <v>127</v>
      </c>
      <c r="E360" s="174" t="s">
        <v>1</v>
      </c>
      <c r="F360" s="175" t="s">
        <v>527</v>
      </c>
      <c r="H360" s="176">
        <v>32.45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127</v>
      </c>
      <c r="AU360" s="174" t="s">
        <v>83</v>
      </c>
      <c r="AV360" s="13" t="s">
        <v>83</v>
      </c>
      <c r="AW360" s="13" t="s">
        <v>28</v>
      </c>
      <c r="AX360" s="13" t="s">
        <v>80</v>
      </c>
      <c r="AY360" s="174" t="s">
        <v>116</v>
      </c>
    </row>
    <row r="361" spans="1:65" s="2" customFormat="1" ht="14.45" customHeight="1">
      <c r="A361" s="31"/>
      <c r="B361" s="155"/>
      <c r="C361" s="156" t="s">
        <v>528</v>
      </c>
      <c r="D361" s="156" t="s">
        <v>118</v>
      </c>
      <c r="E361" s="157" t="s">
        <v>529</v>
      </c>
      <c r="F361" s="158" t="s">
        <v>530</v>
      </c>
      <c r="G361" s="159" t="s">
        <v>162</v>
      </c>
      <c r="H361" s="160">
        <v>13.2</v>
      </c>
      <c r="I361" s="161"/>
      <c r="J361" s="162">
        <f>ROUND(I361*H361,2)</f>
        <v>0</v>
      </c>
      <c r="K361" s="158" t="s">
        <v>122</v>
      </c>
      <c r="L361" s="32"/>
      <c r="M361" s="163" t="s">
        <v>1</v>
      </c>
      <c r="N361" s="164" t="s">
        <v>37</v>
      </c>
      <c r="O361" s="57"/>
      <c r="P361" s="165">
        <f>O361*H361</f>
        <v>0</v>
      </c>
      <c r="Q361" s="165">
        <v>2</v>
      </c>
      <c r="R361" s="165">
        <f>Q361*H361</f>
        <v>26.4</v>
      </c>
      <c r="S361" s="165">
        <v>0</v>
      </c>
      <c r="T361" s="166">
        <f>S361*H361</f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67" t="s">
        <v>123</v>
      </c>
      <c r="AT361" s="167" t="s">
        <v>118</v>
      </c>
      <c r="AU361" s="167" t="s">
        <v>83</v>
      </c>
      <c r="AY361" s="16" t="s">
        <v>116</v>
      </c>
      <c r="BE361" s="168">
        <f>IF(N361="základní",J361,0)</f>
        <v>0</v>
      </c>
      <c r="BF361" s="168">
        <f>IF(N361="snížená",J361,0)</f>
        <v>0</v>
      </c>
      <c r="BG361" s="168">
        <f>IF(N361="zákl. přenesená",J361,0)</f>
        <v>0</v>
      </c>
      <c r="BH361" s="168">
        <f>IF(N361="sníž. přenesená",J361,0)</f>
        <v>0</v>
      </c>
      <c r="BI361" s="168">
        <f>IF(N361="nulová",J361,0)</f>
        <v>0</v>
      </c>
      <c r="BJ361" s="16" t="s">
        <v>80</v>
      </c>
      <c r="BK361" s="168">
        <f>ROUND(I361*H361,2)</f>
        <v>0</v>
      </c>
      <c r="BL361" s="16" t="s">
        <v>123</v>
      </c>
      <c r="BM361" s="167" t="s">
        <v>531</v>
      </c>
    </row>
    <row r="362" spans="1:47" s="2" customFormat="1" ht="19.5">
      <c r="A362" s="31"/>
      <c r="B362" s="32"/>
      <c r="C362" s="31"/>
      <c r="D362" s="169" t="s">
        <v>125</v>
      </c>
      <c r="E362" s="31"/>
      <c r="F362" s="170" t="s">
        <v>532</v>
      </c>
      <c r="G362" s="31"/>
      <c r="H362" s="31"/>
      <c r="I362" s="91"/>
      <c r="J362" s="31"/>
      <c r="K362" s="31"/>
      <c r="L362" s="32"/>
      <c r="M362" s="171"/>
      <c r="N362" s="172"/>
      <c r="O362" s="57"/>
      <c r="P362" s="57"/>
      <c r="Q362" s="57"/>
      <c r="R362" s="57"/>
      <c r="S362" s="57"/>
      <c r="T362" s="58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T362" s="16" t="s">
        <v>125</v>
      </c>
      <c r="AU362" s="16" t="s">
        <v>83</v>
      </c>
    </row>
    <row r="363" spans="1:47" s="2" customFormat="1" ht="19.5">
      <c r="A363" s="31"/>
      <c r="B363" s="32"/>
      <c r="C363" s="31"/>
      <c r="D363" s="169" t="s">
        <v>471</v>
      </c>
      <c r="E363" s="31"/>
      <c r="F363" s="198" t="s">
        <v>533</v>
      </c>
      <c r="G363" s="31"/>
      <c r="H363" s="31"/>
      <c r="I363" s="91"/>
      <c r="J363" s="31"/>
      <c r="K363" s="31"/>
      <c r="L363" s="32"/>
      <c r="M363" s="171"/>
      <c r="N363" s="172"/>
      <c r="O363" s="57"/>
      <c r="P363" s="57"/>
      <c r="Q363" s="57"/>
      <c r="R363" s="57"/>
      <c r="S363" s="57"/>
      <c r="T363" s="58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T363" s="16" t="s">
        <v>471</v>
      </c>
      <c r="AU363" s="16" t="s">
        <v>83</v>
      </c>
    </row>
    <row r="364" spans="2:51" s="13" customFormat="1" ht="12">
      <c r="B364" s="173"/>
      <c r="D364" s="169" t="s">
        <v>127</v>
      </c>
      <c r="E364" s="174" t="s">
        <v>1</v>
      </c>
      <c r="F364" s="175" t="s">
        <v>534</v>
      </c>
      <c r="H364" s="176">
        <v>13.2</v>
      </c>
      <c r="I364" s="177"/>
      <c r="L364" s="173"/>
      <c r="M364" s="178"/>
      <c r="N364" s="179"/>
      <c r="O364" s="179"/>
      <c r="P364" s="179"/>
      <c r="Q364" s="179"/>
      <c r="R364" s="179"/>
      <c r="S364" s="179"/>
      <c r="T364" s="180"/>
      <c r="AT364" s="174" t="s">
        <v>127</v>
      </c>
      <c r="AU364" s="174" t="s">
        <v>83</v>
      </c>
      <c r="AV364" s="13" t="s">
        <v>83</v>
      </c>
      <c r="AW364" s="13" t="s">
        <v>28</v>
      </c>
      <c r="AX364" s="13" t="s">
        <v>80</v>
      </c>
      <c r="AY364" s="174" t="s">
        <v>116</v>
      </c>
    </row>
    <row r="365" spans="1:65" s="2" customFormat="1" ht="14.45" customHeight="1">
      <c r="A365" s="31"/>
      <c r="B365" s="155"/>
      <c r="C365" s="156" t="s">
        <v>535</v>
      </c>
      <c r="D365" s="156" t="s">
        <v>118</v>
      </c>
      <c r="E365" s="157" t="s">
        <v>536</v>
      </c>
      <c r="F365" s="158" t="s">
        <v>537</v>
      </c>
      <c r="G365" s="159" t="s">
        <v>162</v>
      </c>
      <c r="H365" s="160">
        <v>1.089</v>
      </c>
      <c r="I365" s="161"/>
      <c r="J365" s="162">
        <f>ROUND(I365*H365,2)</f>
        <v>0</v>
      </c>
      <c r="K365" s="158" t="s">
        <v>122</v>
      </c>
      <c r="L365" s="32"/>
      <c r="M365" s="163" t="s">
        <v>1</v>
      </c>
      <c r="N365" s="164" t="s">
        <v>37</v>
      </c>
      <c r="O365" s="57"/>
      <c r="P365" s="165">
        <f>O365*H365</f>
        <v>0</v>
      </c>
      <c r="Q365" s="165">
        <v>2.234</v>
      </c>
      <c r="R365" s="165">
        <f>Q365*H365</f>
        <v>2.432826</v>
      </c>
      <c r="S365" s="165">
        <v>0</v>
      </c>
      <c r="T365" s="166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67" t="s">
        <v>123</v>
      </c>
      <c r="AT365" s="167" t="s">
        <v>118</v>
      </c>
      <c r="AU365" s="167" t="s">
        <v>83</v>
      </c>
      <c r="AY365" s="16" t="s">
        <v>116</v>
      </c>
      <c r="BE365" s="168">
        <f>IF(N365="základní",J365,0)</f>
        <v>0</v>
      </c>
      <c r="BF365" s="168">
        <f>IF(N365="snížená",J365,0)</f>
        <v>0</v>
      </c>
      <c r="BG365" s="168">
        <f>IF(N365="zákl. přenesená",J365,0)</f>
        <v>0</v>
      </c>
      <c r="BH365" s="168">
        <f>IF(N365="sníž. přenesená",J365,0)</f>
        <v>0</v>
      </c>
      <c r="BI365" s="168">
        <f>IF(N365="nulová",J365,0)</f>
        <v>0</v>
      </c>
      <c r="BJ365" s="16" t="s">
        <v>80</v>
      </c>
      <c r="BK365" s="168">
        <f>ROUND(I365*H365,2)</f>
        <v>0</v>
      </c>
      <c r="BL365" s="16" t="s">
        <v>123</v>
      </c>
      <c r="BM365" s="167" t="s">
        <v>538</v>
      </c>
    </row>
    <row r="366" spans="1:47" s="2" customFormat="1" ht="12">
      <c r="A366" s="31"/>
      <c r="B366" s="32"/>
      <c r="C366" s="31"/>
      <c r="D366" s="169" t="s">
        <v>125</v>
      </c>
      <c r="E366" s="31"/>
      <c r="F366" s="170" t="s">
        <v>539</v>
      </c>
      <c r="G366" s="31"/>
      <c r="H366" s="31"/>
      <c r="I366" s="91"/>
      <c r="J366" s="31"/>
      <c r="K366" s="31"/>
      <c r="L366" s="32"/>
      <c r="M366" s="171"/>
      <c r="N366" s="172"/>
      <c r="O366" s="57"/>
      <c r="P366" s="57"/>
      <c r="Q366" s="57"/>
      <c r="R366" s="57"/>
      <c r="S366" s="57"/>
      <c r="T366" s="58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T366" s="16" t="s">
        <v>125</v>
      </c>
      <c r="AU366" s="16" t="s">
        <v>83</v>
      </c>
    </row>
    <row r="367" spans="2:51" s="13" customFormat="1" ht="12">
      <c r="B367" s="173"/>
      <c r="D367" s="169" t="s">
        <v>127</v>
      </c>
      <c r="E367" s="174" t="s">
        <v>1</v>
      </c>
      <c r="F367" s="175" t="s">
        <v>540</v>
      </c>
      <c r="H367" s="176">
        <v>1.089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4" t="s">
        <v>127</v>
      </c>
      <c r="AU367" s="174" t="s">
        <v>83</v>
      </c>
      <c r="AV367" s="13" t="s">
        <v>83</v>
      </c>
      <c r="AW367" s="13" t="s">
        <v>28</v>
      </c>
      <c r="AX367" s="13" t="s">
        <v>80</v>
      </c>
      <c r="AY367" s="174" t="s">
        <v>116</v>
      </c>
    </row>
    <row r="368" spans="1:65" s="2" customFormat="1" ht="14.45" customHeight="1">
      <c r="A368" s="31"/>
      <c r="B368" s="155"/>
      <c r="C368" s="156" t="s">
        <v>541</v>
      </c>
      <c r="D368" s="156" t="s">
        <v>118</v>
      </c>
      <c r="E368" s="157" t="s">
        <v>542</v>
      </c>
      <c r="F368" s="158" t="s">
        <v>543</v>
      </c>
      <c r="G368" s="159" t="s">
        <v>121</v>
      </c>
      <c r="H368" s="160">
        <v>7.26</v>
      </c>
      <c r="I368" s="161"/>
      <c r="J368" s="162">
        <f>ROUND(I368*H368,2)</f>
        <v>0</v>
      </c>
      <c r="K368" s="158" t="s">
        <v>122</v>
      </c>
      <c r="L368" s="32"/>
      <c r="M368" s="163" t="s">
        <v>1</v>
      </c>
      <c r="N368" s="164" t="s">
        <v>37</v>
      </c>
      <c r="O368" s="57"/>
      <c r="P368" s="165">
        <f>O368*H368</f>
        <v>0</v>
      </c>
      <c r="Q368" s="165">
        <v>0.00639</v>
      </c>
      <c r="R368" s="165">
        <f>Q368*H368</f>
        <v>0.0463914</v>
      </c>
      <c r="S368" s="165">
        <v>0</v>
      </c>
      <c r="T368" s="166">
        <f>S368*H368</f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67" t="s">
        <v>123</v>
      </c>
      <c r="AT368" s="167" t="s">
        <v>118</v>
      </c>
      <c r="AU368" s="167" t="s">
        <v>83</v>
      </c>
      <c r="AY368" s="16" t="s">
        <v>116</v>
      </c>
      <c r="BE368" s="168">
        <f>IF(N368="základní",J368,0)</f>
        <v>0</v>
      </c>
      <c r="BF368" s="168">
        <f>IF(N368="snížená",J368,0)</f>
        <v>0</v>
      </c>
      <c r="BG368" s="168">
        <f>IF(N368="zákl. přenesená",J368,0)</f>
        <v>0</v>
      </c>
      <c r="BH368" s="168">
        <f>IF(N368="sníž. přenesená",J368,0)</f>
        <v>0</v>
      </c>
      <c r="BI368" s="168">
        <f>IF(N368="nulová",J368,0)</f>
        <v>0</v>
      </c>
      <c r="BJ368" s="16" t="s">
        <v>80</v>
      </c>
      <c r="BK368" s="168">
        <f>ROUND(I368*H368,2)</f>
        <v>0</v>
      </c>
      <c r="BL368" s="16" t="s">
        <v>123</v>
      </c>
      <c r="BM368" s="167" t="s">
        <v>544</v>
      </c>
    </row>
    <row r="369" spans="1:47" s="2" customFormat="1" ht="12">
      <c r="A369" s="31"/>
      <c r="B369" s="32"/>
      <c r="C369" s="31"/>
      <c r="D369" s="169" t="s">
        <v>125</v>
      </c>
      <c r="E369" s="31"/>
      <c r="F369" s="170" t="s">
        <v>545</v>
      </c>
      <c r="G369" s="31"/>
      <c r="H369" s="31"/>
      <c r="I369" s="91"/>
      <c r="J369" s="31"/>
      <c r="K369" s="31"/>
      <c r="L369" s="32"/>
      <c r="M369" s="171"/>
      <c r="N369" s="172"/>
      <c r="O369" s="57"/>
      <c r="P369" s="57"/>
      <c r="Q369" s="57"/>
      <c r="R369" s="57"/>
      <c r="S369" s="57"/>
      <c r="T369" s="58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T369" s="16" t="s">
        <v>125</v>
      </c>
      <c r="AU369" s="16" t="s">
        <v>83</v>
      </c>
    </row>
    <row r="370" spans="2:51" s="13" customFormat="1" ht="12">
      <c r="B370" s="173"/>
      <c r="D370" s="169" t="s">
        <v>127</v>
      </c>
      <c r="E370" s="174" t="s">
        <v>1</v>
      </c>
      <c r="F370" s="175" t="s">
        <v>546</v>
      </c>
      <c r="H370" s="176">
        <v>7.26</v>
      </c>
      <c r="I370" s="177"/>
      <c r="L370" s="173"/>
      <c r="M370" s="178"/>
      <c r="N370" s="179"/>
      <c r="O370" s="179"/>
      <c r="P370" s="179"/>
      <c r="Q370" s="179"/>
      <c r="R370" s="179"/>
      <c r="S370" s="179"/>
      <c r="T370" s="180"/>
      <c r="AT370" s="174" t="s">
        <v>127</v>
      </c>
      <c r="AU370" s="174" t="s">
        <v>83</v>
      </c>
      <c r="AV370" s="13" t="s">
        <v>83</v>
      </c>
      <c r="AW370" s="13" t="s">
        <v>28</v>
      </c>
      <c r="AX370" s="13" t="s">
        <v>80</v>
      </c>
      <c r="AY370" s="174" t="s">
        <v>116</v>
      </c>
    </row>
    <row r="371" spans="1:65" s="2" customFormat="1" ht="14.45" customHeight="1">
      <c r="A371" s="31"/>
      <c r="B371" s="155"/>
      <c r="C371" s="156" t="s">
        <v>547</v>
      </c>
      <c r="D371" s="156" t="s">
        <v>118</v>
      </c>
      <c r="E371" s="157" t="s">
        <v>548</v>
      </c>
      <c r="F371" s="158" t="s">
        <v>549</v>
      </c>
      <c r="G371" s="159" t="s">
        <v>162</v>
      </c>
      <c r="H371" s="160">
        <v>25.693</v>
      </c>
      <c r="I371" s="161"/>
      <c r="J371" s="162">
        <f>ROUND(I371*H371,2)</f>
        <v>0</v>
      </c>
      <c r="K371" s="158" t="s">
        <v>122</v>
      </c>
      <c r="L371" s="32"/>
      <c r="M371" s="163" t="s">
        <v>1</v>
      </c>
      <c r="N371" s="164" t="s">
        <v>37</v>
      </c>
      <c r="O371" s="57"/>
      <c r="P371" s="165">
        <f>O371*H371</f>
        <v>0</v>
      </c>
      <c r="Q371" s="165">
        <v>1.9968</v>
      </c>
      <c r="R371" s="165">
        <f>Q371*H371</f>
        <v>51.3037824</v>
      </c>
      <c r="S371" s="165">
        <v>0</v>
      </c>
      <c r="T371" s="166">
        <f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67" t="s">
        <v>123</v>
      </c>
      <c r="AT371" s="167" t="s">
        <v>118</v>
      </c>
      <c r="AU371" s="167" t="s">
        <v>83</v>
      </c>
      <c r="AY371" s="16" t="s">
        <v>116</v>
      </c>
      <c r="BE371" s="168">
        <f>IF(N371="základní",J371,0)</f>
        <v>0</v>
      </c>
      <c r="BF371" s="168">
        <f>IF(N371="snížená",J371,0)</f>
        <v>0</v>
      </c>
      <c r="BG371" s="168">
        <f>IF(N371="zákl. přenesená",J371,0)</f>
        <v>0</v>
      </c>
      <c r="BH371" s="168">
        <f>IF(N371="sníž. přenesená",J371,0)</f>
        <v>0</v>
      </c>
      <c r="BI371" s="168">
        <f>IF(N371="nulová",J371,0)</f>
        <v>0</v>
      </c>
      <c r="BJ371" s="16" t="s">
        <v>80</v>
      </c>
      <c r="BK371" s="168">
        <f>ROUND(I371*H371,2)</f>
        <v>0</v>
      </c>
      <c r="BL371" s="16" t="s">
        <v>123</v>
      </c>
      <c r="BM371" s="167" t="s">
        <v>550</v>
      </c>
    </row>
    <row r="372" spans="1:47" s="2" customFormat="1" ht="19.5">
      <c r="A372" s="31"/>
      <c r="B372" s="32"/>
      <c r="C372" s="31"/>
      <c r="D372" s="169" t="s">
        <v>125</v>
      </c>
      <c r="E372" s="31"/>
      <c r="F372" s="170" t="s">
        <v>551</v>
      </c>
      <c r="G372" s="31"/>
      <c r="H372" s="31"/>
      <c r="I372" s="91"/>
      <c r="J372" s="31"/>
      <c r="K372" s="31"/>
      <c r="L372" s="32"/>
      <c r="M372" s="171"/>
      <c r="N372" s="172"/>
      <c r="O372" s="57"/>
      <c r="P372" s="57"/>
      <c r="Q372" s="57"/>
      <c r="R372" s="57"/>
      <c r="S372" s="57"/>
      <c r="T372" s="58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T372" s="16" t="s">
        <v>125</v>
      </c>
      <c r="AU372" s="16" t="s">
        <v>83</v>
      </c>
    </row>
    <row r="373" spans="2:51" s="13" customFormat="1" ht="12">
      <c r="B373" s="173"/>
      <c r="D373" s="169" t="s">
        <v>127</v>
      </c>
      <c r="E373" s="174" t="s">
        <v>1</v>
      </c>
      <c r="F373" s="175" t="s">
        <v>552</v>
      </c>
      <c r="H373" s="176">
        <v>25.693</v>
      </c>
      <c r="I373" s="177"/>
      <c r="L373" s="173"/>
      <c r="M373" s="178"/>
      <c r="N373" s="179"/>
      <c r="O373" s="179"/>
      <c r="P373" s="179"/>
      <c r="Q373" s="179"/>
      <c r="R373" s="179"/>
      <c r="S373" s="179"/>
      <c r="T373" s="180"/>
      <c r="AT373" s="174" t="s">
        <v>127</v>
      </c>
      <c r="AU373" s="174" t="s">
        <v>83</v>
      </c>
      <c r="AV373" s="13" t="s">
        <v>83</v>
      </c>
      <c r="AW373" s="13" t="s">
        <v>28</v>
      </c>
      <c r="AX373" s="13" t="s">
        <v>80</v>
      </c>
      <c r="AY373" s="174" t="s">
        <v>116</v>
      </c>
    </row>
    <row r="374" spans="2:63" s="12" customFormat="1" ht="22.9" customHeight="1">
      <c r="B374" s="142"/>
      <c r="D374" s="143" t="s">
        <v>71</v>
      </c>
      <c r="E374" s="153" t="s">
        <v>146</v>
      </c>
      <c r="F374" s="153" t="s">
        <v>553</v>
      </c>
      <c r="I374" s="145"/>
      <c r="J374" s="154">
        <f>BK374</f>
        <v>0</v>
      </c>
      <c r="L374" s="142"/>
      <c r="M374" s="147"/>
      <c r="N374" s="148"/>
      <c r="O374" s="148"/>
      <c r="P374" s="149">
        <f>SUM(P375:P405)</f>
        <v>0</v>
      </c>
      <c r="Q374" s="148"/>
      <c r="R374" s="149">
        <f>SUM(R375:R405)</f>
        <v>558.7555500000001</v>
      </c>
      <c r="S374" s="148"/>
      <c r="T374" s="150">
        <f>SUM(T375:T405)</f>
        <v>0</v>
      </c>
      <c r="AR374" s="143" t="s">
        <v>80</v>
      </c>
      <c r="AT374" s="151" t="s">
        <v>71</v>
      </c>
      <c r="AU374" s="151" t="s">
        <v>80</v>
      </c>
      <c r="AY374" s="143" t="s">
        <v>116</v>
      </c>
      <c r="BK374" s="152">
        <f>SUM(BK375:BK405)</f>
        <v>0</v>
      </c>
    </row>
    <row r="375" spans="1:65" s="2" customFormat="1" ht="14.45" customHeight="1">
      <c r="A375" s="31"/>
      <c r="B375" s="155"/>
      <c r="C375" s="156" t="s">
        <v>554</v>
      </c>
      <c r="D375" s="156" t="s">
        <v>118</v>
      </c>
      <c r="E375" s="157" t="s">
        <v>555</v>
      </c>
      <c r="F375" s="158" t="s">
        <v>556</v>
      </c>
      <c r="G375" s="159" t="s">
        <v>121</v>
      </c>
      <c r="H375" s="160">
        <v>753</v>
      </c>
      <c r="I375" s="161"/>
      <c r="J375" s="162">
        <f>ROUND(I375*H375,2)</f>
        <v>0</v>
      </c>
      <c r="K375" s="158" t="s">
        <v>122</v>
      </c>
      <c r="L375" s="32"/>
      <c r="M375" s="163" t="s">
        <v>1</v>
      </c>
      <c r="N375" s="164" t="s">
        <v>37</v>
      </c>
      <c r="O375" s="57"/>
      <c r="P375" s="165">
        <f>O375*H375</f>
        <v>0</v>
      </c>
      <c r="Q375" s="165">
        <v>0.27994</v>
      </c>
      <c r="R375" s="165">
        <f>Q375*H375</f>
        <v>210.79482000000002</v>
      </c>
      <c r="S375" s="165">
        <v>0</v>
      </c>
      <c r="T375" s="166">
        <f>S375*H375</f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67" t="s">
        <v>123</v>
      </c>
      <c r="AT375" s="167" t="s">
        <v>118</v>
      </c>
      <c r="AU375" s="167" t="s">
        <v>83</v>
      </c>
      <c r="AY375" s="16" t="s">
        <v>116</v>
      </c>
      <c r="BE375" s="168">
        <f>IF(N375="základní",J375,0)</f>
        <v>0</v>
      </c>
      <c r="BF375" s="168">
        <f>IF(N375="snížená",J375,0)</f>
        <v>0</v>
      </c>
      <c r="BG375" s="168">
        <f>IF(N375="zákl. přenesená",J375,0)</f>
        <v>0</v>
      </c>
      <c r="BH375" s="168">
        <f>IF(N375="sníž. přenesená",J375,0)</f>
        <v>0</v>
      </c>
      <c r="BI375" s="168">
        <f>IF(N375="nulová",J375,0)</f>
        <v>0</v>
      </c>
      <c r="BJ375" s="16" t="s">
        <v>80</v>
      </c>
      <c r="BK375" s="168">
        <f>ROUND(I375*H375,2)</f>
        <v>0</v>
      </c>
      <c r="BL375" s="16" t="s">
        <v>123</v>
      </c>
      <c r="BM375" s="167" t="s">
        <v>557</v>
      </c>
    </row>
    <row r="376" spans="1:47" s="2" customFormat="1" ht="12">
      <c r="A376" s="31"/>
      <c r="B376" s="32"/>
      <c r="C376" s="31"/>
      <c r="D376" s="169" t="s">
        <v>125</v>
      </c>
      <c r="E376" s="31"/>
      <c r="F376" s="170" t="s">
        <v>558</v>
      </c>
      <c r="G376" s="31"/>
      <c r="H376" s="31"/>
      <c r="I376" s="91"/>
      <c r="J376" s="31"/>
      <c r="K376" s="31"/>
      <c r="L376" s="32"/>
      <c r="M376" s="171"/>
      <c r="N376" s="172"/>
      <c r="O376" s="57"/>
      <c r="P376" s="57"/>
      <c r="Q376" s="57"/>
      <c r="R376" s="57"/>
      <c r="S376" s="57"/>
      <c r="T376" s="58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T376" s="16" t="s">
        <v>125</v>
      </c>
      <c r="AU376" s="16" t="s">
        <v>83</v>
      </c>
    </row>
    <row r="377" spans="2:51" s="13" customFormat="1" ht="12">
      <c r="B377" s="173"/>
      <c r="D377" s="169" t="s">
        <v>127</v>
      </c>
      <c r="E377" s="174" t="s">
        <v>1</v>
      </c>
      <c r="F377" s="175" t="s">
        <v>559</v>
      </c>
      <c r="H377" s="176">
        <v>78</v>
      </c>
      <c r="I377" s="177"/>
      <c r="L377" s="173"/>
      <c r="M377" s="178"/>
      <c r="N377" s="179"/>
      <c r="O377" s="179"/>
      <c r="P377" s="179"/>
      <c r="Q377" s="179"/>
      <c r="R377" s="179"/>
      <c r="S377" s="179"/>
      <c r="T377" s="180"/>
      <c r="AT377" s="174" t="s">
        <v>127</v>
      </c>
      <c r="AU377" s="174" t="s">
        <v>83</v>
      </c>
      <c r="AV377" s="13" t="s">
        <v>83</v>
      </c>
      <c r="AW377" s="13" t="s">
        <v>28</v>
      </c>
      <c r="AX377" s="13" t="s">
        <v>72</v>
      </c>
      <c r="AY377" s="174" t="s">
        <v>116</v>
      </c>
    </row>
    <row r="378" spans="2:51" s="13" customFormat="1" ht="12">
      <c r="B378" s="173"/>
      <c r="D378" s="169" t="s">
        <v>127</v>
      </c>
      <c r="E378" s="174" t="s">
        <v>1</v>
      </c>
      <c r="F378" s="175" t="s">
        <v>560</v>
      </c>
      <c r="H378" s="176">
        <v>675</v>
      </c>
      <c r="I378" s="177"/>
      <c r="L378" s="173"/>
      <c r="M378" s="178"/>
      <c r="N378" s="179"/>
      <c r="O378" s="179"/>
      <c r="P378" s="179"/>
      <c r="Q378" s="179"/>
      <c r="R378" s="179"/>
      <c r="S378" s="179"/>
      <c r="T378" s="180"/>
      <c r="AT378" s="174" t="s">
        <v>127</v>
      </c>
      <c r="AU378" s="174" t="s">
        <v>83</v>
      </c>
      <c r="AV378" s="13" t="s">
        <v>83</v>
      </c>
      <c r="AW378" s="13" t="s">
        <v>28</v>
      </c>
      <c r="AX378" s="13" t="s">
        <v>72</v>
      </c>
      <c r="AY378" s="174" t="s">
        <v>116</v>
      </c>
    </row>
    <row r="379" spans="1:65" s="2" customFormat="1" ht="14.45" customHeight="1">
      <c r="A379" s="31"/>
      <c r="B379" s="155"/>
      <c r="C379" s="156" t="s">
        <v>561</v>
      </c>
      <c r="D379" s="156" t="s">
        <v>118</v>
      </c>
      <c r="E379" s="157" t="s">
        <v>562</v>
      </c>
      <c r="F379" s="158" t="s">
        <v>563</v>
      </c>
      <c r="G379" s="159" t="s">
        <v>121</v>
      </c>
      <c r="H379" s="160">
        <v>753</v>
      </c>
      <c r="I379" s="161"/>
      <c r="J379" s="162">
        <f>ROUND(I379*H379,2)</f>
        <v>0</v>
      </c>
      <c r="K379" s="158" t="s">
        <v>122</v>
      </c>
      <c r="L379" s="32"/>
      <c r="M379" s="163" t="s">
        <v>1</v>
      </c>
      <c r="N379" s="164" t="s">
        <v>37</v>
      </c>
      <c r="O379" s="57"/>
      <c r="P379" s="165">
        <f>O379*H379</f>
        <v>0</v>
      </c>
      <c r="Q379" s="165">
        <v>0.378</v>
      </c>
      <c r="R379" s="165">
        <f>Q379*H379</f>
        <v>284.634</v>
      </c>
      <c r="S379" s="165">
        <v>0</v>
      </c>
      <c r="T379" s="166">
        <f>S379*H379</f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67" t="s">
        <v>123</v>
      </c>
      <c r="AT379" s="167" t="s">
        <v>118</v>
      </c>
      <c r="AU379" s="167" t="s">
        <v>83</v>
      </c>
      <c r="AY379" s="16" t="s">
        <v>116</v>
      </c>
      <c r="BE379" s="168">
        <f>IF(N379="základní",J379,0)</f>
        <v>0</v>
      </c>
      <c r="BF379" s="168">
        <f>IF(N379="snížená",J379,0)</f>
        <v>0</v>
      </c>
      <c r="BG379" s="168">
        <f>IF(N379="zákl. přenesená",J379,0)</f>
        <v>0</v>
      </c>
      <c r="BH379" s="168">
        <f>IF(N379="sníž. přenesená",J379,0)</f>
        <v>0</v>
      </c>
      <c r="BI379" s="168">
        <f>IF(N379="nulová",J379,0)</f>
        <v>0</v>
      </c>
      <c r="BJ379" s="16" t="s">
        <v>80</v>
      </c>
      <c r="BK379" s="168">
        <f>ROUND(I379*H379,2)</f>
        <v>0</v>
      </c>
      <c r="BL379" s="16" t="s">
        <v>123</v>
      </c>
      <c r="BM379" s="167" t="s">
        <v>564</v>
      </c>
    </row>
    <row r="380" spans="1:47" s="2" customFormat="1" ht="12">
      <c r="A380" s="31"/>
      <c r="B380" s="32"/>
      <c r="C380" s="31"/>
      <c r="D380" s="169" t="s">
        <v>125</v>
      </c>
      <c r="E380" s="31"/>
      <c r="F380" s="170" t="s">
        <v>565</v>
      </c>
      <c r="G380" s="31"/>
      <c r="H380" s="31"/>
      <c r="I380" s="91"/>
      <c r="J380" s="31"/>
      <c r="K380" s="31"/>
      <c r="L380" s="32"/>
      <c r="M380" s="171"/>
      <c r="N380" s="172"/>
      <c r="O380" s="57"/>
      <c r="P380" s="57"/>
      <c r="Q380" s="57"/>
      <c r="R380" s="57"/>
      <c r="S380" s="57"/>
      <c r="T380" s="58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T380" s="16" t="s">
        <v>125</v>
      </c>
      <c r="AU380" s="16" t="s">
        <v>83</v>
      </c>
    </row>
    <row r="381" spans="2:51" s="13" customFormat="1" ht="12">
      <c r="B381" s="173"/>
      <c r="D381" s="169" t="s">
        <v>127</v>
      </c>
      <c r="E381" s="174" t="s">
        <v>1</v>
      </c>
      <c r="F381" s="175" t="s">
        <v>559</v>
      </c>
      <c r="H381" s="176">
        <v>78</v>
      </c>
      <c r="I381" s="177"/>
      <c r="L381" s="173"/>
      <c r="M381" s="178"/>
      <c r="N381" s="179"/>
      <c r="O381" s="179"/>
      <c r="P381" s="179"/>
      <c r="Q381" s="179"/>
      <c r="R381" s="179"/>
      <c r="S381" s="179"/>
      <c r="T381" s="180"/>
      <c r="AT381" s="174" t="s">
        <v>127</v>
      </c>
      <c r="AU381" s="174" t="s">
        <v>83</v>
      </c>
      <c r="AV381" s="13" t="s">
        <v>83</v>
      </c>
      <c r="AW381" s="13" t="s">
        <v>28</v>
      </c>
      <c r="AX381" s="13" t="s">
        <v>72</v>
      </c>
      <c r="AY381" s="174" t="s">
        <v>116</v>
      </c>
    </row>
    <row r="382" spans="2:51" s="13" customFormat="1" ht="12">
      <c r="B382" s="173"/>
      <c r="D382" s="169" t="s">
        <v>127</v>
      </c>
      <c r="E382" s="174" t="s">
        <v>1</v>
      </c>
      <c r="F382" s="175" t="s">
        <v>560</v>
      </c>
      <c r="H382" s="176">
        <v>675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4" t="s">
        <v>127</v>
      </c>
      <c r="AU382" s="174" t="s">
        <v>83</v>
      </c>
      <c r="AV382" s="13" t="s">
        <v>83</v>
      </c>
      <c r="AW382" s="13" t="s">
        <v>28</v>
      </c>
      <c r="AX382" s="13" t="s">
        <v>72</v>
      </c>
      <c r="AY382" s="174" t="s">
        <v>116</v>
      </c>
    </row>
    <row r="383" spans="1:65" s="2" customFormat="1" ht="14.45" customHeight="1">
      <c r="A383" s="31"/>
      <c r="B383" s="155"/>
      <c r="C383" s="156" t="s">
        <v>566</v>
      </c>
      <c r="D383" s="156" t="s">
        <v>118</v>
      </c>
      <c r="E383" s="157" t="s">
        <v>567</v>
      </c>
      <c r="F383" s="158" t="s">
        <v>568</v>
      </c>
      <c r="G383" s="159" t="s">
        <v>121</v>
      </c>
      <c r="H383" s="160">
        <v>110</v>
      </c>
      <c r="I383" s="161"/>
      <c r="J383" s="162">
        <f>ROUND(I383*H383,2)</f>
        <v>0</v>
      </c>
      <c r="K383" s="158" t="s">
        <v>122</v>
      </c>
      <c r="L383" s="32"/>
      <c r="M383" s="163" t="s">
        <v>1</v>
      </c>
      <c r="N383" s="164" t="s">
        <v>37</v>
      </c>
      <c r="O383" s="57"/>
      <c r="P383" s="165">
        <f>O383*H383</f>
        <v>0</v>
      </c>
      <c r="Q383" s="165">
        <v>0.4726</v>
      </c>
      <c r="R383" s="165">
        <f>Q383*H383</f>
        <v>51.986000000000004</v>
      </c>
      <c r="S383" s="165">
        <v>0</v>
      </c>
      <c r="T383" s="166">
        <f>S383*H383</f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67" t="s">
        <v>123</v>
      </c>
      <c r="AT383" s="167" t="s">
        <v>118</v>
      </c>
      <c r="AU383" s="167" t="s">
        <v>83</v>
      </c>
      <c r="AY383" s="16" t="s">
        <v>116</v>
      </c>
      <c r="BE383" s="168">
        <f>IF(N383="základní",J383,0)</f>
        <v>0</v>
      </c>
      <c r="BF383" s="168">
        <f>IF(N383="snížená",J383,0)</f>
        <v>0</v>
      </c>
      <c r="BG383" s="168">
        <f>IF(N383="zákl. přenesená",J383,0)</f>
        <v>0</v>
      </c>
      <c r="BH383" s="168">
        <f>IF(N383="sníž. přenesená",J383,0)</f>
        <v>0</v>
      </c>
      <c r="BI383" s="168">
        <f>IF(N383="nulová",J383,0)</f>
        <v>0</v>
      </c>
      <c r="BJ383" s="16" t="s">
        <v>80</v>
      </c>
      <c r="BK383" s="168">
        <f>ROUND(I383*H383,2)</f>
        <v>0</v>
      </c>
      <c r="BL383" s="16" t="s">
        <v>123</v>
      </c>
      <c r="BM383" s="167" t="s">
        <v>569</v>
      </c>
    </row>
    <row r="384" spans="1:47" s="2" customFormat="1" ht="12">
      <c r="A384" s="31"/>
      <c r="B384" s="32"/>
      <c r="C384" s="31"/>
      <c r="D384" s="169" t="s">
        <v>125</v>
      </c>
      <c r="E384" s="31"/>
      <c r="F384" s="170" t="s">
        <v>570</v>
      </c>
      <c r="G384" s="31"/>
      <c r="H384" s="31"/>
      <c r="I384" s="91"/>
      <c r="J384" s="31"/>
      <c r="K384" s="31"/>
      <c r="L384" s="32"/>
      <c r="M384" s="171"/>
      <c r="N384" s="172"/>
      <c r="O384" s="57"/>
      <c r="P384" s="57"/>
      <c r="Q384" s="57"/>
      <c r="R384" s="57"/>
      <c r="S384" s="57"/>
      <c r="T384" s="58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T384" s="16" t="s">
        <v>125</v>
      </c>
      <c r="AU384" s="16" t="s">
        <v>83</v>
      </c>
    </row>
    <row r="385" spans="2:51" s="13" customFormat="1" ht="12">
      <c r="B385" s="173"/>
      <c r="D385" s="169" t="s">
        <v>127</v>
      </c>
      <c r="E385" s="174" t="s">
        <v>1</v>
      </c>
      <c r="F385" s="175" t="s">
        <v>571</v>
      </c>
      <c r="H385" s="176">
        <v>110</v>
      </c>
      <c r="I385" s="177"/>
      <c r="L385" s="173"/>
      <c r="M385" s="178"/>
      <c r="N385" s="179"/>
      <c r="O385" s="179"/>
      <c r="P385" s="179"/>
      <c r="Q385" s="179"/>
      <c r="R385" s="179"/>
      <c r="S385" s="179"/>
      <c r="T385" s="180"/>
      <c r="AT385" s="174" t="s">
        <v>127</v>
      </c>
      <c r="AU385" s="174" t="s">
        <v>83</v>
      </c>
      <c r="AV385" s="13" t="s">
        <v>83</v>
      </c>
      <c r="AW385" s="13" t="s">
        <v>28</v>
      </c>
      <c r="AX385" s="13" t="s">
        <v>72</v>
      </c>
      <c r="AY385" s="174" t="s">
        <v>116</v>
      </c>
    </row>
    <row r="386" spans="1:65" s="2" customFormat="1" ht="14.45" customHeight="1">
      <c r="A386" s="31"/>
      <c r="B386" s="155"/>
      <c r="C386" s="156" t="s">
        <v>572</v>
      </c>
      <c r="D386" s="156" t="s">
        <v>118</v>
      </c>
      <c r="E386" s="157" t="s">
        <v>573</v>
      </c>
      <c r="F386" s="158" t="s">
        <v>574</v>
      </c>
      <c r="G386" s="159" t="s">
        <v>121</v>
      </c>
      <c r="H386" s="160">
        <v>753</v>
      </c>
      <c r="I386" s="161"/>
      <c r="J386" s="162">
        <f>ROUND(I386*H386,2)</f>
        <v>0</v>
      </c>
      <c r="K386" s="158" t="s">
        <v>122</v>
      </c>
      <c r="L386" s="32"/>
      <c r="M386" s="163" t="s">
        <v>1</v>
      </c>
      <c r="N386" s="164" t="s">
        <v>37</v>
      </c>
      <c r="O386" s="57"/>
      <c r="P386" s="165">
        <f>O386*H386</f>
        <v>0</v>
      </c>
      <c r="Q386" s="165">
        <v>0</v>
      </c>
      <c r="R386" s="165">
        <f>Q386*H386</f>
        <v>0</v>
      </c>
      <c r="S386" s="165">
        <v>0</v>
      </c>
      <c r="T386" s="166">
        <f>S386*H386</f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67" t="s">
        <v>123</v>
      </c>
      <c r="AT386" s="167" t="s">
        <v>118</v>
      </c>
      <c r="AU386" s="167" t="s">
        <v>83</v>
      </c>
      <c r="AY386" s="16" t="s">
        <v>116</v>
      </c>
      <c r="BE386" s="168">
        <f>IF(N386="základní",J386,0)</f>
        <v>0</v>
      </c>
      <c r="BF386" s="168">
        <f>IF(N386="snížená",J386,0)</f>
        <v>0</v>
      </c>
      <c r="BG386" s="168">
        <f>IF(N386="zákl. přenesená",J386,0)</f>
        <v>0</v>
      </c>
      <c r="BH386" s="168">
        <f>IF(N386="sníž. přenesená",J386,0)</f>
        <v>0</v>
      </c>
      <c r="BI386" s="168">
        <f>IF(N386="nulová",J386,0)</f>
        <v>0</v>
      </c>
      <c r="BJ386" s="16" t="s">
        <v>80</v>
      </c>
      <c r="BK386" s="168">
        <f>ROUND(I386*H386,2)</f>
        <v>0</v>
      </c>
      <c r="BL386" s="16" t="s">
        <v>123</v>
      </c>
      <c r="BM386" s="167" t="s">
        <v>575</v>
      </c>
    </row>
    <row r="387" spans="1:47" s="2" customFormat="1" ht="19.5">
      <c r="A387" s="31"/>
      <c r="B387" s="32"/>
      <c r="C387" s="31"/>
      <c r="D387" s="169" t="s">
        <v>125</v>
      </c>
      <c r="E387" s="31"/>
      <c r="F387" s="170" t="s">
        <v>576</v>
      </c>
      <c r="G387" s="31"/>
      <c r="H387" s="31"/>
      <c r="I387" s="91"/>
      <c r="J387" s="31"/>
      <c r="K387" s="31"/>
      <c r="L387" s="32"/>
      <c r="M387" s="171"/>
      <c r="N387" s="172"/>
      <c r="O387" s="57"/>
      <c r="P387" s="57"/>
      <c r="Q387" s="57"/>
      <c r="R387" s="57"/>
      <c r="S387" s="57"/>
      <c r="T387" s="58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T387" s="16" t="s">
        <v>125</v>
      </c>
      <c r="AU387" s="16" t="s">
        <v>83</v>
      </c>
    </row>
    <row r="388" spans="1:65" s="2" customFormat="1" ht="14.45" customHeight="1">
      <c r="A388" s="31"/>
      <c r="B388" s="155"/>
      <c r="C388" s="156" t="s">
        <v>577</v>
      </c>
      <c r="D388" s="156" t="s">
        <v>118</v>
      </c>
      <c r="E388" s="157" t="s">
        <v>578</v>
      </c>
      <c r="F388" s="158" t="s">
        <v>579</v>
      </c>
      <c r="G388" s="159" t="s">
        <v>121</v>
      </c>
      <c r="H388" s="160">
        <v>110</v>
      </c>
      <c r="I388" s="161"/>
      <c r="J388" s="162">
        <f>ROUND(I388*H388,2)</f>
        <v>0</v>
      </c>
      <c r="K388" s="158" t="s">
        <v>122</v>
      </c>
      <c r="L388" s="32"/>
      <c r="M388" s="163" t="s">
        <v>1</v>
      </c>
      <c r="N388" s="164" t="s">
        <v>37</v>
      </c>
      <c r="O388" s="57"/>
      <c r="P388" s="165">
        <f>O388*H388</f>
        <v>0</v>
      </c>
      <c r="Q388" s="165">
        <v>0.02647</v>
      </c>
      <c r="R388" s="165">
        <f>Q388*H388</f>
        <v>2.9117</v>
      </c>
      <c r="S388" s="165">
        <v>0</v>
      </c>
      <c r="T388" s="166">
        <f>S388*H388</f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67" t="s">
        <v>123</v>
      </c>
      <c r="AT388" s="167" t="s">
        <v>118</v>
      </c>
      <c r="AU388" s="167" t="s">
        <v>83</v>
      </c>
      <c r="AY388" s="16" t="s">
        <v>116</v>
      </c>
      <c r="BE388" s="168">
        <f>IF(N388="základní",J388,0)</f>
        <v>0</v>
      </c>
      <c r="BF388" s="168">
        <f>IF(N388="snížená",J388,0)</f>
        <v>0</v>
      </c>
      <c r="BG388" s="168">
        <f>IF(N388="zákl. přenesená",J388,0)</f>
        <v>0</v>
      </c>
      <c r="BH388" s="168">
        <f>IF(N388="sníž. přenesená",J388,0)</f>
        <v>0</v>
      </c>
      <c r="BI388" s="168">
        <f>IF(N388="nulová",J388,0)</f>
        <v>0</v>
      </c>
      <c r="BJ388" s="16" t="s">
        <v>80</v>
      </c>
      <c r="BK388" s="168">
        <f>ROUND(I388*H388,2)</f>
        <v>0</v>
      </c>
      <c r="BL388" s="16" t="s">
        <v>123</v>
      </c>
      <c r="BM388" s="167" t="s">
        <v>580</v>
      </c>
    </row>
    <row r="389" spans="1:47" s="2" customFormat="1" ht="19.5">
      <c r="A389" s="31"/>
      <c r="B389" s="32"/>
      <c r="C389" s="31"/>
      <c r="D389" s="169" t="s">
        <v>125</v>
      </c>
      <c r="E389" s="31"/>
      <c r="F389" s="170" t="s">
        <v>581</v>
      </c>
      <c r="G389" s="31"/>
      <c r="H389" s="31"/>
      <c r="I389" s="91"/>
      <c r="J389" s="31"/>
      <c r="K389" s="31"/>
      <c r="L389" s="32"/>
      <c r="M389" s="171"/>
      <c r="N389" s="172"/>
      <c r="O389" s="57"/>
      <c r="P389" s="57"/>
      <c r="Q389" s="57"/>
      <c r="R389" s="57"/>
      <c r="S389" s="57"/>
      <c r="T389" s="58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T389" s="16" t="s">
        <v>125</v>
      </c>
      <c r="AU389" s="16" t="s">
        <v>83</v>
      </c>
    </row>
    <row r="390" spans="1:65" s="2" customFormat="1" ht="14.45" customHeight="1">
      <c r="A390" s="31"/>
      <c r="B390" s="155"/>
      <c r="C390" s="156" t="s">
        <v>582</v>
      </c>
      <c r="D390" s="156" t="s">
        <v>118</v>
      </c>
      <c r="E390" s="157" t="s">
        <v>583</v>
      </c>
      <c r="F390" s="158" t="s">
        <v>584</v>
      </c>
      <c r="G390" s="159" t="s">
        <v>121</v>
      </c>
      <c r="H390" s="160">
        <v>753</v>
      </c>
      <c r="I390" s="161"/>
      <c r="J390" s="162">
        <f>ROUND(I390*H390,2)</f>
        <v>0</v>
      </c>
      <c r="K390" s="158" t="s">
        <v>122</v>
      </c>
      <c r="L390" s="32"/>
      <c r="M390" s="163" t="s">
        <v>1</v>
      </c>
      <c r="N390" s="164" t="s">
        <v>37</v>
      </c>
      <c r="O390" s="57"/>
      <c r="P390" s="165">
        <f>O390*H390</f>
        <v>0</v>
      </c>
      <c r="Q390" s="165">
        <v>0.00051</v>
      </c>
      <c r="R390" s="165">
        <f>Q390*H390</f>
        <v>0.38403000000000004</v>
      </c>
      <c r="S390" s="165">
        <v>0</v>
      </c>
      <c r="T390" s="166">
        <f>S390*H390</f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67" t="s">
        <v>123</v>
      </c>
      <c r="AT390" s="167" t="s">
        <v>118</v>
      </c>
      <c r="AU390" s="167" t="s">
        <v>83</v>
      </c>
      <c r="AY390" s="16" t="s">
        <v>116</v>
      </c>
      <c r="BE390" s="168">
        <f>IF(N390="základní",J390,0)</f>
        <v>0</v>
      </c>
      <c r="BF390" s="168">
        <f>IF(N390="snížená",J390,0)</f>
        <v>0</v>
      </c>
      <c r="BG390" s="168">
        <f>IF(N390="zákl. přenesená",J390,0)</f>
        <v>0</v>
      </c>
      <c r="BH390" s="168">
        <f>IF(N390="sníž. přenesená",J390,0)</f>
        <v>0</v>
      </c>
      <c r="BI390" s="168">
        <f>IF(N390="nulová",J390,0)</f>
        <v>0</v>
      </c>
      <c r="BJ390" s="16" t="s">
        <v>80</v>
      </c>
      <c r="BK390" s="168">
        <f>ROUND(I390*H390,2)</f>
        <v>0</v>
      </c>
      <c r="BL390" s="16" t="s">
        <v>123</v>
      </c>
      <c r="BM390" s="167" t="s">
        <v>585</v>
      </c>
    </row>
    <row r="391" spans="1:47" s="2" customFormat="1" ht="12">
      <c r="A391" s="31"/>
      <c r="B391" s="32"/>
      <c r="C391" s="31"/>
      <c r="D391" s="169" t="s">
        <v>125</v>
      </c>
      <c r="E391" s="31"/>
      <c r="F391" s="170" t="s">
        <v>586</v>
      </c>
      <c r="G391" s="31"/>
      <c r="H391" s="31"/>
      <c r="I391" s="91"/>
      <c r="J391" s="31"/>
      <c r="K391" s="31"/>
      <c r="L391" s="32"/>
      <c r="M391" s="171"/>
      <c r="N391" s="172"/>
      <c r="O391" s="57"/>
      <c r="P391" s="57"/>
      <c r="Q391" s="57"/>
      <c r="R391" s="57"/>
      <c r="S391" s="57"/>
      <c r="T391" s="58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T391" s="16" t="s">
        <v>125</v>
      </c>
      <c r="AU391" s="16" t="s">
        <v>83</v>
      </c>
    </row>
    <row r="392" spans="2:51" s="13" customFormat="1" ht="12">
      <c r="B392" s="173"/>
      <c r="D392" s="169" t="s">
        <v>127</v>
      </c>
      <c r="E392" s="174" t="s">
        <v>1</v>
      </c>
      <c r="F392" s="175" t="s">
        <v>559</v>
      </c>
      <c r="H392" s="176">
        <v>78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4" t="s">
        <v>127</v>
      </c>
      <c r="AU392" s="174" t="s">
        <v>83</v>
      </c>
      <c r="AV392" s="13" t="s">
        <v>83</v>
      </c>
      <c r="AW392" s="13" t="s">
        <v>28</v>
      </c>
      <c r="AX392" s="13" t="s">
        <v>72</v>
      </c>
      <c r="AY392" s="174" t="s">
        <v>116</v>
      </c>
    </row>
    <row r="393" spans="2:51" s="13" customFormat="1" ht="12">
      <c r="B393" s="173"/>
      <c r="D393" s="169" t="s">
        <v>127</v>
      </c>
      <c r="E393" s="174" t="s">
        <v>1</v>
      </c>
      <c r="F393" s="175" t="s">
        <v>560</v>
      </c>
      <c r="H393" s="176">
        <v>675</v>
      </c>
      <c r="I393" s="177"/>
      <c r="L393" s="173"/>
      <c r="M393" s="178"/>
      <c r="N393" s="179"/>
      <c r="O393" s="179"/>
      <c r="P393" s="179"/>
      <c r="Q393" s="179"/>
      <c r="R393" s="179"/>
      <c r="S393" s="179"/>
      <c r="T393" s="180"/>
      <c r="AT393" s="174" t="s">
        <v>127</v>
      </c>
      <c r="AU393" s="174" t="s">
        <v>83</v>
      </c>
      <c r="AV393" s="13" t="s">
        <v>83</v>
      </c>
      <c r="AW393" s="13" t="s">
        <v>28</v>
      </c>
      <c r="AX393" s="13" t="s">
        <v>72</v>
      </c>
      <c r="AY393" s="174" t="s">
        <v>116</v>
      </c>
    </row>
    <row r="394" spans="1:65" s="2" customFormat="1" ht="24">
      <c r="A394" s="31"/>
      <c r="B394" s="155"/>
      <c r="C394" s="156" t="s">
        <v>587</v>
      </c>
      <c r="D394" s="156" t="s">
        <v>118</v>
      </c>
      <c r="E394" s="157" t="s">
        <v>588</v>
      </c>
      <c r="F394" s="158" t="s">
        <v>589</v>
      </c>
      <c r="G394" s="159" t="s">
        <v>121</v>
      </c>
      <c r="H394" s="160">
        <v>753</v>
      </c>
      <c r="I394" s="161"/>
      <c r="J394" s="162">
        <f>ROUND(I394*H394,2)</f>
        <v>0</v>
      </c>
      <c r="K394" s="158" t="s">
        <v>122</v>
      </c>
      <c r="L394" s="32"/>
      <c r="M394" s="163" t="s">
        <v>1</v>
      </c>
      <c r="N394" s="164" t="s">
        <v>37</v>
      </c>
      <c r="O394" s="57"/>
      <c r="P394" s="165">
        <f>O394*H394</f>
        <v>0</v>
      </c>
      <c r="Q394" s="165">
        <v>0</v>
      </c>
      <c r="R394" s="165">
        <f>Q394*H394</f>
        <v>0</v>
      </c>
      <c r="S394" s="165">
        <v>0</v>
      </c>
      <c r="T394" s="166">
        <f>S394*H394</f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67" t="s">
        <v>123</v>
      </c>
      <c r="AT394" s="167" t="s">
        <v>118</v>
      </c>
      <c r="AU394" s="167" t="s">
        <v>83</v>
      </c>
      <c r="AY394" s="16" t="s">
        <v>116</v>
      </c>
      <c r="BE394" s="168">
        <f>IF(N394="základní",J394,0)</f>
        <v>0</v>
      </c>
      <c r="BF394" s="168">
        <f>IF(N394="snížená",J394,0)</f>
        <v>0</v>
      </c>
      <c r="BG394" s="168">
        <f>IF(N394="zákl. přenesená",J394,0)</f>
        <v>0</v>
      </c>
      <c r="BH394" s="168">
        <f>IF(N394="sníž. přenesená",J394,0)</f>
        <v>0</v>
      </c>
      <c r="BI394" s="168">
        <f>IF(N394="nulová",J394,0)</f>
        <v>0</v>
      </c>
      <c r="BJ394" s="16" t="s">
        <v>80</v>
      </c>
      <c r="BK394" s="168">
        <f>ROUND(I394*H394,2)</f>
        <v>0</v>
      </c>
      <c r="BL394" s="16" t="s">
        <v>123</v>
      </c>
      <c r="BM394" s="167" t="s">
        <v>590</v>
      </c>
    </row>
    <row r="395" spans="1:47" s="2" customFormat="1" ht="19.5">
      <c r="A395" s="31"/>
      <c r="B395" s="32"/>
      <c r="C395" s="31"/>
      <c r="D395" s="169" t="s">
        <v>125</v>
      </c>
      <c r="E395" s="31"/>
      <c r="F395" s="170" t="s">
        <v>591</v>
      </c>
      <c r="G395" s="31"/>
      <c r="H395" s="31"/>
      <c r="I395" s="91"/>
      <c r="J395" s="31"/>
      <c r="K395" s="31"/>
      <c r="L395" s="32"/>
      <c r="M395" s="171"/>
      <c r="N395" s="172"/>
      <c r="O395" s="57"/>
      <c r="P395" s="57"/>
      <c r="Q395" s="57"/>
      <c r="R395" s="57"/>
      <c r="S395" s="57"/>
      <c r="T395" s="58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T395" s="16" t="s">
        <v>125</v>
      </c>
      <c r="AU395" s="16" t="s">
        <v>83</v>
      </c>
    </row>
    <row r="396" spans="1:65" s="2" customFormat="1" ht="14.45" customHeight="1">
      <c r="A396" s="31"/>
      <c r="B396" s="155"/>
      <c r="C396" s="156" t="s">
        <v>592</v>
      </c>
      <c r="D396" s="156" t="s">
        <v>118</v>
      </c>
      <c r="E396" s="157" t="s">
        <v>593</v>
      </c>
      <c r="F396" s="158" t="s">
        <v>594</v>
      </c>
      <c r="G396" s="159" t="s">
        <v>121</v>
      </c>
      <c r="H396" s="160">
        <v>12</v>
      </c>
      <c r="I396" s="161"/>
      <c r="J396" s="162">
        <f>ROUND(I396*H396,2)</f>
        <v>0</v>
      </c>
      <c r="K396" s="158" t="s">
        <v>122</v>
      </c>
      <c r="L396" s="32"/>
      <c r="M396" s="163" t="s">
        <v>1</v>
      </c>
      <c r="N396" s="164" t="s">
        <v>37</v>
      </c>
      <c r="O396" s="57"/>
      <c r="P396" s="165">
        <f>O396*H396</f>
        <v>0</v>
      </c>
      <c r="Q396" s="165">
        <v>0.0835</v>
      </c>
      <c r="R396" s="165">
        <f>Q396*H396</f>
        <v>1.002</v>
      </c>
      <c r="S396" s="165">
        <v>0</v>
      </c>
      <c r="T396" s="166">
        <f>S396*H396</f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67" t="s">
        <v>123</v>
      </c>
      <c r="AT396" s="167" t="s">
        <v>118</v>
      </c>
      <c r="AU396" s="167" t="s">
        <v>83</v>
      </c>
      <c r="AY396" s="16" t="s">
        <v>116</v>
      </c>
      <c r="BE396" s="168">
        <f>IF(N396="základní",J396,0)</f>
        <v>0</v>
      </c>
      <c r="BF396" s="168">
        <f>IF(N396="snížená",J396,0)</f>
        <v>0</v>
      </c>
      <c r="BG396" s="168">
        <f>IF(N396="zákl. přenesená",J396,0)</f>
        <v>0</v>
      </c>
      <c r="BH396" s="168">
        <f>IF(N396="sníž. přenesená",J396,0)</f>
        <v>0</v>
      </c>
      <c r="BI396" s="168">
        <f>IF(N396="nulová",J396,0)</f>
        <v>0</v>
      </c>
      <c r="BJ396" s="16" t="s">
        <v>80</v>
      </c>
      <c r="BK396" s="168">
        <f>ROUND(I396*H396,2)</f>
        <v>0</v>
      </c>
      <c r="BL396" s="16" t="s">
        <v>123</v>
      </c>
      <c r="BM396" s="167" t="s">
        <v>595</v>
      </c>
    </row>
    <row r="397" spans="1:47" s="2" customFormat="1" ht="19.5">
      <c r="A397" s="31"/>
      <c r="B397" s="32"/>
      <c r="C397" s="31"/>
      <c r="D397" s="169" t="s">
        <v>125</v>
      </c>
      <c r="E397" s="31"/>
      <c r="F397" s="170" t="s">
        <v>596</v>
      </c>
      <c r="G397" s="31"/>
      <c r="H397" s="31"/>
      <c r="I397" s="91"/>
      <c r="J397" s="31"/>
      <c r="K397" s="31"/>
      <c r="L397" s="32"/>
      <c r="M397" s="171"/>
      <c r="N397" s="172"/>
      <c r="O397" s="57"/>
      <c r="P397" s="57"/>
      <c r="Q397" s="57"/>
      <c r="R397" s="57"/>
      <c r="S397" s="57"/>
      <c r="T397" s="58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T397" s="16" t="s">
        <v>125</v>
      </c>
      <c r="AU397" s="16" t="s">
        <v>83</v>
      </c>
    </row>
    <row r="398" spans="2:51" s="13" customFormat="1" ht="12">
      <c r="B398" s="173"/>
      <c r="D398" s="169" t="s">
        <v>127</v>
      </c>
      <c r="E398" s="174" t="s">
        <v>1</v>
      </c>
      <c r="F398" s="175" t="s">
        <v>597</v>
      </c>
      <c r="H398" s="176">
        <v>12</v>
      </c>
      <c r="I398" s="177"/>
      <c r="L398" s="173"/>
      <c r="M398" s="178"/>
      <c r="N398" s="179"/>
      <c r="O398" s="179"/>
      <c r="P398" s="179"/>
      <c r="Q398" s="179"/>
      <c r="R398" s="179"/>
      <c r="S398" s="179"/>
      <c r="T398" s="180"/>
      <c r="AT398" s="174" t="s">
        <v>127</v>
      </c>
      <c r="AU398" s="174" t="s">
        <v>83</v>
      </c>
      <c r="AV398" s="13" t="s">
        <v>83</v>
      </c>
      <c r="AW398" s="13" t="s">
        <v>28</v>
      </c>
      <c r="AX398" s="13" t="s">
        <v>80</v>
      </c>
      <c r="AY398" s="174" t="s">
        <v>116</v>
      </c>
    </row>
    <row r="399" spans="1:65" s="2" customFormat="1" ht="14.45" customHeight="1">
      <c r="A399" s="31"/>
      <c r="B399" s="155"/>
      <c r="C399" s="188" t="s">
        <v>598</v>
      </c>
      <c r="D399" s="188" t="s">
        <v>298</v>
      </c>
      <c r="E399" s="189" t="s">
        <v>599</v>
      </c>
      <c r="F399" s="190" t="s">
        <v>600</v>
      </c>
      <c r="G399" s="191" t="s">
        <v>378</v>
      </c>
      <c r="H399" s="192">
        <v>4</v>
      </c>
      <c r="I399" s="193"/>
      <c r="J399" s="194">
        <f>ROUND(I399*H399,2)</f>
        <v>0</v>
      </c>
      <c r="K399" s="190" t="s">
        <v>122</v>
      </c>
      <c r="L399" s="195"/>
      <c r="M399" s="196" t="s">
        <v>1</v>
      </c>
      <c r="N399" s="197" t="s">
        <v>37</v>
      </c>
      <c r="O399" s="57"/>
      <c r="P399" s="165">
        <f>O399*H399</f>
        <v>0</v>
      </c>
      <c r="Q399" s="165">
        <v>1.12</v>
      </c>
      <c r="R399" s="165">
        <f>Q399*H399</f>
        <v>4.48</v>
      </c>
      <c r="S399" s="165">
        <v>0</v>
      </c>
      <c r="T399" s="166">
        <f>S399*H399</f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67" t="s">
        <v>166</v>
      </c>
      <c r="AT399" s="167" t="s">
        <v>298</v>
      </c>
      <c r="AU399" s="167" t="s">
        <v>83</v>
      </c>
      <c r="AY399" s="16" t="s">
        <v>116</v>
      </c>
      <c r="BE399" s="168">
        <f>IF(N399="základní",J399,0)</f>
        <v>0</v>
      </c>
      <c r="BF399" s="168">
        <f>IF(N399="snížená",J399,0)</f>
        <v>0</v>
      </c>
      <c r="BG399" s="168">
        <f>IF(N399="zákl. přenesená",J399,0)</f>
        <v>0</v>
      </c>
      <c r="BH399" s="168">
        <f>IF(N399="sníž. přenesená",J399,0)</f>
        <v>0</v>
      </c>
      <c r="BI399" s="168">
        <f>IF(N399="nulová",J399,0)</f>
        <v>0</v>
      </c>
      <c r="BJ399" s="16" t="s">
        <v>80</v>
      </c>
      <c r="BK399" s="168">
        <f>ROUND(I399*H399,2)</f>
        <v>0</v>
      </c>
      <c r="BL399" s="16" t="s">
        <v>123</v>
      </c>
      <c r="BM399" s="167" t="s">
        <v>601</v>
      </c>
    </row>
    <row r="400" spans="1:47" s="2" customFormat="1" ht="12">
      <c r="A400" s="31"/>
      <c r="B400" s="32"/>
      <c r="C400" s="31"/>
      <c r="D400" s="169" t="s">
        <v>125</v>
      </c>
      <c r="E400" s="31"/>
      <c r="F400" s="170" t="s">
        <v>600</v>
      </c>
      <c r="G400" s="31"/>
      <c r="H400" s="31"/>
      <c r="I400" s="91"/>
      <c r="J400" s="31"/>
      <c r="K400" s="31"/>
      <c r="L400" s="32"/>
      <c r="M400" s="171"/>
      <c r="N400" s="172"/>
      <c r="O400" s="57"/>
      <c r="P400" s="57"/>
      <c r="Q400" s="57"/>
      <c r="R400" s="57"/>
      <c r="S400" s="57"/>
      <c r="T400" s="58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T400" s="16" t="s">
        <v>125</v>
      </c>
      <c r="AU400" s="16" t="s">
        <v>83</v>
      </c>
    </row>
    <row r="401" spans="1:65" s="2" customFormat="1" ht="24">
      <c r="A401" s="31"/>
      <c r="B401" s="155"/>
      <c r="C401" s="156" t="s">
        <v>602</v>
      </c>
      <c r="D401" s="156" t="s">
        <v>118</v>
      </c>
      <c r="E401" s="157" t="s">
        <v>603</v>
      </c>
      <c r="F401" s="158" t="s">
        <v>604</v>
      </c>
      <c r="G401" s="159" t="s">
        <v>121</v>
      </c>
      <c r="H401" s="160">
        <v>11</v>
      </c>
      <c r="I401" s="161"/>
      <c r="J401" s="162">
        <f>ROUND(I401*H401,2)</f>
        <v>0</v>
      </c>
      <c r="K401" s="158" t="s">
        <v>122</v>
      </c>
      <c r="L401" s="32"/>
      <c r="M401" s="163" t="s">
        <v>1</v>
      </c>
      <c r="N401" s="164" t="s">
        <v>37</v>
      </c>
      <c r="O401" s="57"/>
      <c r="P401" s="165">
        <f>O401*H401</f>
        <v>0</v>
      </c>
      <c r="Q401" s="165">
        <v>0.101</v>
      </c>
      <c r="R401" s="165">
        <f>Q401*H401</f>
        <v>1.111</v>
      </c>
      <c r="S401" s="165">
        <v>0</v>
      </c>
      <c r="T401" s="166">
        <f>S401*H401</f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67" t="s">
        <v>123</v>
      </c>
      <c r="AT401" s="167" t="s">
        <v>118</v>
      </c>
      <c r="AU401" s="167" t="s">
        <v>83</v>
      </c>
      <c r="AY401" s="16" t="s">
        <v>116</v>
      </c>
      <c r="BE401" s="168">
        <f>IF(N401="základní",J401,0)</f>
        <v>0</v>
      </c>
      <c r="BF401" s="168">
        <f>IF(N401="snížená",J401,0)</f>
        <v>0</v>
      </c>
      <c r="BG401" s="168">
        <f>IF(N401="zákl. přenesená",J401,0)</f>
        <v>0</v>
      </c>
      <c r="BH401" s="168">
        <f>IF(N401="sníž. přenesená",J401,0)</f>
        <v>0</v>
      </c>
      <c r="BI401" s="168">
        <f>IF(N401="nulová",J401,0)</f>
        <v>0</v>
      </c>
      <c r="BJ401" s="16" t="s">
        <v>80</v>
      </c>
      <c r="BK401" s="168">
        <f>ROUND(I401*H401,2)</f>
        <v>0</v>
      </c>
      <c r="BL401" s="16" t="s">
        <v>123</v>
      </c>
      <c r="BM401" s="167" t="s">
        <v>605</v>
      </c>
    </row>
    <row r="402" spans="1:47" s="2" customFormat="1" ht="29.25">
      <c r="A402" s="31"/>
      <c r="B402" s="32"/>
      <c r="C402" s="31"/>
      <c r="D402" s="169" t="s">
        <v>125</v>
      </c>
      <c r="E402" s="31"/>
      <c r="F402" s="170" t="s">
        <v>606</v>
      </c>
      <c r="G402" s="31"/>
      <c r="H402" s="31"/>
      <c r="I402" s="91"/>
      <c r="J402" s="31"/>
      <c r="K402" s="31"/>
      <c r="L402" s="32"/>
      <c r="M402" s="171"/>
      <c r="N402" s="172"/>
      <c r="O402" s="57"/>
      <c r="P402" s="57"/>
      <c r="Q402" s="57"/>
      <c r="R402" s="57"/>
      <c r="S402" s="57"/>
      <c r="T402" s="58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T402" s="16" t="s">
        <v>125</v>
      </c>
      <c r="AU402" s="16" t="s">
        <v>83</v>
      </c>
    </row>
    <row r="403" spans="2:51" s="13" customFormat="1" ht="12">
      <c r="B403" s="173"/>
      <c r="D403" s="169" t="s">
        <v>127</v>
      </c>
      <c r="E403" s="174" t="s">
        <v>1</v>
      </c>
      <c r="F403" s="175" t="s">
        <v>607</v>
      </c>
      <c r="H403" s="176">
        <v>11</v>
      </c>
      <c r="I403" s="177"/>
      <c r="L403" s="173"/>
      <c r="M403" s="178"/>
      <c r="N403" s="179"/>
      <c r="O403" s="179"/>
      <c r="P403" s="179"/>
      <c r="Q403" s="179"/>
      <c r="R403" s="179"/>
      <c r="S403" s="179"/>
      <c r="T403" s="180"/>
      <c r="AT403" s="174" t="s">
        <v>127</v>
      </c>
      <c r="AU403" s="174" t="s">
        <v>83</v>
      </c>
      <c r="AV403" s="13" t="s">
        <v>83</v>
      </c>
      <c r="AW403" s="13" t="s">
        <v>28</v>
      </c>
      <c r="AX403" s="13" t="s">
        <v>80</v>
      </c>
      <c r="AY403" s="174" t="s">
        <v>116</v>
      </c>
    </row>
    <row r="404" spans="1:65" s="2" customFormat="1" ht="14.45" customHeight="1">
      <c r="A404" s="31"/>
      <c r="B404" s="155"/>
      <c r="C404" s="188" t="s">
        <v>608</v>
      </c>
      <c r="D404" s="188" t="s">
        <v>298</v>
      </c>
      <c r="E404" s="189" t="s">
        <v>609</v>
      </c>
      <c r="F404" s="190" t="s">
        <v>610</v>
      </c>
      <c r="G404" s="191" t="s">
        <v>121</v>
      </c>
      <c r="H404" s="192">
        <v>11</v>
      </c>
      <c r="I404" s="193"/>
      <c r="J404" s="194">
        <f>ROUND(I404*H404,2)</f>
        <v>0</v>
      </c>
      <c r="K404" s="190" t="s">
        <v>122</v>
      </c>
      <c r="L404" s="195"/>
      <c r="M404" s="196" t="s">
        <v>1</v>
      </c>
      <c r="N404" s="197" t="s">
        <v>37</v>
      </c>
      <c r="O404" s="57"/>
      <c r="P404" s="165">
        <f>O404*H404</f>
        <v>0</v>
      </c>
      <c r="Q404" s="165">
        <v>0.132</v>
      </c>
      <c r="R404" s="165">
        <f>Q404*H404</f>
        <v>1.452</v>
      </c>
      <c r="S404" s="165">
        <v>0</v>
      </c>
      <c r="T404" s="166">
        <f>S404*H404</f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67" t="s">
        <v>166</v>
      </c>
      <c r="AT404" s="167" t="s">
        <v>298</v>
      </c>
      <c r="AU404" s="167" t="s">
        <v>83</v>
      </c>
      <c r="AY404" s="16" t="s">
        <v>116</v>
      </c>
      <c r="BE404" s="168">
        <f>IF(N404="základní",J404,0)</f>
        <v>0</v>
      </c>
      <c r="BF404" s="168">
        <f>IF(N404="snížená",J404,0)</f>
        <v>0</v>
      </c>
      <c r="BG404" s="168">
        <f>IF(N404="zákl. přenesená",J404,0)</f>
        <v>0</v>
      </c>
      <c r="BH404" s="168">
        <f>IF(N404="sníž. přenesená",J404,0)</f>
        <v>0</v>
      </c>
      <c r="BI404" s="168">
        <f>IF(N404="nulová",J404,0)</f>
        <v>0</v>
      </c>
      <c r="BJ404" s="16" t="s">
        <v>80</v>
      </c>
      <c r="BK404" s="168">
        <f>ROUND(I404*H404,2)</f>
        <v>0</v>
      </c>
      <c r="BL404" s="16" t="s">
        <v>123</v>
      </c>
      <c r="BM404" s="167" t="s">
        <v>611</v>
      </c>
    </row>
    <row r="405" spans="1:47" s="2" customFormat="1" ht="12">
      <c r="A405" s="31"/>
      <c r="B405" s="32"/>
      <c r="C405" s="31"/>
      <c r="D405" s="169" t="s">
        <v>125</v>
      </c>
      <c r="E405" s="31"/>
      <c r="F405" s="170" t="s">
        <v>610</v>
      </c>
      <c r="G405" s="31"/>
      <c r="H405" s="31"/>
      <c r="I405" s="91"/>
      <c r="J405" s="31"/>
      <c r="K405" s="31"/>
      <c r="L405" s="32"/>
      <c r="M405" s="171"/>
      <c r="N405" s="172"/>
      <c r="O405" s="57"/>
      <c r="P405" s="57"/>
      <c r="Q405" s="57"/>
      <c r="R405" s="57"/>
      <c r="S405" s="57"/>
      <c r="T405" s="58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T405" s="16" t="s">
        <v>125</v>
      </c>
      <c r="AU405" s="16" t="s">
        <v>83</v>
      </c>
    </row>
    <row r="406" spans="2:63" s="12" customFormat="1" ht="22.9" customHeight="1">
      <c r="B406" s="142"/>
      <c r="D406" s="143" t="s">
        <v>71</v>
      </c>
      <c r="E406" s="153" t="s">
        <v>166</v>
      </c>
      <c r="F406" s="153" t="s">
        <v>612</v>
      </c>
      <c r="I406" s="145"/>
      <c r="J406" s="154">
        <f>BK406</f>
        <v>0</v>
      </c>
      <c r="L406" s="142"/>
      <c r="M406" s="147"/>
      <c r="N406" s="148"/>
      <c r="O406" s="148"/>
      <c r="P406" s="149">
        <f>SUM(P407:P453)</f>
        <v>0</v>
      </c>
      <c r="Q406" s="148"/>
      <c r="R406" s="149">
        <f>SUM(R407:R453)</f>
        <v>14.362846699999999</v>
      </c>
      <c r="S406" s="148"/>
      <c r="T406" s="150">
        <f>SUM(T407:T453)</f>
        <v>0</v>
      </c>
      <c r="AR406" s="143" t="s">
        <v>80</v>
      </c>
      <c r="AT406" s="151" t="s">
        <v>71</v>
      </c>
      <c r="AU406" s="151" t="s">
        <v>80</v>
      </c>
      <c r="AY406" s="143" t="s">
        <v>116</v>
      </c>
      <c r="BK406" s="152">
        <f>SUM(BK407:BK453)</f>
        <v>0</v>
      </c>
    </row>
    <row r="407" spans="1:65" s="2" customFormat="1" ht="14.45" customHeight="1">
      <c r="A407" s="31"/>
      <c r="B407" s="155"/>
      <c r="C407" s="156" t="s">
        <v>613</v>
      </c>
      <c r="D407" s="156" t="s">
        <v>118</v>
      </c>
      <c r="E407" s="157" t="s">
        <v>614</v>
      </c>
      <c r="F407" s="158" t="s">
        <v>615</v>
      </c>
      <c r="G407" s="159" t="s">
        <v>155</v>
      </c>
      <c r="H407" s="160">
        <v>46.5</v>
      </c>
      <c r="I407" s="161"/>
      <c r="J407" s="162">
        <f>ROUND(I407*H407,2)</f>
        <v>0</v>
      </c>
      <c r="K407" s="158" t="s">
        <v>122</v>
      </c>
      <c r="L407" s="32"/>
      <c r="M407" s="163" t="s">
        <v>1</v>
      </c>
      <c r="N407" s="164" t="s">
        <v>37</v>
      </c>
      <c r="O407" s="57"/>
      <c r="P407" s="165">
        <f>O407*H407</f>
        <v>0</v>
      </c>
      <c r="Q407" s="165">
        <v>0</v>
      </c>
      <c r="R407" s="165">
        <f>Q407*H407</f>
        <v>0</v>
      </c>
      <c r="S407" s="165">
        <v>0</v>
      </c>
      <c r="T407" s="166">
        <f>S407*H407</f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67" t="s">
        <v>123</v>
      </c>
      <c r="AT407" s="167" t="s">
        <v>118</v>
      </c>
      <c r="AU407" s="167" t="s">
        <v>83</v>
      </c>
      <c r="AY407" s="16" t="s">
        <v>116</v>
      </c>
      <c r="BE407" s="168">
        <f>IF(N407="základní",J407,0)</f>
        <v>0</v>
      </c>
      <c r="BF407" s="168">
        <f>IF(N407="snížená",J407,0)</f>
        <v>0</v>
      </c>
      <c r="BG407" s="168">
        <f>IF(N407="zákl. přenesená",J407,0)</f>
        <v>0</v>
      </c>
      <c r="BH407" s="168">
        <f>IF(N407="sníž. přenesená",J407,0)</f>
        <v>0</v>
      </c>
      <c r="BI407" s="168">
        <f>IF(N407="nulová",J407,0)</f>
        <v>0</v>
      </c>
      <c r="BJ407" s="16" t="s">
        <v>80</v>
      </c>
      <c r="BK407" s="168">
        <f>ROUND(I407*H407,2)</f>
        <v>0</v>
      </c>
      <c r="BL407" s="16" t="s">
        <v>123</v>
      </c>
      <c r="BM407" s="167" t="s">
        <v>616</v>
      </c>
    </row>
    <row r="408" spans="1:47" s="2" customFormat="1" ht="12">
      <c r="A408" s="31"/>
      <c r="B408" s="32"/>
      <c r="C408" s="31"/>
      <c r="D408" s="169" t="s">
        <v>125</v>
      </c>
      <c r="E408" s="31"/>
      <c r="F408" s="170" t="s">
        <v>617</v>
      </c>
      <c r="G408" s="31"/>
      <c r="H408" s="31"/>
      <c r="I408" s="91"/>
      <c r="J408" s="31"/>
      <c r="K408" s="31"/>
      <c r="L408" s="32"/>
      <c r="M408" s="171"/>
      <c r="N408" s="172"/>
      <c r="O408" s="57"/>
      <c r="P408" s="57"/>
      <c r="Q408" s="57"/>
      <c r="R408" s="57"/>
      <c r="S408" s="57"/>
      <c r="T408" s="58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T408" s="16" t="s">
        <v>125</v>
      </c>
      <c r="AU408" s="16" t="s">
        <v>83</v>
      </c>
    </row>
    <row r="409" spans="2:51" s="13" customFormat="1" ht="12">
      <c r="B409" s="173"/>
      <c r="D409" s="169" t="s">
        <v>127</v>
      </c>
      <c r="E409" s="174" t="s">
        <v>1</v>
      </c>
      <c r="F409" s="175" t="s">
        <v>618</v>
      </c>
      <c r="H409" s="176">
        <v>46.5</v>
      </c>
      <c r="I409" s="177"/>
      <c r="L409" s="173"/>
      <c r="M409" s="178"/>
      <c r="N409" s="179"/>
      <c r="O409" s="179"/>
      <c r="P409" s="179"/>
      <c r="Q409" s="179"/>
      <c r="R409" s="179"/>
      <c r="S409" s="179"/>
      <c r="T409" s="180"/>
      <c r="AT409" s="174" t="s">
        <v>127</v>
      </c>
      <c r="AU409" s="174" t="s">
        <v>83</v>
      </c>
      <c r="AV409" s="13" t="s">
        <v>83</v>
      </c>
      <c r="AW409" s="13" t="s">
        <v>28</v>
      </c>
      <c r="AX409" s="13" t="s">
        <v>80</v>
      </c>
      <c r="AY409" s="174" t="s">
        <v>116</v>
      </c>
    </row>
    <row r="410" spans="1:65" s="2" customFormat="1" ht="14.45" customHeight="1">
      <c r="A410" s="31"/>
      <c r="B410" s="155"/>
      <c r="C410" s="188" t="s">
        <v>619</v>
      </c>
      <c r="D410" s="188" t="s">
        <v>298</v>
      </c>
      <c r="E410" s="189" t="s">
        <v>620</v>
      </c>
      <c r="F410" s="190" t="s">
        <v>621</v>
      </c>
      <c r="G410" s="191" t="s">
        <v>155</v>
      </c>
      <c r="H410" s="192">
        <v>46.965</v>
      </c>
      <c r="I410" s="193"/>
      <c r="J410" s="194">
        <f>ROUND(I410*H410,2)</f>
        <v>0</v>
      </c>
      <c r="K410" s="190" t="s">
        <v>122</v>
      </c>
      <c r="L410" s="195"/>
      <c r="M410" s="196" t="s">
        <v>1</v>
      </c>
      <c r="N410" s="197" t="s">
        <v>37</v>
      </c>
      <c r="O410" s="57"/>
      <c r="P410" s="165">
        <f>O410*H410</f>
        <v>0</v>
      </c>
      <c r="Q410" s="165">
        <v>0.00138</v>
      </c>
      <c r="R410" s="165">
        <f>Q410*H410</f>
        <v>0.0648117</v>
      </c>
      <c r="S410" s="165">
        <v>0</v>
      </c>
      <c r="T410" s="166">
        <f>S410*H410</f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67" t="s">
        <v>166</v>
      </c>
      <c r="AT410" s="167" t="s">
        <v>298</v>
      </c>
      <c r="AU410" s="167" t="s">
        <v>83</v>
      </c>
      <c r="AY410" s="16" t="s">
        <v>116</v>
      </c>
      <c r="BE410" s="168">
        <f>IF(N410="základní",J410,0)</f>
        <v>0</v>
      </c>
      <c r="BF410" s="168">
        <f>IF(N410="snížená",J410,0)</f>
        <v>0</v>
      </c>
      <c r="BG410" s="168">
        <f>IF(N410="zákl. přenesená",J410,0)</f>
        <v>0</v>
      </c>
      <c r="BH410" s="168">
        <f>IF(N410="sníž. přenesená",J410,0)</f>
        <v>0</v>
      </c>
      <c r="BI410" s="168">
        <f>IF(N410="nulová",J410,0)</f>
        <v>0</v>
      </c>
      <c r="BJ410" s="16" t="s">
        <v>80</v>
      </c>
      <c r="BK410" s="168">
        <f>ROUND(I410*H410,2)</f>
        <v>0</v>
      </c>
      <c r="BL410" s="16" t="s">
        <v>123</v>
      </c>
      <c r="BM410" s="167" t="s">
        <v>622</v>
      </c>
    </row>
    <row r="411" spans="1:47" s="2" customFormat="1" ht="12">
      <c r="A411" s="31"/>
      <c r="B411" s="32"/>
      <c r="C411" s="31"/>
      <c r="D411" s="169" t="s">
        <v>125</v>
      </c>
      <c r="E411" s="31"/>
      <c r="F411" s="170" t="s">
        <v>621</v>
      </c>
      <c r="G411" s="31"/>
      <c r="H411" s="31"/>
      <c r="I411" s="91"/>
      <c r="J411" s="31"/>
      <c r="K411" s="31"/>
      <c r="L411" s="32"/>
      <c r="M411" s="171"/>
      <c r="N411" s="172"/>
      <c r="O411" s="57"/>
      <c r="P411" s="57"/>
      <c r="Q411" s="57"/>
      <c r="R411" s="57"/>
      <c r="S411" s="57"/>
      <c r="T411" s="58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T411" s="16" t="s">
        <v>125</v>
      </c>
      <c r="AU411" s="16" t="s">
        <v>83</v>
      </c>
    </row>
    <row r="412" spans="2:51" s="13" customFormat="1" ht="12">
      <c r="B412" s="173"/>
      <c r="D412" s="169" t="s">
        <v>127</v>
      </c>
      <c r="E412" s="174" t="s">
        <v>1</v>
      </c>
      <c r="F412" s="175" t="s">
        <v>623</v>
      </c>
      <c r="H412" s="176">
        <v>46.965</v>
      </c>
      <c r="I412" s="177"/>
      <c r="L412" s="173"/>
      <c r="M412" s="178"/>
      <c r="N412" s="179"/>
      <c r="O412" s="179"/>
      <c r="P412" s="179"/>
      <c r="Q412" s="179"/>
      <c r="R412" s="179"/>
      <c r="S412" s="179"/>
      <c r="T412" s="180"/>
      <c r="AT412" s="174" t="s">
        <v>127</v>
      </c>
      <c r="AU412" s="174" t="s">
        <v>83</v>
      </c>
      <c r="AV412" s="13" t="s">
        <v>83</v>
      </c>
      <c r="AW412" s="13" t="s">
        <v>28</v>
      </c>
      <c r="AX412" s="13" t="s">
        <v>80</v>
      </c>
      <c r="AY412" s="174" t="s">
        <v>116</v>
      </c>
    </row>
    <row r="413" spans="1:65" s="2" customFormat="1" ht="14.45" customHeight="1">
      <c r="A413" s="31"/>
      <c r="B413" s="155"/>
      <c r="C413" s="156" t="s">
        <v>624</v>
      </c>
      <c r="D413" s="156" t="s">
        <v>118</v>
      </c>
      <c r="E413" s="157" t="s">
        <v>625</v>
      </c>
      <c r="F413" s="158" t="s">
        <v>626</v>
      </c>
      <c r="G413" s="159" t="s">
        <v>155</v>
      </c>
      <c r="H413" s="160">
        <v>295</v>
      </c>
      <c r="I413" s="161"/>
      <c r="J413" s="162">
        <f>ROUND(I413*H413,2)</f>
        <v>0</v>
      </c>
      <c r="K413" s="158" t="s">
        <v>122</v>
      </c>
      <c r="L413" s="32"/>
      <c r="M413" s="163" t="s">
        <v>1</v>
      </c>
      <c r="N413" s="164" t="s">
        <v>37</v>
      </c>
      <c r="O413" s="57"/>
      <c r="P413" s="165">
        <f>O413*H413</f>
        <v>0</v>
      </c>
      <c r="Q413" s="165">
        <v>0</v>
      </c>
      <c r="R413" s="165">
        <f>Q413*H413</f>
        <v>0</v>
      </c>
      <c r="S413" s="165">
        <v>0</v>
      </c>
      <c r="T413" s="166">
        <f>S413*H413</f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67" t="s">
        <v>123</v>
      </c>
      <c r="AT413" s="167" t="s">
        <v>118</v>
      </c>
      <c r="AU413" s="167" t="s">
        <v>83</v>
      </c>
      <c r="AY413" s="16" t="s">
        <v>116</v>
      </c>
      <c r="BE413" s="168">
        <f>IF(N413="základní",J413,0)</f>
        <v>0</v>
      </c>
      <c r="BF413" s="168">
        <f>IF(N413="snížená",J413,0)</f>
        <v>0</v>
      </c>
      <c r="BG413" s="168">
        <f>IF(N413="zákl. přenesená",J413,0)</f>
        <v>0</v>
      </c>
      <c r="BH413" s="168">
        <f>IF(N413="sníž. přenesená",J413,0)</f>
        <v>0</v>
      </c>
      <c r="BI413" s="168">
        <f>IF(N413="nulová",J413,0)</f>
        <v>0</v>
      </c>
      <c r="BJ413" s="16" t="s">
        <v>80</v>
      </c>
      <c r="BK413" s="168">
        <f>ROUND(I413*H413,2)</f>
        <v>0</v>
      </c>
      <c r="BL413" s="16" t="s">
        <v>123</v>
      </c>
      <c r="BM413" s="167" t="s">
        <v>627</v>
      </c>
    </row>
    <row r="414" spans="1:47" s="2" customFormat="1" ht="19.5">
      <c r="A414" s="31"/>
      <c r="B414" s="32"/>
      <c r="C414" s="31"/>
      <c r="D414" s="169" t="s">
        <v>125</v>
      </c>
      <c r="E414" s="31"/>
      <c r="F414" s="170" t="s">
        <v>628</v>
      </c>
      <c r="G414" s="31"/>
      <c r="H414" s="31"/>
      <c r="I414" s="91"/>
      <c r="J414" s="31"/>
      <c r="K414" s="31"/>
      <c r="L414" s="32"/>
      <c r="M414" s="171"/>
      <c r="N414" s="172"/>
      <c r="O414" s="57"/>
      <c r="P414" s="57"/>
      <c r="Q414" s="57"/>
      <c r="R414" s="57"/>
      <c r="S414" s="57"/>
      <c r="T414" s="58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T414" s="16" t="s">
        <v>125</v>
      </c>
      <c r="AU414" s="16" t="s">
        <v>83</v>
      </c>
    </row>
    <row r="415" spans="2:51" s="13" customFormat="1" ht="12">
      <c r="B415" s="173"/>
      <c r="D415" s="169" t="s">
        <v>127</v>
      </c>
      <c r="E415" s="174" t="s">
        <v>1</v>
      </c>
      <c r="F415" s="175" t="s">
        <v>629</v>
      </c>
      <c r="H415" s="176">
        <v>295</v>
      </c>
      <c r="I415" s="177"/>
      <c r="L415" s="173"/>
      <c r="M415" s="178"/>
      <c r="N415" s="179"/>
      <c r="O415" s="179"/>
      <c r="P415" s="179"/>
      <c r="Q415" s="179"/>
      <c r="R415" s="179"/>
      <c r="S415" s="179"/>
      <c r="T415" s="180"/>
      <c r="AT415" s="174" t="s">
        <v>127</v>
      </c>
      <c r="AU415" s="174" t="s">
        <v>83</v>
      </c>
      <c r="AV415" s="13" t="s">
        <v>83</v>
      </c>
      <c r="AW415" s="13" t="s">
        <v>28</v>
      </c>
      <c r="AX415" s="13" t="s">
        <v>80</v>
      </c>
      <c r="AY415" s="174" t="s">
        <v>116</v>
      </c>
    </row>
    <row r="416" spans="1:65" s="2" customFormat="1" ht="14.45" customHeight="1">
      <c r="A416" s="31"/>
      <c r="B416" s="155"/>
      <c r="C416" s="188" t="s">
        <v>630</v>
      </c>
      <c r="D416" s="188" t="s">
        <v>298</v>
      </c>
      <c r="E416" s="189" t="s">
        <v>631</v>
      </c>
      <c r="F416" s="190" t="s">
        <v>632</v>
      </c>
      <c r="G416" s="191" t="s">
        <v>155</v>
      </c>
      <c r="H416" s="192">
        <v>299.425</v>
      </c>
      <c r="I416" s="193"/>
      <c r="J416" s="194">
        <f>ROUND(I416*H416,2)</f>
        <v>0</v>
      </c>
      <c r="K416" s="190" t="s">
        <v>122</v>
      </c>
      <c r="L416" s="195"/>
      <c r="M416" s="196" t="s">
        <v>1</v>
      </c>
      <c r="N416" s="197" t="s">
        <v>37</v>
      </c>
      <c r="O416" s="57"/>
      <c r="P416" s="165">
        <f>O416*H416</f>
        <v>0</v>
      </c>
      <c r="Q416" s="165">
        <v>0.0014</v>
      </c>
      <c r="R416" s="165">
        <f>Q416*H416</f>
        <v>0.419195</v>
      </c>
      <c r="S416" s="165">
        <v>0</v>
      </c>
      <c r="T416" s="166">
        <f>S416*H416</f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67" t="s">
        <v>166</v>
      </c>
      <c r="AT416" s="167" t="s">
        <v>298</v>
      </c>
      <c r="AU416" s="167" t="s">
        <v>83</v>
      </c>
      <c r="AY416" s="16" t="s">
        <v>116</v>
      </c>
      <c r="BE416" s="168">
        <f>IF(N416="základní",J416,0)</f>
        <v>0</v>
      </c>
      <c r="BF416" s="168">
        <f>IF(N416="snížená",J416,0)</f>
        <v>0</v>
      </c>
      <c r="BG416" s="168">
        <f>IF(N416="zákl. přenesená",J416,0)</f>
        <v>0</v>
      </c>
      <c r="BH416" s="168">
        <f>IF(N416="sníž. přenesená",J416,0)</f>
        <v>0</v>
      </c>
      <c r="BI416" s="168">
        <f>IF(N416="nulová",J416,0)</f>
        <v>0</v>
      </c>
      <c r="BJ416" s="16" t="s">
        <v>80</v>
      </c>
      <c r="BK416" s="168">
        <f>ROUND(I416*H416,2)</f>
        <v>0</v>
      </c>
      <c r="BL416" s="16" t="s">
        <v>123</v>
      </c>
      <c r="BM416" s="167" t="s">
        <v>633</v>
      </c>
    </row>
    <row r="417" spans="1:47" s="2" customFormat="1" ht="12">
      <c r="A417" s="31"/>
      <c r="B417" s="32"/>
      <c r="C417" s="31"/>
      <c r="D417" s="169" t="s">
        <v>125</v>
      </c>
      <c r="E417" s="31"/>
      <c r="F417" s="170" t="s">
        <v>632</v>
      </c>
      <c r="G417" s="31"/>
      <c r="H417" s="31"/>
      <c r="I417" s="91"/>
      <c r="J417" s="31"/>
      <c r="K417" s="31"/>
      <c r="L417" s="32"/>
      <c r="M417" s="171"/>
      <c r="N417" s="172"/>
      <c r="O417" s="57"/>
      <c r="P417" s="57"/>
      <c r="Q417" s="57"/>
      <c r="R417" s="57"/>
      <c r="S417" s="57"/>
      <c r="T417" s="58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T417" s="16" t="s">
        <v>125</v>
      </c>
      <c r="AU417" s="16" t="s">
        <v>83</v>
      </c>
    </row>
    <row r="418" spans="2:51" s="13" customFormat="1" ht="12">
      <c r="B418" s="173"/>
      <c r="D418" s="169" t="s">
        <v>127</v>
      </c>
      <c r="E418" s="174" t="s">
        <v>1</v>
      </c>
      <c r="F418" s="175" t="s">
        <v>634</v>
      </c>
      <c r="H418" s="176">
        <v>299.425</v>
      </c>
      <c r="I418" s="177"/>
      <c r="L418" s="173"/>
      <c r="M418" s="178"/>
      <c r="N418" s="179"/>
      <c r="O418" s="179"/>
      <c r="P418" s="179"/>
      <c r="Q418" s="179"/>
      <c r="R418" s="179"/>
      <c r="S418" s="179"/>
      <c r="T418" s="180"/>
      <c r="AT418" s="174" t="s">
        <v>127</v>
      </c>
      <c r="AU418" s="174" t="s">
        <v>83</v>
      </c>
      <c r="AV418" s="13" t="s">
        <v>83</v>
      </c>
      <c r="AW418" s="13" t="s">
        <v>28</v>
      </c>
      <c r="AX418" s="13" t="s">
        <v>80</v>
      </c>
      <c r="AY418" s="174" t="s">
        <v>116</v>
      </c>
    </row>
    <row r="419" spans="1:65" s="2" customFormat="1" ht="14.45" customHeight="1">
      <c r="A419" s="31"/>
      <c r="B419" s="155"/>
      <c r="C419" s="188" t="s">
        <v>635</v>
      </c>
      <c r="D419" s="188" t="s">
        <v>298</v>
      </c>
      <c r="E419" s="189" t="s">
        <v>636</v>
      </c>
      <c r="F419" s="190" t="s">
        <v>637</v>
      </c>
      <c r="G419" s="191" t="s">
        <v>378</v>
      </c>
      <c r="H419" s="192">
        <v>11</v>
      </c>
      <c r="I419" s="193"/>
      <c r="J419" s="194">
        <f>ROUND(I419*H419,2)</f>
        <v>0</v>
      </c>
      <c r="K419" s="190" t="s">
        <v>122</v>
      </c>
      <c r="L419" s="195"/>
      <c r="M419" s="196" t="s">
        <v>1</v>
      </c>
      <c r="N419" s="197" t="s">
        <v>37</v>
      </c>
      <c r="O419" s="57"/>
      <c r="P419" s="165">
        <f>O419*H419</f>
        <v>0</v>
      </c>
      <c r="Q419" s="165">
        <v>0.00047</v>
      </c>
      <c r="R419" s="165">
        <f>Q419*H419</f>
        <v>0.00517</v>
      </c>
      <c r="S419" s="165">
        <v>0</v>
      </c>
      <c r="T419" s="166">
        <f>S419*H419</f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67" t="s">
        <v>166</v>
      </c>
      <c r="AT419" s="167" t="s">
        <v>298</v>
      </c>
      <c r="AU419" s="167" t="s">
        <v>83</v>
      </c>
      <c r="AY419" s="16" t="s">
        <v>116</v>
      </c>
      <c r="BE419" s="168">
        <f>IF(N419="základní",J419,0)</f>
        <v>0</v>
      </c>
      <c r="BF419" s="168">
        <f>IF(N419="snížená",J419,0)</f>
        <v>0</v>
      </c>
      <c r="BG419" s="168">
        <f>IF(N419="zákl. přenesená",J419,0)</f>
        <v>0</v>
      </c>
      <c r="BH419" s="168">
        <f>IF(N419="sníž. přenesená",J419,0)</f>
        <v>0</v>
      </c>
      <c r="BI419" s="168">
        <f>IF(N419="nulová",J419,0)</f>
        <v>0</v>
      </c>
      <c r="BJ419" s="16" t="s">
        <v>80</v>
      </c>
      <c r="BK419" s="168">
        <f>ROUND(I419*H419,2)</f>
        <v>0</v>
      </c>
      <c r="BL419" s="16" t="s">
        <v>123</v>
      </c>
      <c r="BM419" s="167" t="s">
        <v>638</v>
      </c>
    </row>
    <row r="420" spans="1:47" s="2" customFormat="1" ht="12">
      <c r="A420" s="31"/>
      <c r="B420" s="32"/>
      <c r="C420" s="31"/>
      <c r="D420" s="169" t="s">
        <v>125</v>
      </c>
      <c r="E420" s="31"/>
      <c r="F420" s="170" t="s">
        <v>637</v>
      </c>
      <c r="G420" s="31"/>
      <c r="H420" s="31"/>
      <c r="I420" s="91"/>
      <c r="J420" s="31"/>
      <c r="K420" s="31"/>
      <c r="L420" s="32"/>
      <c r="M420" s="171"/>
      <c r="N420" s="172"/>
      <c r="O420" s="57"/>
      <c r="P420" s="57"/>
      <c r="Q420" s="57"/>
      <c r="R420" s="57"/>
      <c r="S420" s="57"/>
      <c r="T420" s="58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T420" s="16" t="s">
        <v>125</v>
      </c>
      <c r="AU420" s="16" t="s">
        <v>83</v>
      </c>
    </row>
    <row r="421" spans="1:65" s="2" customFormat="1" ht="14.45" customHeight="1">
      <c r="A421" s="31"/>
      <c r="B421" s="155"/>
      <c r="C421" s="188" t="s">
        <v>639</v>
      </c>
      <c r="D421" s="188" t="s">
        <v>298</v>
      </c>
      <c r="E421" s="189" t="s">
        <v>640</v>
      </c>
      <c r="F421" s="190" t="s">
        <v>641</v>
      </c>
      <c r="G421" s="191" t="s">
        <v>378</v>
      </c>
      <c r="H421" s="192">
        <v>11</v>
      </c>
      <c r="I421" s="193"/>
      <c r="J421" s="194">
        <f>ROUND(I421*H421,2)</f>
        <v>0</v>
      </c>
      <c r="K421" s="190" t="s">
        <v>122</v>
      </c>
      <c r="L421" s="195"/>
      <c r="M421" s="196" t="s">
        <v>1</v>
      </c>
      <c r="N421" s="197" t="s">
        <v>37</v>
      </c>
      <c r="O421" s="57"/>
      <c r="P421" s="165">
        <f>O421*H421</f>
        <v>0</v>
      </c>
      <c r="Q421" s="165">
        <v>0.00078</v>
      </c>
      <c r="R421" s="165">
        <f>Q421*H421</f>
        <v>0.008579999999999999</v>
      </c>
      <c r="S421" s="165">
        <v>0</v>
      </c>
      <c r="T421" s="166">
        <f>S421*H421</f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67" t="s">
        <v>166</v>
      </c>
      <c r="AT421" s="167" t="s">
        <v>298</v>
      </c>
      <c r="AU421" s="167" t="s">
        <v>83</v>
      </c>
      <c r="AY421" s="16" t="s">
        <v>116</v>
      </c>
      <c r="BE421" s="168">
        <f>IF(N421="základní",J421,0)</f>
        <v>0</v>
      </c>
      <c r="BF421" s="168">
        <f>IF(N421="snížená",J421,0)</f>
        <v>0</v>
      </c>
      <c r="BG421" s="168">
        <f>IF(N421="zákl. přenesená",J421,0)</f>
        <v>0</v>
      </c>
      <c r="BH421" s="168">
        <f>IF(N421="sníž. přenesená",J421,0)</f>
        <v>0</v>
      </c>
      <c r="BI421" s="168">
        <f>IF(N421="nulová",J421,0)</f>
        <v>0</v>
      </c>
      <c r="BJ421" s="16" t="s">
        <v>80</v>
      </c>
      <c r="BK421" s="168">
        <f>ROUND(I421*H421,2)</f>
        <v>0</v>
      </c>
      <c r="BL421" s="16" t="s">
        <v>123</v>
      </c>
      <c r="BM421" s="167" t="s">
        <v>642</v>
      </c>
    </row>
    <row r="422" spans="1:47" s="2" customFormat="1" ht="12">
      <c r="A422" s="31"/>
      <c r="B422" s="32"/>
      <c r="C422" s="31"/>
      <c r="D422" s="169" t="s">
        <v>125</v>
      </c>
      <c r="E422" s="31"/>
      <c r="F422" s="170" t="s">
        <v>641</v>
      </c>
      <c r="G422" s="31"/>
      <c r="H422" s="31"/>
      <c r="I422" s="91"/>
      <c r="J422" s="31"/>
      <c r="K422" s="31"/>
      <c r="L422" s="32"/>
      <c r="M422" s="171"/>
      <c r="N422" s="172"/>
      <c r="O422" s="57"/>
      <c r="P422" s="57"/>
      <c r="Q422" s="57"/>
      <c r="R422" s="57"/>
      <c r="S422" s="57"/>
      <c r="T422" s="58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T422" s="16" t="s">
        <v>125</v>
      </c>
      <c r="AU422" s="16" t="s">
        <v>83</v>
      </c>
    </row>
    <row r="423" spans="1:65" s="2" customFormat="1" ht="14.45" customHeight="1">
      <c r="A423" s="31"/>
      <c r="B423" s="155"/>
      <c r="C423" s="156" t="s">
        <v>643</v>
      </c>
      <c r="D423" s="156" t="s">
        <v>118</v>
      </c>
      <c r="E423" s="157" t="s">
        <v>644</v>
      </c>
      <c r="F423" s="158" t="s">
        <v>645</v>
      </c>
      <c r="G423" s="159" t="s">
        <v>155</v>
      </c>
      <c r="H423" s="160">
        <v>45</v>
      </c>
      <c r="I423" s="161"/>
      <c r="J423" s="162">
        <f>ROUND(I423*H423,2)</f>
        <v>0</v>
      </c>
      <c r="K423" s="158" t="s">
        <v>1</v>
      </c>
      <c r="L423" s="32"/>
      <c r="M423" s="163" t="s">
        <v>1</v>
      </c>
      <c r="N423" s="164" t="s">
        <v>37</v>
      </c>
      <c r="O423" s="57"/>
      <c r="P423" s="165">
        <f>O423*H423</f>
        <v>0</v>
      </c>
      <c r="Q423" s="165">
        <v>0</v>
      </c>
      <c r="R423" s="165">
        <f>Q423*H423</f>
        <v>0</v>
      </c>
      <c r="S423" s="165">
        <v>0</v>
      </c>
      <c r="T423" s="166">
        <f>S423*H423</f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67" t="s">
        <v>123</v>
      </c>
      <c r="AT423" s="167" t="s">
        <v>118</v>
      </c>
      <c r="AU423" s="167" t="s">
        <v>83</v>
      </c>
      <c r="AY423" s="16" t="s">
        <v>116</v>
      </c>
      <c r="BE423" s="168">
        <f>IF(N423="základní",J423,0)</f>
        <v>0</v>
      </c>
      <c r="BF423" s="168">
        <f>IF(N423="snížená",J423,0)</f>
        <v>0</v>
      </c>
      <c r="BG423" s="168">
        <f>IF(N423="zákl. přenesená",J423,0)</f>
        <v>0</v>
      </c>
      <c r="BH423" s="168">
        <f>IF(N423="sníž. přenesená",J423,0)</f>
        <v>0</v>
      </c>
      <c r="BI423" s="168">
        <f>IF(N423="nulová",J423,0)</f>
        <v>0</v>
      </c>
      <c r="BJ423" s="16" t="s">
        <v>80</v>
      </c>
      <c r="BK423" s="168">
        <f>ROUND(I423*H423,2)</f>
        <v>0</v>
      </c>
      <c r="BL423" s="16" t="s">
        <v>123</v>
      </c>
      <c r="BM423" s="167" t="s">
        <v>646</v>
      </c>
    </row>
    <row r="424" spans="1:47" s="2" customFormat="1" ht="12">
      <c r="A424" s="31"/>
      <c r="B424" s="32"/>
      <c r="C424" s="31"/>
      <c r="D424" s="169" t="s">
        <v>125</v>
      </c>
      <c r="E424" s="31"/>
      <c r="F424" s="170" t="s">
        <v>647</v>
      </c>
      <c r="G424" s="31"/>
      <c r="H424" s="31"/>
      <c r="I424" s="91"/>
      <c r="J424" s="31"/>
      <c r="K424" s="31"/>
      <c r="L424" s="32"/>
      <c r="M424" s="171"/>
      <c r="N424" s="172"/>
      <c r="O424" s="57"/>
      <c r="P424" s="57"/>
      <c r="Q424" s="57"/>
      <c r="R424" s="57"/>
      <c r="S424" s="57"/>
      <c r="T424" s="58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T424" s="16" t="s">
        <v>125</v>
      </c>
      <c r="AU424" s="16" t="s">
        <v>83</v>
      </c>
    </row>
    <row r="425" spans="2:51" s="13" customFormat="1" ht="12">
      <c r="B425" s="173"/>
      <c r="D425" s="169" t="s">
        <v>127</v>
      </c>
      <c r="E425" s="174" t="s">
        <v>1</v>
      </c>
      <c r="F425" s="175" t="s">
        <v>648</v>
      </c>
      <c r="H425" s="176">
        <v>45</v>
      </c>
      <c r="I425" s="177"/>
      <c r="L425" s="173"/>
      <c r="M425" s="178"/>
      <c r="N425" s="179"/>
      <c r="O425" s="179"/>
      <c r="P425" s="179"/>
      <c r="Q425" s="179"/>
      <c r="R425" s="179"/>
      <c r="S425" s="179"/>
      <c r="T425" s="180"/>
      <c r="AT425" s="174" t="s">
        <v>127</v>
      </c>
      <c r="AU425" s="174" t="s">
        <v>83</v>
      </c>
      <c r="AV425" s="13" t="s">
        <v>83</v>
      </c>
      <c r="AW425" s="13" t="s">
        <v>28</v>
      </c>
      <c r="AX425" s="13" t="s">
        <v>80</v>
      </c>
      <c r="AY425" s="174" t="s">
        <v>116</v>
      </c>
    </row>
    <row r="426" spans="1:65" s="2" customFormat="1" ht="14.45" customHeight="1">
      <c r="A426" s="31"/>
      <c r="B426" s="155"/>
      <c r="C426" s="156" t="s">
        <v>649</v>
      </c>
      <c r="D426" s="156" t="s">
        <v>118</v>
      </c>
      <c r="E426" s="157" t="s">
        <v>650</v>
      </c>
      <c r="F426" s="158" t="s">
        <v>651</v>
      </c>
      <c r="G426" s="159" t="s">
        <v>378</v>
      </c>
      <c r="H426" s="160">
        <v>1</v>
      </c>
      <c r="I426" s="161"/>
      <c r="J426" s="162">
        <f>ROUND(I426*H426,2)</f>
        <v>0</v>
      </c>
      <c r="K426" s="158" t="s">
        <v>1</v>
      </c>
      <c r="L426" s="32"/>
      <c r="M426" s="163" t="s">
        <v>1</v>
      </c>
      <c r="N426" s="164" t="s">
        <v>37</v>
      </c>
      <c r="O426" s="57"/>
      <c r="P426" s="165">
        <f>O426*H426</f>
        <v>0</v>
      </c>
      <c r="Q426" s="165">
        <v>0</v>
      </c>
      <c r="R426" s="165">
        <f>Q426*H426</f>
        <v>0</v>
      </c>
      <c r="S426" s="165">
        <v>0</v>
      </c>
      <c r="T426" s="166">
        <f>S426*H426</f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67" t="s">
        <v>123</v>
      </c>
      <c r="AT426" s="167" t="s">
        <v>118</v>
      </c>
      <c r="AU426" s="167" t="s">
        <v>83</v>
      </c>
      <c r="AY426" s="16" t="s">
        <v>116</v>
      </c>
      <c r="BE426" s="168">
        <f>IF(N426="základní",J426,0)</f>
        <v>0</v>
      </c>
      <c r="BF426" s="168">
        <f>IF(N426="snížená",J426,0)</f>
        <v>0</v>
      </c>
      <c r="BG426" s="168">
        <f>IF(N426="zákl. přenesená",J426,0)</f>
        <v>0</v>
      </c>
      <c r="BH426" s="168">
        <f>IF(N426="sníž. přenesená",J426,0)</f>
        <v>0</v>
      </c>
      <c r="BI426" s="168">
        <f>IF(N426="nulová",J426,0)</f>
        <v>0</v>
      </c>
      <c r="BJ426" s="16" t="s">
        <v>80</v>
      </c>
      <c r="BK426" s="168">
        <f>ROUND(I426*H426,2)</f>
        <v>0</v>
      </c>
      <c r="BL426" s="16" t="s">
        <v>123</v>
      </c>
      <c r="BM426" s="167" t="s">
        <v>652</v>
      </c>
    </row>
    <row r="427" spans="1:47" s="2" customFormat="1" ht="12">
      <c r="A427" s="31"/>
      <c r="B427" s="32"/>
      <c r="C427" s="31"/>
      <c r="D427" s="169" t="s">
        <v>125</v>
      </c>
      <c r="E427" s="31"/>
      <c r="F427" s="170" t="s">
        <v>651</v>
      </c>
      <c r="G427" s="31"/>
      <c r="H427" s="31"/>
      <c r="I427" s="91"/>
      <c r="J427" s="31"/>
      <c r="K427" s="31"/>
      <c r="L427" s="32"/>
      <c r="M427" s="171"/>
      <c r="N427" s="172"/>
      <c r="O427" s="57"/>
      <c r="P427" s="57"/>
      <c r="Q427" s="57"/>
      <c r="R427" s="57"/>
      <c r="S427" s="57"/>
      <c r="T427" s="58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T427" s="16" t="s">
        <v>125</v>
      </c>
      <c r="AU427" s="16" t="s">
        <v>83</v>
      </c>
    </row>
    <row r="428" spans="1:65" s="2" customFormat="1" ht="14.45" customHeight="1">
      <c r="A428" s="31"/>
      <c r="B428" s="155"/>
      <c r="C428" s="156" t="s">
        <v>653</v>
      </c>
      <c r="D428" s="156" t="s">
        <v>118</v>
      </c>
      <c r="E428" s="157" t="s">
        <v>654</v>
      </c>
      <c r="F428" s="158" t="s">
        <v>655</v>
      </c>
      <c r="G428" s="159" t="s">
        <v>656</v>
      </c>
      <c r="H428" s="160">
        <v>11</v>
      </c>
      <c r="I428" s="161"/>
      <c r="J428" s="162">
        <f>ROUND(I428*H428,2)</f>
        <v>0</v>
      </c>
      <c r="K428" s="158" t="s">
        <v>1</v>
      </c>
      <c r="L428" s="32"/>
      <c r="M428" s="163" t="s">
        <v>1</v>
      </c>
      <c r="N428" s="164" t="s">
        <v>37</v>
      </c>
      <c r="O428" s="57"/>
      <c r="P428" s="165">
        <f>O428*H428</f>
        <v>0</v>
      </c>
      <c r="Q428" s="165">
        <v>0.15</v>
      </c>
      <c r="R428" s="165">
        <f>Q428*H428</f>
        <v>1.65</v>
      </c>
      <c r="S428" s="165">
        <v>0</v>
      </c>
      <c r="T428" s="166">
        <f>S428*H428</f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67" t="s">
        <v>123</v>
      </c>
      <c r="AT428" s="167" t="s">
        <v>118</v>
      </c>
      <c r="AU428" s="167" t="s">
        <v>83</v>
      </c>
      <c r="AY428" s="16" t="s">
        <v>116</v>
      </c>
      <c r="BE428" s="168">
        <f>IF(N428="základní",J428,0)</f>
        <v>0</v>
      </c>
      <c r="BF428" s="168">
        <f>IF(N428="snížená",J428,0)</f>
        <v>0</v>
      </c>
      <c r="BG428" s="168">
        <f>IF(N428="zákl. přenesená",J428,0)</f>
        <v>0</v>
      </c>
      <c r="BH428" s="168">
        <f>IF(N428="sníž. přenesená",J428,0)</f>
        <v>0</v>
      </c>
      <c r="BI428" s="168">
        <f>IF(N428="nulová",J428,0)</f>
        <v>0</v>
      </c>
      <c r="BJ428" s="16" t="s">
        <v>80</v>
      </c>
      <c r="BK428" s="168">
        <f>ROUND(I428*H428,2)</f>
        <v>0</v>
      </c>
      <c r="BL428" s="16" t="s">
        <v>123</v>
      </c>
      <c r="BM428" s="167" t="s">
        <v>657</v>
      </c>
    </row>
    <row r="429" spans="1:47" s="2" customFormat="1" ht="12">
      <c r="A429" s="31"/>
      <c r="B429" s="32"/>
      <c r="C429" s="31"/>
      <c r="D429" s="169" t="s">
        <v>125</v>
      </c>
      <c r="E429" s="31"/>
      <c r="F429" s="170" t="s">
        <v>655</v>
      </c>
      <c r="G429" s="31"/>
      <c r="H429" s="31"/>
      <c r="I429" s="91"/>
      <c r="J429" s="31"/>
      <c r="K429" s="31"/>
      <c r="L429" s="32"/>
      <c r="M429" s="171"/>
      <c r="N429" s="172"/>
      <c r="O429" s="57"/>
      <c r="P429" s="57"/>
      <c r="Q429" s="57"/>
      <c r="R429" s="57"/>
      <c r="S429" s="57"/>
      <c r="T429" s="58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T429" s="16" t="s">
        <v>125</v>
      </c>
      <c r="AU429" s="16" t="s">
        <v>83</v>
      </c>
    </row>
    <row r="430" spans="1:47" s="2" customFormat="1" ht="29.25">
      <c r="A430" s="31"/>
      <c r="B430" s="32"/>
      <c r="C430" s="31"/>
      <c r="D430" s="169" t="s">
        <v>471</v>
      </c>
      <c r="E430" s="31"/>
      <c r="F430" s="198" t="s">
        <v>658</v>
      </c>
      <c r="G430" s="31"/>
      <c r="H430" s="31"/>
      <c r="I430" s="91"/>
      <c r="J430" s="31"/>
      <c r="K430" s="31"/>
      <c r="L430" s="32"/>
      <c r="M430" s="171"/>
      <c r="N430" s="172"/>
      <c r="O430" s="57"/>
      <c r="P430" s="57"/>
      <c r="Q430" s="57"/>
      <c r="R430" s="57"/>
      <c r="S430" s="57"/>
      <c r="T430" s="58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T430" s="16" t="s">
        <v>471</v>
      </c>
      <c r="AU430" s="16" t="s">
        <v>83</v>
      </c>
    </row>
    <row r="431" spans="2:51" s="13" customFormat="1" ht="12">
      <c r="B431" s="173"/>
      <c r="D431" s="169" t="s">
        <v>127</v>
      </c>
      <c r="E431" s="174" t="s">
        <v>1</v>
      </c>
      <c r="F431" s="175" t="s">
        <v>659</v>
      </c>
      <c r="H431" s="176">
        <v>11</v>
      </c>
      <c r="I431" s="177"/>
      <c r="L431" s="173"/>
      <c r="M431" s="178"/>
      <c r="N431" s="179"/>
      <c r="O431" s="179"/>
      <c r="P431" s="179"/>
      <c r="Q431" s="179"/>
      <c r="R431" s="179"/>
      <c r="S431" s="179"/>
      <c r="T431" s="180"/>
      <c r="AT431" s="174" t="s">
        <v>127</v>
      </c>
      <c r="AU431" s="174" t="s">
        <v>83</v>
      </c>
      <c r="AV431" s="13" t="s">
        <v>83</v>
      </c>
      <c r="AW431" s="13" t="s">
        <v>28</v>
      </c>
      <c r="AX431" s="13" t="s">
        <v>80</v>
      </c>
      <c r="AY431" s="174" t="s">
        <v>116</v>
      </c>
    </row>
    <row r="432" spans="1:65" s="2" customFormat="1" ht="14.45" customHeight="1">
      <c r="A432" s="31"/>
      <c r="B432" s="155"/>
      <c r="C432" s="156" t="s">
        <v>660</v>
      </c>
      <c r="D432" s="156" t="s">
        <v>118</v>
      </c>
      <c r="E432" s="157" t="s">
        <v>661</v>
      </c>
      <c r="F432" s="158" t="s">
        <v>662</v>
      </c>
      <c r="G432" s="159" t="s">
        <v>378</v>
      </c>
      <c r="H432" s="160">
        <v>14</v>
      </c>
      <c r="I432" s="161"/>
      <c r="J432" s="162">
        <f>ROUND(I432*H432,2)</f>
        <v>0</v>
      </c>
      <c r="K432" s="158" t="s">
        <v>122</v>
      </c>
      <c r="L432" s="32"/>
      <c r="M432" s="163" t="s">
        <v>1</v>
      </c>
      <c r="N432" s="164" t="s">
        <v>37</v>
      </c>
      <c r="O432" s="57"/>
      <c r="P432" s="165">
        <f>O432*H432</f>
        <v>0</v>
      </c>
      <c r="Q432" s="165">
        <v>0.00918</v>
      </c>
      <c r="R432" s="165">
        <f>Q432*H432</f>
        <v>0.12852000000000002</v>
      </c>
      <c r="S432" s="165">
        <v>0</v>
      </c>
      <c r="T432" s="166">
        <f>S432*H432</f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67" t="s">
        <v>123</v>
      </c>
      <c r="AT432" s="167" t="s">
        <v>118</v>
      </c>
      <c r="AU432" s="167" t="s">
        <v>83</v>
      </c>
      <c r="AY432" s="16" t="s">
        <v>116</v>
      </c>
      <c r="BE432" s="168">
        <f>IF(N432="základní",J432,0)</f>
        <v>0</v>
      </c>
      <c r="BF432" s="168">
        <f>IF(N432="snížená",J432,0)</f>
        <v>0</v>
      </c>
      <c r="BG432" s="168">
        <f>IF(N432="zákl. přenesená",J432,0)</f>
        <v>0</v>
      </c>
      <c r="BH432" s="168">
        <f>IF(N432="sníž. přenesená",J432,0)</f>
        <v>0</v>
      </c>
      <c r="BI432" s="168">
        <f>IF(N432="nulová",J432,0)</f>
        <v>0</v>
      </c>
      <c r="BJ432" s="16" t="s">
        <v>80</v>
      </c>
      <c r="BK432" s="168">
        <f>ROUND(I432*H432,2)</f>
        <v>0</v>
      </c>
      <c r="BL432" s="16" t="s">
        <v>123</v>
      </c>
      <c r="BM432" s="167" t="s">
        <v>663</v>
      </c>
    </row>
    <row r="433" spans="1:47" s="2" customFormat="1" ht="12">
      <c r="A433" s="31"/>
      <c r="B433" s="32"/>
      <c r="C433" s="31"/>
      <c r="D433" s="169" t="s">
        <v>125</v>
      </c>
      <c r="E433" s="31"/>
      <c r="F433" s="170" t="s">
        <v>662</v>
      </c>
      <c r="G433" s="31"/>
      <c r="H433" s="31"/>
      <c r="I433" s="91"/>
      <c r="J433" s="31"/>
      <c r="K433" s="31"/>
      <c r="L433" s="32"/>
      <c r="M433" s="171"/>
      <c r="N433" s="172"/>
      <c r="O433" s="57"/>
      <c r="P433" s="57"/>
      <c r="Q433" s="57"/>
      <c r="R433" s="57"/>
      <c r="S433" s="57"/>
      <c r="T433" s="58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T433" s="16" t="s">
        <v>125</v>
      </c>
      <c r="AU433" s="16" t="s">
        <v>83</v>
      </c>
    </row>
    <row r="434" spans="2:51" s="13" customFormat="1" ht="12">
      <c r="B434" s="173"/>
      <c r="D434" s="169" t="s">
        <v>127</v>
      </c>
      <c r="E434" s="174" t="s">
        <v>1</v>
      </c>
      <c r="F434" s="175" t="s">
        <v>664</v>
      </c>
      <c r="H434" s="176">
        <v>11</v>
      </c>
      <c r="I434" s="177"/>
      <c r="L434" s="173"/>
      <c r="M434" s="178"/>
      <c r="N434" s="179"/>
      <c r="O434" s="179"/>
      <c r="P434" s="179"/>
      <c r="Q434" s="179"/>
      <c r="R434" s="179"/>
      <c r="S434" s="179"/>
      <c r="T434" s="180"/>
      <c r="AT434" s="174" t="s">
        <v>127</v>
      </c>
      <c r="AU434" s="174" t="s">
        <v>83</v>
      </c>
      <c r="AV434" s="13" t="s">
        <v>83</v>
      </c>
      <c r="AW434" s="13" t="s">
        <v>28</v>
      </c>
      <c r="AX434" s="13" t="s">
        <v>72</v>
      </c>
      <c r="AY434" s="174" t="s">
        <v>116</v>
      </c>
    </row>
    <row r="435" spans="2:51" s="13" customFormat="1" ht="12">
      <c r="B435" s="173"/>
      <c r="D435" s="169" t="s">
        <v>127</v>
      </c>
      <c r="E435" s="174" t="s">
        <v>1</v>
      </c>
      <c r="F435" s="175" t="s">
        <v>665</v>
      </c>
      <c r="H435" s="176">
        <v>3</v>
      </c>
      <c r="I435" s="177"/>
      <c r="L435" s="173"/>
      <c r="M435" s="178"/>
      <c r="N435" s="179"/>
      <c r="O435" s="179"/>
      <c r="P435" s="179"/>
      <c r="Q435" s="179"/>
      <c r="R435" s="179"/>
      <c r="S435" s="179"/>
      <c r="T435" s="180"/>
      <c r="AT435" s="174" t="s">
        <v>127</v>
      </c>
      <c r="AU435" s="174" t="s">
        <v>83</v>
      </c>
      <c r="AV435" s="13" t="s">
        <v>83</v>
      </c>
      <c r="AW435" s="13" t="s">
        <v>28</v>
      </c>
      <c r="AX435" s="13" t="s">
        <v>72</v>
      </c>
      <c r="AY435" s="174" t="s">
        <v>116</v>
      </c>
    </row>
    <row r="436" spans="1:65" s="2" customFormat="1" ht="14.45" customHeight="1">
      <c r="A436" s="31"/>
      <c r="B436" s="155"/>
      <c r="C436" s="188" t="s">
        <v>666</v>
      </c>
      <c r="D436" s="188" t="s">
        <v>298</v>
      </c>
      <c r="E436" s="189" t="s">
        <v>667</v>
      </c>
      <c r="F436" s="190" t="s">
        <v>668</v>
      </c>
      <c r="G436" s="191" t="s">
        <v>378</v>
      </c>
      <c r="H436" s="192">
        <v>11</v>
      </c>
      <c r="I436" s="193"/>
      <c r="J436" s="194">
        <f>ROUND(I436*H436,2)</f>
        <v>0</v>
      </c>
      <c r="K436" s="190" t="s">
        <v>122</v>
      </c>
      <c r="L436" s="195"/>
      <c r="M436" s="196" t="s">
        <v>1</v>
      </c>
      <c r="N436" s="197" t="s">
        <v>37</v>
      </c>
      <c r="O436" s="57"/>
      <c r="P436" s="165">
        <f>O436*H436</f>
        <v>0</v>
      </c>
      <c r="Q436" s="165">
        <v>0.74</v>
      </c>
      <c r="R436" s="165">
        <f>Q436*H436</f>
        <v>8.14</v>
      </c>
      <c r="S436" s="165">
        <v>0</v>
      </c>
      <c r="T436" s="166">
        <f>S436*H436</f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67" t="s">
        <v>166</v>
      </c>
      <c r="AT436" s="167" t="s">
        <v>298</v>
      </c>
      <c r="AU436" s="167" t="s">
        <v>83</v>
      </c>
      <c r="AY436" s="16" t="s">
        <v>116</v>
      </c>
      <c r="BE436" s="168">
        <f>IF(N436="základní",J436,0)</f>
        <v>0</v>
      </c>
      <c r="BF436" s="168">
        <f>IF(N436="snížená",J436,0)</f>
        <v>0</v>
      </c>
      <c r="BG436" s="168">
        <f>IF(N436="zákl. přenesená",J436,0)</f>
        <v>0</v>
      </c>
      <c r="BH436" s="168">
        <f>IF(N436="sníž. přenesená",J436,0)</f>
        <v>0</v>
      </c>
      <c r="BI436" s="168">
        <f>IF(N436="nulová",J436,0)</f>
        <v>0</v>
      </c>
      <c r="BJ436" s="16" t="s">
        <v>80</v>
      </c>
      <c r="BK436" s="168">
        <f>ROUND(I436*H436,2)</f>
        <v>0</v>
      </c>
      <c r="BL436" s="16" t="s">
        <v>123</v>
      </c>
      <c r="BM436" s="167" t="s">
        <v>669</v>
      </c>
    </row>
    <row r="437" spans="1:47" s="2" customFormat="1" ht="12">
      <c r="A437" s="31"/>
      <c r="B437" s="32"/>
      <c r="C437" s="31"/>
      <c r="D437" s="169" t="s">
        <v>125</v>
      </c>
      <c r="E437" s="31"/>
      <c r="F437" s="170" t="s">
        <v>668</v>
      </c>
      <c r="G437" s="31"/>
      <c r="H437" s="31"/>
      <c r="I437" s="91"/>
      <c r="J437" s="31"/>
      <c r="K437" s="31"/>
      <c r="L437" s="32"/>
      <c r="M437" s="171"/>
      <c r="N437" s="172"/>
      <c r="O437" s="57"/>
      <c r="P437" s="57"/>
      <c r="Q437" s="57"/>
      <c r="R437" s="57"/>
      <c r="S437" s="57"/>
      <c r="T437" s="58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T437" s="16" t="s">
        <v>125</v>
      </c>
      <c r="AU437" s="16" t="s">
        <v>83</v>
      </c>
    </row>
    <row r="438" spans="1:65" s="2" customFormat="1" ht="14.45" customHeight="1">
      <c r="A438" s="31"/>
      <c r="B438" s="155"/>
      <c r="C438" s="188" t="s">
        <v>670</v>
      </c>
      <c r="D438" s="188" t="s">
        <v>298</v>
      </c>
      <c r="E438" s="189" t="s">
        <v>671</v>
      </c>
      <c r="F438" s="190" t="s">
        <v>672</v>
      </c>
      <c r="G438" s="191" t="s">
        <v>1</v>
      </c>
      <c r="H438" s="192">
        <v>1</v>
      </c>
      <c r="I438" s="193"/>
      <c r="J438" s="194">
        <f>ROUND(I438*H438,2)</f>
        <v>0</v>
      </c>
      <c r="K438" s="190" t="s">
        <v>1</v>
      </c>
      <c r="L438" s="195"/>
      <c r="M438" s="196" t="s">
        <v>1</v>
      </c>
      <c r="N438" s="197" t="s">
        <v>37</v>
      </c>
      <c r="O438" s="57"/>
      <c r="P438" s="165">
        <f>O438*H438</f>
        <v>0</v>
      </c>
      <c r="Q438" s="165">
        <v>0.132</v>
      </c>
      <c r="R438" s="165">
        <f>Q438*H438</f>
        <v>0.132</v>
      </c>
      <c r="S438" s="165">
        <v>0</v>
      </c>
      <c r="T438" s="166">
        <f>S438*H438</f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67" t="s">
        <v>166</v>
      </c>
      <c r="AT438" s="167" t="s">
        <v>298</v>
      </c>
      <c r="AU438" s="167" t="s">
        <v>83</v>
      </c>
      <c r="AY438" s="16" t="s">
        <v>116</v>
      </c>
      <c r="BE438" s="168">
        <f>IF(N438="základní",J438,0)</f>
        <v>0</v>
      </c>
      <c r="BF438" s="168">
        <f>IF(N438="snížená",J438,0)</f>
        <v>0</v>
      </c>
      <c r="BG438" s="168">
        <f>IF(N438="zákl. přenesená",J438,0)</f>
        <v>0</v>
      </c>
      <c r="BH438" s="168">
        <f>IF(N438="sníž. přenesená",J438,0)</f>
        <v>0</v>
      </c>
      <c r="BI438" s="168">
        <f>IF(N438="nulová",J438,0)</f>
        <v>0</v>
      </c>
      <c r="BJ438" s="16" t="s">
        <v>80</v>
      </c>
      <c r="BK438" s="168">
        <f>ROUND(I438*H438,2)</f>
        <v>0</v>
      </c>
      <c r="BL438" s="16" t="s">
        <v>123</v>
      </c>
      <c r="BM438" s="167" t="s">
        <v>673</v>
      </c>
    </row>
    <row r="439" spans="1:47" s="2" customFormat="1" ht="12">
      <c r="A439" s="31"/>
      <c r="B439" s="32"/>
      <c r="C439" s="31"/>
      <c r="D439" s="169" t="s">
        <v>125</v>
      </c>
      <c r="E439" s="31"/>
      <c r="F439" s="170" t="s">
        <v>672</v>
      </c>
      <c r="G439" s="31"/>
      <c r="H439" s="31"/>
      <c r="I439" s="91"/>
      <c r="J439" s="31"/>
      <c r="K439" s="31"/>
      <c r="L439" s="32"/>
      <c r="M439" s="171"/>
      <c r="N439" s="172"/>
      <c r="O439" s="57"/>
      <c r="P439" s="57"/>
      <c r="Q439" s="57"/>
      <c r="R439" s="57"/>
      <c r="S439" s="57"/>
      <c r="T439" s="58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T439" s="16" t="s">
        <v>125</v>
      </c>
      <c r="AU439" s="16" t="s">
        <v>83</v>
      </c>
    </row>
    <row r="440" spans="1:65" s="2" customFormat="1" ht="14.45" customHeight="1">
      <c r="A440" s="31"/>
      <c r="B440" s="155"/>
      <c r="C440" s="188" t="s">
        <v>674</v>
      </c>
      <c r="D440" s="188" t="s">
        <v>298</v>
      </c>
      <c r="E440" s="189" t="s">
        <v>675</v>
      </c>
      <c r="F440" s="190" t="s">
        <v>676</v>
      </c>
      <c r="G440" s="191" t="s">
        <v>1</v>
      </c>
      <c r="H440" s="192">
        <v>2</v>
      </c>
      <c r="I440" s="193"/>
      <c r="J440" s="194">
        <f>ROUND(I440*H440,2)</f>
        <v>0</v>
      </c>
      <c r="K440" s="190" t="s">
        <v>1</v>
      </c>
      <c r="L440" s="195"/>
      <c r="M440" s="196" t="s">
        <v>1</v>
      </c>
      <c r="N440" s="197" t="s">
        <v>37</v>
      </c>
      <c r="O440" s="57"/>
      <c r="P440" s="165">
        <f>O440*H440</f>
        <v>0</v>
      </c>
      <c r="Q440" s="165">
        <v>0.401</v>
      </c>
      <c r="R440" s="165">
        <f>Q440*H440</f>
        <v>0.802</v>
      </c>
      <c r="S440" s="165">
        <v>0</v>
      </c>
      <c r="T440" s="166">
        <f>S440*H440</f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67" t="s">
        <v>166</v>
      </c>
      <c r="AT440" s="167" t="s">
        <v>298</v>
      </c>
      <c r="AU440" s="167" t="s">
        <v>83</v>
      </c>
      <c r="AY440" s="16" t="s">
        <v>116</v>
      </c>
      <c r="BE440" s="168">
        <f>IF(N440="základní",J440,0)</f>
        <v>0</v>
      </c>
      <c r="BF440" s="168">
        <f>IF(N440="snížená",J440,0)</f>
        <v>0</v>
      </c>
      <c r="BG440" s="168">
        <f>IF(N440="zákl. přenesená",J440,0)</f>
        <v>0</v>
      </c>
      <c r="BH440" s="168">
        <f>IF(N440="sníž. přenesená",J440,0)</f>
        <v>0</v>
      </c>
      <c r="BI440" s="168">
        <f>IF(N440="nulová",J440,0)</f>
        <v>0</v>
      </c>
      <c r="BJ440" s="16" t="s">
        <v>80</v>
      </c>
      <c r="BK440" s="168">
        <f>ROUND(I440*H440,2)</f>
        <v>0</v>
      </c>
      <c r="BL440" s="16" t="s">
        <v>123</v>
      </c>
      <c r="BM440" s="167" t="s">
        <v>677</v>
      </c>
    </row>
    <row r="441" spans="1:47" s="2" customFormat="1" ht="12">
      <c r="A441" s="31"/>
      <c r="B441" s="32"/>
      <c r="C441" s="31"/>
      <c r="D441" s="169" t="s">
        <v>125</v>
      </c>
      <c r="E441" s="31"/>
      <c r="F441" s="170" t="s">
        <v>672</v>
      </c>
      <c r="G441" s="31"/>
      <c r="H441" s="31"/>
      <c r="I441" s="91"/>
      <c r="J441" s="31"/>
      <c r="K441" s="31"/>
      <c r="L441" s="32"/>
      <c r="M441" s="171"/>
      <c r="N441" s="172"/>
      <c r="O441" s="57"/>
      <c r="P441" s="57"/>
      <c r="Q441" s="57"/>
      <c r="R441" s="57"/>
      <c r="S441" s="57"/>
      <c r="T441" s="58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T441" s="16" t="s">
        <v>125</v>
      </c>
      <c r="AU441" s="16" t="s">
        <v>83</v>
      </c>
    </row>
    <row r="442" spans="1:65" s="2" customFormat="1" ht="14.45" customHeight="1">
      <c r="A442" s="31"/>
      <c r="B442" s="155"/>
      <c r="C442" s="156" t="s">
        <v>678</v>
      </c>
      <c r="D442" s="156" t="s">
        <v>118</v>
      </c>
      <c r="E442" s="157" t="s">
        <v>679</v>
      </c>
      <c r="F442" s="158" t="s">
        <v>680</v>
      </c>
      <c r="G442" s="159" t="s">
        <v>378</v>
      </c>
      <c r="H442" s="160">
        <v>1</v>
      </c>
      <c r="I442" s="161"/>
      <c r="J442" s="162">
        <f>ROUND(I442*H442,2)</f>
        <v>0</v>
      </c>
      <c r="K442" s="158" t="s">
        <v>122</v>
      </c>
      <c r="L442" s="32"/>
      <c r="M442" s="163" t="s">
        <v>1</v>
      </c>
      <c r="N442" s="164" t="s">
        <v>37</v>
      </c>
      <c r="O442" s="57"/>
      <c r="P442" s="165">
        <f>O442*H442</f>
        <v>0</v>
      </c>
      <c r="Q442" s="165">
        <v>2.61488</v>
      </c>
      <c r="R442" s="165">
        <f>Q442*H442</f>
        <v>2.61488</v>
      </c>
      <c r="S442" s="165">
        <v>0</v>
      </c>
      <c r="T442" s="166">
        <f>S442*H442</f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67" t="s">
        <v>123</v>
      </c>
      <c r="AT442" s="167" t="s">
        <v>118</v>
      </c>
      <c r="AU442" s="167" t="s">
        <v>83</v>
      </c>
      <c r="AY442" s="16" t="s">
        <v>116</v>
      </c>
      <c r="BE442" s="168">
        <f>IF(N442="základní",J442,0)</f>
        <v>0</v>
      </c>
      <c r="BF442" s="168">
        <f>IF(N442="snížená",J442,0)</f>
        <v>0</v>
      </c>
      <c r="BG442" s="168">
        <f>IF(N442="zákl. přenesená",J442,0)</f>
        <v>0</v>
      </c>
      <c r="BH442" s="168">
        <f>IF(N442="sníž. přenesená",J442,0)</f>
        <v>0</v>
      </c>
      <c r="BI442" s="168">
        <f>IF(N442="nulová",J442,0)</f>
        <v>0</v>
      </c>
      <c r="BJ442" s="16" t="s">
        <v>80</v>
      </c>
      <c r="BK442" s="168">
        <f>ROUND(I442*H442,2)</f>
        <v>0</v>
      </c>
      <c r="BL442" s="16" t="s">
        <v>123</v>
      </c>
      <c r="BM442" s="167" t="s">
        <v>681</v>
      </c>
    </row>
    <row r="443" spans="1:47" s="2" customFormat="1" ht="12">
      <c r="A443" s="31"/>
      <c r="B443" s="32"/>
      <c r="C443" s="31"/>
      <c r="D443" s="169" t="s">
        <v>125</v>
      </c>
      <c r="E443" s="31"/>
      <c r="F443" s="170" t="s">
        <v>682</v>
      </c>
      <c r="G443" s="31"/>
      <c r="H443" s="31"/>
      <c r="I443" s="91"/>
      <c r="J443" s="31"/>
      <c r="K443" s="31"/>
      <c r="L443" s="32"/>
      <c r="M443" s="171"/>
      <c r="N443" s="172"/>
      <c r="O443" s="57"/>
      <c r="P443" s="57"/>
      <c r="Q443" s="57"/>
      <c r="R443" s="57"/>
      <c r="S443" s="57"/>
      <c r="T443" s="58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T443" s="16" t="s">
        <v>125</v>
      </c>
      <c r="AU443" s="16" t="s">
        <v>83</v>
      </c>
    </row>
    <row r="444" spans="1:47" s="2" customFormat="1" ht="19.5">
      <c r="A444" s="31"/>
      <c r="B444" s="32"/>
      <c r="C444" s="31"/>
      <c r="D444" s="169" t="s">
        <v>471</v>
      </c>
      <c r="E444" s="31"/>
      <c r="F444" s="198" t="s">
        <v>683</v>
      </c>
      <c r="G444" s="31"/>
      <c r="H444" s="31"/>
      <c r="I444" s="91"/>
      <c r="J444" s="31"/>
      <c r="K444" s="31"/>
      <c r="L444" s="32"/>
      <c r="M444" s="171"/>
      <c r="N444" s="172"/>
      <c r="O444" s="57"/>
      <c r="P444" s="57"/>
      <c r="Q444" s="57"/>
      <c r="R444" s="57"/>
      <c r="S444" s="57"/>
      <c r="T444" s="58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T444" s="16" t="s">
        <v>471</v>
      </c>
      <c r="AU444" s="16" t="s">
        <v>83</v>
      </c>
    </row>
    <row r="445" spans="2:51" s="13" customFormat="1" ht="12">
      <c r="B445" s="173"/>
      <c r="D445" s="169" t="s">
        <v>127</v>
      </c>
      <c r="E445" s="174" t="s">
        <v>1</v>
      </c>
      <c r="F445" s="175" t="s">
        <v>684</v>
      </c>
      <c r="H445" s="176">
        <v>1</v>
      </c>
      <c r="I445" s="177"/>
      <c r="L445" s="173"/>
      <c r="M445" s="178"/>
      <c r="N445" s="179"/>
      <c r="O445" s="179"/>
      <c r="P445" s="179"/>
      <c r="Q445" s="179"/>
      <c r="R445" s="179"/>
      <c r="S445" s="179"/>
      <c r="T445" s="180"/>
      <c r="AT445" s="174" t="s">
        <v>127</v>
      </c>
      <c r="AU445" s="174" t="s">
        <v>83</v>
      </c>
      <c r="AV445" s="13" t="s">
        <v>83</v>
      </c>
      <c r="AW445" s="13" t="s">
        <v>28</v>
      </c>
      <c r="AX445" s="13" t="s">
        <v>80</v>
      </c>
      <c r="AY445" s="174" t="s">
        <v>116</v>
      </c>
    </row>
    <row r="446" spans="1:65" s="2" customFormat="1" ht="14.45" customHeight="1">
      <c r="A446" s="31"/>
      <c r="B446" s="155"/>
      <c r="C446" s="156" t="s">
        <v>685</v>
      </c>
      <c r="D446" s="156" t="s">
        <v>118</v>
      </c>
      <c r="E446" s="157" t="s">
        <v>686</v>
      </c>
      <c r="F446" s="158" t="s">
        <v>687</v>
      </c>
      <c r="G446" s="159" t="s">
        <v>378</v>
      </c>
      <c r="H446" s="160">
        <v>1</v>
      </c>
      <c r="I446" s="161"/>
      <c r="J446" s="162">
        <f>ROUND(I446*H446,2)</f>
        <v>0</v>
      </c>
      <c r="K446" s="158" t="s">
        <v>122</v>
      </c>
      <c r="L446" s="32"/>
      <c r="M446" s="163" t="s">
        <v>1</v>
      </c>
      <c r="N446" s="164" t="s">
        <v>37</v>
      </c>
      <c r="O446" s="57"/>
      <c r="P446" s="165">
        <f>O446*H446</f>
        <v>0</v>
      </c>
      <c r="Q446" s="165">
        <v>0.21734</v>
      </c>
      <c r="R446" s="165">
        <f>Q446*H446</f>
        <v>0.21734</v>
      </c>
      <c r="S446" s="165">
        <v>0</v>
      </c>
      <c r="T446" s="166">
        <f>S446*H446</f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67" t="s">
        <v>123</v>
      </c>
      <c r="AT446" s="167" t="s">
        <v>118</v>
      </c>
      <c r="AU446" s="167" t="s">
        <v>83</v>
      </c>
      <c r="AY446" s="16" t="s">
        <v>116</v>
      </c>
      <c r="BE446" s="168">
        <f>IF(N446="základní",J446,0)</f>
        <v>0</v>
      </c>
      <c r="BF446" s="168">
        <f>IF(N446="snížená",J446,0)</f>
        <v>0</v>
      </c>
      <c r="BG446" s="168">
        <f>IF(N446="zákl. přenesená",J446,0)</f>
        <v>0</v>
      </c>
      <c r="BH446" s="168">
        <f>IF(N446="sníž. přenesená",J446,0)</f>
        <v>0</v>
      </c>
      <c r="BI446" s="168">
        <f>IF(N446="nulová",J446,0)</f>
        <v>0</v>
      </c>
      <c r="BJ446" s="16" t="s">
        <v>80</v>
      </c>
      <c r="BK446" s="168">
        <f>ROUND(I446*H446,2)</f>
        <v>0</v>
      </c>
      <c r="BL446" s="16" t="s">
        <v>123</v>
      </c>
      <c r="BM446" s="167" t="s">
        <v>688</v>
      </c>
    </row>
    <row r="447" spans="1:47" s="2" customFormat="1" ht="12">
      <c r="A447" s="31"/>
      <c r="B447" s="32"/>
      <c r="C447" s="31"/>
      <c r="D447" s="169" t="s">
        <v>125</v>
      </c>
      <c r="E447" s="31"/>
      <c r="F447" s="170" t="s">
        <v>689</v>
      </c>
      <c r="G447" s="31"/>
      <c r="H447" s="31"/>
      <c r="I447" s="91"/>
      <c r="J447" s="31"/>
      <c r="K447" s="31"/>
      <c r="L447" s="32"/>
      <c r="M447" s="171"/>
      <c r="N447" s="172"/>
      <c r="O447" s="57"/>
      <c r="P447" s="57"/>
      <c r="Q447" s="57"/>
      <c r="R447" s="57"/>
      <c r="S447" s="57"/>
      <c r="T447" s="58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T447" s="16" t="s">
        <v>125</v>
      </c>
      <c r="AU447" s="16" t="s">
        <v>83</v>
      </c>
    </row>
    <row r="448" spans="2:51" s="13" customFormat="1" ht="12">
      <c r="B448" s="173"/>
      <c r="D448" s="169" t="s">
        <v>127</v>
      </c>
      <c r="E448" s="174" t="s">
        <v>1</v>
      </c>
      <c r="F448" s="175" t="s">
        <v>690</v>
      </c>
      <c r="H448" s="176">
        <v>1</v>
      </c>
      <c r="I448" s="177"/>
      <c r="L448" s="173"/>
      <c r="M448" s="178"/>
      <c r="N448" s="179"/>
      <c r="O448" s="179"/>
      <c r="P448" s="179"/>
      <c r="Q448" s="179"/>
      <c r="R448" s="179"/>
      <c r="S448" s="179"/>
      <c r="T448" s="180"/>
      <c r="AT448" s="174" t="s">
        <v>127</v>
      </c>
      <c r="AU448" s="174" t="s">
        <v>83</v>
      </c>
      <c r="AV448" s="13" t="s">
        <v>83</v>
      </c>
      <c r="AW448" s="13" t="s">
        <v>28</v>
      </c>
      <c r="AX448" s="13" t="s">
        <v>80</v>
      </c>
      <c r="AY448" s="174" t="s">
        <v>116</v>
      </c>
    </row>
    <row r="449" spans="1:65" s="2" customFormat="1" ht="14.45" customHeight="1">
      <c r="A449" s="31"/>
      <c r="B449" s="155"/>
      <c r="C449" s="188" t="s">
        <v>691</v>
      </c>
      <c r="D449" s="188" t="s">
        <v>298</v>
      </c>
      <c r="E449" s="189" t="s">
        <v>692</v>
      </c>
      <c r="F449" s="190" t="s">
        <v>693</v>
      </c>
      <c r="G449" s="191" t="s">
        <v>378</v>
      </c>
      <c r="H449" s="192">
        <v>1</v>
      </c>
      <c r="I449" s="193"/>
      <c r="J449" s="194">
        <f>ROUND(I449*H449,2)</f>
        <v>0</v>
      </c>
      <c r="K449" s="190" t="s">
        <v>1</v>
      </c>
      <c r="L449" s="195"/>
      <c r="M449" s="196" t="s">
        <v>1</v>
      </c>
      <c r="N449" s="197" t="s">
        <v>37</v>
      </c>
      <c r="O449" s="57"/>
      <c r="P449" s="165">
        <f>O449*H449</f>
        <v>0</v>
      </c>
      <c r="Q449" s="165">
        <v>0.142</v>
      </c>
      <c r="R449" s="165">
        <f>Q449*H449</f>
        <v>0.142</v>
      </c>
      <c r="S449" s="165">
        <v>0</v>
      </c>
      <c r="T449" s="166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67" t="s">
        <v>166</v>
      </c>
      <c r="AT449" s="167" t="s">
        <v>298</v>
      </c>
      <c r="AU449" s="167" t="s">
        <v>83</v>
      </c>
      <c r="AY449" s="16" t="s">
        <v>116</v>
      </c>
      <c r="BE449" s="168">
        <f>IF(N449="základní",J449,0)</f>
        <v>0</v>
      </c>
      <c r="BF449" s="168">
        <f>IF(N449="snížená",J449,0)</f>
        <v>0</v>
      </c>
      <c r="BG449" s="168">
        <f>IF(N449="zákl. přenesená",J449,0)</f>
        <v>0</v>
      </c>
      <c r="BH449" s="168">
        <f>IF(N449="sníž. přenesená",J449,0)</f>
        <v>0</v>
      </c>
      <c r="BI449" s="168">
        <f>IF(N449="nulová",J449,0)</f>
        <v>0</v>
      </c>
      <c r="BJ449" s="16" t="s">
        <v>80</v>
      </c>
      <c r="BK449" s="168">
        <f>ROUND(I449*H449,2)</f>
        <v>0</v>
      </c>
      <c r="BL449" s="16" t="s">
        <v>123</v>
      </c>
      <c r="BM449" s="167" t="s">
        <v>694</v>
      </c>
    </row>
    <row r="450" spans="1:47" s="2" customFormat="1" ht="12">
      <c r="A450" s="31"/>
      <c r="B450" s="32"/>
      <c r="C450" s="31"/>
      <c r="D450" s="169" t="s">
        <v>125</v>
      </c>
      <c r="E450" s="31"/>
      <c r="F450" s="170" t="s">
        <v>693</v>
      </c>
      <c r="G450" s="31"/>
      <c r="H450" s="31"/>
      <c r="I450" s="91"/>
      <c r="J450" s="31"/>
      <c r="K450" s="31"/>
      <c r="L450" s="32"/>
      <c r="M450" s="171"/>
      <c r="N450" s="172"/>
      <c r="O450" s="57"/>
      <c r="P450" s="57"/>
      <c r="Q450" s="57"/>
      <c r="R450" s="57"/>
      <c r="S450" s="57"/>
      <c r="T450" s="58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T450" s="16" t="s">
        <v>125</v>
      </c>
      <c r="AU450" s="16" t="s">
        <v>83</v>
      </c>
    </row>
    <row r="451" spans="1:65" s="2" customFormat="1" ht="14.45" customHeight="1">
      <c r="A451" s="31"/>
      <c r="B451" s="155"/>
      <c r="C451" s="156" t="s">
        <v>695</v>
      </c>
      <c r="D451" s="156" t="s">
        <v>118</v>
      </c>
      <c r="E451" s="157" t="s">
        <v>696</v>
      </c>
      <c r="F451" s="158" t="s">
        <v>697</v>
      </c>
      <c r="G451" s="159" t="s">
        <v>155</v>
      </c>
      <c r="H451" s="160">
        <v>295</v>
      </c>
      <c r="I451" s="161"/>
      <c r="J451" s="162">
        <f>ROUND(I451*H451,2)</f>
        <v>0</v>
      </c>
      <c r="K451" s="158" t="s">
        <v>122</v>
      </c>
      <c r="L451" s="32"/>
      <c r="M451" s="163" t="s">
        <v>1</v>
      </c>
      <c r="N451" s="164" t="s">
        <v>37</v>
      </c>
      <c r="O451" s="57"/>
      <c r="P451" s="165">
        <f>O451*H451</f>
        <v>0</v>
      </c>
      <c r="Q451" s="165">
        <v>0.00013</v>
      </c>
      <c r="R451" s="165">
        <f>Q451*H451</f>
        <v>0.038349999999999995</v>
      </c>
      <c r="S451" s="165">
        <v>0</v>
      </c>
      <c r="T451" s="166">
        <f>S451*H451</f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67" t="s">
        <v>123</v>
      </c>
      <c r="AT451" s="167" t="s">
        <v>118</v>
      </c>
      <c r="AU451" s="167" t="s">
        <v>83</v>
      </c>
      <c r="AY451" s="16" t="s">
        <v>116</v>
      </c>
      <c r="BE451" s="168">
        <f>IF(N451="základní",J451,0)</f>
        <v>0</v>
      </c>
      <c r="BF451" s="168">
        <f>IF(N451="snížená",J451,0)</f>
        <v>0</v>
      </c>
      <c r="BG451" s="168">
        <f>IF(N451="zákl. přenesená",J451,0)</f>
        <v>0</v>
      </c>
      <c r="BH451" s="168">
        <f>IF(N451="sníž. přenesená",J451,0)</f>
        <v>0</v>
      </c>
      <c r="BI451" s="168">
        <f>IF(N451="nulová",J451,0)</f>
        <v>0</v>
      </c>
      <c r="BJ451" s="16" t="s">
        <v>80</v>
      </c>
      <c r="BK451" s="168">
        <f>ROUND(I451*H451,2)</f>
        <v>0</v>
      </c>
      <c r="BL451" s="16" t="s">
        <v>123</v>
      </c>
      <c r="BM451" s="167" t="s">
        <v>698</v>
      </c>
    </row>
    <row r="452" spans="1:47" s="2" customFormat="1" ht="12">
      <c r="A452" s="31"/>
      <c r="B452" s="32"/>
      <c r="C452" s="31"/>
      <c r="D452" s="169" t="s">
        <v>125</v>
      </c>
      <c r="E452" s="31"/>
      <c r="F452" s="170" t="s">
        <v>699</v>
      </c>
      <c r="G452" s="31"/>
      <c r="H452" s="31"/>
      <c r="I452" s="91"/>
      <c r="J452" s="31"/>
      <c r="K452" s="31"/>
      <c r="L452" s="32"/>
      <c r="M452" s="171"/>
      <c r="N452" s="172"/>
      <c r="O452" s="57"/>
      <c r="P452" s="57"/>
      <c r="Q452" s="57"/>
      <c r="R452" s="57"/>
      <c r="S452" s="57"/>
      <c r="T452" s="58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T452" s="16" t="s">
        <v>125</v>
      </c>
      <c r="AU452" s="16" t="s">
        <v>83</v>
      </c>
    </row>
    <row r="453" spans="2:51" s="13" customFormat="1" ht="12">
      <c r="B453" s="173"/>
      <c r="D453" s="169" t="s">
        <v>127</v>
      </c>
      <c r="E453" s="174" t="s">
        <v>1</v>
      </c>
      <c r="F453" s="175" t="s">
        <v>700</v>
      </c>
      <c r="H453" s="176">
        <v>295</v>
      </c>
      <c r="I453" s="177"/>
      <c r="L453" s="173"/>
      <c r="M453" s="178"/>
      <c r="N453" s="179"/>
      <c r="O453" s="179"/>
      <c r="P453" s="179"/>
      <c r="Q453" s="179"/>
      <c r="R453" s="179"/>
      <c r="S453" s="179"/>
      <c r="T453" s="180"/>
      <c r="AT453" s="174" t="s">
        <v>127</v>
      </c>
      <c r="AU453" s="174" t="s">
        <v>83</v>
      </c>
      <c r="AV453" s="13" t="s">
        <v>83</v>
      </c>
      <c r="AW453" s="13" t="s">
        <v>28</v>
      </c>
      <c r="AX453" s="13" t="s">
        <v>80</v>
      </c>
      <c r="AY453" s="174" t="s">
        <v>116</v>
      </c>
    </row>
    <row r="454" spans="2:63" s="12" customFormat="1" ht="22.9" customHeight="1">
      <c r="B454" s="142"/>
      <c r="D454" s="143" t="s">
        <v>71</v>
      </c>
      <c r="E454" s="153" t="s">
        <v>172</v>
      </c>
      <c r="F454" s="153" t="s">
        <v>701</v>
      </c>
      <c r="I454" s="145"/>
      <c r="J454" s="154">
        <f>BK454</f>
        <v>0</v>
      </c>
      <c r="L454" s="142"/>
      <c r="M454" s="147"/>
      <c r="N454" s="148"/>
      <c r="O454" s="148"/>
      <c r="P454" s="149">
        <f>SUM(P455:P480)</f>
        <v>0</v>
      </c>
      <c r="Q454" s="148"/>
      <c r="R454" s="149">
        <f>SUM(R455:R480)</f>
        <v>114.97743312</v>
      </c>
      <c r="S454" s="148"/>
      <c r="T454" s="150">
        <f>SUM(T455:T480)</f>
        <v>0</v>
      </c>
      <c r="AR454" s="143" t="s">
        <v>80</v>
      </c>
      <c r="AT454" s="151" t="s">
        <v>71</v>
      </c>
      <c r="AU454" s="151" t="s">
        <v>80</v>
      </c>
      <c r="AY454" s="143" t="s">
        <v>116</v>
      </c>
      <c r="BK454" s="152">
        <f>SUM(BK455:BK480)</f>
        <v>0</v>
      </c>
    </row>
    <row r="455" spans="1:65" s="2" customFormat="1" ht="19.9" customHeight="1">
      <c r="A455" s="31"/>
      <c r="B455" s="155"/>
      <c r="C455" s="156" t="s">
        <v>702</v>
      </c>
      <c r="D455" s="156" t="s">
        <v>118</v>
      </c>
      <c r="E455" s="157" t="s">
        <v>703</v>
      </c>
      <c r="F455" s="158" t="s">
        <v>704</v>
      </c>
      <c r="G455" s="159" t="s">
        <v>155</v>
      </c>
      <c r="H455" s="160">
        <v>35</v>
      </c>
      <c r="I455" s="161"/>
      <c r="J455" s="162">
        <f>ROUND(I455*H455,2)</f>
        <v>0</v>
      </c>
      <c r="K455" s="158" t="s">
        <v>122</v>
      </c>
      <c r="L455" s="32"/>
      <c r="M455" s="163" t="s">
        <v>1</v>
      </c>
      <c r="N455" s="164" t="s">
        <v>37</v>
      </c>
      <c r="O455" s="57"/>
      <c r="P455" s="165">
        <f>O455*H455</f>
        <v>0</v>
      </c>
      <c r="Q455" s="165">
        <v>0.1554</v>
      </c>
      <c r="R455" s="165">
        <f>Q455*H455</f>
        <v>5.439</v>
      </c>
      <c r="S455" s="165">
        <v>0</v>
      </c>
      <c r="T455" s="166">
        <f>S455*H455</f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67" t="s">
        <v>123</v>
      </c>
      <c r="AT455" s="167" t="s">
        <v>118</v>
      </c>
      <c r="AU455" s="167" t="s">
        <v>83</v>
      </c>
      <c r="AY455" s="16" t="s">
        <v>116</v>
      </c>
      <c r="BE455" s="168">
        <f>IF(N455="základní",J455,0)</f>
        <v>0</v>
      </c>
      <c r="BF455" s="168">
        <f>IF(N455="snížená",J455,0)</f>
        <v>0</v>
      </c>
      <c r="BG455" s="168">
        <f>IF(N455="zákl. přenesená",J455,0)</f>
        <v>0</v>
      </c>
      <c r="BH455" s="168">
        <f>IF(N455="sníž. přenesená",J455,0)</f>
        <v>0</v>
      </c>
      <c r="BI455" s="168">
        <f>IF(N455="nulová",J455,0)</f>
        <v>0</v>
      </c>
      <c r="BJ455" s="16" t="s">
        <v>80</v>
      </c>
      <c r="BK455" s="168">
        <f>ROUND(I455*H455,2)</f>
        <v>0</v>
      </c>
      <c r="BL455" s="16" t="s">
        <v>123</v>
      </c>
      <c r="BM455" s="167" t="s">
        <v>705</v>
      </c>
    </row>
    <row r="456" spans="1:47" s="2" customFormat="1" ht="19.5">
      <c r="A456" s="31"/>
      <c r="B456" s="32"/>
      <c r="C456" s="31"/>
      <c r="D456" s="169" t="s">
        <v>125</v>
      </c>
      <c r="E456" s="31"/>
      <c r="F456" s="170" t="s">
        <v>706</v>
      </c>
      <c r="G456" s="31"/>
      <c r="H456" s="31"/>
      <c r="I456" s="91"/>
      <c r="J456" s="31"/>
      <c r="K456" s="31"/>
      <c r="L456" s="32"/>
      <c r="M456" s="171"/>
      <c r="N456" s="172"/>
      <c r="O456" s="57"/>
      <c r="P456" s="57"/>
      <c r="Q456" s="57"/>
      <c r="R456" s="57"/>
      <c r="S456" s="57"/>
      <c r="T456" s="58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T456" s="16" t="s">
        <v>125</v>
      </c>
      <c r="AU456" s="16" t="s">
        <v>83</v>
      </c>
    </row>
    <row r="457" spans="2:51" s="13" customFormat="1" ht="12">
      <c r="B457" s="173"/>
      <c r="D457" s="169" t="s">
        <v>127</v>
      </c>
      <c r="E457" s="174" t="s">
        <v>1</v>
      </c>
      <c r="F457" s="175" t="s">
        <v>707</v>
      </c>
      <c r="H457" s="176">
        <v>35</v>
      </c>
      <c r="I457" s="177"/>
      <c r="L457" s="173"/>
      <c r="M457" s="178"/>
      <c r="N457" s="179"/>
      <c r="O457" s="179"/>
      <c r="P457" s="179"/>
      <c r="Q457" s="179"/>
      <c r="R457" s="179"/>
      <c r="S457" s="179"/>
      <c r="T457" s="180"/>
      <c r="AT457" s="174" t="s">
        <v>127</v>
      </c>
      <c r="AU457" s="174" t="s">
        <v>83</v>
      </c>
      <c r="AV457" s="13" t="s">
        <v>83</v>
      </c>
      <c r="AW457" s="13" t="s">
        <v>28</v>
      </c>
      <c r="AX457" s="13" t="s">
        <v>80</v>
      </c>
      <c r="AY457" s="174" t="s">
        <v>116</v>
      </c>
    </row>
    <row r="458" spans="1:65" s="2" customFormat="1" ht="14.45" customHeight="1">
      <c r="A458" s="31"/>
      <c r="B458" s="155"/>
      <c r="C458" s="188" t="s">
        <v>708</v>
      </c>
      <c r="D458" s="188" t="s">
        <v>298</v>
      </c>
      <c r="E458" s="189" t="s">
        <v>709</v>
      </c>
      <c r="F458" s="190" t="s">
        <v>710</v>
      </c>
      <c r="G458" s="191" t="s">
        <v>155</v>
      </c>
      <c r="H458" s="192">
        <v>35</v>
      </c>
      <c r="I458" s="193"/>
      <c r="J458" s="194">
        <f>ROUND(I458*H458,2)</f>
        <v>0</v>
      </c>
      <c r="K458" s="190" t="s">
        <v>122</v>
      </c>
      <c r="L458" s="195"/>
      <c r="M458" s="196" t="s">
        <v>1</v>
      </c>
      <c r="N458" s="197" t="s">
        <v>37</v>
      </c>
      <c r="O458" s="57"/>
      <c r="P458" s="165">
        <f>O458*H458</f>
        <v>0</v>
      </c>
      <c r="Q458" s="165">
        <v>0.081</v>
      </c>
      <c r="R458" s="165">
        <f>Q458*H458</f>
        <v>2.835</v>
      </c>
      <c r="S458" s="165">
        <v>0</v>
      </c>
      <c r="T458" s="166">
        <f>S458*H458</f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67" t="s">
        <v>166</v>
      </c>
      <c r="AT458" s="167" t="s">
        <v>298</v>
      </c>
      <c r="AU458" s="167" t="s">
        <v>83</v>
      </c>
      <c r="AY458" s="16" t="s">
        <v>116</v>
      </c>
      <c r="BE458" s="168">
        <f>IF(N458="základní",J458,0)</f>
        <v>0</v>
      </c>
      <c r="BF458" s="168">
        <f>IF(N458="snížená",J458,0)</f>
        <v>0</v>
      </c>
      <c r="BG458" s="168">
        <f>IF(N458="zákl. přenesená",J458,0)</f>
        <v>0</v>
      </c>
      <c r="BH458" s="168">
        <f>IF(N458="sníž. přenesená",J458,0)</f>
        <v>0</v>
      </c>
      <c r="BI458" s="168">
        <f>IF(N458="nulová",J458,0)</f>
        <v>0</v>
      </c>
      <c r="BJ458" s="16" t="s">
        <v>80</v>
      </c>
      <c r="BK458" s="168">
        <f>ROUND(I458*H458,2)</f>
        <v>0</v>
      </c>
      <c r="BL458" s="16" t="s">
        <v>123</v>
      </c>
      <c r="BM458" s="167" t="s">
        <v>711</v>
      </c>
    </row>
    <row r="459" spans="1:47" s="2" customFormat="1" ht="12">
      <c r="A459" s="31"/>
      <c r="B459" s="32"/>
      <c r="C459" s="31"/>
      <c r="D459" s="169" t="s">
        <v>125</v>
      </c>
      <c r="E459" s="31"/>
      <c r="F459" s="170" t="s">
        <v>710</v>
      </c>
      <c r="G459" s="31"/>
      <c r="H459" s="31"/>
      <c r="I459" s="91"/>
      <c r="J459" s="31"/>
      <c r="K459" s="31"/>
      <c r="L459" s="32"/>
      <c r="M459" s="171"/>
      <c r="N459" s="172"/>
      <c r="O459" s="57"/>
      <c r="P459" s="57"/>
      <c r="Q459" s="57"/>
      <c r="R459" s="57"/>
      <c r="S459" s="57"/>
      <c r="T459" s="58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T459" s="16" t="s">
        <v>125</v>
      </c>
      <c r="AU459" s="16" t="s">
        <v>83</v>
      </c>
    </row>
    <row r="460" spans="1:65" s="2" customFormat="1" ht="14.45" customHeight="1">
      <c r="A460" s="31"/>
      <c r="B460" s="155"/>
      <c r="C460" s="156" t="s">
        <v>712</v>
      </c>
      <c r="D460" s="156" t="s">
        <v>118</v>
      </c>
      <c r="E460" s="157" t="s">
        <v>713</v>
      </c>
      <c r="F460" s="158" t="s">
        <v>714</v>
      </c>
      <c r="G460" s="159" t="s">
        <v>162</v>
      </c>
      <c r="H460" s="160">
        <v>0.788</v>
      </c>
      <c r="I460" s="161"/>
      <c r="J460" s="162">
        <f>ROUND(I460*H460,2)</f>
        <v>0</v>
      </c>
      <c r="K460" s="158" t="s">
        <v>122</v>
      </c>
      <c r="L460" s="32"/>
      <c r="M460" s="163" t="s">
        <v>1</v>
      </c>
      <c r="N460" s="164" t="s">
        <v>37</v>
      </c>
      <c r="O460" s="57"/>
      <c r="P460" s="165">
        <f>O460*H460</f>
        <v>0</v>
      </c>
      <c r="Q460" s="165">
        <v>2.25634</v>
      </c>
      <c r="R460" s="165">
        <f>Q460*H460</f>
        <v>1.77799592</v>
      </c>
      <c r="S460" s="165">
        <v>0</v>
      </c>
      <c r="T460" s="166">
        <f>S460*H460</f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67" t="s">
        <v>123</v>
      </c>
      <c r="AT460" s="167" t="s">
        <v>118</v>
      </c>
      <c r="AU460" s="167" t="s">
        <v>83</v>
      </c>
      <c r="AY460" s="16" t="s">
        <v>116</v>
      </c>
      <c r="BE460" s="168">
        <f>IF(N460="základní",J460,0)</f>
        <v>0</v>
      </c>
      <c r="BF460" s="168">
        <f>IF(N460="snížená",J460,0)</f>
        <v>0</v>
      </c>
      <c r="BG460" s="168">
        <f>IF(N460="zákl. přenesená",J460,0)</f>
        <v>0</v>
      </c>
      <c r="BH460" s="168">
        <f>IF(N460="sníž. přenesená",J460,0)</f>
        <v>0</v>
      </c>
      <c r="BI460" s="168">
        <f>IF(N460="nulová",J460,0)</f>
        <v>0</v>
      </c>
      <c r="BJ460" s="16" t="s">
        <v>80</v>
      </c>
      <c r="BK460" s="168">
        <f>ROUND(I460*H460,2)</f>
        <v>0</v>
      </c>
      <c r="BL460" s="16" t="s">
        <v>123</v>
      </c>
      <c r="BM460" s="167" t="s">
        <v>715</v>
      </c>
    </row>
    <row r="461" spans="1:47" s="2" customFormat="1" ht="12">
      <c r="A461" s="31"/>
      <c r="B461" s="32"/>
      <c r="C461" s="31"/>
      <c r="D461" s="169" t="s">
        <v>125</v>
      </c>
      <c r="E461" s="31"/>
      <c r="F461" s="170" t="s">
        <v>716</v>
      </c>
      <c r="G461" s="31"/>
      <c r="H461" s="31"/>
      <c r="I461" s="91"/>
      <c r="J461" s="31"/>
      <c r="K461" s="31"/>
      <c r="L461" s="32"/>
      <c r="M461" s="171"/>
      <c r="N461" s="172"/>
      <c r="O461" s="57"/>
      <c r="P461" s="57"/>
      <c r="Q461" s="57"/>
      <c r="R461" s="57"/>
      <c r="S461" s="57"/>
      <c r="T461" s="58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T461" s="16" t="s">
        <v>125</v>
      </c>
      <c r="AU461" s="16" t="s">
        <v>83</v>
      </c>
    </row>
    <row r="462" spans="2:51" s="13" customFormat="1" ht="12">
      <c r="B462" s="173"/>
      <c r="D462" s="169" t="s">
        <v>127</v>
      </c>
      <c r="E462" s="174" t="s">
        <v>1</v>
      </c>
      <c r="F462" s="175" t="s">
        <v>717</v>
      </c>
      <c r="H462" s="176">
        <v>0.788</v>
      </c>
      <c r="I462" s="177"/>
      <c r="L462" s="173"/>
      <c r="M462" s="178"/>
      <c r="N462" s="179"/>
      <c r="O462" s="179"/>
      <c r="P462" s="179"/>
      <c r="Q462" s="179"/>
      <c r="R462" s="179"/>
      <c r="S462" s="179"/>
      <c r="T462" s="180"/>
      <c r="AT462" s="174" t="s">
        <v>127</v>
      </c>
      <c r="AU462" s="174" t="s">
        <v>83</v>
      </c>
      <c r="AV462" s="13" t="s">
        <v>83</v>
      </c>
      <c r="AW462" s="13" t="s">
        <v>28</v>
      </c>
      <c r="AX462" s="13" t="s">
        <v>80</v>
      </c>
      <c r="AY462" s="174" t="s">
        <v>116</v>
      </c>
    </row>
    <row r="463" spans="1:65" s="2" customFormat="1" ht="14.45" customHeight="1">
      <c r="A463" s="31"/>
      <c r="B463" s="155"/>
      <c r="C463" s="156" t="s">
        <v>718</v>
      </c>
      <c r="D463" s="156" t="s">
        <v>118</v>
      </c>
      <c r="E463" s="157" t="s">
        <v>719</v>
      </c>
      <c r="F463" s="158" t="s">
        <v>720</v>
      </c>
      <c r="G463" s="159" t="s">
        <v>155</v>
      </c>
      <c r="H463" s="160">
        <v>13.5</v>
      </c>
      <c r="I463" s="161"/>
      <c r="J463" s="162">
        <f>ROUND(I463*H463,2)</f>
        <v>0</v>
      </c>
      <c r="K463" s="158" t="s">
        <v>122</v>
      </c>
      <c r="L463" s="32"/>
      <c r="M463" s="163" t="s">
        <v>1</v>
      </c>
      <c r="N463" s="164" t="s">
        <v>37</v>
      </c>
      <c r="O463" s="57"/>
      <c r="P463" s="165">
        <f>O463*H463</f>
        <v>0</v>
      </c>
      <c r="Q463" s="165">
        <v>1.04561</v>
      </c>
      <c r="R463" s="165">
        <f>Q463*H463</f>
        <v>14.115734999999999</v>
      </c>
      <c r="S463" s="165">
        <v>0</v>
      </c>
      <c r="T463" s="166">
        <f>S463*H463</f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67" t="s">
        <v>123</v>
      </c>
      <c r="AT463" s="167" t="s">
        <v>118</v>
      </c>
      <c r="AU463" s="167" t="s">
        <v>83</v>
      </c>
      <c r="AY463" s="16" t="s">
        <v>116</v>
      </c>
      <c r="BE463" s="168">
        <f>IF(N463="základní",J463,0)</f>
        <v>0</v>
      </c>
      <c r="BF463" s="168">
        <f>IF(N463="snížená",J463,0)</f>
        <v>0</v>
      </c>
      <c r="BG463" s="168">
        <f>IF(N463="zákl. přenesená",J463,0)</f>
        <v>0</v>
      </c>
      <c r="BH463" s="168">
        <f>IF(N463="sníž. přenesená",J463,0)</f>
        <v>0</v>
      </c>
      <c r="BI463" s="168">
        <f>IF(N463="nulová",J463,0)</f>
        <v>0</v>
      </c>
      <c r="BJ463" s="16" t="s">
        <v>80</v>
      </c>
      <c r="BK463" s="168">
        <f>ROUND(I463*H463,2)</f>
        <v>0</v>
      </c>
      <c r="BL463" s="16" t="s">
        <v>123</v>
      </c>
      <c r="BM463" s="167" t="s">
        <v>721</v>
      </c>
    </row>
    <row r="464" spans="1:47" s="2" customFormat="1" ht="12">
      <c r="A464" s="31"/>
      <c r="B464" s="32"/>
      <c r="C464" s="31"/>
      <c r="D464" s="169" t="s">
        <v>125</v>
      </c>
      <c r="E464" s="31"/>
      <c r="F464" s="170" t="s">
        <v>722</v>
      </c>
      <c r="G464" s="31"/>
      <c r="H464" s="31"/>
      <c r="I464" s="91"/>
      <c r="J464" s="31"/>
      <c r="K464" s="31"/>
      <c r="L464" s="32"/>
      <c r="M464" s="171"/>
      <c r="N464" s="172"/>
      <c r="O464" s="57"/>
      <c r="P464" s="57"/>
      <c r="Q464" s="57"/>
      <c r="R464" s="57"/>
      <c r="S464" s="57"/>
      <c r="T464" s="58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T464" s="16" t="s">
        <v>125</v>
      </c>
      <c r="AU464" s="16" t="s">
        <v>83</v>
      </c>
    </row>
    <row r="465" spans="2:51" s="13" customFormat="1" ht="12">
      <c r="B465" s="173"/>
      <c r="D465" s="169" t="s">
        <v>127</v>
      </c>
      <c r="E465" s="174" t="s">
        <v>1</v>
      </c>
      <c r="F465" s="175" t="s">
        <v>723</v>
      </c>
      <c r="H465" s="176">
        <v>13.5</v>
      </c>
      <c r="I465" s="177"/>
      <c r="L465" s="173"/>
      <c r="M465" s="178"/>
      <c r="N465" s="179"/>
      <c r="O465" s="179"/>
      <c r="P465" s="179"/>
      <c r="Q465" s="179"/>
      <c r="R465" s="179"/>
      <c r="S465" s="179"/>
      <c r="T465" s="180"/>
      <c r="AT465" s="174" t="s">
        <v>127</v>
      </c>
      <c r="AU465" s="174" t="s">
        <v>83</v>
      </c>
      <c r="AV465" s="13" t="s">
        <v>83</v>
      </c>
      <c r="AW465" s="13" t="s">
        <v>28</v>
      </c>
      <c r="AX465" s="13" t="s">
        <v>80</v>
      </c>
      <c r="AY465" s="174" t="s">
        <v>116</v>
      </c>
    </row>
    <row r="466" spans="1:65" s="2" customFormat="1" ht="14.45" customHeight="1">
      <c r="A466" s="31"/>
      <c r="B466" s="155"/>
      <c r="C466" s="188" t="s">
        <v>724</v>
      </c>
      <c r="D466" s="188" t="s">
        <v>298</v>
      </c>
      <c r="E466" s="189" t="s">
        <v>725</v>
      </c>
      <c r="F466" s="190" t="s">
        <v>726</v>
      </c>
      <c r="G466" s="191" t="s">
        <v>378</v>
      </c>
      <c r="H466" s="192">
        <v>3</v>
      </c>
      <c r="I466" s="193"/>
      <c r="J466" s="194">
        <f>ROUND(I466*H466,2)</f>
        <v>0</v>
      </c>
      <c r="K466" s="190" t="s">
        <v>1</v>
      </c>
      <c r="L466" s="195"/>
      <c r="M466" s="196" t="s">
        <v>1</v>
      </c>
      <c r="N466" s="197" t="s">
        <v>37</v>
      </c>
      <c r="O466" s="57"/>
      <c r="P466" s="165">
        <f>O466*H466</f>
        <v>0</v>
      </c>
      <c r="Q466" s="165">
        <v>0.034</v>
      </c>
      <c r="R466" s="165">
        <f>Q466*H466</f>
        <v>0.10200000000000001</v>
      </c>
      <c r="S466" s="165">
        <v>0</v>
      </c>
      <c r="T466" s="166">
        <f>S466*H466</f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67" t="s">
        <v>166</v>
      </c>
      <c r="AT466" s="167" t="s">
        <v>298</v>
      </c>
      <c r="AU466" s="167" t="s">
        <v>83</v>
      </c>
      <c r="AY466" s="16" t="s">
        <v>116</v>
      </c>
      <c r="BE466" s="168">
        <f>IF(N466="základní",J466,0)</f>
        <v>0</v>
      </c>
      <c r="BF466" s="168">
        <f>IF(N466="snížená",J466,0)</f>
        <v>0</v>
      </c>
      <c r="BG466" s="168">
        <f>IF(N466="zákl. přenesená",J466,0)</f>
        <v>0</v>
      </c>
      <c r="BH466" s="168">
        <f>IF(N466="sníž. přenesená",J466,0)</f>
        <v>0</v>
      </c>
      <c r="BI466" s="168">
        <f>IF(N466="nulová",J466,0)</f>
        <v>0</v>
      </c>
      <c r="BJ466" s="16" t="s">
        <v>80</v>
      </c>
      <c r="BK466" s="168">
        <f>ROUND(I466*H466,2)</f>
        <v>0</v>
      </c>
      <c r="BL466" s="16" t="s">
        <v>123</v>
      </c>
      <c r="BM466" s="167" t="s">
        <v>727</v>
      </c>
    </row>
    <row r="467" spans="1:65" s="2" customFormat="1" ht="14.45" customHeight="1">
      <c r="A467" s="31"/>
      <c r="B467" s="155"/>
      <c r="C467" s="188" t="s">
        <v>728</v>
      </c>
      <c r="D467" s="188" t="s">
        <v>298</v>
      </c>
      <c r="E467" s="189" t="s">
        <v>729</v>
      </c>
      <c r="F467" s="190" t="s">
        <v>730</v>
      </c>
      <c r="G467" s="191" t="s">
        <v>378</v>
      </c>
      <c r="H467" s="192">
        <v>2</v>
      </c>
      <c r="I467" s="193"/>
      <c r="J467" s="194">
        <f>ROUND(I467*H467,2)</f>
        <v>0</v>
      </c>
      <c r="K467" s="190" t="s">
        <v>1</v>
      </c>
      <c r="L467" s="195"/>
      <c r="M467" s="196" t="s">
        <v>1</v>
      </c>
      <c r="N467" s="197" t="s">
        <v>37</v>
      </c>
      <c r="O467" s="57"/>
      <c r="P467" s="165">
        <f>O467*H467</f>
        <v>0</v>
      </c>
      <c r="Q467" s="165">
        <v>0.002</v>
      </c>
      <c r="R467" s="165">
        <f>Q467*H467</f>
        <v>0.004</v>
      </c>
      <c r="S467" s="165">
        <v>0</v>
      </c>
      <c r="T467" s="166">
        <f>S467*H467</f>
        <v>0</v>
      </c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R467" s="167" t="s">
        <v>166</v>
      </c>
      <c r="AT467" s="167" t="s">
        <v>298</v>
      </c>
      <c r="AU467" s="167" t="s">
        <v>83</v>
      </c>
      <c r="AY467" s="16" t="s">
        <v>116</v>
      </c>
      <c r="BE467" s="168">
        <f>IF(N467="základní",J467,0)</f>
        <v>0</v>
      </c>
      <c r="BF467" s="168">
        <f>IF(N467="snížená",J467,0)</f>
        <v>0</v>
      </c>
      <c r="BG467" s="168">
        <f>IF(N467="zákl. přenesená",J467,0)</f>
        <v>0</v>
      </c>
      <c r="BH467" s="168">
        <f>IF(N467="sníž. přenesená",J467,0)</f>
        <v>0</v>
      </c>
      <c r="BI467" s="168">
        <f>IF(N467="nulová",J467,0)</f>
        <v>0</v>
      </c>
      <c r="BJ467" s="16" t="s">
        <v>80</v>
      </c>
      <c r="BK467" s="168">
        <f>ROUND(I467*H467,2)</f>
        <v>0</v>
      </c>
      <c r="BL467" s="16" t="s">
        <v>123</v>
      </c>
      <c r="BM467" s="167" t="s">
        <v>731</v>
      </c>
    </row>
    <row r="468" spans="1:65" s="2" customFormat="1" ht="14.45" customHeight="1">
      <c r="A468" s="31"/>
      <c r="B468" s="155"/>
      <c r="C468" s="188" t="s">
        <v>732</v>
      </c>
      <c r="D468" s="188" t="s">
        <v>298</v>
      </c>
      <c r="E468" s="189" t="s">
        <v>733</v>
      </c>
      <c r="F468" s="190" t="s">
        <v>734</v>
      </c>
      <c r="G468" s="191" t="s">
        <v>378</v>
      </c>
      <c r="H468" s="192">
        <v>1</v>
      </c>
      <c r="I468" s="193"/>
      <c r="J468" s="194">
        <f>ROUND(I468*H468,2)</f>
        <v>0</v>
      </c>
      <c r="K468" s="190" t="s">
        <v>1</v>
      </c>
      <c r="L468" s="195"/>
      <c r="M468" s="196" t="s">
        <v>1</v>
      </c>
      <c r="N468" s="197" t="s">
        <v>37</v>
      </c>
      <c r="O468" s="57"/>
      <c r="P468" s="165">
        <f>O468*H468</f>
        <v>0</v>
      </c>
      <c r="Q468" s="165">
        <v>0.00275</v>
      </c>
      <c r="R468" s="165">
        <f>Q468*H468</f>
        <v>0.00275</v>
      </c>
      <c r="S468" s="165">
        <v>0</v>
      </c>
      <c r="T468" s="166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67" t="s">
        <v>166</v>
      </c>
      <c r="AT468" s="167" t="s">
        <v>298</v>
      </c>
      <c r="AU468" s="167" t="s">
        <v>83</v>
      </c>
      <c r="AY468" s="16" t="s">
        <v>116</v>
      </c>
      <c r="BE468" s="168">
        <f>IF(N468="základní",J468,0)</f>
        <v>0</v>
      </c>
      <c r="BF468" s="168">
        <f>IF(N468="snížená",J468,0)</f>
        <v>0</v>
      </c>
      <c r="BG468" s="168">
        <f>IF(N468="zákl. přenesená",J468,0)</f>
        <v>0</v>
      </c>
      <c r="BH468" s="168">
        <f>IF(N468="sníž. přenesená",J468,0)</f>
        <v>0</v>
      </c>
      <c r="BI468" s="168">
        <f>IF(N468="nulová",J468,0)</f>
        <v>0</v>
      </c>
      <c r="BJ468" s="16" t="s">
        <v>80</v>
      </c>
      <c r="BK468" s="168">
        <f>ROUND(I468*H468,2)</f>
        <v>0</v>
      </c>
      <c r="BL468" s="16" t="s">
        <v>123</v>
      </c>
      <c r="BM468" s="167" t="s">
        <v>735</v>
      </c>
    </row>
    <row r="469" spans="1:65" s="2" customFormat="1" ht="14.45" customHeight="1">
      <c r="A469" s="31"/>
      <c r="B469" s="155"/>
      <c r="C469" s="156" t="s">
        <v>736</v>
      </c>
      <c r="D469" s="156" t="s">
        <v>118</v>
      </c>
      <c r="E469" s="157" t="s">
        <v>737</v>
      </c>
      <c r="F469" s="158" t="s">
        <v>738</v>
      </c>
      <c r="G469" s="159" t="s">
        <v>121</v>
      </c>
      <c r="H469" s="160">
        <v>106.42</v>
      </c>
      <c r="I469" s="161"/>
      <c r="J469" s="162">
        <f>ROUND(I469*H469,2)</f>
        <v>0</v>
      </c>
      <c r="K469" s="158" t="s">
        <v>122</v>
      </c>
      <c r="L469" s="32"/>
      <c r="M469" s="163" t="s">
        <v>1</v>
      </c>
      <c r="N469" s="164" t="s">
        <v>37</v>
      </c>
      <c r="O469" s="57"/>
      <c r="P469" s="165">
        <f>O469*H469</f>
        <v>0</v>
      </c>
      <c r="Q469" s="165">
        <v>0.28029</v>
      </c>
      <c r="R469" s="165">
        <f>Q469*H469</f>
        <v>29.8284618</v>
      </c>
      <c r="S469" s="165">
        <v>0</v>
      </c>
      <c r="T469" s="166">
        <f>S469*H469</f>
        <v>0</v>
      </c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R469" s="167" t="s">
        <v>123</v>
      </c>
      <c r="AT469" s="167" t="s">
        <v>118</v>
      </c>
      <c r="AU469" s="167" t="s">
        <v>83</v>
      </c>
      <c r="AY469" s="16" t="s">
        <v>116</v>
      </c>
      <c r="BE469" s="168">
        <f>IF(N469="základní",J469,0)</f>
        <v>0</v>
      </c>
      <c r="BF469" s="168">
        <f>IF(N469="snížená",J469,0)</f>
        <v>0</v>
      </c>
      <c r="BG469" s="168">
        <f>IF(N469="zákl. přenesená",J469,0)</f>
        <v>0</v>
      </c>
      <c r="BH469" s="168">
        <f>IF(N469="sníž. přenesená",J469,0)</f>
        <v>0</v>
      </c>
      <c r="BI469" s="168">
        <f>IF(N469="nulová",J469,0)</f>
        <v>0</v>
      </c>
      <c r="BJ469" s="16" t="s">
        <v>80</v>
      </c>
      <c r="BK469" s="168">
        <f>ROUND(I469*H469,2)</f>
        <v>0</v>
      </c>
      <c r="BL469" s="16" t="s">
        <v>123</v>
      </c>
      <c r="BM469" s="167" t="s">
        <v>739</v>
      </c>
    </row>
    <row r="470" spans="1:47" s="2" customFormat="1" ht="19.5">
      <c r="A470" s="31"/>
      <c r="B470" s="32"/>
      <c r="C470" s="31"/>
      <c r="D470" s="169" t="s">
        <v>125</v>
      </c>
      <c r="E470" s="31"/>
      <c r="F470" s="170" t="s">
        <v>740</v>
      </c>
      <c r="G470" s="31"/>
      <c r="H470" s="31"/>
      <c r="I470" s="91"/>
      <c r="J470" s="31"/>
      <c r="K470" s="31"/>
      <c r="L470" s="32"/>
      <c r="M470" s="171"/>
      <c r="N470" s="172"/>
      <c r="O470" s="57"/>
      <c r="P470" s="57"/>
      <c r="Q470" s="57"/>
      <c r="R470" s="57"/>
      <c r="S470" s="57"/>
      <c r="T470" s="58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T470" s="16" t="s">
        <v>125</v>
      </c>
      <c r="AU470" s="16" t="s">
        <v>83</v>
      </c>
    </row>
    <row r="471" spans="2:51" s="13" customFormat="1" ht="12">
      <c r="B471" s="173"/>
      <c r="D471" s="169" t="s">
        <v>127</v>
      </c>
      <c r="E471" s="174" t="s">
        <v>1</v>
      </c>
      <c r="F471" s="175" t="s">
        <v>741</v>
      </c>
      <c r="H471" s="176">
        <v>106.42</v>
      </c>
      <c r="I471" s="177"/>
      <c r="L471" s="173"/>
      <c r="M471" s="178"/>
      <c r="N471" s="179"/>
      <c r="O471" s="179"/>
      <c r="P471" s="179"/>
      <c r="Q471" s="179"/>
      <c r="R471" s="179"/>
      <c r="S471" s="179"/>
      <c r="T471" s="180"/>
      <c r="AT471" s="174" t="s">
        <v>127</v>
      </c>
      <c r="AU471" s="174" t="s">
        <v>83</v>
      </c>
      <c r="AV471" s="13" t="s">
        <v>83</v>
      </c>
      <c r="AW471" s="13" t="s">
        <v>28</v>
      </c>
      <c r="AX471" s="13" t="s">
        <v>80</v>
      </c>
      <c r="AY471" s="174" t="s">
        <v>116</v>
      </c>
    </row>
    <row r="472" spans="1:65" s="2" customFormat="1" ht="14.45" customHeight="1">
      <c r="A472" s="31"/>
      <c r="B472" s="155"/>
      <c r="C472" s="188" t="s">
        <v>742</v>
      </c>
      <c r="D472" s="188" t="s">
        <v>298</v>
      </c>
      <c r="E472" s="189" t="s">
        <v>743</v>
      </c>
      <c r="F472" s="190" t="s">
        <v>744</v>
      </c>
      <c r="G472" s="191" t="s">
        <v>155</v>
      </c>
      <c r="H472" s="192">
        <v>161.195</v>
      </c>
      <c r="I472" s="193"/>
      <c r="J472" s="194">
        <f>ROUND(I472*H472,2)</f>
        <v>0</v>
      </c>
      <c r="K472" s="190" t="s">
        <v>122</v>
      </c>
      <c r="L472" s="195"/>
      <c r="M472" s="196" t="s">
        <v>1</v>
      </c>
      <c r="N472" s="197" t="s">
        <v>37</v>
      </c>
      <c r="O472" s="57"/>
      <c r="P472" s="165">
        <f>O472*H472</f>
        <v>0</v>
      </c>
      <c r="Q472" s="165">
        <v>0.134</v>
      </c>
      <c r="R472" s="165">
        <f>Q472*H472</f>
        <v>21.60013</v>
      </c>
      <c r="S472" s="165">
        <v>0</v>
      </c>
      <c r="T472" s="166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67" t="s">
        <v>166</v>
      </c>
      <c r="AT472" s="167" t="s">
        <v>298</v>
      </c>
      <c r="AU472" s="167" t="s">
        <v>83</v>
      </c>
      <c r="AY472" s="16" t="s">
        <v>116</v>
      </c>
      <c r="BE472" s="168">
        <f>IF(N472="základní",J472,0)</f>
        <v>0</v>
      </c>
      <c r="BF472" s="168">
        <f>IF(N472="snížená",J472,0)</f>
        <v>0</v>
      </c>
      <c r="BG472" s="168">
        <f>IF(N472="zákl. přenesená",J472,0)</f>
        <v>0</v>
      </c>
      <c r="BH472" s="168">
        <f>IF(N472="sníž. přenesená",J472,0)</f>
        <v>0</v>
      </c>
      <c r="BI472" s="168">
        <f>IF(N472="nulová",J472,0)</f>
        <v>0</v>
      </c>
      <c r="BJ472" s="16" t="s">
        <v>80</v>
      </c>
      <c r="BK472" s="168">
        <f>ROUND(I472*H472,2)</f>
        <v>0</v>
      </c>
      <c r="BL472" s="16" t="s">
        <v>123</v>
      </c>
      <c r="BM472" s="167" t="s">
        <v>745</v>
      </c>
    </row>
    <row r="473" spans="1:47" s="2" customFormat="1" ht="12">
      <c r="A473" s="31"/>
      <c r="B473" s="32"/>
      <c r="C473" s="31"/>
      <c r="D473" s="169" t="s">
        <v>125</v>
      </c>
      <c r="E473" s="31"/>
      <c r="F473" s="170" t="s">
        <v>744</v>
      </c>
      <c r="G473" s="31"/>
      <c r="H473" s="31"/>
      <c r="I473" s="91"/>
      <c r="J473" s="31"/>
      <c r="K473" s="31"/>
      <c r="L473" s="32"/>
      <c r="M473" s="171"/>
      <c r="N473" s="172"/>
      <c r="O473" s="57"/>
      <c r="P473" s="57"/>
      <c r="Q473" s="57"/>
      <c r="R473" s="57"/>
      <c r="S473" s="57"/>
      <c r="T473" s="58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T473" s="16" t="s">
        <v>125</v>
      </c>
      <c r="AU473" s="16" t="s">
        <v>83</v>
      </c>
    </row>
    <row r="474" spans="2:51" s="13" customFormat="1" ht="12">
      <c r="B474" s="173"/>
      <c r="D474" s="169" t="s">
        <v>127</v>
      </c>
      <c r="E474" s="174" t="s">
        <v>1</v>
      </c>
      <c r="F474" s="175" t="s">
        <v>746</v>
      </c>
      <c r="H474" s="176">
        <v>161.195</v>
      </c>
      <c r="I474" s="177"/>
      <c r="L474" s="173"/>
      <c r="M474" s="178"/>
      <c r="N474" s="179"/>
      <c r="O474" s="179"/>
      <c r="P474" s="179"/>
      <c r="Q474" s="179"/>
      <c r="R474" s="179"/>
      <c r="S474" s="179"/>
      <c r="T474" s="180"/>
      <c r="AT474" s="174" t="s">
        <v>127</v>
      </c>
      <c r="AU474" s="174" t="s">
        <v>83</v>
      </c>
      <c r="AV474" s="13" t="s">
        <v>83</v>
      </c>
      <c r="AW474" s="13" t="s">
        <v>28</v>
      </c>
      <c r="AX474" s="13" t="s">
        <v>80</v>
      </c>
      <c r="AY474" s="174" t="s">
        <v>116</v>
      </c>
    </row>
    <row r="475" spans="1:65" s="2" customFormat="1" ht="14.45" customHeight="1">
      <c r="A475" s="31"/>
      <c r="B475" s="155"/>
      <c r="C475" s="156" t="s">
        <v>747</v>
      </c>
      <c r="D475" s="156" t="s">
        <v>118</v>
      </c>
      <c r="E475" s="157" t="s">
        <v>748</v>
      </c>
      <c r="F475" s="158" t="s">
        <v>749</v>
      </c>
      <c r="G475" s="159" t="s">
        <v>121</v>
      </c>
      <c r="H475" s="160">
        <v>1464.84</v>
      </c>
      <c r="I475" s="161"/>
      <c r="J475" s="162">
        <f>ROUND(I475*H475,2)</f>
        <v>0</v>
      </c>
      <c r="K475" s="158" t="s">
        <v>122</v>
      </c>
      <c r="L475" s="32"/>
      <c r="M475" s="163" t="s">
        <v>1</v>
      </c>
      <c r="N475" s="164" t="s">
        <v>37</v>
      </c>
      <c r="O475" s="57"/>
      <c r="P475" s="165">
        <f>O475*H475</f>
        <v>0</v>
      </c>
      <c r="Q475" s="165">
        <v>0.02681</v>
      </c>
      <c r="R475" s="165">
        <f>Q475*H475</f>
        <v>39.2723604</v>
      </c>
      <c r="S475" s="165">
        <v>0</v>
      </c>
      <c r="T475" s="166">
        <f>S475*H475</f>
        <v>0</v>
      </c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R475" s="167" t="s">
        <v>123</v>
      </c>
      <c r="AT475" s="167" t="s">
        <v>118</v>
      </c>
      <c r="AU475" s="167" t="s">
        <v>83</v>
      </c>
      <c r="AY475" s="16" t="s">
        <v>116</v>
      </c>
      <c r="BE475" s="168">
        <f>IF(N475="základní",J475,0)</f>
        <v>0</v>
      </c>
      <c r="BF475" s="168">
        <f>IF(N475="snížená",J475,0)</f>
        <v>0</v>
      </c>
      <c r="BG475" s="168">
        <f>IF(N475="zákl. přenesená",J475,0)</f>
        <v>0</v>
      </c>
      <c r="BH475" s="168">
        <f>IF(N475="sníž. přenesená",J475,0)</f>
        <v>0</v>
      </c>
      <c r="BI475" s="168">
        <f>IF(N475="nulová",J475,0)</f>
        <v>0</v>
      </c>
      <c r="BJ475" s="16" t="s">
        <v>80</v>
      </c>
      <c r="BK475" s="168">
        <f>ROUND(I475*H475,2)</f>
        <v>0</v>
      </c>
      <c r="BL475" s="16" t="s">
        <v>123</v>
      </c>
      <c r="BM475" s="167" t="s">
        <v>750</v>
      </c>
    </row>
    <row r="476" spans="1:47" s="2" customFormat="1" ht="19.5">
      <c r="A476" s="31"/>
      <c r="B476" s="32"/>
      <c r="C476" s="31"/>
      <c r="D476" s="169" t="s">
        <v>125</v>
      </c>
      <c r="E476" s="31"/>
      <c r="F476" s="170" t="s">
        <v>751</v>
      </c>
      <c r="G476" s="31"/>
      <c r="H476" s="31"/>
      <c r="I476" s="91"/>
      <c r="J476" s="31"/>
      <c r="K476" s="31"/>
      <c r="L476" s="32"/>
      <c r="M476" s="171"/>
      <c r="N476" s="172"/>
      <c r="O476" s="57"/>
      <c r="P476" s="57"/>
      <c r="Q476" s="57"/>
      <c r="R476" s="57"/>
      <c r="S476" s="57"/>
      <c r="T476" s="58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T476" s="16" t="s">
        <v>125</v>
      </c>
      <c r="AU476" s="16" t="s">
        <v>83</v>
      </c>
    </row>
    <row r="477" spans="2:51" s="13" customFormat="1" ht="12">
      <c r="B477" s="173"/>
      <c r="D477" s="169" t="s">
        <v>127</v>
      </c>
      <c r="E477" s="174" t="s">
        <v>1</v>
      </c>
      <c r="F477" s="175" t="s">
        <v>752</v>
      </c>
      <c r="H477" s="176">
        <v>1464.84</v>
      </c>
      <c r="I477" s="177"/>
      <c r="L477" s="173"/>
      <c r="M477" s="178"/>
      <c r="N477" s="179"/>
      <c r="O477" s="179"/>
      <c r="P477" s="179"/>
      <c r="Q477" s="179"/>
      <c r="R477" s="179"/>
      <c r="S477" s="179"/>
      <c r="T477" s="180"/>
      <c r="AT477" s="174" t="s">
        <v>127</v>
      </c>
      <c r="AU477" s="174" t="s">
        <v>83</v>
      </c>
      <c r="AV477" s="13" t="s">
        <v>83</v>
      </c>
      <c r="AW477" s="13" t="s">
        <v>28</v>
      </c>
      <c r="AX477" s="13" t="s">
        <v>80</v>
      </c>
      <c r="AY477" s="174" t="s">
        <v>116</v>
      </c>
    </row>
    <row r="478" spans="1:65" s="2" customFormat="1" ht="14.45" customHeight="1">
      <c r="A478" s="31"/>
      <c r="B478" s="155"/>
      <c r="C478" s="156" t="s">
        <v>753</v>
      </c>
      <c r="D478" s="156" t="s">
        <v>118</v>
      </c>
      <c r="E478" s="157" t="s">
        <v>754</v>
      </c>
      <c r="F478" s="158" t="s">
        <v>755</v>
      </c>
      <c r="G478" s="159" t="s">
        <v>656</v>
      </c>
      <c r="H478" s="160">
        <v>1</v>
      </c>
      <c r="I478" s="161"/>
      <c r="J478" s="162">
        <f>ROUND(I478*H478,2)</f>
        <v>0</v>
      </c>
      <c r="K478" s="158" t="s">
        <v>1</v>
      </c>
      <c r="L478" s="32"/>
      <c r="M478" s="163" t="s">
        <v>1</v>
      </c>
      <c r="N478" s="164" t="s">
        <v>37</v>
      </c>
      <c r="O478" s="57"/>
      <c r="P478" s="165">
        <f>O478*H478</f>
        <v>0</v>
      </c>
      <c r="Q478" s="165">
        <v>0</v>
      </c>
      <c r="R478" s="165">
        <f>Q478*H478</f>
        <v>0</v>
      </c>
      <c r="S478" s="165">
        <v>0</v>
      </c>
      <c r="T478" s="166">
        <f>S478*H478</f>
        <v>0</v>
      </c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R478" s="167" t="s">
        <v>123</v>
      </c>
      <c r="AT478" s="167" t="s">
        <v>118</v>
      </c>
      <c r="AU478" s="167" t="s">
        <v>83</v>
      </c>
      <c r="AY478" s="16" t="s">
        <v>116</v>
      </c>
      <c r="BE478" s="168">
        <f>IF(N478="základní",J478,0)</f>
        <v>0</v>
      </c>
      <c r="BF478" s="168">
        <f>IF(N478="snížená",J478,0)</f>
        <v>0</v>
      </c>
      <c r="BG478" s="168">
        <f>IF(N478="zákl. přenesená",J478,0)</f>
        <v>0</v>
      </c>
      <c r="BH478" s="168">
        <f>IF(N478="sníž. přenesená",J478,0)</f>
        <v>0</v>
      </c>
      <c r="BI478" s="168">
        <f>IF(N478="nulová",J478,0)</f>
        <v>0</v>
      </c>
      <c r="BJ478" s="16" t="s">
        <v>80</v>
      </c>
      <c r="BK478" s="168">
        <f>ROUND(I478*H478,2)</f>
        <v>0</v>
      </c>
      <c r="BL478" s="16" t="s">
        <v>123</v>
      </c>
      <c r="BM478" s="167" t="s">
        <v>756</v>
      </c>
    </row>
    <row r="479" spans="1:47" s="2" customFormat="1" ht="19.5">
      <c r="A479" s="31"/>
      <c r="B479" s="32"/>
      <c r="C479" s="31"/>
      <c r="D479" s="169" t="s">
        <v>471</v>
      </c>
      <c r="E479" s="31"/>
      <c r="F479" s="198" t="s">
        <v>757</v>
      </c>
      <c r="G479" s="31"/>
      <c r="H479" s="31"/>
      <c r="I479" s="91"/>
      <c r="J479" s="31"/>
      <c r="K479" s="31"/>
      <c r="L479" s="32"/>
      <c r="M479" s="171"/>
      <c r="N479" s="172"/>
      <c r="O479" s="57"/>
      <c r="P479" s="57"/>
      <c r="Q479" s="57"/>
      <c r="R479" s="57"/>
      <c r="S479" s="57"/>
      <c r="T479" s="58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T479" s="16" t="s">
        <v>471</v>
      </c>
      <c r="AU479" s="16" t="s">
        <v>83</v>
      </c>
    </row>
    <row r="480" spans="1:65" s="2" customFormat="1" ht="14.45" customHeight="1">
      <c r="A480" s="31"/>
      <c r="B480" s="155"/>
      <c r="C480" s="156" t="s">
        <v>758</v>
      </c>
      <c r="D480" s="156" t="s">
        <v>118</v>
      </c>
      <c r="E480" s="157" t="s">
        <v>759</v>
      </c>
      <c r="F480" s="158" t="s">
        <v>760</v>
      </c>
      <c r="G480" s="159" t="s">
        <v>656</v>
      </c>
      <c r="H480" s="160">
        <v>1</v>
      </c>
      <c r="I480" s="161"/>
      <c r="J480" s="162">
        <f>ROUND(I480*H480,2)</f>
        <v>0</v>
      </c>
      <c r="K480" s="158" t="s">
        <v>1</v>
      </c>
      <c r="L480" s="32"/>
      <c r="M480" s="163" t="s">
        <v>1</v>
      </c>
      <c r="N480" s="164" t="s">
        <v>37</v>
      </c>
      <c r="O480" s="57"/>
      <c r="P480" s="165">
        <f>O480*H480</f>
        <v>0</v>
      </c>
      <c r="Q480" s="165">
        <v>0</v>
      </c>
      <c r="R480" s="165">
        <f>Q480*H480</f>
        <v>0</v>
      </c>
      <c r="S480" s="165">
        <v>0</v>
      </c>
      <c r="T480" s="166">
        <f>S480*H480</f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67" t="s">
        <v>123</v>
      </c>
      <c r="AT480" s="167" t="s">
        <v>118</v>
      </c>
      <c r="AU480" s="167" t="s">
        <v>83</v>
      </c>
      <c r="AY480" s="16" t="s">
        <v>116</v>
      </c>
      <c r="BE480" s="168">
        <f>IF(N480="základní",J480,0)</f>
        <v>0</v>
      </c>
      <c r="BF480" s="168">
        <f>IF(N480="snížená",J480,0)</f>
        <v>0</v>
      </c>
      <c r="BG480" s="168">
        <f>IF(N480="zákl. přenesená",J480,0)</f>
        <v>0</v>
      </c>
      <c r="BH480" s="168">
        <f>IF(N480="sníž. přenesená",J480,0)</f>
        <v>0</v>
      </c>
      <c r="BI480" s="168">
        <f>IF(N480="nulová",J480,0)</f>
        <v>0</v>
      </c>
      <c r="BJ480" s="16" t="s">
        <v>80</v>
      </c>
      <c r="BK480" s="168">
        <f>ROUND(I480*H480,2)</f>
        <v>0</v>
      </c>
      <c r="BL480" s="16" t="s">
        <v>123</v>
      </c>
      <c r="BM480" s="167" t="s">
        <v>761</v>
      </c>
    </row>
    <row r="481" spans="2:63" s="12" customFormat="1" ht="22.9" customHeight="1">
      <c r="B481" s="142"/>
      <c r="D481" s="143" t="s">
        <v>71</v>
      </c>
      <c r="E481" s="153" t="s">
        <v>762</v>
      </c>
      <c r="F481" s="153" t="s">
        <v>763</v>
      </c>
      <c r="I481" s="145"/>
      <c r="J481" s="154">
        <f>BK481</f>
        <v>0</v>
      </c>
      <c r="L481" s="142"/>
      <c r="M481" s="147"/>
      <c r="N481" s="148"/>
      <c r="O481" s="148"/>
      <c r="P481" s="149">
        <f>SUM(P482:P487)</f>
        <v>0</v>
      </c>
      <c r="Q481" s="148"/>
      <c r="R481" s="149">
        <f>SUM(R482:R487)</f>
        <v>0</v>
      </c>
      <c r="S481" s="148"/>
      <c r="T481" s="150">
        <f>SUM(T482:T487)</f>
        <v>0</v>
      </c>
      <c r="AR481" s="143" t="s">
        <v>80</v>
      </c>
      <c r="AT481" s="151" t="s">
        <v>71</v>
      </c>
      <c r="AU481" s="151" t="s">
        <v>80</v>
      </c>
      <c r="AY481" s="143" t="s">
        <v>116</v>
      </c>
      <c r="BK481" s="152">
        <f>SUM(BK482:BK487)</f>
        <v>0</v>
      </c>
    </row>
    <row r="482" spans="1:65" s="2" customFormat="1" ht="14.45" customHeight="1">
      <c r="A482" s="31"/>
      <c r="B482" s="155"/>
      <c r="C482" s="156" t="s">
        <v>764</v>
      </c>
      <c r="D482" s="156" t="s">
        <v>118</v>
      </c>
      <c r="E482" s="157" t="s">
        <v>765</v>
      </c>
      <c r="F482" s="158" t="s">
        <v>766</v>
      </c>
      <c r="G482" s="159" t="s">
        <v>301</v>
      </c>
      <c r="H482" s="160">
        <v>195.75</v>
      </c>
      <c r="I482" s="161"/>
      <c r="J482" s="162">
        <f>ROUND(I482*H482,2)</f>
        <v>0</v>
      </c>
      <c r="K482" s="158" t="s">
        <v>122</v>
      </c>
      <c r="L482" s="32"/>
      <c r="M482" s="163" t="s">
        <v>1</v>
      </c>
      <c r="N482" s="164" t="s">
        <v>37</v>
      </c>
      <c r="O482" s="57"/>
      <c r="P482" s="165">
        <f>O482*H482</f>
        <v>0</v>
      </c>
      <c r="Q482" s="165">
        <v>0</v>
      </c>
      <c r="R482" s="165">
        <f>Q482*H482</f>
        <v>0</v>
      </c>
      <c r="S482" s="165">
        <v>0</v>
      </c>
      <c r="T482" s="166">
        <f>S482*H482</f>
        <v>0</v>
      </c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R482" s="167" t="s">
        <v>123</v>
      </c>
      <c r="AT482" s="167" t="s">
        <v>118</v>
      </c>
      <c r="AU482" s="167" t="s">
        <v>83</v>
      </c>
      <c r="AY482" s="16" t="s">
        <v>116</v>
      </c>
      <c r="BE482" s="168">
        <f>IF(N482="základní",J482,0)</f>
        <v>0</v>
      </c>
      <c r="BF482" s="168">
        <f>IF(N482="snížená",J482,0)</f>
        <v>0</v>
      </c>
      <c r="BG482" s="168">
        <f>IF(N482="zákl. přenesená",J482,0)</f>
        <v>0</v>
      </c>
      <c r="BH482" s="168">
        <f>IF(N482="sníž. přenesená",J482,0)</f>
        <v>0</v>
      </c>
      <c r="BI482" s="168">
        <f>IF(N482="nulová",J482,0)</f>
        <v>0</v>
      </c>
      <c r="BJ482" s="16" t="s">
        <v>80</v>
      </c>
      <c r="BK482" s="168">
        <f>ROUND(I482*H482,2)</f>
        <v>0</v>
      </c>
      <c r="BL482" s="16" t="s">
        <v>123</v>
      </c>
      <c r="BM482" s="167" t="s">
        <v>767</v>
      </c>
    </row>
    <row r="483" spans="1:47" s="2" customFormat="1" ht="19.5">
      <c r="A483" s="31"/>
      <c r="B483" s="32"/>
      <c r="C483" s="31"/>
      <c r="D483" s="169" t="s">
        <v>125</v>
      </c>
      <c r="E483" s="31"/>
      <c r="F483" s="170" t="s">
        <v>768</v>
      </c>
      <c r="G483" s="31"/>
      <c r="H483" s="31"/>
      <c r="I483" s="91"/>
      <c r="J483" s="31"/>
      <c r="K483" s="31"/>
      <c r="L483" s="32"/>
      <c r="M483" s="171"/>
      <c r="N483" s="172"/>
      <c r="O483" s="57"/>
      <c r="P483" s="57"/>
      <c r="Q483" s="57"/>
      <c r="R483" s="57"/>
      <c r="S483" s="57"/>
      <c r="T483" s="58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T483" s="16" t="s">
        <v>125</v>
      </c>
      <c r="AU483" s="16" t="s">
        <v>83</v>
      </c>
    </row>
    <row r="484" spans="2:51" s="13" customFormat="1" ht="12">
      <c r="B484" s="173"/>
      <c r="D484" s="169" t="s">
        <v>127</v>
      </c>
      <c r="E484" s="174" t="s">
        <v>1</v>
      </c>
      <c r="F484" s="175" t="s">
        <v>769</v>
      </c>
      <c r="H484" s="176">
        <v>195.75</v>
      </c>
      <c r="I484" s="177"/>
      <c r="L484" s="173"/>
      <c r="M484" s="178"/>
      <c r="N484" s="179"/>
      <c r="O484" s="179"/>
      <c r="P484" s="179"/>
      <c r="Q484" s="179"/>
      <c r="R484" s="179"/>
      <c r="S484" s="179"/>
      <c r="T484" s="180"/>
      <c r="AT484" s="174" t="s">
        <v>127</v>
      </c>
      <c r="AU484" s="174" t="s">
        <v>83</v>
      </c>
      <c r="AV484" s="13" t="s">
        <v>83</v>
      </c>
      <c r="AW484" s="13" t="s">
        <v>28</v>
      </c>
      <c r="AX484" s="13" t="s">
        <v>80</v>
      </c>
      <c r="AY484" s="174" t="s">
        <v>116</v>
      </c>
    </row>
    <row r="485" spans="1:65" s="2" customFormat="1" ht="14.45" customHeight="1">
      <c r="A485" s="31"/>
      <c r="B485" s="155"/>
      <c r="C485" s="156" t="s">
        <v>770</v>
      </c>
      <c r="D485" s="156" t="s">
        <v>118</v>
      </c>
      <c r="E485" s="157" t="s">
        <v>771</v>
      </c>
      <c r="F485" s="158" t="s">
        <v>772</v>
      </c>
      <c r="G485" s="159" t="s">
        <v>301</v>
      </c>
      <c r="H485" s="160">
        <v>8.2</v>
      </c>
      <c r="I485" s="161"/>
      <c r="J485" s="162">
        <f>ROUND(I485*H485,2)</f>
        <v>0</v>
      </c>
      <c r="K485" s="158" t="s">
        <v>122</v>
      </c>
      <c r="L485" s="32"/>
      <c r="M485" s="163" t="s">
        <v>1</v>
      </c>
      <c r="N485" s="164" t="s">
        <v>37</v>
      </c>
      <c r="O485" s="57"/>
      <c r="P485" s="165">
        <f>O485*H485</f>
        <v>0</v>
      </c>
      <c r="Q485" s="165">
        <v>0</v>
      </c>
      <c r="R485" s="165">
        <f>Q485*H485</f>
        <v>0</v>
      </c>
      <c r="S485" s="165">
        <v>0</v>
      </c>
      <c r="T485" s="166">
        <f>S485*H485</f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67" t="s">
        <v>123</v>
      </c>
      <c r="AT485" s="167" t="s">
        <v>118</v>
      </c>
      <c r="AU485" s="167" t="s">
        <v>83</v>
      </c>
      <c r="AY485" s="16" t="s">
        <v>116</v>
      </c>
      <c r="BE485" s="168">
        <f>IF(N485="základní",J485,0)</f>
        <v>0</v>
      </c>
      <c r="BF485" s="168">
        <f>IF(N485="snížená",J485,0)</f>
        <v>0</v>
      </c>
      <c r="BG485" s="168">
        <f>IF(N485="zákl. přenesená",J485,0)</f>
        <v>0</v>
      </c>
      <c r="BH485" s="168">
        <f>IF(N485="sníž. přenesená",J485,0)</f>
        <v>0</v>
      </c>
      <c r="BI485" s="168">
        <f>IF(N485="nulová",J485,0)</f>
        <v>0</v>
      </c>
      <c r="BJ485" s="16" t="s">
        <v>80</v>
      </c>
      <c r="BK485" s="168">
        <f>ROUND(I485*H485,2)</f>
        <v>0</v>
      </c>
      <c r="BL485" s="16" t="s">
        <v>123</v>
      </c>
      <c r="BM485" s="167" t="s">
        <v>773</v>
      </c>
    </row>
    <row r="486" spans="1:47" s="2" customFormat="1" ht="12">
      <c r="A486" s="31"/>
      <c r="B486" s="32"/>
      <c r="C486" s="31"/>
      <c r="D486" s="169" t="s">
        <v>125</v>
      </c>
      <c r="E486" s="31"/>
      <c r="F486" s="170" t="s">
        <v>774</v>
      </c>
      <c r="G486" s="31"/>
      <c r="H486" s="31"/>
      <c r="I486" s="91"/>
      <c r="J486" s="31"/>
      <c r="K486" s="31"/>
      <c r="L486" s="32"/>
      <c r="M486" s="171"/>
      <c r="N486" s="172"/>
      <c r="O486" s="57"/>
      <c r="P486" s="57"/>
      <c r="Q486" s="57"/>
      <c r="R486" s="57"/>
      <c r="S486" s="57"/>
      <c r="T486" s="58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T486" s="16" t="s">
        <v>125</v>
      </c>
      <c r="AU486" s="16" t="s">
        <v>83</v>
      </c>
    </row>
    <row r="487" spans="2:51" s="13" customFormat="1" ht="12">
      <c r="B487" s="173"/>
      <c r="D487" s="169" t="s">
        <v>127</v>
      </c>
      <c r="E487" s="174" t="s">
        <v>1</v>
      </c>
      <c r="F487" s="175" t="s">
        <v>775</v>
      </c>
      <c r="H487" s="176">
        <v>8.2</v>
      </c>
      <c r="I487" s="177"/>
      <c r="L487" s="173"/>
      <c r="M487" s="178"/>
      <c r="N487" s="179"/>
      <c r="O487" s="179"/>
      <c r="P487" s="179"/>
      <c r="Q487" s="179"/>
      <c r="R487" s="179"/>
      <c r="S487" s="179"/>
      <c r="T487" s="180"/>
      <c r="AT487" s="174" t="s">
        <v>127</v>
      </c>
      <c r="AU487" s="174" t="s">
        <v>83</v>
      </c>
      <c r="AV487" s="13" t="s">
        <v>83</v>
      </c>
      <c r="AW487" s="13" t="s">
        <v>28</v>
      </c>
      <c r="AX487" s="13" t="s">
        <v>80</v>
      </c>
      <c r="AY487" s="174" t="s">
        <v>116</v>
      </c>
    </row>
    <row r="488" spans="2:63" s="12" customFormat="1" ht="22.9" customHeight="1">
      <c r="B488" s="142"/>
      <c r="D488" s="143" t="s">
        <v>71</v>
      </c>
      <c r="E488" s="153" t="s">
        <v>776</v>
      </c>
      <c r="F488" s="153" t="s">
        <v>777</v>
      </c>
      <c r="I488" s="145"/>
      <c r="J488" s="154">
        <f>BK488</f>
        <v>0</v>
      </c>
      <c r="L488" s="142"/>
      <c r="M488" s="147"/>
      <c r="N488" s="148"/>
      <c r="O488" s="148"/>
      <c r="P488" s="149">
        <f>SUM(P489:P493)</f>
        <v>0</v>
      </c>
      <c r="Q488" s="148"/>
      <c r="R488" s="149">
        <f>SUM(R489:R493)</f>
        <v>0</v>
      </c>
      <c r="S488" s="148"/>
      <c r="T488" s="150">
        <f>SUM(T489:T493)</f>
        <v>0</v>
      </c>
      <c r="AR488" s="143" t="s">
        <v>80</v>
      </c>
      <c r="AT488" s="151" t="s">
        <v>71</v>
      </c>
      <c r="AU488" s="151" t="s">
        <v>80</v>
      </c>
      <c r="AY488" s="143" t="s">
        <v>116</v>
      </c>
      <c r="BK488" s="152">
        <f>SUM(BK489:BK493)</f>
        <v>0</v>
      </c>
    </row>
    <row r="489" spans="1:65" s="2" customFormat="1" ht="24">
      <c r="A489" s="31"/>
      <c r="B489" s="155"/>
      <c r="C489" s="156" t="s">
        <v>778</v>
      </c>
      <c r="D489" s="156" t="s">
        <v>118</v>
      </c>
      <c r="E489" s="157" t="s">
        <v>779</v>
      </c>
      <c r="F489" s="158" t="s">
        <v>780</v>
      </c>
      <c r="G489" s="159" t="s">
        <v>301</v>
      </c>
      <c r="H489" s="160">
        <v>750.276</v>
      </c>
      <c r="I489" s="161"/>
      <c r="J489" s="162">
        <f>ROUND(I489*H489,2)</f>
        <v>0</v>
      </c>
      <c r="K489" s="158" t="s">
        <v>122</v>
      </c>
      <c r="L489" s="32"/>
      <c r="M489" s="163" t="s">
        <v>1</v>
      </c>
      <c r="N489" s="164" t="s">
        <v>37</v>
      </c>
      <c r="O489" s="57"/>
      <c r="P489" s="165">
        <f>O489*H489</f>
        <v>0</v>
      </c>
      <c r="Q489" s="165">
        <v>0</v>
      </c>
      <c r="R489" s="165">
        <f>Q489*H489</f>
        <v>0</v>
      </c>
      <c r="S489" s="165">
        <v>0</v>
      </c>
      <c r="T489" s="166">
        <f>S489*H489</f>
        <v>0</v>
      </c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R489" s="167" t="s">
        <v>123</v>
      </c>
      <c r="AT489" s="167" t="s">
        <v>118</v>
      </c>
      <c r="AU489" s="167" t="s">
        <v>83</v>
      </c>
      <c r="AY489" s="16" t="s">
        <v>116</v>
      </c>
      <c r="BE489" s="168">
        <f>IF(N489="základní",J489,0)</f>
        <v>0</v>
      </c>
      <c r="BF489" s="168">
        <f>IF(N489="snížená",J489,0)</f>
        <v>0</v>
      </c>
      <c r="BG489" s="168">
        <f>IF(N489="zákl. přenesená",J489,0)</f>
        <v>0</v>
      </c>
      <c r="BH489" s="168">
        <f>IF(N489="sníž. přenesená",J489,0)</f>
        <v>0</v>
      </c>
      <c r="BI489" s="168">
        <f>IF(N489="nulová",J489,0)</f>
        <v>0</v>
      </c>
      <c r="BJ489" s="16" t="s">
        <v>80</v>
      </c>
      <c r="BK489" s="168">
        <f>ROUND(I489*H489,2)</f>
        <v>0</v>
      </c>
      <c r="BL489" s="16" t="s">
        <v>123</v>
      </c>
      <c r="BM489" s="167" t="s">
        <v>781</v>
      </c>
    </row>
    <row r="490" spans="1:47" s="2" customFormat="1" ht="19.5">
      <c r="A490" s="31"/>
      <c r="B490" s="32"/>
      <c r="C490" s="31"/>
      <c r="D490" s="169" t="s">
        <v>125</v>
      </c>
      <c r="E490" s="31"/>
      <c r="F490" s="170" t="s">
        <v>782</v>
      </c>
      <c r="G490" s="31"/>
      <c r="H490" s="31"/>
      <c r="I490" s="91"/>
      <c r="J490" s="31"/>
      <c r="K490" s="31"/>
      <c r="L490" s="32"/>
      <c r="M490" s="171"/>
      <c r="N490" s="172"/>
      <c r="O490" s="57"/>
      <c r="P490" s="57"/>
      <c r="Q490" s="57"/>
      <c r="R490" s="57"/>
      <c r="S490" s="57"/>
      <c r="T490" s="58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T490" s="16" t="s">
        <v>125</v>
      </c>
      <c r="AU490" s="16" t="s">
        <v>83</v>
      </c>
    </row>
    <row r="491" spans="2:51" s="13" customFormat="1" ht="12">
      <c r="B491" s="173"/>
      <c r="D491" s="169" t="s">
        <v>127</v>
      </c>
      <c r="E491" s="174" t="s">
        <v>1</v>
      </c>
      <c r="F491" s="175" t="s">
        <v>783</v>
      </c>
      <c r="H491" s="176">
        <v>750.276</v>
      </c>
      <c r="I491" s="177"/>
      <c r="L491" s="173"/>
      <c r="M491" s="178"/>
      <c r="N491" s="179"/>
      <c r="O491" s="179"/>
      <c r="P491" s="179"/>
      <c r="Q491" s="179"/>
      <c r="R491" s="179"/>
      <c r="S491" s="179"/>
      <c r="T491" s="180"/>
      <c r="AT491" s="174" t="s">
        <v>127</v>
      </c>
      <c r="AU491" s="174" t="s">
        <v>83</v>
      </c>
      <c r="AV491" s="13" t="s">
        <v>83</v>
      </c>
      <c r="AW491" s="13" t="s">
        <v>28</v>
      </c>
      <c r="AX491" s="13" t="s">
        <v>80</v>
      </c>
      <c r="AY491" s="174" t="s">
        <v>116</v>
      </c>
    </row>
    <row r="492" spans="1:65" s="2" customFormat="1" ht="14.45" customHeight="1">
      <c r="A492" s="31"/>
      <c r="B492" s="155"/>
      <c r="C492" s="156" t="s">
        <v>784</v>
      </c>
      <c r="D492" s="156" t="s">
        <v>118</v>
      </c>
      <c r="E492" s="157" t="s">
        <v>785</v>
      </c>
      <c r="F492" s="158" t="s">
        <v>786</v>
      </c>
      <c r="G492" s="159" t="s">
        <v>301</v>
      </c>
      <c r="H492" s="160">
        <v>197.228</v>
      </c>
      <c r="I492" s="161"/>
      <c r="J492" s="162">
        <f>ROUND(I492*H492,2)</f>
        <v>0</v>
      </c>
      <c r="K492" s="158" t="s">
        <v>1</v>
      </c>
      <c r="L492" s="32"/>
      <c r="M492" s="163" t="s">
        <v>1</v>
      </c>
      <c r="N492" s="164" t="s">
        <v>37</v>
      </c>
      <c r="O492" s="57"/>
      <c r="P492" s="165">
        <f>O492*H492</f>
        <v>0</v>
      </c>
      <c r="Q492" s="165">
        <v>0</v>
      </c>
      <c r="R492" s="165">
        <f>Q492*H492</f>
        <v>0</v>
      </c>
      <c r="S492" s="165">
        <v>0</v>
      </c>
      <c r="T492" s="166">
        <f>S492*H492</f>
        <v>0</v>
      </c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R492" s="167" t="s">
        <v>123</v>
      </c>
      <c r="AT492" s="167" t="s">
        <v>118</v>
      </c>
      <c r="AU492" s="167" t="s">
        <v>83</v>
      </c>
      <c r="AY492" s="16" t="s">
        <v>116</v>
      </c>
      <c r="BE492" s="168">
        <f>IF(N492="základní",J492,0)</f>
        <v>0</v>
      </c>
      <c r="BF492" s="168">
        <f>IF(N492="snížená",J492,0)</f>
        <v>0</v>
      </c>
      <c r="BG492" s="168">
        <f>IF(N492="zákl. přenesená",J492,0)</f>
        <v>0</v>
      </c>
      <c r="BH492" s="168">
        <f>IF(N492="sníž. přenesená",J492,0)</f>
        <v>0</v>
      </c>
      <c r="BI492" s="168">
        <f>IF(N492="nulová",J492,0)</f>
        <v>0</v>
      </c>
      <c r="BJ492" s="16" t="s">
        <v>80</v>
      </c>
      <c r="BK492" s="168">
        <f>ROUND(I492*H492,2)</f>
        <v>0</v>
      </c>
      <c r="BL492" s="16" t="s">
        <v>123</v>
      </c>
      <c r="BM492" s="167" t="s">
        <v>787</v>
      </c>
    </row>
    <row r="493" spans="1:47" s="2" customFormat="1" ht="12">
      <c r="A493" s="31"/>
      <c r="B493" s="32"/>
      <c r="C493" s="31"/>
      <c r="D493" s="169" t="s">
        <v>125</v>
      </c>
      <c r="E493" s="31"/>
      <c r="F493" s="170" t="s">
        <v>786</v>
      </c>
      <c r="G493" s="31"/>
      <c r="H493" s="31"/>
      <c r="I493" s="91"/>
      <c r="J493" s="31"/>
      <c r="K493" s="31"/>
      <c r="L493" s="32"/>
      <c r="M493" s="199"/>
      <c r="N493" s="200"/>
      <c r="O493" s="201"/>
      <c r="P493" s="201"/>
      <c r="Q493" s="201"/>
      <c r="R493" s="201"/>
      <c r="S493" s="201"/>
      <c r="T493" s="202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T493" s="16" t="s">
        <v>125</v>
      </c>
      <c r="AU493" s="16" t="s">
        <v>83</v>
      </c>
    </row>
    <row r="494" spans="1:31" s="2" customFormat="1" ht="6.95" customHeight="1">
      <c r="A494" s="31"/>
      <c r="B494" s="46"/>
      <c r="C494" s="47"/>
      <c r="D494" s="47"/>
      <c r="E494" s="47"/>
      <c r="F494" s="47"/>
      <c r="G494" s="47"/>
      <c r="H494" s="47"/>
      <c r="I494" s="115"/>
      <c r="J494" s="47"/>
      <c r="K494" s="47"/>
      <c r="L494" s="32"/>
      <c r="M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</row>
  </sheetData>
  <autoFilter ref="C124:K4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Glaserová Alena</cp:lastModifiedBy>
  <cp:lastPrinted>2020-06-08T06:04:00Z</cp:lastPrinted>
  <dcterms:created xsi:type="dcterms:W3CDTF">2020-06-05T10:52:50Z</dcterms:created>
  <dcterms:modified xsi:type="dcterms:W3CDTF">2020-06-08T12:46:51Z</dcterms:modified>
  <cp:category/>
  <cp:version/>
  <cp:contentType/>
  <cp:contentStatus/>
</cp:coreProperties>
</file>