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VEST~1\AppData\Local\Temp\BNZ.5f3640e75bea663\"/>
    </mc:Choice>
  </mc:AlternateContent>
  <bookViews>
    <workbookView xWindow="0" yWindow="0" windowWidth="28800" windowHeight="11835" firstSheet="1" activeTab="1"/>
  </bookViews>
  <sheets>
    <sheet name="Rekapitulace stavby" sheetId="1" state="veryHidden" r:id="rId1"/>
    <sheet name="D.1.4.1 - Vytápění a zdra..." sheetId="2" r:id="rId2"/>
  </sheets>
  <definedNames>
    <definedName name="_xlnm._FilterDatabase" localSheetId="1" hidden="1">'D.1.4.1 - Vytápění a zdra...'!$C$97:$K$281</definedName>
    <definedName name="_xlnm.Print_Titles" localSheetId="1">'D.1.4.1 - Vytápění a zdra...'!$97:$97</definedName>
    <definedName name="_xlnm.Print_Titles" localSheetId="0">'Rekapitulace stavby'!$52:$52</definedName>
    <definedName name="_xlnm.Print_Area" localSheetId="1">'D.1.4.1 - Vytápění a zdra...'!$C$4:$J$41,'D.1.4.1 - Vytápění a zdra...'!$C$47:$J$77,'D.1.4.1 - Vytápění a zdra...'!$C$83:$K$281</definedName>
    <definedName name="_xlnm.Print_Area" localSheetId="0">'Rekapitulace stavby'!$D$4:$AO$36,'Rekapitulace stavby'!$C$42:$AQ$57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56" i="1"/>
  <c r="J37" i="2"/>
  <c r="AX56" i="1" s="1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T270" i="2"/>
  <c r="R271" i="2"/>
  <c r="R270" i="2" s="1"/>
  <c r="P271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J94" i="2"/>
  <c r="F94" i="2"/>
  <c r="F92" i="2"/>
  <c r="E90" i="2"/>
  <c r="J58" i="2"/>
  <c r="F58" i="2"/>
  <c r="F56" i="2"/>
  <c r="E54" i="2"/>
  <c r="J26" i="2"/>
  <c r="E26" i="2"/>
  <c r="J95" i="2" s="1"/>
  <c r="J25" i="2"/>
  <c r="J20" i="2"/>
  <c r="E20" i="2"/>
  <c r="F95" i="2" s="1"/>
  <c r="J19" i="2"/>
  <c r="J14" i="2"/>
  <c r="J92" i="2"/>
  <c r="E7" i="2"/>
  <c r="E86" i="2" s="1"/>
  <c r="L50" i="1"/>
  <c r="AM50" i="1"/>
  <c r="AM49" i="1"/>
  <c r="L49" i="1"/>
  <c r="AM47" i="1"/>
  <c r="L47" i="1"/>
  <c r="L45" i="1"/>
  <c r="L44" i="1"/>
  <c r="J281" i="2"/>
  <c r="J279" i="2"/>
  <c r="BK277" i="2"/>
  <c r="J276" i="2"/>
  <c r="J275" i="2"/>
  <c r="BK265" i="2"/>
  <c r="J257" i="2"/>
  <c r="J255" i="2"/>
  <c r="BK253" i="2"/>
  <c r="BK252" i="2"/>
  <c r="J251" i="2"/>
  <c r="BK250" i="2"/>
  <c r="BK249" i="2"/>
  <c r="BK248" i="2"/>
  <c r="BK247" i="2"/>
  <c r="BK234" i="2"/>
  <c r="BK233" i="2"/>
  <c r="J230" i="2"/>
  <c r="BK229" i="2"/>
  <c r="BK227" i="2"/>
  <c r="J225" i="2"/>
  <c r="J224" i="2"/>
  <c r="J223" i="2"/>
  <c r="BK221" i="2"/>
  <c r="BK219" i="2"/>
  <c r="J216" i="2"/>
  <c r="J213" i="2"/>
  <c r="BK211" i="2"/>
  <c r="BK210" i="2"/>
  <c r="BK209" i="2"/>
  <c r="BK208" i="2"/>
  <c r="BK207" i="2"/>
  <c r="J206" i="2"/>
  <c r="BK204" i="2"/>
  <c r="J201" i="2"/>
  <c r="J200" i="2"/>
  <c r="J197" i="2"/>
  <c r="BK196" i="2"/>
  <c r="J195" i="2"/>
  <c r="BK194" i="2"/>
  <c r="J193" i="2"/>
  <c r="BK190" i="2"/>
  <c r="BK189" i="2"/>
  <c r="BK188" i="2"/>
  <c r="BK187" i="2"/>
  <c r="BK186" i="2"/>
  <c r="BK183" i="2"/>
  <c r="BK181" i="2"/>
  <c r="J179" i="2"/>
  <c r="J176" i="2"/>
  <c r="BK173" i="2"/>
  <c r="BK169" i="2"/>
  <c r="BK167" i="2"/>
  <c r="BK165" i="2"/>
  <c r="J163" i="2"/>
  <c r="J158" i="2"/>
  <c r="J157" i="2"/>
  <c r="BK153" i="2"/>
  <c r="J151" i="2"/>
  <c r="J150" i="2"/>
  <c r="BK149" i="2"/>
  <c r="J148" i="2"/>
  <c r="BK147" i="2"/>
  <c r="BK145" i="2"/>
  <c r="J143" i="2"/>
  <c r="J141" i="2"/>
  <c r="BK134" i="2"/>
  <c r="BK133" i="2"/>
  <c r="J130" i="2"/>
  <c r="BK127" i="2"/>
  <c r="BK117" i="2"/>
  <c r="BK116" i="2"/>
  <c r="BK111" i="2"/>
  <c r="J105" i="2"/>
  <c r="J104" i="2"/>
  <c r="J103" i="2"/>
  <c r="J274" i="2"/>
  <c r="BK273" i="2"/>
  <c r="BK271" i="2"/>
  <c r="BK269" i="2"/>
  <c r="BK268" i="2"/>
  <c r="J267" i="2"/>
  <c r="J264" i="2"/>
  <c r="BK263" i="2"/>
  <c r="BK262" i="2"/>
  <c r="BK261" i="2"/>
  <c r="BK260" i="2"/>
  <c r="BK258" i="2"/>
  <c r="BK257" i="2"/>
  <c r="BK251" i="2"/>
  <c r="J245" i="2"/>
  <c r="BK244" i="2"/>
  <c r="J242" i="2"/>
  <c r="BK241" i="2"/>
  <c r="BK239" i="2"/>
  <c r="J237" i="2"/>
  <c r="J231" i="2"/>
  <c r="BK230" i="2"/>
  <c r="J228" i="2"/>
  <c r="J222" i="2"/>
  <c r="J220" i="2"/>
  <c r="J217" i="2"/>
  <c r="BK214" i="2"/>
  <c r="BK213" i="2"/>
  <c r="J209" i="2"/>
  <c r="J208" i="2"/>
  <c r="BK203" i="2"/>
  <c r="J202" i="2"/>
  <c r="BK201" i="2"/>
  <c r="BK199" i="2"/>
  <c r="BK198" i="2"/>
  <c r="BK197" i="2"/>
  <c r="J194" i="2"/>
  <c r="BK192" i="2"/>
  <c r="J189" i="2"/>
  <c r="J187" i="2"/>
  <c r="J186" i="2"/>
  <c r="BK184" i="2"/>
  <c r="J183" i="2"/>
  <c r="J182" i="2"/>
  <c r="BK180" i="2"/>
  <c r="J178" i="2"/>
  <c r="BK177" i="2"/>
  <c r="BK176" i="2"/>
  <c r="J175" i="2"/>
  <c r="BK168" i="2"/>
  <c r="J167" i="2"/>
  <c r="J166" i="2"/>
  <c r="J162" i="2"/>
  <c r="J160" i="2"/>
  <c r="BK157" i="2"/>
  <c r="J156" i="2"/>
  <c r="BK155" i="2"/>
  <c r="BK154" i="2"/>
  <c r="J152" i="2"/>
  <c r="J149" i="2"/>
  <c r="J140" i="2"/>
  <c r="J139" i="2"/>
  <c r="BK138" i="2"/>
  <c r="J136" i="2"/>
  <c r="BK135" i="2"/>
  <c r="J134" i="2"/>
  <c r="J133" i="2"/>
  <c r="BK132" i="2"/>
  <c r="BK128" i="2"/>
  <c r="BK126" i="2"/>
  <c r="BK123" i="2"/>
  <c r="BK122" i="2"/>
  <c r="J121" i="2"/>
  <c r="BK115" i="2"/>
  <c r="J113" i="2"/>
  <c r="J109" i="2"/>
  <c r="J107" i="2"/>
  <c r="BK104" i="2"/>
  <c r="BK103" i="2"/>
  <c r="J102" i="2"/>
  <c r="BK101" i="2"/>
  <c r="J280" i="2"/>
  <c r="BK275" i="2"/>
  <c r="BK274" i="2"/>
  <c r="J269" i="2"/>
  <c r="BK267" i="2"/>
  <c r="BK266" i="2"/>
  <c r="J262" i="2"/>
  <c r="J261" i="2"/>
  <c r="J260" i="2"/>
  <c r="J259" i="2"/>
  <c r="J256" i="2"/>
  <c r="BK255" i="2"/>
  <c r="BK254" i="2"/>
  <c r="J253" i="2"/>
  <c r="J252" i="2"/>
  <c r="J248" i="2"/>
  <c r="J247" i="2"/>
  <c r="J246" i="2"/>
  <c r="J244" i="2"/>
  <c r="J243" i="2"/>
  <c r="BK242" i="2"/>
  <c r="BK240" i="2"/>
  <c r="J239" i="2"/>
  <c r="BK237" i="2"/>
  <c r="BK236" i="2"/>
  <c r="J235" i="2"/>
  <c r="J234" i="2"/>
  <c r="J232" i="2"/>
  <c r="BK231" i="2"/>
  <c r="BK228" i="2"/>
  <c r="BK226" i="2"/>
  <c r="BK225" i="2"/>
  <c r="BK224" i="2"/>
  <c r="BK223" i="2"/>
  <c r="BK222" i="2"/>
  <c r="J221" i="2"/>
  <c r="J219" i="2"/>
  <c r="BK217" i="2"/>
  <c r="BK215" i="2"/>
  <c r="J214" i="2"/>
  <c r="BK212" i="2"/>
  <c r="J211" i="2"/>
  <c r="J210" i="2"/>
  <c r="BK206" i="2"/>
  <c r="J204" i="2"/>
  <c r="J203" i="2"/>
  <c r="BK200" i="2"/>
  <c r="J199" i="2"/>
  <c r="J198" i="2"/>
  <c r="J196" i="2"/>
  <c r="BK195" i="2"/>
  <c r="J192" i="2"/>
  <c r="BK191" i="2"/>
  <c r="J188" i="2"/>
  <c r="J185" i="2"/>
  <c r="J180" i="2"/>
  <c r="BK175" i="2"/>
  <c r="J174" i="2"/>
  <c r="J172" i="2"/>
  <c r="BK170" i="2"/>
  <c r="J169" i="2"/>
  <c r="J168" i="2"/>
  <c r="BK166" i="2"/>
  <c r="J165" i="2"/>
  <c r="BK162" i="2"/>
  <c r="BK160" i="2"/>
  <c r="J159" i="2"/>
  <c r="BK158" i="2"/>
  <c r="J155" i="2"/>
  <c r="J154" i="2"/>
  <c r="BK150" i="2"/>
  <c r="BK148" i="2"/>
  <c r="J147" i="2"/>
  <c r="J146" i="2"/>
  <c r="J145" i="2"/>
  <c r="J144" i="2"/>
  <c r="BK143" i="2"/>
  <c r="J142" i="2"/>
  <c r="J137" i="2"/>
  <c r="BK136" i="2"/>
  <c r="J135" i="2"/>
  <c r="J132" i="2"/>
  <c r="J131" i="2"/>
  <c r="BK129" i="2"/>
  <c r="J126" i="2"/>
  <c r="BK125" i="2"/>
  <c r="J124" i="2"/>
  <c r="J119" i="2"/>
  <c r="J118" i="2"/>
  <c r="J114" i="2"/>
  <c r="J111" i="2"/>
  <c r="BK110" i="2"/>
  <c r="J108" i="2"/>
  <c r="BK107" i="2"/>
  <c r="J106" i="2"/>
  <c r="BK102" i="2"/>
  <c r="J101" i="2"/>
  <c r="BK281" i="2"/>
  <c r="BK280" i="2"/>
  <c r="BK279" i="2"/>
  <c r="J277" i="2"/>
  <c r="BK276" i="2"/>
  <c r="J273" i="2"/>
  <c r="J271" i="2"/>
  <c r="J268" i="2"/>
  <c r="J266" i="2"/>
  <c r="J265" i="2"/>
  <c r="BK264" i="2"/>
  <c r="J263" i="2"/>
  <c r="BK259" i="2"/>
  <c r="J258" i="2"/>
  <c r="BK256" i="2"/>
  <c r="J254" i="2"/>
  <c r="J250" i="2"/>
  <c r="J249" i="2"/>
  <c r="BK246" i="2"/>
  <c r="BK245" i="2"/>
  <c r="BK243" i="2"/>
  <c r="J241" i="2"/>
  <c r="J240" i="2"/>
  <c r="J236" i="2"/>
  <c r="BK235" i="2"/>
  <c r="J233" i="2"/>
  <c r="BK232" i="2"/>
  <c r="J229" i="2"/>
  <c r="J227" i="2"/>
  <c r="J226" i="2"/>
  <c r="BK220" i="2"/>
  <c r="BK216" i="2"/>
  <c r="J215" i="2"/>
  <c r="J212" i="2"/>
  <c r="J207" i="2"/>
  <c r="BK202" i="2"/>
  <c r="BK193" i="2"/>
  <c r="J191" i="2"/>
  <c r="J190" i="2"/>
  <c r="BK185" i="2"/>
  <c r="J184" i="2"/>
  <c r="BK182" i="2"/>
  <c r="J181" i="2"/>
  <c r="BK179" i="2"/>
  <c r="BK178" i="2"/>
  <c r="J177" i="2"/>
  <c r="BK174" i="2"/>
  <c r="J173" i="2"/>
  <c r="BK172" i="2"/>
  <c r="J170" i="2"/>
  <c r="BK163" i="2"/>
  <c r="BK159" i="2"/>
  <c r="BK156" i="2"/>
  <c r="J153" i="2"/>
  <c r="BK152" i="2"/>
  <c r="BK151" i="2"/>
  <c r="BK146" i="2"/>
  <c r="BK144" i="2"/>
  <c r="BK142" i="2"/>
  <c r="BK141" i="2"/>
  <c r="BK140" i="2"/>
  <c r="BK139" i="2"/>
  <c r="J138" i="2"/>
  <c r="BK137" i="2"/>
  <c r="BK131" i="2"/>
  <c r="BK130" i="2"/>
  <c r="J129" i="2"/>
  <c r="J128" i="2"/>
  <c r="J127" i="2"/>
  <c r="J125" i="2"/>
  <c r="BK124" i="2"/>
  <c r="J123" i="2"/>
  <c r="J122" i="2"/>
  <c r="BK121" i="2"/>
  <c r="BK119" i="2"/>
  <c r="BK118" i="2"/>
  <c r="J117" i="2"/>
  <c r="J116" i="2"/>
  <c r="J115" i="2"/>
  <c r="BK114" i="2"/>
  <c r="BK113" i="2"/>
  <c r="J110" i="2"/>
  <c r="BK109" i="2"/>
  <c r="BK108" i="2"/>
  <c r="BK106" i="2"/>
  <c r="BK105" i="2"/>
  <c r="AS55" i="1"/>
  <c r="R100" i="2" l="1"/>
  <c r="BK238" i="2"/>
  <c r="J238" i="2"/>
  <c r="J73" i="2"/>
  <c r="R278" i="2"/>
  <c r="BK100" i="2"/>
  <c r="J100" i="2"/>
  <c r="J65" i="2"/>
  <c r="T100" i="2"/>
  <c r="P112" i="2"/>
  <c r="T112" i="2"/>
  <c r="P120" i="2"/>
  <c r="P99" i="2" s="1"/>
  <c r="P98" i="2" s="1"/>
  <c r="AU56" i="1" s="1"/>
  <c r="AU55" i="1" s="1"/>
  <c r="AU54" i="1" s="1"/>
  <c r="R120" i="2"/>
  <c r="BK161" i="2"/>
  <c r="J161" i="2"/>
  <c r="J68" i="2"/>
  <c r="P161" i="2"/>
  <c r="T161" i="2"/>
  <c r="P164" i="2"/>
  <c r="R164" i="2"/>
  <c r="T164" i="2"/>
  <c r="P171" i="2"/>
  <c r="T171" i="2"/>
  <c r="P205" i="2"/>
  <c r="R205" i="2"/>
  <c r="T205" i="2"/>
  <c r="BK218" i="2"/>
  <c r="J218" i="2"/>
  <c r="J72" i="2" s="1"/>
  <c r="P218" i="2"/>
  <c r="R218" i="2"/>
  <c r="T218" i="2"/>
  <c r="P238" i="2"/>
  <c r="R238" i="2"/>
  <c r="T238" i="2"/>
  <c r="BK272" i="2"/>
  <c r="J272" i="2" s="1"/>
  <c r="J75" i="2" s="1"/>
  <c r="P272" i="2"/>
  <c r="R272" i="2"/>
  <c r="T272" i="2"/>
  <c r="BK278" i="2"/>
  <c r="J278" i="2"/>
  <c r="J76" i="2"/>
  <c r="P278" i="2"/>
  <c r="P100" i="2"/>
  <c r="BK112" i="2"/>
  <c r="J112" i="2"/>
  <c r="J66" i="2"/>
  <c r="R112" i="2"/>
  <c r="BK120" i="2"/>
  <c r="J120" i="2"/>
  <c r="J67" i="2"/>
  <c r="T120" i="2"/>
  <c r="R161" i="2"/>
  <c r="BK164" i="2"/>
  <c r="J164" i="2"/>
  <c r="J69" i="2" s="1"/>
  <c r="BK171" i="2"/>
  <c r="J171" i="2"/>
  <c r="J70" i="2"/>
  <c r="R171" i="2"/>
  <c r="BK205" i="2"/>
  <c r="J205" i="2"/>
  <c r="J71" i="2"/>
  <c r="T278" i="2"/>
  <c r="E50" i="2"/>
  <c r="BE102" i="2"/>
  <c r="BE110" i="2"/>
  <c r="BE125" i="2"/>
  <c r="BE133" i="2"/>
  <c r="BE135" i="2"/>
  <c r="BE143" i="2"/>
  <c r="BE148" i="2"/>
  <c r="BE151" i="2"/>
  <c r="BE153" i="2"/>
  <c r="BE157" i="2"/>
  <c r="BE160" i="2"/>
  <c r="BE163" i="2"/>
  <c r="BE165" i="2"/>
  <c r="BE166" i="2"/>
  <c r="BE167" i="2"/>
  <c r="BE168" i="2"/>
  <c r="BE175" i="2"/>
  <c r="BE179" i="2"/>
  <c r="BE190" i="2"/>
  <c r="BE194" i="2"/>
  <c r="BE196" i="2"/>
  <c r="BE199" i="2"/>
  <c r="BE200" i="2"/>
  <c r="BE201" i="2"/>
  <c r="BE203" i="2"/>
  <c r="BE209" i="2"/>
  <c r="BE212" i="2"/>
  <c r="BE217" i="2"/>
  <c r="BE222" i="2"/>
  <c r="BE223" i="2"/>
  <c r="BE230" i="2"/>
  <c r="BE236" i="2"/>
  <c r="BE237" i="2"/>
  <c r="BE241" i="2"/>
  <c r="BE247" i="2"/>
  <c r="BE249" i="2"/>
  <c r="BE252" i="2"/>
  <c r="BE260" i="2"/>
  <c r="BE268" i="2"/>
  <c r="BE269" i="2"/>
  <c r="BE274" i="2"/>
  <c r="J59" i="2"/>
  <c r="BE103" i="2"/>
  <c r="BE104" i="2"/>
  <c r="BE108" i="2"/>
  <c r="BE113" i="2"/>
  <c r="BE114" i="2"/>
  <c r="BE115" i="2"/>
  <c r="BE116" i="2"/>
  <c r="BE119" i="2"/>
  <c r="BE122" i="2"/>
  <c r="BE126" i="2"/>
  <c r="BE127" i="2"/>
  <c r="BE132" i="2"/>
  <c r="BE137" i="2"/>
  <c r="BE139" i="2"/>
  <c r="BE140" i="2"/>
  <c r="BE141" i="2"/>
  <c r="BE154" i="2"/>
  <c r="BE156" i="2"/>
  <c r="BE162" i="2"/>
  <c r="BE172" i="2"/>
  <c r="BE173" i="2"/>
  <c r="BE176" i="2"/>
  <c r="BE177" i="2"/>
  <c r="BE178" i="2"/>
  <c r="BE180" i="2"/>
  <c r="BE181" i="2"/>
  <c r="BE182" i="2"/>
  <c r="BE183" i="2"/>
  <c r="BE188" i="2"/>
  <c r="BE189" i="2"/>
  <c r="BE192" i="2"/>
  <c r="BE197" i="2"/>
  <c r="BE198" i="2"/>
  <c r="BE204" i="2"/>
  <c r="BE206" i="2"/>
  <c r="BE207" i="2"/>
  <c r="BE208" i="2"/>
  <c r="BE214" i="2"/>
  <c r="BE215" i="2"/>
  <c r="BE216" i="2"/>
  <c r="BE219" i="2"/>
  <c r="BE220" i="2"/>
  <c r="BE229" i="2"/>
  <c r="BE243" i="2"/>
  <c r="BE244" i="2"/>
  <c r="BE250" i="2"/>
  <c r="BE257" i="2"/>
  <c r="BE263" i="2"/>
  <c r="BE264" i="2"/>
  <c r="BE275" i="2"/>
  <c r="BE276" i="2"/>
  <c r="BE279" i="2"/>
  <c r="J56" i="2"/>
  <c r="F59" i="2"/>
  <c r="BE109" i="2"/>
  <c r="BE117" i="2"/>
  <c r="BE124" i="2"/>
  <c r="BE129" i="2"/>
  <c r="BE130" i="2"/>
  <c r="BE142" i="2"/>
  <c r="BE144" i="2"/>
  <c r="BE145" i="2"/>
  <c r="BE146" i="2"/>
  <c r="BE147" i="2"/>
  <c r="BE149" i="2"/>
  <c r="BE150" i="2"/>
  <c r="BE152" i="2"/>
  <c r="BE158" i="2"/>
  <c r="BE169" i="2"/>
  <c r="BE186" i="2"/>
  <c r="BE187" i="2"/>
  <c r="BE193" i="2"/>
  <c r="BE195" i="2"/>
  <c r="BE210" i="2"/>
  <c r="BE211" i="2"/>
  <c r="BE221" i="2"/>
  <c r="BE224" i="2"/>
  <c r="BE226" i="2"/>
  <c r="BE227" i="2"/>
  <c r="BE228" i="2"/>
  <c r="BE232" i="2"/>
  <c r="BE233" i="2"/>
  <c r="BE234" i="2"/>
  <c r="BE235" i="2"/>
  <c r="BE246" i="2"/>
  <c r="BE248" i="2"/>
  <c r="BE253" i="2"/>
  <c r="BE254" i="2"/>
  <c r="BE255" i="2"/>
  <c r="BE265" i="2"/>
  <c r="BK270" i="2"/>
  <c r="J270" i="2"/>
  <c r="J74" i="2" s="1"/>
  <c r="BE101" i="2"/>
  <c r="BE105" i="2"/>
  <c r="BE106" i="2"/>
  <c r="BE107" i="2"/>
  <c r="BE111" i="2"/>
  <c r="BE118" i="2"/>
  <c r="BE121" i="2"/>
  <c r="BE123" i="2"/>
  <c r="BE128" i="2"/>
  <c r="BE131" i="2"/>
  <c r="BE134" i="2"/>
  <c r="BE136" i="2"/>
  <c r="BE138" i="2"/>
  <c r="BE155" i="2"/>
  <c r="BE159" i="2"/>
  <c r="BE170" i="2"/>
  <c r="BE174" i="2"/>
  <c r="BE184" i="2"/>
  <c r="BE185" i="2"/>
  <c r="BE191" i="2"/>
  <c r="BE202" i="2"/>
  <c r="BE213" i="2"/>
  <c r="BE225" i="2"/>
  <c r="BE231" i="2"/>
  <c r="BE239" i="2"/>
  <c r="BE240" i="2"/>
  <c r="BE242" i="2"/>
  <c r="BE245" i="2"/>
  <c r="BE251" i="2"/>
  <c r="BE256" i="2"/>
  <c r="BE258" i="2"/>
  <c r="BE259" i="2"/>
  <c r="BE261" i="2"/>
  <c r="BE262" i="2"/>
  <c r="BE266" i="2"/>
  <c r="BE267" i="2"/>
  <c r="BE271" i="2"/>
  <c r="BE273" i="2"/>
  <c r="BE277" i="2"/>
  <c r="BE280" i="2"/>
  <c r="BE281" i="2"/>
  <c r="F39" i="2"/>
  <c r="BD56" i="1"/>
  <c r="BD55" i="1" s="1"/>
  <c r="BD54" i="1" s="1"/>
  <c r="W33" i="1" s="1"/>
  <c r="F36" i="2"/>
  <c r="BA56" i="1" s="1"/>
  <c r="BA55" i="1" s="1"/>
  <c r="AW55" i="1" s="1"/>
  <c r="J36" i="2"/>
  <c r="AW56" i="1" s="1"/>
  <c r="F38" i="2"/>
  <c r="BC56" i="1"/>
  <c r="BC55" i="1"/>
  <c r="BC54" i="1" s="1"/>
  <c r="AY54" i="1" s="1"/>
  <c r="F37" i="2"/>
  <c r="BB56" i="1"/>
  <c r="BB55" i="1" s="1"/>
  <c r="AX55" i="1" s="1"/>
  <c r="AS54" i="1"/>
  <c r="R99" i="2" l="1"/>
  <c r="R98" i="2" s="1"/>
  <c r="T99" i="2"/>
  <c r="T98" i="2"/>
  <c r="BK99" i="2"/>
  <c r="J99" i="2" s="1"/>
  <c r="J64" i="2" s="1"/>
  <c r="BB54" i="1"/>
  <c r="AX54" i="1" s="1"/>
  <c r="J35" i="2"/>
  <c r="AV56" i="1"/>
  <c r="AT56" i="1"/>
  <c r="W32" i="1"/>
  <c r="AY55" i="1"/>
  <c r="BA54" i="1"/>
  <c r="W30" i="1"/>
  <c r="F35" i="2"/>
  <c r="AZ56" i="1"/>
  <c r="AZ55" i="1"/>
  <c r="AV55" i="1"/>
  <c r="AT55" i="1" s="1"/>
  <c r="BK98" i="2" l="1"/>
  <c r="J98" i="2"/>
  <c r="J63" i="2"/>
  <c r="AW54" i="1"/>
  <c r="AK30" i="1" s="1"/>
  <c r="AZ54" i="1"/>
  <c r="AV54" i="1" s="1"/>
  <c r="AK29" i="1" s="1"/>
  <c r="W31" i="1"/>
  <c r="W29" i="1" l="1"/>
  <c r="J32" i="2"/>
  <c r="AG56" i="1"/>
  <c r="AN56" i="1"/>
  <c r="AT54" i="1"/>
  <c r="J41" i="2" l="1"/>
  <c r="AG55" i="1"/>
  <c r="AG54" i="1" s="1"/>
  <c r="AK26" i="1" s="1"/>
  <c r="AK35" i="1" s="1"/>
  <c r="AN54" i="1" l="1"/>
  <c r="AN55" i="1"/>
</calcChain>
</file>

<file path=xl/sharedStrings.xml><?xml version="1.0" encoding="utf-8"?>
<sst xmlns="http://schemas.openxmlformats.org/spreadsheetml/2006/main" count="2891" uniqueCount="837">
  <si>
    <t>Export Komplet</t>
  </si>
  <si>
    <t>VZ</t>
  </si>
  <si>
    <t>2.0</t>
  </si>
  <si>
    <t/>
  </si>
  <si>
    <t>False</t>
  </si>
  <si>
    <t>{a9a48578-1dc2-4dec-89ac-fe43799ec641}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</si>
  <si>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</si>
  <si>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</si>
  <si>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</si>
  <si>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</si>
  <si>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</si>
  <si>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</si>
  <si>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</si>
  <si>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</si>
  <si>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</si>
  <si>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</si>
  <si>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</si>
  <si>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</si>
  <si>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KOTELNY MŠ U Stadionu, Česká Třebová</t>
  </si>
  <si>
    <t>KSO:</t>
  </si>
  <si>
    <t>CC-CZ:</t>
  </si>
  <si>
    <t>Místo:</t>
  </si>
  <si>
    <t>Habrmanova č.p. 1779, 560 02 Česká Třebová</t>
  </si>
  <si>
    <t>Datum:</t>
  </si>
  <si>
    <t>20. 5. 2020</t>
  </si>
  <si>
    <t>Zadavatel:</t>
  </si>
  <si>
    <t>IČ:</t>
  </si>
  <si>
    <t>002 78 653</t>
  </si>
  <si>
    <t>Město Česká Třebová</t>
  </si>
  <si>
    <t>DIČ:</t>
  </si>
  <si>
    <t>Uchazeč:</t>
  </si>
  <si>
    <t>Vyplň údaj</t>
  </si>
  <si>
    <t>Projektant:</t>
  </si>
  <si>
    <t>60145277</t>
  </si>
  <si>
    <t>Jiří Kamenický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</si>
  <si>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</si>
  <si>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</si>
  <si>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</si>
  <si>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</si>
  <si>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</si>
  <si>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</si>
  <si>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</si>
  <si>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</si>
  <si>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</si>
  <si>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</si>
  <si>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</si>
  <si>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</si>
  <si>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</si>
  <si>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</si>
  <si>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</si>
  <si>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</si>
  <si>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</si>
  <si>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</si>
  <si>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</si>
  <si>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</si>
  <si>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</si>
  <si>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</si>
  <si>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</si>
  <si>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</si>
  <si>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</si>
  <si>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</si>
  <si>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</si>
  <si>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</si>
  <si>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</si>
  <si>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</si>
  <si>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</si>
  <si>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</si>
  <si>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</si>
  <si>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</si>
  <si>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</si>
  <si>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</si>
  <si>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</si>
  <si>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</si>
  <si>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</si>
  <si>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</si>
  <si>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</si>
  <si>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</si>
  <si>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</si>
  <si>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REKONSTRUKCE KOTELNY</t>
  </si>
  <si>
    <t>STA</t>
  </si>
  <si>
    <t>1</t>
  </si>
  <si>
    <t>{d1def8d5-56c1-43fc-8653-708fb8b0eb6f}</t>
  </si>
  <si>
    <t>2</t>
  </si>
  <si>
    <t>/</t>
  </si>
  <si>
    <t>D.1.4.1</t>
  </si>
  <si>
    <t>Vytápění a zdravotní technika</t>
  </si>
  <si>
    <t>Soupis</t>
  </si>
  <si>
    <t>{fdbf153c-1a37-4158-864d-10ff73b22aa4}</t>
  </si>
  <si>
    <t>KRYCÍ LIST SOUPISU PRACÍ</t>
  </si>
  <si>
    <t>Objekt:</t>
  </si>
  <si>
    <t>20012 - REKONSTRUKCE KOTELNY</t>
  </si>
  <si>
    <t>Soupis:</t>
  </si>
  <si>
    <t>D.1.4.1 - Vytápění a zdravotní technika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</si>
  <si>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</si>
  <si>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</si>
  <si>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</si>
  <si>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</si>
  <si>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</si>
  <si>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</si>
  <si>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</si>
  <si>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</si>
  <si>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</si>
  <si>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</si>
  <si>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</si>
  <si>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</si>
  <si>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</si>
  <si>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</si>
  <si>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101 - TOPNÁ ZKOUŠKA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</si>
  <si>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</si>
  <si>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</si>
  <si>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</si>
  <si>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</si>
  <si>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</si>
  <si>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</si>
  <si>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</si>
  <si>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</si>
  <si>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</si>
  <si>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</si>
  <si>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</si>
  <si>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</si>
  <si>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</si>
  <si>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</si>
  <si>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</si>
  <si>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</si>
  <si>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</si>
  <si>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</si>
  <si>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</si>
  <si>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</si>
  <si>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</si>
  <si>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713311211</t>
  </si>
  <si>
    <t>Montáž izolace tepelné těles pásy nebo rohožemi s povrchovou úpravou hliníkovou fólií (izolační materiál ve specifikaci) připevněnými ocelovým drátem, páskou nebo samolepícím přesahem ploch rovných jednovrstvá</t>
  </si>
  <si>
    <t>m2</t>
  </si>
  <si>
    <t>CS ÚRS 2020 01</t>
  </si>
  <si>
    <t>16</t>
  </si>
  <si>
    <t>-1133208130</t>
  </si>
  <si>
    <t>713410831</t>
  </si>
  <si>
    <t>Odstranění tepelné izolace potrubí a ohybů pásy nebo rohožemi s povrchovou úpravou hliníkovou fólií připevněnými ocelovým drátem potrubí, tloušťka izolace do 50 mm</t>
  </si>
  <si>
    <t>m</t>
  </si>
  <si>
    <t>-1699064137</t>
  </si>
  <si>
    <t>3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</si>
  <si>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</si>
  <si>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</si>
  <si>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-1299250518</t>
  </si>
  <si>
    <t>4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</si>
  <si>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</si>
  <si>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</si>
  <si>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854031766</t>
  </si>
  <si>
    <t>5</t>
  </si>
  <si>
    <t>M</t>
  </si>
  <si>
    <t>63143113</t>
  </si>
  <si>
    <t>pouzdro izolační potrubní z minerální vlny s Al fólií max. 600/100°C 43/40mm</t>
  </si>
  <si>
    <t>32</t>
  </si>
  <si>
    <t>-1537768288</t>
  </si>
  <si>
    <t>6</t>
  </si>
  <si>
    <t>63143114</t>
  </si>
  <si>
    <t>pouzdro izolační potrubní z minerální vlny s Al fólií max. 600/100°C 49/40mm</t>
  </si>
  <si>
    <t>-204158503</t>
  </si>
  <si>
    <t>7</t>
  </si>
  <si>
    <t>63143115</t>
  </si>
  <si>
    <t>pouzdro izolační potrubní z minerální vlny s Al fólií max. 600/100°C 61/40mm</t>
  </si>
  <si>
    <t>2069156397</t>
  </si>
  <si>
    <t>8</t>
  </si>
  <si>
    <t>63143177</t>
  </si>
  <si>
    <t>pouzdro izolační potrubní z minerální vlny s Al fólií max. 600/100°C 77/60mm</t>
  </si>
  <si>
    <t>-1588292006</t>
  </si>
  <si>
    <t>9</t>
  </si>
  <si>
    <t>63151673</t>
  </si>
  <si>
    <t>rohož izolační z minerální vlny lamelová s Al fólií 55kg/m3 tl 80mm</t>
  </si>
  <si>
    <t>742449416</t>
  </si>
  <si>
    <t>10</t>
  </si>
  <si>
    <t>7134xxx01</t>
  </si>
  <si>
    <t>Odvoz a skládkování demontovaných tepelných izolací</t>
  </si>
  <si>
    <t>m3</t>
  </si>
  <si>
    <t>1084792355</t>
  </si>
  <si>
    <t>11</t>
  </si>
  <si>
    <t>998713101</t>
  </si>
  <si>
    <t>Přesun hmot pro izolace tepelné stanovený z hmotnosti přesunovaného materiálu vodorovná dopravní vzdálenost do 50 m v objektech výšky do 6 m</t>
  </si>
  <si>
    <t>t</t>
  </si>
  <si>
    <t>937280691</t>
  </si>
  <si>
    <t>721</t>
  </si>
  <si>
    <t>Zdravotechnika - vnitřní kanalizace</t>
  </si>
  <si>
    <t>12</t>
  </si>
  <si>
    <t>721171905</t>
  </si>
  <si>
    <t>Opravy odpadního potrubí plastového vsazení odbočky do potrubí DN 110</t>
  </si>
  <si>
    <t>kus</t>
  </si>
  <si>
    <t>442871537</t>
  </si>
  <si>
    <t>13</t>
  </si>
  <si>
    <t>721174005</t>
  </si>
  <si>
    <t>Potrubí z trub polypropylenových svodné (ležaté) DN 110</t>
  </si>
  <si>
    <t>-6442299</t>
  </si>
  <si>
    <t>14</t>
  </si>
  <si>
    <t>721174042</t>
  </si>
  <si>
    <t>Potrubí z trub polypropylenových připojovací DN 40</t>
  </si>
  <si>
    <t>-2098663237</t>
  </si>
  <si>
    <t>721194104</t>
  </si>
  <si>
    <t>Vyměření přípojek na potrubí vyvedení a upevnění odpadních výpustek DN 40</t>
  </si>
  <si>
    <t>-1353299041</t>
  </si>
  <si>
    <t>721211422</t>
  </si>
  <si>
    <t>Podlahové vpusti se svislým odtokem DN 50/75/110 mřížka nerez 138x138</t>
  </si>
  <si>
    <t>-849059937</t>
  </si>
  <si>
    <t>17</t>
  </si>
  <si>
    <t>721290111</t>
  </si>
  <si>
    <t>Zkouška těsnosti kanalizace v objektech vodou do DN 125</t>
  </si>
  <si>
    <t>857368858</t>
  </si>
  <si>
    <t>18</t>
  </si>
  <si>
    <t>998721101</t>
  </si>
  <si>
    <t>Přesun hmot pro vnitřní kanalizace stanovený z hmotnosti přesunovaného materiálu vodorovná dopravní vzdálenost do 50 m v objektech výšky do 6 m</t>
  </si>
  <si>
    <t>1287028707</t>
  </si>
  <si>
    <t>722</t>
  </si>
  <si>
    <t>Zdravotechnika - vnitřní vodovod</t>
  </si>
  <si>
    <t>19</t>
  </si>
  <si>
    <t>722131933</t>
  </si>
  <si>
    <t>Opravy vodovodního potrubí z ocelových trubek pozinkovaných závitových propojení dosavadního potrubí DN 25</t>
  </si>
  <si>
    <t>455942400</t>
  </si>
  <si>
    <t>20</t>
  </si>
  <si>
    <t>722131934</t>
  </si>
  <si>
    <t>Opravy vodovodního potrubí z ocelových trubek pozinkovaných závitových propojení dosavadního potrubí DN 32</t>
  </si>
  <si>
    <t>-1342224162</t>
  </si>
  <si>
    <t>722131935</t>
  </si>
  <si>
    <t>Opravy vodovodního potrubí z ocelových trubek pozinkovaných závitových propojení dosavadního potrubí DN 40</t>
  </si>
  <si>
    <t>-1603339947</t>
  </si>
  <si>
    <t>22</t>
  </si>
  <si>
    <t>722174022</t>
  </si>
  <si>
    <t>Potrubí z plastových trubek z polypropylenu (PPR) svařovaných polyfuzně PN 20 (SDR 6) D 20 x 3,4</t>
  </si>
  <si>
    <t>-300430273</t>
  </si>
  <si>
    <t>23</t>
  </si>
  <si>
    <t>722174023</t>
  </si>
  <si>
    <t>Potrubí z plastových trubek z polypropylenu (PPR) svařovaných polyfuzně PN 20 (SDR 6) D 25 x 4,2</t>
  </si>
  <si>
    <t>-689904147</t>
  </si>
  <si>
    <t>24</t>
  </si>
  <si>
    <t>722174024</t>
  </si>
  <si>
    <t>Potrubí z plastových trubek z polypropylenu (PPR) svařovaných polyfuzně PN 20 (SDR 6) D 32 x 5,4</t>
  </si>
  <si>
    <t>-1056528468</t>
  </si>
  <si>
    <t>25</t>
  </si>
  <si>
    <t>722174025</t>
  </si>
  <si>
    <t>Potrubí z plastových trubek z polypropylenu (PPR) svařovaných polyfuzně PN 20 (SDR 6) D 40 x 6,7</t>
  </si>
  <si>
    <t>1442136385</t>
  </si>
  <si>
    <t>26</t>
  </si>
  <si>
    <t>722174026</t>
  </si>
  <si>
    <t>Potrubí z plastových trubek z polypropylenu (PPR) svařovaných polyfuzně PN 20 (SDR 6) D 50 x 8,3</t>
  </si>
  <si>
    <t>-782610660</t>
  </si>
  <si>
    <t>27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</si>
  <si>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</si>
  <si>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</si>
  <si>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-986574317</t>
  </si>
  <si>
    <t>28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</si>
  <si>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</si>
  <si>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</si>
  <si>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-251135030</t>
  </si>
  <si>
    <t>29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</si>
  <si>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</si>
  <si>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</si>
  <si>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2058307050</t>
  </si>
  <si>
    <t>30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</si>
  <si>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</si>
  <si>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</si>
  <si>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-190077434</t>
  </si>
  <si>
    <t>31</t>
  </si>
  <si>
    <t>722182012</t>
  </si>
  <si>
    <t>Podpůrný žlab pro potrubí průměru D 25</t>
  </si>
  <si>
    <t>-2080094402</t>
  </si>
  <si>
    <t>722182013</t>
  </si>
  <si>
    <t>Podpůrný žlab pro potrubí průměru D 32</t>
  </si>
  <si>
    <t>-1579517559</t>
  </si>
  <si>
    <t>33</t>
  </si>
  <si>
    <t>722182015</t>
  </si>
  <si>
    <t>Podpůrný žlab pro potrubí průměru D 50</t>
  </si>
  <si>
    <t>1720558054</t>
  </si>
  <si>
    <t>34</t>
  </si>
  <si>
    <t>722224115</t>
  </si>
  <si>
    <t>Armatury s jedním závitem kohouty plnicí a vypouštěcí PN 10 G 1/2</t>
  </si>
  <si>
    <t>1055402396</t>
  </si>
  <si>
    <t>35</t>
  </si>
  <si>
    <t>722224152</t>
  </si>
  <si>
    <t>Armatury s jedním závitem ventily kulové zahradní uzávěry PN 15 do 120° C G 1/2 - 3/4</t>
  </si>
  <si>
    <t>1037111327</t>
  </si>
  <si>
    <t>36</t>
  </si>
  <si>
    <t>722230102</t>
  </si>
  <si>
    <t>Armatury se dvěma závity ventily přímé G 3/4</t>
  </si>
  <si>
    <t>2138511860</t>
  </si>
  <si>
    <t>37</t>
  </si>
  <si>
    <t>722231073</t>
  </si>
  <si>
    <t>Armatury se dvěma závity ventily zpětné mosazné PN 10 do 110°C G 3/4</t>
  </si>
  <si>
    <t>1463874811</t>
  </si>
  <si>
    <t>38</t>
  </si>
  <si>
    <t>722231074</t>
  </si>
  <si>
    <t>Armatury se dvěma závity ventily zpětné mosazné PN 10 do 110°C G 1</t>
  </si>
  <si>
    <t>854221795</t>
  </si>
  <si>
    <t>39</t>
  </si>
  <si>
    <t>722231075</t>
  </si>
  <si>
    <t>Armatury se dvěma závity ventily zpětné mosazné PN 10 do 110°C G 5/4</t>
  </si>
  <si>
    <t>499287208</t>
  </si>
  <si>
    <t>40</t>
  </si>
  <si>
    <t>722231141</t>
  </si>
  <si>
    <t>Armatury se dvěma závity ventily pojistné rohové G 1/2 (1x 5bar, 1x3bar)</t>
  </si>
  <si>
    <t>-1413005972</t>
  </si>
  <si>
    <t>41</t>
  </si>
  <si>
    <t>722231142</t>
  </si>
  <si>
    <t>Armatury se dvěma závity ventily pojistné rohové G 3/4 (8bar)</t>
  </si>
  <si>
    <t>205041764</t>
  </si>
  <si>
    <t>42</t>
  </si>
  <si>
    <t>722231202</t>
  </si>
  <si>
    <t>Armatury se dvěma závity ventily redukční tlakové mosazné bez manometru PN 6 do 25 °C G 3/4</t>
  </si>
  <si>
    <t>1227708003</t>
  </si>
  <si>
    <t>43</t>
  </si>
  <si>
    <t>722231243</t>
  </si>
  <si>
    <t>Armatury se dvěma závity ventily elektromagnetické PN 16 do 130°C bez proudu zavřeno G 3/4</t>
  </si>
  <si>
    <t>-1223001874</t>
  </si>
  <si>
    <t>44</t>
  </si>
  <si>
    <t>722232154</t>
  </si>
  <si>
    <t>Armatury se dvěma závity kulové kohouty PN 42 do 185 °C plnoprůtokové vnitřní závit těžká řada G 3/4</t>
  </si>
  <si>
    <t>-2021869715</t>
  </si>
  <si>
    <t>45</t>
  </si>
  <si>
    <t>722232155</t>
  </si>
  <si>
    <t>Armatury se dvěma závity kulové kohouty PN 42 do 185 °C plnoprůtokové vnitřní závit těžká řada G 1</t>
  </si>
  <si>
    <t>-282716132</t>
  </si>
  <si>
    <t>46</t>
  </si>
  <si>
    <t>722232156</t>
  </si>
  <si>
    <t>Armatury se dvěma závity kulové kohouty PN 42 do 185 °C plnoprůtokové vnitřní závit těžká řada G 5/4</t>
  </si>
  <si>
    <t>-166754278</t>
  </si>
  <si>
    <t>47</t>
  </si>
  <si>
    <t>722232502</t>
  </si>
  <si>
    <t>Armatury se dvěma závity potrubní oddělovače vnější závit PN 10 do 65 °C G 3/4</t>
  </si>
  <si>
    <t>-457339638</t>
  </si>
  <si>
    <t>48</t>
  </si>
  <si>
    <t>722234264</t>
  </si>
  <si>
    <t>Armatury se dvěma závity filtry mosazný PN 20 do 80 °C G 3/4</t>
  </si>
  <si>
    <t>-876736657</t>
  </si>
  <si>
    <t>49</t>
  </si>
  <si>
    <t>722234265</t>
  </si>
  <si>
    <t>Armatury se dvěma závity filtry mosazný PN 20 do 80 °C G 1</t>
  </si>
  <si>
    <t>-2057405670</t>
  </si>
  <si>
    <t>50</t>
  </si>
  <si>
    <t>722234266</t>
  </si>
  <si>
    <t>Armatury se dvěma závity filtry mosazný PN 20 do 80 °C G 5/4</t>
  </si>
  <si>
    <t>-1702681262</t>
  </si>
  <si>
    <t>51</t>
  </si>
  <si>
    <t>722239103</t>
  </si>
  <si>
    <t>Armatury se dvěma závity montáž vodovodních armatur se dvěma závity ostatních typů G 1</t>
  </si>
  <si>
    <t>1919720406</t>
  </si>
  <si>
    <t>52</t>
  </si>
  <si>
    <t>722262223</t>
  </si>
  <si>
    <t>Vodoměry pro vodu do 40°C závitové horizontální jednovtokové suchoběžné G 3/4 x 130 mm Qn 1,5</t>
  </si>
  <si>
    <t>444497137</t>
  </si>
  <si>
    <t>53</t>
  </si>
  <si>
    <t>722262302</t>
  </si>
  <si>
    <t>Vodoměry pro vodu do 40°C závitové vertikální vícevtokové mokroběžné G 5/4 x 150 mm Qn 6</t>
  </si>
  <si>
    <t>-2121316409</t>
  </si>
  <si>
    <t>54</t>
  </si>
  <si>
    <t>722290226</t>
  </si>
  <si>
    <t>Zkoušky, proplach a desinfekce vodovodního potrubí zkoušky těsnosti vodovodního potrubí závitového do DN 50</t>
  </si>
  <si>
    <t>-1315515488</t>
  </si>
  <si>
    <t>55</t>
  </si>
  <si>
    <t>722xxx07</t>
  </si>
  <si>
    <t>SVÍČKOVÝ FILTR + KATEXOVÁ ZMĚKČOVACÍ VLOŽKA (JEDNORÁZOVÁ NÁPLŇ PRO 150l VODY), AQ-KM1 + AQ-KZ-K, 1"</t>
  </si>
  <si>
    <t>1692368015</t>
  </si>
  <si>
    <t>56</t>
  </si>
  <si>
    <t>722xxx10</t>
  </si>
  <si>
    <t>Ventil termostatický smešovací TV DN 32 ZV 5/4" (KVS 4,0) M nastavitelný knoflíkem, 30-65°C, vcetne 3 ks šroubení a vstupních zpetných ventilu s filtrem G 1 M.</t>
  </si>
  <si>
    <t>-1704539107</t>
  </si>
  <si>
    <t>57</t>
  </si>
  <si>
    <t>7344211021</t>
  </si>
  <si>
    <t>Tlakoměr s pevným stonkem a zpětnou klapkou tlak 0-16 bar průměr 63 mm spodní připojení</t>
  </si>
  <si>
    <t>1285569936</t>
  </si>
  <si>
    <t>58</t>
  </si>
  <si>
    <t>998722101</t>
  </si>
  <si>
    <t>Přesun hmot pro vnitřní vodovod stanovený z hmotnosti přesunovaného materiálu vodorovná dopravní vzdálenost do 50 m v objektech výšky do 6 m</t>
  </si>
  <si>
    <t>-2015641819</t>
  </si>
  <si>
    <t>724</t>
  </si>
  <si>
    <t>Zdravotechnika - strojní vybavení</t>
  </si>
  <si>
    <t>59</t>
  </si>
  <si>
    <t>42690110</t>
  </si>
  <si>
    <t>nádoba tlaková vertikální s pryžovým vakem 10bar objem 60L</t>
  </si>
  <si>
    <t>-1545934654</t>
  </si>
  <si>
    <t>60</t>
  </si>
  <si>
    <t>42611266</t>
  </si>
  <si>
    <t>čerpadlo oběhové teplovodní závitové DN 25 cirkulační pro TUV třístupňové nerez, velikost 25-60N, při 2m3/h výtlak 3m Qmax 8m3/h PN 10 T 80°C</t>
  </si>
  <si>
    <t>1533690617</t>
  </si>
  <si>
    <t>725</t>
  </si>
  <si>
    <t>Zdravotechnika - zařizovací předměty</t>
  </si>
  <si>
    <t>61</t>
  </si>
  <si>
    <t>725339111</t>
  </si>
  <si>
    <t>Výlevky montáž výlevky</t>
  </si>
  <si>
    <t>soubor</t>
  </si>
  <si>
    <t>-857469797</t>
  </si>
  <si>
    <t>62</t>
  </si>
  <si>
    <t>642711xx01</t>
  </si>
  <si>
    <t>výlevka nástěnná plastová bílá 495x345x155 s ochrannou zadní stěnou proti ostřiku</t>
  </si>
  <si>
    <t>-1226885182</t>
  </si>
  <si>
    <t>63</t>
  </si>
  <si>
    <t>725510802</t>
  </si>
  <si>
    <t>Demontáž plynových ohřívačů cirkulačních zásobníkových ohřívačů vody 500 l</t>
  </si>
  <si>
    <t>-339812793</t>
  </si>
  <si>
    <t>64</t>
  </si>
  <si>
    <t>725532120.DZD</t>
  </si>
  <si>
    <t>Elektrický ohřívač tlakový zásobníkový akumulační závěsný svislý 125 l / 2,2 kW</t>
  </si>
  <si>
    <t>778186128</t>
  </si>
  <si>
    <t>65</t>
  </si>
  <si>
    <t>725821311</t>
  </si>
  <si>
    <t>Baterie dřezové nástěnné pákové s otáčivým kulatým ústím a délkou ramínka 200 mm</t>
  </si>
  <si>
    <t>-1001636260</t>
  </si>
  <si>
    <t>66</t>
  </si>
  <si>
    <t>725862103</t>
  </si>
  <si>
    <t>Zápachové uzávěrky zařizovacích předmětů pro dřezy DN 40/50</t>
  </si>
  <si>
    <t>-1879518453</t>
  </si>
  <si>
    <t>731</t>
  </si>
  <si>
    <t>Ústřední vytápění - kotelny</t>
  </si>
  <si>
    <t>67</t>
  </si>
  <si>
    <t>731200831</t>
  </si>
  <si>
    <t>Demontáž kotlů ocelových rychlovyhřívacích závěsných (agregáty) bez přípravy TUV</t>
  </si>
  <si>
    <t>CS ÚRS 2018 01</t>
  </si>
  <si>
    <t>-1067075817</t>
  </si>
  <si>
    <t>68</t>
  </si>
  <si>
    <t>731139620</t>
  </si>
  <si>
    <t>Kotle litinové teplovodní na kapalná a plynná paliva stacionární odtah spalin do komína montáž kotlů litinových na kapalná a plynná paliva ostatních typů o výkonu přes 46 do 80 kW</t>
  </si>
  <si>
    <t>-1868088588</t>
  </si>
  <si>
    <t>69</t>
  </si>
  <si>
    <t>731341140</t>
  </si>
  <si>
    <t>Hadice napouštěcí pryžové Ø 20/28</t>
  </si>
  <si>
    <t>98481462</t>
  </si>
  <si>
    <t>70</t>
  </si>
  <si>
    <t>731xxx01</t>
  </si>
  <si>
    <t>Plynový kondenzační stacionární kotel, nerezová spalovací komora, s regulací kotle, objem vody 157 litrů. JMENOVITÝ VÝKON 1 KOTLE PŘI TEPLOTNÍM SPÁDU 40/30°C:  13.6 - 69.9 kW._x000D_
JMENOVITÝ VÝKON 1 KOTLE PŘI TEPLOTNÍM SPÁDU 80/60°C:  15.4 - 63.3 kW, KOTEL BEZ POŽADAVKU NA MIN. PRŮTOK, Normované emisní faktory - oxidy dusíku 32 mg/kWh, oxid uhelnatý 3 mg/kWh</t>
  </si>
  <si>
    <t>128</t>
  </si>
  <si>
    <t>-29735086</t>
  </si>
  <si>
    <t>71</t>
  </si>
  <si>
    <t>731xxx03</t>
  </si>
  <si>
    <t>Pojistná sada DN 20 - 1 isolovaná (Poj.ventil 3bar, odvzušňovač, manometr) - dodávka jako přáíslušenství přímo k danému kotli.</t>
  </si>
  <si>
    <t>1743372087</t>
  </si>
  <si>
    <t>72</t>
  </si>
  <si>
    <t>731xxx04</t>
  </si>
  <si>
    <t>2-cestný motorem ovládaný ventil OZ R240 1 1/2 s pohonem NR230A - dodávka jako přáíslušenství přímo k danému kotli.</t>
  </si>
  <si>
    <t>1008122208</t>
  </si>
  <si>
    <t>73</t>
  </si>
  <si>
    <t>731xxx06</t>
  </si>
  <si>
    <t>Regulace - modul pro rozšíření 2-TTE GW Modul  WLAN - pro vdálené řízení kotle í - dodávka jako přáíslušenství přímo k danému kotli.</t>
  </si>
  <si>
    <t>1145560907</t>
  </si>
  <si>
    <t>74</t>
  </si>
  <si>
    <t>731xxx07</t>
  </si>
  <si>
    <t>Regulace - modul pro rozšíření 2-TTE sada GLT Modul 0-10V - pro řízení kotle nadřazenou regulací - dodávka jako přáíslušenství přímo k danému kotli.</t>
  </si>
  <si>
    <t>-400558755</t>
  </si>
  <si>
    <t>75</t>
  </si>
  <si>
    <t>731xxx08</t>
  </si>
  <si>
    <t>2-cestný ručně ovládaný ventil OZ R240 1 1/2 - dodávka jako přáíslušenství přímo k danému kotli.</t>
  </si>
  <si>
    <t>558664394</t>
  </si>
  <si>
    <t>76</t>
  </si>
  <si>
    <t>731xxx22</t>
  </si>
  <si>
    <t>Odvod spalin - montáž svislého koaxiálního systému 110/160mm, délka do 8m</t>
  </si>
  <si>
    <t>1715407974</t>
  </si>
  <si>
    <t>77</t>
  </si>
  <si>
    <t>731xxx23</t>
  </si>
  <si>
    <t>Odvod spalin kouřovody - interiér - PPH/ocel-bílý komaxit : LIL kotlová redukce DN110/160naDN100/150,  LPKL09</t>
  </si>
  <si>
    <t>256</t>
  </si>
  <si>
    <t>516424534</t>
  </si>
  <si>
    <t>78</t>
  </si>
  <si>
    <t>731xxx24</t>
  </si>
  <si>
    <t>Odvod spalin kouřovody - interiér - PPH/ocel-bílý komaxit : LIL trubka s hrdlem; 1 m; DN110 / 160,  LPRL11</t>
  </si>
  <si>
    <t>323389611</t>
  </si>
  <si>
    <t>79</t>
  </si>
  <si>
    <t>731xxx25</t>
  </si>
  <si>
    <t>Odvod spalin kouřovody - interiér - PPH/ocel-bílý komaxit : LIL revizní T-kus se změnou směru; DN110 / 160, LPUL01</t>
  </si>
  <si>
    <t>-496279733</t>
  </si>
  <si>
    <t>80</t>
  </si>
  <si>
    <t>731xxx26</t>
  </si>
  <si>
    <t>Odvod spalin kouřovody - interiér - PPH/ocel-bílý komaxit : LIL koleno 87°; DN110 / 160, LPBL91</t>
  </si>
  <si>
    <t>824264429</t>
  </si>
  <si>
    <t>81</t>
  </si>
  <si>
    <t>731xxx27</t>
  </si>
  <si>
    <t>Odvod spalin kouřovody - interiér - PPH/ocel-bílý komaxit :LIL trubka s hrdlem; 0,25 m; DN110 / 160, LPRL01</t>
  </si>
  <si>
    <t>-2138265248</t>
  </si>
  <si>
    <t>82</t>
  </si>
  <si>
    <t>731xxx30</t>
  </si>
  <si>
    <t>Odvod spalin kouřovody - exteriér - PPH/nerez :LAB střešní nást. s protidešť. manžetou 1,0m; DN110/160, APDA41</t>
  </si>
  <si>
    <t>608625079</t>
  </si>
  <si>
    <t>83</t>
  </si>
  <si>
    <t>731xxx31</t>
  </si>
  <si>
    <t>Odvod spalin kouřovody - exteriér - PPH/nerez :LAB trubka s hrdlem; 1m; DN110 / 160, APRB11</t>
  </si>
  <si>
    <t>-970451169</t>
  </si>
  <si>
    <t>84</t>
  </si>
  <si>
    <t>731xxx32</t>
  </si>
  <si>
    <t>Odvod spalin kouřovody - exteriér - PPH/nerez : LAL stěnová objímka zesílená; DN110/160, APWHL1</t>
  </si>
  <si>
    <t>-2037762523</t>
  </si>
  <si>
    <t>85</t>
  </si>
  <si>
    <t>731xxx33</t>
  </si>
  <si>
    <t>Odvod spalin kouřovody - exteriér - PPH/nerez :LAB vyústění s přisáváním; DN110/160, APMSB1</t>
  </si>
  <si>
    <t>556340073</t>
  </si>
  <si>
    <t>86</t>
  </si>
  <si>
    <t>731xxx34</t>
  </si>
  <si>
    <t>Odvod spalin kouřovody - LIL svorka; DN110 / 160, LPKLL1</t>
  </si>
  <si>
    <t>-1263921524</t>
  </si>
  <si>
    <t>87</t>
  </si>
  <si>
    <t>731xxx35</t>
  </si>
  <si>
    <t>Odvod spalin kouřovody - LAB sponka pro zpevnění spoje; DN110/160, APKLB1</t>
  </si>
  <si>
    <t>118645100</t>
  </si>
  <si>
    <t>88</t>
  </si>
  <si>
    <t>731xxx36</t>
  </si>
  <si>
    <t>Odvod spalin kouřovody - Rozeta a manž. proti zatékání EW/160, IVEWBU16</t>
  </si>
  <si>
    <t>937665698</t>
  </si>
  <si>
    <t>89</t>
  </si>
  <si>
    <t>731xxx37</t>
  </si>
  <si>
    <t>Odvod spalin kouřovody - Prostup střechou DW25 DN160, IGAT01</t>
  </si>
  <si>
    <t>-1734153426</t>
  </si>
  <si>
    <t>90</t>
  </si>
  <si>
    <t>731xxx38</t>
  </si>
  <si>
    <t>Odvod spalin kouřovody - LAB stěnová objímka zesílená; DN110/160, APWHB1</t>
  </si>
  <si>
    <t>-982295673</t>
  </si>
  <si>
    <t>91</t>
  </si>
  <si>
    <t>731xxx70</t>
  </si>
  <si>
    <t>Odborná prohlídka kotelny dle vyhl. 91/93 Sb.</t>
  </si>
  <si>
    <t>-197734935</t>
  </si>
  <si>
    <t>92</t>
  </si>
  <si>
    <t>731xxx72</t>
  </si>
  <si>
    <t xml:space="preserve">Individuelní zkoušky, komplexní zkoušky, garanční zkoušky, zkušební provoz </t>
  </si>
  <si>
    <t>-2036733478</t>
  </si>
  <si>
    <t>93</t>
  </si>
  <si>
    <t>731xxx73</t>
  </si>
  <si>
    <t>Místní provozní řád dle vyhl. 91/93 Sb., NV 201/05 Sb., ČSN 070703, 386405</t>
  </si>
  <si>
    <t>2053734864</t>
  </si>
  <si>
    <t>94</t>
  </si>
  <si>
    <t>731xxx74</t>
  </si>
  <si>
    <t xml:space="preserve">Revizní knihy plynových spotřebičů a rozvodu plynu dle TDG 919 01, ČSN EN 1775, ČSN 07 0703, vyhl. 91/93 Sb. </t>
  </si>
  <si>
    <t>-1830562401</t>
  </si>
  <si>
    <t>95</t>
  </si>
  <si>
    <t>731xxx75</t>
  </si>
  <si>
    <t>Vybavení kotelny dle ČSN 07 0703 (Přenosný hasící přístroj CO2 s hasící schpoností min. 55B, pěnostvorný prostředek nebo vhodný detektor pro kontrolu spojů, lékárnička pro první pomoc, batriová svítilna, detektor na oxid uhličitý)</t>
  </si>
  <si>
    <t>2095119360</t>
  </si>
  <si>
    <t>96</t>
  </si>
  <si>
    <t>731xxx81</t>
  </si>
  <si>
    <t>Měření emisí</t>
  </si>
  <si>
    <t>-21160430</t>
  </si>
  <si>
    <t>97</t>
  </si>
  <si>
    <t>731xxx82</t>
  </si>
  <si>
    <t>Celkový proplach stávající soustavy vodou</t>
  </si>
  <si>
    <t>-1713204130</t>
  </si>
  <si>
    <t>98</t>
  </si>
  <si>
    <t>731xxx83</t>
  </si>
  <si>
    <t>Prvotní napuštění otopné soustavy chemicky upravenou vodou dle požadavku výrobce kotlů. Realizováno bude přes externí úpravnu vody (zajistí dodavatel UT), případně dovozem vody z tepelného hospodářství místního systému CZT. Objem soustavy do 4 m3.</t>
  </si>
  <si>
    <t>593999056</t>
  </si>
  <si>
    <t>99</t>
  </si>
  <si>
    <t>998731101</t>
  </si>
  <si>
    <t>Přesun hmot pro kotelny stanovený z hmotnosti přesunovaného materiálu vodorovná dopravní vzdálenost do 50 m v objektech výšky do 6 m</t>
  </si>
  <si>
    <t>1840508863</t>
  </si>
  <si>
    <t>732</t>
  </si>
  <si>
    <t>Ústřední vytápění - strojovny</t>
  </si>
  <si>
    <t>100</t>
  </si>
  <si>
    <t>732199100</t>
  </si>
  <si>
    <t>Montáž štítků orientačních</t>
  </si>
  <si>
    <t>419730529</t>
  </si>
  <si>
    <t>101</t>
  </si>
  <si>
    <t>732219345</t>
  </si>
  <si>
    <t>Montáž ohříváků vody zásobníkových stojatých PN 1,6/1,0 o obsahu 1 000 l</t>
  </si>
  <si>
    <t>-1411027626</t>
  </si>
  <si>
    <t>102</t>
  </si>
  <si>
    <t>48437140.</t>
  </si>
  <si>
    <t>Ohřívač vody zásobníkový nepřímo ohřívaný_x000D_
 s rozšířenou přestupní plochou._x000D_
OBJEM TEPLÉ VODY 373litrů, 2 TOPNÉ VÝMĚNÍKY 1+2 m2_x000D_
Maximální provozní přetlak teplá voda 1 MPa.  _x000D_
Maximální provozní přetlak topná voda 1 MPa.  _x000D_
S BOČNÍ PŘÍRUBOU PRO  EL. TOPNOU JENDOTKU</t>
  </si>
  <si>
    <t>1284364810</t>
  </si>
  <si>
    <t>103</t>
  </si>
  <si>
    <t>48437140.2</t>
  </si>
  <si>
    <t>Topné přírubové jednotky s keramickým tělesem - TPK 210/12, 6,6kW, 3 × 230V/50Hz</t>
  </si>
  <si>
    <t>290602392</t>
  </si>
  <si>
    <t>104</t>
  </si>
  <si>
    <t>7323316x01</t>
  </si>
  <si>
    <t>Nádoba tlaková expanzní s membránou závitové připojení PN 0,6 o objemu 280 l - úzké provedení - Slim, průměr 480mm</t>
  </si>
  <si>
    <t>996405341</t>
  </si>
  <si>
    <t>105</t>
  </si>
  <si>
    <t>732331778</t>
  </si>
  <si>
    <t>Nádoby expanzní tlakové příslušenství k expanzním nádobám bezpečnostní uzávěr k měření tlaku G 1</t>
  </si>
  <si>
    <t>1276651929</t>
  </si>
  <si>
    <t>106</t>
  </si>
  <si>
    <t>732429212</t>
  </si>
  <si>
    <t>Čerpadla teplovodní montáž čerpadel (do potrubí) ostatních typů mokroběžných závitových DN 25</t>
  </si>
  <si>
    <t>1613174124</t>
  </si>
  <si>
    <t>107</t>
  </si>
  <si>
    <t>42611341</t>
  </si>
  <si>
    <t>čerpadlo oběhové teplovodní závitové DN 25VELIKOST 25-60, výtlak 6m Qmax 4,5m3/h PN 10 T 110°C, při 6m3/h výtlak 3,6m. ZÁVITOVÉ ELEKTRONICKY ŘÍZENÉ ČERPADLO, BEZ FUNKCE AUTOADAPT</t>
  </si>
  <si>
    <t>-1712701086</t>
  </si>
  <si>
    <t>108</t>
  </si>
  <si>
    <t>732429215</t>
  </si>
  <si>
    <t>Čerpadla teplovodní montáž čerpadel (do potrubí) ostatních typů mokroběžných závitových DN 32</t>
  </si>
  <si>
    <t>46216176</t>
  </si>
  <si>
    <t>109</t>
  </si>
  <si>
    <t>42611217</t>
  </si>
  <si>
    <t>čerpadlo oběhové teplovodní závitové DN 32, VELIKOST 32-100 výtlak 10m Qmax 10m3/h PN 10 T 110°C při 6m3/h výtlak 6m. ZÁVITOVÉ ELEKTRONICKY ŘÍZENÉ ČERPADLO, S FUNKCÍ AUTOADAPT</t>
  </si>
  <si>
    <t>996787604</t>
  </si>
  <si>
    <t>110</t>
  </si>
  <si>
    <t>732xxx05</t>
  </si>
  <si>
    <t xml:space="preserve">Revize tlakových nádob </t>
  </si>
  <si>
    <t>756936689</t>
  </si>
  <si>
    <t>111</t>
  </si>
  <si>
    <t>998732101</t>
  </si>
  <si>
    <t>Přesun hmot pro strojovny stanovený z hmotnosti přesunovaného materiálu vodorovná dopravní vzdálenost do 50 m v objektech výšky do 6 m</t>
  </si>
  <si>
    <t>-157113145</t>
  </si>
  <si>
    <t>733</t>
  </si>
  <si>
    <t>Ústřední vytápění - potrubí</t>
  </si>
  <si>
    <t>112</t>
  </si>
  <si>
    <t>733110806</t>
  </si>
  <si>
    <t>Demontáž potrubí z trubek ocelových závitových DN přes 15 do 32</t>
  </si>
  <si>
    <t>329106712</t>
  </si>
  <si>
    <t>113</t>
  </si>
  <si>
    <t>733110808</t>
  </si>
  <si>
    <t>Demontáž potrubí z trubek ocelových závitových DN přes 32 do 50</t>
  </si>
  <si>
    <t>1415187769</t>
  </si>
  <si>
    <t>114</t>
  </si>
  <si>
    <t>733110810</t>
  </si>
  <si>
    <t>Demontáž potrubí z trubek ocelových závitových DN přes 50 do 80</t>
  </si>
  <si>
    <t>1975323200</t>
  </si>
  <si>
    <t>115</t>
  </si>
  <si>
    <t>733111113</t>
  </si>
  <si>
    <t>Potrubí z trubek ocelových závitových bezešvých běžných nízkotlakých v kotelnách a strojovnách DN 15</t>
  </si>
  <si>
    <t>-1347320736</t>
  </si>
  <si>
    <t>116</t>
  </si>
  <si>
    <t>733111114</t>
  </si>
  <si>
    <t>Potrubí z trubek ocelových závitových bezešvých běžných nízkotlakých v kotelnách a strojovnách DN 20</t>
  </si>
  <si>
    <t>1747891343</t>
  </si>
  <si>
    <t>117</t>
  </si>
  <si>
    <t>733111115</t>
  </si>
  <si>
    <t>Potrubí z trubek ocelových závitových bezešvých běžných nízkotlakých v kotelnách a strojovnách DN 25</t>
  </si>
  <si>
    <t>1515474776</t>
  </si>
  <si>
    <t>118</t>
  </si>
  <si>
    <t>733111116</t>
  </si>
  <si>
    <t>Potrubí z trubek ocelových závitových bezešvých běžných nízkotlakých v kotelnách a strojovnách DN 32</t>
  </si>
  <si>
    <t>1650145529</t>
  </si>
  <si>
    <t>119</t>
  </si>
  <si>
    <t>733111117</t>
  </si>
  <si>
    <t>Potrubí z trubek ocelových závitových bezešvých běžných nízkotlakých v kotelnách a strojovnách DN 40</t>
  </si>
  <si>
    <t>1755712995</t>
  </si>
  <si>
    <t>120</t>
  </si>
  <si>
    <t>733111118</t>
  </si>
  <si>
    <t>Potrubí z trubek ocelových závitových bezešvých běžných nízkotlakých v kotelnách a strojovnách DN 50</t>
  </si>
  <si>
    <t>2048511582</t>
  </si>
  <si>
    <t>121</t>
  </si>
  <si>
    <t>733121224</t>
  </si>
  <si>
    <t>Potrubí z trubek ocelových hladkých bezešvých tvářených za tepla v kotelnách a strojovnách Ø 76/3,6</t>
  </si>
  <si>
    <t>-1798293900</t>
  </si>
  <si>
    <t>122</t>
  </si>
  <si>
    <t>733141103</t>
  </si>
  <si>
    <t>Odvzdušňovací nádobky, odlučovače a odkalovače nádobky z trubek ocelových DN 65</t>
  </si>
  <si>
    <t>2139035408</t>
  </si>
  <si>
    <t>123</t>
  </si>
  <si>
    <t>733190107</t>
  </si>
  <si>
    <t>Zkoušky těsnosti potrubí, manžety prostupové z trubek ocelových zkoušky těsnosti potrubí (za provozu) z trubek ocelových závitových DN do 40</t>
  </si>
  <si>
    <t>-1142176153</t>
  </si>
  <si>
    <t>124</t>
  </si>
  <si>
    <t>733190108</t>
  </si>
  <si>
    <t>Zkoušky těsnosti potrubí, manžety prostupové z trubek ocelových zkoušky těsnosti potrubí (za provozu) z trubek ocelových závitových DN 40 do 50</t>
  </si>
  <si>
    <t>1634080770</t>
  </si>
  <si>
    <t>125</t>
  </si>
  <si>
    <t>733190225</t>
  </si>
  <si>
    <t>Zkoušky těsnosti potrubí, manžety prostupové z trubek ocelových zkoušky těsnosti potrubí (za provozu) z trubek ocelových hladkých Ø přes 60,3/2,9 do 89/5,0</t>
  </si>
  <si>
    <t>480824663</t>
  </si>
  <si>
    <t>126</t>
  </si>
  <si>
    <t>733194922</t>
  </si>
  <si>
    <t>Opravy rozvodů potrubí z trubek ocelových hladkých navaření odbočky na stávající potrubí odbočka Ø 76/3,2</t>
  </si>
  <si>
    <t>462545891</t>
  </si>
  <si>
    <t>127</t>
  </si>
  <si>
    <t>733xxx04</t>
  </si>
  <si>
    <t>Osazení prostupů požárními manžetami - potrubí d 50 - Protipožární manžeta RS 10 - 50 - 30. (Prostupy do chodby)</t>
  </si>
  <si>
    <t>-1383132422</t>
  </si>
  <si>
    <t>733xxx05</t>
  </si>
  <si>
    <t>Osazení prostupů požárními manžetami - potrubí d 76 - Protipožární manžeta RS 10 - 75 - 30 (Prostupy do chodby)</t>
  </si>
  <si>
    <t>-1648825562</t>
  </si>
  <si>
    <t>129</t>
  </si>
  <si>
    <t>733xxx08</t>
  </si>
  <si>
    <t>Osazení prostupů požárními manžetami - potrubí d 32 - Protipožární manžeta RS 10 - 40 - 30 (Prostupy do chodby)</t>
  </si>
  <si>
    <t>-826154157</t>
  </si>
  <si>
    <t>130</t>
  </si>
  <si>
    <t>998733101</t>
  </si>
  <si>
    <t>Přesun hmot pro rozvody potrubí stanovený z hmotnosti přesunovaného materiálu vodorovná dopravní vzdálenost do 50 m v objektech výšky do 6 m</t>
  </si>
  <si>
    <t>2126405170</t>
  </si>
  <si>
    <t>734</t>
  </si>
  <si>
    <t>Ústřední vytápění - armatury</t>
  </si>
  <si>
    <t>131</t>
  </si>
  <si>
    <t>734109215</t>
  </si>
  <si>
    <t>Montáž armatur přírubových se dvěma přírubami PN 16 DN 65</t>
  </si>
  <si>
    <t>1050299397</t>
  </si>
  <si>
    <t>132</t>
  </si>
  <si>
    <t>734xxx10</t>
  </si>
  <si>
    <t>Přírubové uzavírací kohouty s plně svařovaným tělem určené pro soustavy dálkového vytápění DN 65, PN 16</t>
  </si>
  <si>
    <t>952934276</t>
  </si>
  <si>
    <t>133</t>
  </si>
  <si>
    <t>734xxx11</t>
  </si>
  <si>
    <t>FILTR TEPLOVODNÍ PŘÍRUBOVÝ MAGNETICKÝ RD2, TĚLO NEREZ, MAGNET 12000 GAUSS, permanentní nerezová vložka 100 mikronů,</t>
  </si>
  <si>
    <t>-1860907787</t>
  </si>
  <si>
    <t>134</t>
  </si>
  <si>
    <t>734163427</t>
  </si>
  <si>
    <t>Filtry z uhlíkové oceli s čístícím víkem nebo vypouštěcí zátkou PN 16 do 300°C DN 65</t>
  </si>
  <si>
    <t>-762162395</t>
  </si>
  <si>
    <t>135</t>
  </si>
  <si>
    <t>734193315</t>
  </si>
  <si>
    <t>Ostatní přírubové armatury klapky mezipřírubové pružinové PN 16 do 100°C DN 65</t>
  </si>
  <si>
    <t>-1442440331</t>
  </si>
  <si>
    <t>136</t>
  </si>
  <si>
    <t>734209113</t>
  </si>
  <si>
    <t>Montáž závitových armatur se 2 závity G 1/2 (DN 15)</t>
  </si>
  <si>
    <t>-2083023006</t>
  </si>
  <si>
    <t>137</t>
  </si>
  <si>
    <t>734209114</t>
  </si>
  <si>
    <t>Montáž závitových armatur se 2 závity G 3/4 (DN 20)</t>
  </si>
  <si>
    <t>-2086327529</t>
  </si>
  <si>
    <t>138</t>
  </si>
  <si>
    <t>734209115</t>
  </si>
  <si>
    <t>Montáž závitových armatur se 2 závity G 1 (DN 25)</t>
  </si>
  <si>
    <t>-1681410813</t>
  </si>
  <si>
    <t>139</t>
  </si>
  <si>
    <t>734209117</t>
  </si>
  <si>
    <t>Montáž závitových armatur se 2 závity G 6/4 (DN 40)</t>
  </si>
  <si>
    <t>742087441</t>
  </si>
  <si>
    <t>140</t>
  </si>
  <si>
    <t>734209118</t>
  </si>
  <si>
    <t>Montáž závitových armatur se 2 závity G 2 (DN 50)</t>
  </si>
  <si>
    <t>-725989876</t>
  </si>
  <si>
    <t>141</t>
  </si>
  <si>
    <t>734xxx04</t>
  </si>
  <si>
    <t xml:space="preserve">Vyvažovací ventil plynule nastavitelný s měřícími koncovkami a vypouštěním, závitový,  DN 32 </t>
  </si>
  <si>
    <t>-1838775483</t>
  </si>
  <si>
    <t>142</t>
  </si>
  <si>
    <t>734xxx06</t>
  </si>
  <si>
    <t>Vyvažovací ventil plynule nastavitelný s měřícími koncovkami a vypouštěním, závitový,  DN 50</t>
  </si>
  <si>
    <t>-1644667876</t>
  </si>
  <si>
    <t>143</t>
  </si>
  <si>
    <t>734xxx07</t>
  </si>
  <si>
    <t>Závitové uzavírací kohouty s plně svařovaným tělem určené pro soustavy dálkového vytápění DN 40</t>
  </si>
  <si>
    <t>946253216</t>
  </si>
  <si>
    <t>144</t>
  </si>
  <si>
    <t>734xxx08</t>
  </si>
  <si>
    <t>Závitové uzavírací kohouty s plně svařovaným tělem určené pro soustavy dálkového vytápění DN 50</t>
  </si>
  <si>
    <t>-164054278</t>
  </si>
  <si>
    <t>145</t>
  </si>
  <si>
    <t>734209126</t>
  </si>
  <si>
    <t>Montáž závitových armatur se 3 závity G 5/4 (DN 32)</t>
  </si>
  <si>
    <t>1350374202</t>
  </si>
  <si>
    <t>146</t>
  </si>
  <si>
    <t>734209128</t>
  </si>
  <si>
    <t>Montáž závitových armatur se 3 závity G 2 (DN 50)</t>
  </si>
  <si>
    <t>-855909077</t>
  </si>
  <si>
    <t>147</t>
  </si>
  <si>
    <t>734xxx22</t>
  </si>
  <si>
    <t>Ventil směšovací 3-cestný otočný  DN 32, Kvs 16 (pohon dodá MaR)</t>
  </si>
  <si>
    <t>-1140112326</t>
  </si>
  <si>
    <t>148</t>
  </si>
  <si>
    <t>734xxx20</t>
  </si>
  <si>
    <t>Ventil směšovací 3-cestný otočný  DN 50, Kvs 40 (pohon dodá MaR)</t>
  </si>
  <si>
    <t>-1091072383</t>
  </si>
  <si>
    <t>149</t>
  </si>
  <si>
    <t>734211127</t>
  </si>
  <si>
    <t>Ventily odvzdušňovací závitové automatické se zpětnou klapkou PN 14 do 120°C G 1/2</t>
  </si>
  <si>
    <t>-952172804</t>
  </si>
  <si>
    <t>150</t>
  </si>
  <si>
    <t>734242415</t>
  </si>
  <si>
    <t>Ventily zpětné závitové PN 16 do 110°C přímé G 5/4</t>
  </si>
  <si>
    <t>-497199910</t>
  </si>
  <si>
    <t>151</t>
  </si>
  <si>
    <t>734291123</t>
  </si>
  <si>
    <t>Ostatní armatury kohouty plnicí a vypouštěcí PN 10 do 90°C G 1/2</t>
  </si>
  <si>
    <t>-1744288860</t>
  </si>
  <si>
    <t>152</t>
  </si>
  <si>
    <t>734291246</t>
  </si>
  <si>
    <t>Ostatní armatury filtry závitové PN 16 do 130°C přímés vnitřními závity G 1 1/2</t>
  </si>
  <si>
    <t>-1703007357</t>
  </si>
  <si>
    <t>153</t>
  </si>
  <si>
    <t>734292813</t>
  </si>
  <si>
    <t>Ostatní armatury kulové kohouty PN 42 do 185°C plnoprůtokové vnitřní závit těžká řada G 1/2</t>
  </si>
  <si>
    <t>599023100</t>
  </si>
  <si>
    <t>154</t>
  </si>
  <si>
    <t>734292815</t>
  </si>
  <si>
    <t>Ostatní armatury kulové kohouty PN 42 do 185°C plnoprůtokové vnitřní závit těžká řada G 1</t>
  </si>
  <si>
    <t>52330539</t>
  </si>
  <si>
    <t>155</t>
  </si>
  <si>
    <t>734292816</t>
  </si>
  <si>
    <t>Ostatní armatury kulové kohouty PN 42 do 185°C plnoprůtokové vnitřní závit těžká řada G 1 1/4</t>
  </si>
  <si>
    <t>-1751812895</t>
  </si>
  <si>
    <t>156</t>
  </si>
  <si>
    <t>734292817</t>
  </si>
  <si>
    <t>Ostatní armatury kulové kohouty PN 42 do 185°C plnoprůtokové vnitřní závit těžká řada G 1 1/2</t>
  </si>
  <si>
    <t>-1200807225</t>
  </si>
  <si>
    <t>157</t>
  </si>
  <si>
    <t>734411101</t>
  </si>
  <si>
    <t>Teploměry technické s pevným stonkem a jímkou zadní připojení (axiální) průměr 63 mm délka stonku 50 mm</t>
  </si>
  <si>
    <t>-1308972977</t>
  </si>
  <si>
    <t>158</t>
  </si>
  <si>
    <t>7344211021.1</t>
  </si>
  <si>
    <t>-936248956</t>
  </si>
  <si>
    <t>159</t>
  </si>
  <si>
    <t>734494111</t>
  </si>
  <si>
    <t>Měřicí armatury návarky s metrickým závitem M 12x1,5 délky do 220 mm</t>
  </si>
  <si>
    <t>1690012093</t>
  </si>
  <si>
    <t>160</t>
  </si>
  <si>
    <t>734494213</t>
  </si>
  <si>
    <t>Měřicí armatury návarky s trubkovým závitem G 1/2</t>
  </si>
  <si>
    <t>-1769978633</t>
  </si>
  <si>
    <t>161</t>
  </si>
  <si>
    <t>998734101</t>
  </si>
  <si>
    <t>Přesun hmot pro armatury stanovený z hmotnosti přesunovaného materiálu vodorovná dopravní vzdálenost do 50 m v objektech výšky do 6 m</t>
  </si>
  <si>
    <t>-602734178</t>
  </si>
  <si>
    <t>TOPNÁ ZKOUŠKA</t>
  </si>
  <si>
    <t>162</t>
  </si>
  <si>
    <t>101a</t>
  </si>
  <si>
    <t xml:space="preserve">Topná zkouška </t>
  </si>
  <si>
    <t>hod</t>
  </si>
  <si>
    <t>512</t>
  </si>
  <si>
    <t>-1798967077</t>
  </si>
  <si>
    <t>767</t>
  </si>
  <si>
    <t>Konstrukce zámečnické</t>
  </si>
  <si>
    <t>163</t>
  </si>
  <si>
    <t>767995113</t>
  </si>
  <si>
    <t>Montáž atypických zámečnických konstrukcí hmotnosti do 20 kg</t>
  </si>
  <si>
    <t>kg</t>
  </si>
  <si>
    <t>379271515</t>
  </si>
  <si>
    <t>164</t>
  </si>
  <si>
    <t>767xxx01</t>
  </si>
  <si>
    <t>-171700831</t>
  </si>
  <si>
    <t>165</t>
  </si>
  <si>
    <t>767xxx10</t>
  </si>
  <si>
    <t>Nastavení větracího komínku DN 200 o 1m</t>
  </si>
  <si>
    <t>-612577311</t>
  </si>
  <si>
    <t>166</t>
  </si>
  <si>
    <t>767xxx11</t>
  </si>
  <si>
    <t>Spiro potrubí 0200/1000 - 0,45 mm - FeZN plech</t>
  </si>
  <si>
    <t>-828982290</t>
  </si>
  <si>
    <t>167</t>
  </si>
  <si>
    <t>998767102</t>
  </si>
  <si>
    <t>Přesun hmot tonážní pro zámečnické konstrukce v objektech v do 6 m</t>
  </si>
  <si>
    <t>2056326192</t>
  </si>
  <si>
    <t>783</t>
  </si>
  <si>
    <t>Dokončovací práce - nátěry</t>
  </si>
  <si>
    <t>168</t>
  </si>
  <si>
    <t>783314203</t>
  </si>
  <si>
    <t>Základní antikorozní nátěr zámečnických konstrukcí jednonásobný syntetický samozákladující</t>
  </si>
  <si>
    <t>1961438181</t>
  </si>
  <si>
    <t>169</t>
  </si>
  <si>
    <t>783617613</t>
  </si>
  <si>
    <t>Krycí nátěr (email) armatur a kovových potrubí potrubí do DN 50 mm dvojnásobný syntetický samozákladující</t>
  </si>
  <si>
    <t>-58294259</t>
  </si>
  <si>
    <t>170</t>
  </si>
  <si>
    <t>783617633</t>
  </si>
  <si>
    <t>Krycí nátěr (email) armatur a kovových potrubí potrubí přes DN 50 do DN 100 mm dvojnásobný syntetický samozákladující</t>
  </si>
  <si>
    <t>-1444764533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</si>
</sst>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9" t="s">
        <v>6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181" t="s">
        <v>15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7"/>
      <c r="BE5" s="178" t="s">
        <v>16</v>
      </c>
      <c r="BS5" s="14" t="s">
        <v>7</v>
      </c>
    </row>
    <row r="6" spans="1:74" s="1" customFormat="1" ht="36.950000000000003" customHeight="1">
      <c r="B6" s="17"/>
      <c r="D6" s="23" t="s">
        <v>17</v>
      </c>
      <c r="K6" s="183" t="s">
        <v>18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7"/>
      <c r="BE6" s="179"/>
      <c r="BS6" s="14" t="s">
        <v>7</v>
      </c>
    </row>
    <row r="7" spans="1:74" s="1" customFormat="1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179"/>
      <c r="BS7" s="14" t="s">
        <v>7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79"/>
      <c r="BS8" s="14" t="s">
        <v>7</v>
      </c>
    </row>
    <row r="9" spans="1:74" s="1" customFormat="1" ht="14.45" customHeight="1">
      <c r="B9" s="17"/>
      <c r="AR9" s="17"/>
      <c r="BE9" s="179"/>
      <c r="BS9" s="14" t="s">
        <v>7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179"/>
      <c r="BS10" s="14" t="s">
        <v>7</v>
      </c>
    </row>
    <row r="11" spans="1:74" s="1" customFormat="1" ht="18.399999999999999" customHeight="1">
      <c r="B11" s="17"/>
      <c r="E11" s="22" t="s">
        <v>28</v>
      </c>
      <c r="AK11" s="24" t="s">
        <v>29</v>
      </c>
      <c r="AN11" s="22" t="s">
        <v>3</v>
      </c>
      <c r="AR11" s="17"/>
      <c r="BE11" s="179"/>
      <c r="BS11" s="14" t="s">
        <v>7</v>
      </c>
    </row>
    <row r="12" spans="1:74" s="1" customFormat="1" ht="6.95" customHeight="1">
      <c r="B12" s="17"/>
      <c r="AR12" s="17"/>
      <c r="BE12" s="179"/>
      <c r="BS12" s="14" t="s">
        <v>7</v>
      </c>
    </row>
    <row r="13" spans="1:74" s="1" customFormat="1" ht="12" customHeight="1">
      <c r="B13" s="17"/>
      <c r="D13" s="24" t="s">
        <v>30</v>
      </c>
      <c r="AK13" s="24" t="s">
        <v>26</v>
      </c>
      <c r="AN13" s="26" t="s">
        <v>31</v>
      </c>
      <c r="AR13" s="17"/>
      <c r="BE13" s="179"/>
      <c r="BS13" s="14" t="s">
        <v>7</v>
      </c>
    </row>
    <row r="14" spans="1:74" ht="12.75">
      <c r="B14" s="17"/>
      <c r="E14" s="184" t="s">
        <v>31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4" t="s">
        <v>29</v>
      </c>
      <c r="AN14" s="26" t="s">
        <v>31</v>
      </c>
      <c r="AR14" s="17"/>
      <c r="BE14" s="179"/>
      <c r="BS14" s="14" t="s">
        <v>7</v>
      </c>
    </row>
    <row r="15" spans="1:74" s="1" customFormat="1" ht="6.95" customHeight="1">
      <c r="B15" s="17"/>
      <c r="AR15" s="17"/>
      <c r="BE15" s="179"/>
      <c r="BS15" s="14" t="s">
        <v>4</v>
      </c>
    </row>
    <row r="16" spans="1:74" s="1" customFormat="1" ht="12" customHeight="1">
      <c r="B16" s="17"/>
      <c r="D16" s="24" t="s">
        <v>32</v>
      </c>
      <c r="AK16" s="24" t="s">
        <v>26</v>
      </c>
      <c r="AN16" s="22" t="s">
        <v>33</v>
      </c>
      <c r="AR16" s="17"/>
      <c r="BE16" s="179"/>
      <c r="BS16" s="14" t="s">
        <v>4</v>
      </c>
    </row>
    <row r="17" spans="1:71" s="1" customFormat="1" ht="18.399999999999999" customHeight="1">
      <c r="B17" s="17"/>
      <c r="E17" s="22" t="s">
        <v>34</v>
      </c>
      <c r="AK17" s="24" t="s">
        <v>29</v>
      </c>
      <c r="AN17" s="22" t="s">
        <v>3</v>
      </c>
      <c r="AR17" s="17"/>
      <c r="BE17" s="179"/>
      <c r="BS17" s="14" t="s">
        <v>35</v>
      </c>
    </row>
    <row r="18" spans="1:71" s="1" customFormat="1" ht="6.95" customHeight="1">
      <c r="B18" s="17"/>
      <c r="AR18" s="17"/>
      <c r="BE18" s="179"/>
      <c r="BS18" s="14" t="s">
        <v>7</v>
      </c>
    </row>
    <row r="19" spans="1:71" s="1" customFormat="1" ht="12" customHeight="1">
      <c r="B19" s="17"/>
      <c r="D19" s="24" t="s">
        <v>36</v>
      </c>
      <c r="AK19" s="24" t="s">
        <v>26</v>
      </c>
      <c r="AN19" s="22" t="s">
        <v>3</v>
      </c>
      <c r="AR19" s="17"/>
      <c r="BE19" s="179"/>
      <c r="BS19" s="14" t="s">
        <v>7</v>
      </c>
    </row>
    <row r="20" spans="1:71" s="1" customFormat="1" ht="18.399999999999999" customHeight="1">
      <c r="B20" s="17"/>
      <c r="E20" s="22" t="s">
        <v>37</v>
      </c>
      <c r="AK20" s="24" t="s">
        <v>29</v>
      </c>
      <c r="AN20" s="22" t="s">
        <v>3</v>
      </c>
      <c r="AR20" s="17"/>
      <c r="BE20" s="179"/>
      <c r="BS20" s="14" t="s">
        <v>4</v>
      </c>
    </row>
    <row r="21" spans="1:71" s="1" customFormat="1" ht="6.95" customHeight="1">
      <c r="B21" s="17"/>
      <c r="AR21" s="17"/>
      <c r="BE21" s="179"/>
    </row>
    <row r="22" spans="1:71" s="1" customFormat="1" ht="12" customHeight="1">
      <c r="B22" s="17"/>
      <c r="D22" s="24" t="s">
        <v>38</v>
      </c>
      <c r="AR22" s="17"/>
      <c r="BE22" s="179"/>
    </row>
    <row r="23" spans="1:71" s="1" customFormat="1" ht="47.25" customHeight="1">
      <c r="B23" s="17"/>
      <c r="E23" s="186" t="s">
        <v>39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7"/>
      <c r="BE23" s="179"/>
    </row>
    <row r="24" spans="1:71" s="1" customFormat="1" ht="6.95" customHeight="1">
      <c r="B24" s="17"/>
      <c r="AR24" s="17"/>
      <c r="BE24" s="17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9"/>
    </row>
    <row r="26" spans="1:71" s="2" customFormat="1" ht="25.9" customHeight="1">
      <c r="A26" s="29"/>
      <c r="B26" s="30"/>
      <c r="C26" s="29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ROUND(AG54,2)</f>
        <v>0</v>
      </c>
      <c r="AL26" s="188"/>
      <c r="AM26" s="188"/>
      <c r="AN26" s="188"/>
      <c r="AO26" s="188"/>
      <c r="AP26" s="29"/>
      <c r="AQ26" s="29"/>
      <c r="AR26" s="30"/>
      <c r="BE26" s="17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9" t="s">
        <v>41</v>
      </c>
      <c r="M28" s="189"/>
      <c r="N28" s="189"/>
      <c r="O28" s="189"/>
      <c r="P28" s="189"/>
      <c r="Q28" s="29"/>
      <c r="R28" s="29"/>
      <c r="S28" s="29"/>
      <c r="T28" s="29"/>
      <c r="U28" s="29"/>
      <c r="V28" s="29"/>
      <c r="W28" s="189" t="s">
        <v>42</v>
      </c>
      <c r="X28" s="189"/>
      <c r="Y28" s="189"/>
      <c r="Z28" s="189"/>
      <c r="AA28" s="189"/>
      <c r="AB28" s="189"/>
      <c r="AC28" s="189"/>
      <c r="AD28" s="189"/>
      <c r="AE28" s="189"/>
      <c r="AF28" s="29"/>
      <c r="AG28" s="29"/>
      <c r="AH28" s="29"/>
      <c r="AI28" s="29"/>
      <c r="AJ28" s="29"/>
      <c r="AK28" s="189" t="s">
        <v>43</v>
      </c>
      <c r="AL28" s="189"/>
      <c r="AM28" s="189"/>
      <c r="AN28" s="189"/>
      <c r="AO28" s="189"/>
      <c r="AP28" s="29"/>
      <c r="AQ28" s="29"/>
      <c r="AR28" s="30"/>
      <c r="BE28" s="179"/>
    </row>
    <row r="29" spans="1:71" s="3" customFormat="1" ht="14.45" customHeight="1">
      <c r="B29" s="34"/>
      <c r="D29" s="24" t="s">
        <v>44</v>
      </c>
      <c r="F29" s="24" t="s">
        <v>45</v>
      </c>
      <c r="L29" s="192">
        <v>0.21</v>
      </c>
      <c r="M29" s="191"/>
      <c r="N29" s="191"/>
      <c r="O29" s="191"/>
      <c r="P29" s="191"/>
      <c r="W29" s="190">
        <f>ROUND(AZ54,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ROUND(AV54, 2)</f>
        <v>0</v>
      </c>
      <c r="AL29" s="191"/>
      <c r="AM29" s="191"/>
      <c r="AN29" s="191"/>
      <c r="AO29" s="191"/>
      <c r="AR29" s="34"/>
      <c r="BE29" s="180"/>
    </row>
    <row r="30" spans="1:71" s="3" customFormat="1" ht="14.45" customHeight="1">
      <c r="B30" s="34"/>
      <c r="F30" s="24" t="s">
        <v>46</v>
      </c>
      <c r="L30" s="192">
        <v>0.15</v>
      </c>
      <c r="M30" s="191"/>
      <c r="N30" s="191"/>
      <c r="O30" s="191"/>
      <c r="P30" s="191"/>
      <c r="W30" s="190">
        <f>ROUND(BA54,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ROUND(AW54, 2)</f>
        <v>0</v>
      </c>
      <c r="AL30" s="191"/>
      <c r="AM30" s="191"/>
      <c r="AN30" s="191"/>
      <c r="AO30" s="191"/>
      <c r="AR30" s="34"/>
      <c r="BE30" s="180"/>
    </row>
    <row r="31" spans="1:71" s="3" customFormat="1" ht="14.45" hidden="1" customHeight="1">
      <c r="B31" s="34"/>
      <c r="F31" s="24" t="s">
        <v>47</v>
      </c>
      <c r="L31" s="192">
        <v>0.21</v>
      </c>
      <c r="M31" s="191"/>
      <c r="N31" s="191"/>
      <c r="O31" s="191"/>
      <c r="P31" s="191"/>
      <c r="W31" s="190">
        <f>ROUND(BB54,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80"/>
    </row>
    <row r="32" spans="1:71" s="3" customFormat="1" ht="14.45" hidden="1" customHeight="1">
      <c r="B32" s="34"/>
      <c r="F32" s="24" t="s">
        <v>48</v>
      </c>
      <c r="L32" s="192">
        <v>0.15</v>
      </c>
      <c r="M32" s="191"/>
      <c r="N32" s="191"/>
      <c r="O32" s="191"/>
      <c r="P32" s="191"/>
      <c r="W32" s="190">
        <f>ROUND(BC54,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80"/>
    </row>
    <row r="33" spans="1:57" s="3" customFormat="1" ht="14.45" hidden="1" customHeight="1">
      <c r="B33" s="34"/>
      <c r="F33" s="24" t="s">
        <v>49</v>
      </c>
      <c r="L33" s="192">
        <v>0</v>
      </c>
      <c r="M33" s="191"/>
      <c r="N33" s="191"/>
      <c r="O33" s="191"/>
      <c r="P33" s="191"/>
      <c r="W33" s="190">
        <f>ROUND(BD54,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193" t="s">
        <v>52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18" t="s">
        <v>53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20012</v>
      </c>
      <c r="AR44" s="43"/>
    </row>
    <row r="45" spans="1:57" s="5" customFormat="1" ht="36.950000000000003" customHeight="1">
      <c r="B45" s="44"/>
      <c r="C45" s="45" t="s">
        <v>17</v>
      </c>
      <c r="L45" s="197" t="str">
        <f>K6</f>
        <v>REKONSTRUKCE KOTELNY MŠ U Stadionu, Česká Třebová</v>
      </c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>Habrmanova č.p. 1779, 560 02 Česká Třebová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199" t="str">
        <f>IF(AN8= "","",AN8)</f>
        <v>20. 5. 2020</v>
      </c>
      <c r="AN47" s="199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4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Město Česká Třebová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32</v>
      </c>
      <c r="AJ49" s="29"/>
      <c r="AK49" s="29"/>
      <c r="AL49" s="29"/>
      <c r="AM49" s="200" t="str">
        <f>IF(E17="","",E17)</f>
        <v>Jiří Kamenický</v>
      </c>
      <c r="AN49" s="201"/>
      <c r="AO49" s="201"/>
      <c r="AP49" s="201"/>
      <c r="AQ49" s="29"/>
      <c r="AR49" s="30"/>
      <c r="AS49" s="202" t="s">
        <v>54</v>
      </c>
      <c r="AT49" s="203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4" t="s">
        <v>30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36</v>
      </c>
      <c r="AJ50" s="29"/>
      <c r="AK50" s="29"/>
      <c r="AL50" s="29"/>
      <c r="AM50" s="200" t="str">
        <f>IF(E20="","",E20)</f>
        <v xml:space="preserve"> </v>
      </c>
      <c r="AN50" s="201"/>
      <c r="AO50" s="201"/>
      <c r="AP50" s="201"/>
      <c r="AQ50" s="29"/>
      <c r="AR50" s="30"/>
      <c r="AS50" s="204"/>
      <c r="AT50" s="205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04"/>
      <c r="AT51" s="205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06" t="s">
        <v>55</v>
      </c>
      <c r="D52" s="207"/>
      <c r="E52" s="207"/>
      <c r="F52" s="207"/>
      <c r="G52" s="207"/>
      <c r="H52" s="52"/>
      <c r="I52" s="208" t="s">
        <v>56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9" t="s">
        <v>57</v>
      </c>
      <c r="AH52" s="207"/>
      <c r="AI52" s="207"/>
      <c r="AJ52" s="207"/>
      <c r="AK52" s="207"/>
      <c r="AL52" s="207"/>
      <c r="AM52" s="207"/>
      <c r="AN52" s="208" t="s">
        <v>58</v>
      </c>
      <c r="AO52" s="207"/>
      <c r="AP52" s="207"/>
      <c r="AQ52" s="53" t="s">
        <v>59</v>
      </c>
      <c r="AR52" s="30"/>
      <c r="AS52" s="54" t="s">
        <v>60</v>
      </c>
      <c r="AT52" s="55" t="s">
        <v>61</v>
      </c>
      <c r="AU52" s="55" t="s">
        <v>62</v>
      </c>
      <c r="AV52" s="55" t="s">
        <v>63</v>
      </c>
      <c r="AW52" s="55" t="s">
        <v>64</v>
      </c>
      <c r="AX52" s="55" t="s">
        <v>65</v>
      </c>
      <c r="AY52" s="55" t="s">
        <v>66</v>
      </c>
      <c r="AZ52" s="55" t="s">
        <v>67</v>
      </c>
      <c r="BA52" s="55" t="s">
        <v>68</v>
      </c>
      <c r="BB52" s="55" t="s">
        <v>69</v>
      </c>
      <c r="BC52" s="55" t="s">
        <v>70</v>
      </c>
      <c r="BD52" s="56" t="s">
        <v>71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72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17">
        <f>ROUND(AG55,2)</f>
        <v>0</v>
      </c>
      <c r="AH54" s="217"/>
      <c r="AI54" s="217"/>
      <c r="AJ54" s="217"/>
      <c r="AK54" s="217"/>
      <c r="AL54" s="217"/>
      <c r="AM54" s="217"/>
      <c r="AN54" s="218">
        <f>SUM(AG54,AT54)</f>
        <v>0</v>
      </c>
      <c r="AO54" s="218"/>
      <c r="AP54" s="218"/>
      <c r="AQ54" s="64" t="s">
        <v>3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 t="shared" ref="AZ54:BD55" si="0">ROUND(AZ55,2)</f>
        <v>0</v>
      </c>
      <c r="BA54" s="66">
        <f t="shared" si="0"/>
        <v>0</v>
      </c>
      <c r="BB54" s="66">
        <f t="shared" si="0"/>
        <v>0</v>
      </c>
      <c r="BC54" s="66">
        <f t="shared" si="0"/>
        <v>0</v>
      </c>
      <c r="BD54" s="68">
        <f t="shared" si="0"/>
        <v>0</v>
      </c>
      <c r="BS54" s="69" t="s">
        <v>73</v>
      </c>
      <c r="BT54" s="69" t="s">
        <v>74</v>
      </c>
      <c r="BU54" s="70" t="s">
        <v>75</v>
      </c>
      <c r="BV54" s="69" t="s">
        <v>76</v>
      </c>
      <c r="BW54" s="69" t="s">
        <v>5</v>
      </c>
      <c r="BX54" s="69" t="s">
        <v>77</v>
      </c>
      <c r="CL54" s="69" t="s">
        <v>3</v>
      </c>
    </row>
    <row r="55" spans="1:91" s="7" customFormat="1" ht="16.5" customHeight="1">
      <c r="B55" s="71"/>
      <c r="C55" s="72"/>
      <c r="D55" s="213" t="s">
        <v>15</v>
      </c>
      <c r="E55" s="213"/>
      <c r="F55" s="213"/>
      <c r="G55" s="213"/>
      <c r="H55" s="213"/>
      <c r="I55" s="73"/>
      <c r="J55" s="213" t="s">
        <v>78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2">
        <f>ROUND(AG56,2)</f>
        <v>0</v>
      </c>
      <c r="AH55" s="211"/>
      <c r="AI55" s="211"/>
      <c r="AJ55" s="211"/>
      <c r="AK55" s="211"/>
      <c r="AL55" s="211"/>
      <c r="AM55" s="211"/>
      <c r="AN55" s="210">
        <f>SUM(AG55,AT55)</f>
        <v>0</v>
      </c>
      <c r="AO55" s="211"/>
      <c r="AP55" s="211"/>
      <c r="AQ55" s="74" t="s">
        <v>79</v>
      </c>
      <c r="AR55" s="71"/>
      <c r="AS55" s="75">
        <f>ROUND(AS56,2)</f>
        <v>0</v>
      </c>
      <c r="AT55" s="76">
        <f>ROUND(SUM(AV55:AW55),2)</f>
        <v>0</v>
      </c>
      <c r="AU55" s="77">
        <f>ROUND(AU56,5)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 t="shared" si="0"/>
        <v>0</v>
      </c>
      <c r="BA55" s="76">
        <f t="shared" si="0"/>
        <v>0</v>
      </c>
      <c r="BB55" s="76">
        <f t="shared" si="0"/>
        <v>0</v>
      </c>
      <c r="BC55" s="76">
        <f t="shared" si="0"/>
        <v>0</v>
      </c>
      <c r="BD55" s="78">
        <f t="shared" si="0"/>
        <v>0</v>
      </c>
      <c r="BS55" s="79" t="s">
        <v>73</v>
      </c>
      <c r="BT55" s="79" t="s">
        <v>80</v>
      </c>
      <c r="BU55" s="79" t="s">
        <v>75</v>
      </c>
      <c r="BV55" s="79" t="s">
        <v>76</v>
      </c>
      <c r="BW55" s="79" t="s">
        <v>81</v>
      </c>
      <c r="BX55" s="79" t="s">
        <v>5</v>
      </c>
      <c r="CL55" s="79" t="s">
        <v>3</v>
      </c>
      <c r="CM55" s="79" t="s">
        <v>82</v>
      </c>
    </row>
    <row r="56" spans="1:91" s="4" customFormat="1" ht="16.5" customHeight="1">
      <c r="A56" s="80" t="s">
        <v>83</v>
      </c>
      <c r="B56" s="43"/>
      <c r="C56" s="10"/>
      <c r="D56" s="10"/>
      <c r="E56" s="216" t="s">
        <v>84</v>
      </c>
      <c r="F56" s="216"/>
      <c r="G56" s="216"/>
      <c r="H56" s="216"/>
      <c r="I56" s="216"/>
      <c r="J56" s="10"/>
      <c r="K56" s="216" t="s">
        <v>85</v>
      </c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4">
        <f>'D.1.4.1 - Vytápění a zdra...'!J32</f>
        <v>0</v>
      </c>
      <c r="AH56" s="215"/>
      <c r="AI56" s="215"/>
      <c r="AJ56" s="215"/>
      <c r="AK56" s="215"/>
      <c r="AL56" s="215"/>
      <c r="AM56" s="215"/>
      <c r="AN56" s="214">
        <f>SUM(AG56,AT56)</f>
        <v>0</v>
      </c>
      <c r="AO56" s="215"/>
      <c r="AP56" s="215"/>
      <c r="AQ56" s="81" t="s">
        <v>86</v>
      </c>
      <c r="AR56" s="43"/>
      <c r="AS56" s="82">
        <v>0</v>
      </c>
      <c r="AT56" s="83">
        <f>ROUND(SUM(AV56:AW56),2)</f>
        <v>0</v>
      </c>
      <c r="AU56" s="84">
        <f>'D.1.4.1 - Vytápění a zdra...'!P98</f>
        <v>0</v>
      </c>
      <c r="AV56" s="83">
        <f>'D.1.4.1 - Vytápění a zdra...'!J35</f>
        <v>0</v>
      </c>
      <c r="AW56" s="83">
        <f>'D.1.4.1 - Vytápění a zdra...'!J36</f>
        <v>0</v>
      </c>
      <c r="AX56" s="83">
        <f>'D.1.4.1 - Vytápění a zdra...'!J37</f>
        <v>0</v>
      </c>
      <c r="AY56" s="83">
        <f>'D.1.4.1 - Vytápění a zdra...'!J38</f>
        <v>0</v>
      </c>
      <c r="AZ56" s="83">
        <f>'D.1.4.1 - Vytápění a zdra...'!F35</f>
        <v>0</v>
      </c>
      <c r="BA56" s="83">
        <f>'D.1.4.1 - Vytápění a zdra...'!F36</f>
        <v>0</v>
      </c>
      <c r="BB56" s="83">
        <f>'D.1.4.1 - Vytápění a zdra...'!F37</f>
        <v>0</v>
      </c>
      <c r="BC56" s="83">
        <f>'D.1.4.1 - Vytápění a zdra...'!F38</f>
        <v>0</v>
      </c>
      <c r="BD56" s="85">
        <f>'D.1.4.1 - Vytápění a zdra...'!F39</f>
        <v>0</v>
      </c>
      <c r="BT56" s="22" t="s">
        <v>82</v>
      </c>
      <c r="BV56" s="22" t="s">
        <v>76</v>
      </c>
      <c r="BW56" s="22" t="s">
        <v>87</v>
      </c>
      <c r="BX56" s="22" t="s">
        <v>81</v>
      </c>
      <c r="CL56" s="22" t="s">
        <v>3</v>
      </c>
    </row>
    <row r="57" spans="1:91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pans="1:91" s="2" customFormat="1" ht="6.95" customHeight="1">
      <c r="A58" s="29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D.1.4.1 - Vytápění a zdr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2"/>
  <sheetViews>
    <sheetView showGridLines="0" tabSelected="1" workbookViewId="0">
      <selection activeCell="Z27" sqref="Z2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19" t="s">
        <v>6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7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88</v>
      </c>
      <c r="I4" s="86"/>
      <c r="L4" s="17"/>
      <c r="M4" s="88" t="s">
        <v>11</v>
      </c>
      <c r="AT4" s="14" t="s">
        <v>4</v>
      </c>
    </row>
    <row r="5" spans="1:46" s="1" customFormat="1" ht="6.95" customHeight="1">
      <c r="B5" s="17"/>
      <c r="I5" s="86"/>
      <c r="L5" s="17"/>
    </row>
    <row r="6" spans="1:46" s="1" customFormat="1" ht="12" customHeight="1">
      <c r="B6" s="17"/>
      <c r="D6" s="24" t="s">
        <v>17</v>
      </c>
      <c r="I6" s="86"/>
      <c r="L6" s="17"/>
    </row>
    <row r="7" spans="1:46" s="1" customFormat="1" ht="16.5" customHeight="1">
      <c r="B7" s="17"/>
      <c r="E7" s="220" t="str">
        <f>'Rekapitulace stavby'!K6</f>
        <v>REKONSTRUKCE KOTELNY MŠ U Stadionu, Česká Třebová</v>
      </c>
      <c r="F7" s="221"/>
      <c r="G7" s="221"/>
      <c r="H7" s="221"/>
      <c r="I7" s="86"/>
      <c r="L7" s="17"/>
    </row>
    <row r="8" spans="1:46" s="1" customFormat="1" ht="12" customHeight="1">
      <c r="B8" s="17"/>
      <c r="D8" s="24" t="s">
        <v>89</v>
      </c>
      <c r="I8" s="86"/>
      <c r="L8" s="17"/>
    </row>
    <row r="9" spans="1:46" s="2" customFormat="1" ht="16.5" customHeight="1">
      <c r="A9" s="29"/>
      <c r="B9" s="30"/>
      <c r="C9" s="29"/>
      <c r="D9" s="29"/>
      <c r="E9" s="220" t="s">
        <v>90</v>
      </c>
      <c r="F9" s="222"/>
      <c r="G9" s="222"/>
      <c r="H9" s="222"/>
      <c r="I9" s="89"/>
      <c r="J9" s="29"/>
      <c r="K9" s="29"/>
      <c r="L9" s="9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91</v>
      </c>
      <c r="E10" s="29"/>
      <c r="F10" s="29"/>
      <c r="G10" s="29"/>
      <c r="H10" s="29"/>
      <c r="I10" s="89"/>
      <c r="J10" s="29"/>
      <c r="K10" s="29"/>
      <c r="L10" s="9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92</v>
      </c>
      <c r="F11" s="222"/>
      <c r="G11" s="222"/>
      <c r="H11" s="222"/>
      <c r="I11" s="89"/>
      <c r="J11" s="29"/>
      <c r="K11" s="29"/>
      <c r="L11" s="9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89"/>
      <c r="J12" s="29"/>
      <c r="K12" s="29"/>
      <c r="L12" s="9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19</v>
      </c>
      <c r="E13" s="29"/>
      <c r="F13" s="22" t="s">
        <v>3</v>
      </c>
      <c r="G13" s="29"/>
      <c r="H13" s="29"/>
      <c r="I13" s="91" t="s">
        <v>20</v>
      </c>
      <c r="J13" s="22" t="s">
        <v>3</v>
      </c>
      <c r="K13" s="29"/>
      <c r="L13" s="9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2" t="s">
        <v>22</v>
      </c>
      <c r="G14" s="29"/>
      <c r="H14" s="29"/>
      <c r="I14" s="91" t="s">
        <v>23</v>
      </c>
      <c r="J14" s="47" t="str">
        <f>'Rekapitulace stavby'!AN8</f>
        <v>20. 5. 2020</v>
      </c>
      <c r="K14" s="29"/>
      <c r="L14" s="9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89"/>
      <c r="J15" s="29"/>
      <c r="K15" s="29"/>
      <c r="L15" s="9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25</v>
      </c>
      <c r="E16" s="29"/>
      <c r="F16" s="29"/>
      <c r="G16" s="29"/>
      <c r="H16" s="29"/>
      <c r="I16" s="91" t="s">
        <v>26</v>
      </c>
      <c r="J16" s="22" t="s">
        <v>27</v>
      </c>
      <c r="K16" s="29"/>
      <c r="L16" s="9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28</v>
      </c>
      <c r="F17" s="29"/>
      <c r="G17" s="29"/>
      <c r="H17" s="29"/>
      <c r="I17" s="91" t="s">
        <v>29</v>
      </c>
      <c r="J17" s="22" t="s">
        <v>3</v>
      </c>
      <c r="K17" s="29"/>
      <c r="L17" s="9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89"/>
      <c r="J18" s="29"/>
      <c r="K18" s="29"/>
      <c r="L18" s="9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30</v>
      </c>
      <c r="E19" s="29"/>
      <c r="F19" s="29"/>
      <c r="G19" s="29"/>
      <c r="H19" s="29"/>
      <c r="I19" s="91" t="s">
        <v>26</v>
      </c>
      <c r="J19" s="25" t="str">
        <f>'Rekapitulace stavby'!AN13</f>
        <v>Vyplň údaj</v>
      </c>
      <c r="K19" s="29"/>
      <c r="L19" s="9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3" t="str">
        <f>'Rekapitulace stavby'!E14</f>
        <v>Vyplň údaj</v>
      </c>
      <c r="F20" s="181"/>
      <c r="G20" s="181"/>
      <c r="H20" s="181"/>
      <c r="I20" s="91" t="s">
        <v>29</v>
      </c>
      <c r="J20" s="25" t="str">
        <f>'Rekapitulace stavby'!AN14</f>
        <v>Vyplň údaj</v>
      </c>
      <c r="K20" s="29"/>
      <c r="L20" s="9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89"/>
      <c r="J21" s="29"/>
      <c r="K21" s="29"/>
      <c r="L21" s="9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32</v>
      </c>
      <c r="E22" s="29"/>
      <c r="F22" s="29"/>
      <c r="G22" s="29"/>
      <c r="H22" s="29"/>
      <c r="I22" s="91" t="s">
        <v>26</v>
      </c>
      <c r="J22" s="22" t="s">
        <v>33</v>
      </c>
      <c r="K22" s="29"/>
      <c r="L22" s="9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34</v>
      </c>
      <c r="F23" s="29"/>
      <c r="G23" s="29"/>
      <c r="H23" s="29"/>
      <c r="I23" s="91" t="s">
        <v>29</v>
      </c>
      <c r="J23" s="22" t="s">
        <v>3</v>
      </c>
      <c r="K23" s="29"/>
      <c r="L23" s="9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89"/>
      <c r="J24" s="29"/>
      <c r="K24" s="29"/>
      <c r="L24" s="9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36</v>
      </c>
      <c r="E25" s="29"/>
      <c r="F25" s="29"/>
      <c r="G25" s="29"/>
      <c r="H25" s="29"/>
      <c r="I25" s="91" t="s">
        <v>26</v>
      </c>
      <c r="J25" s="22" t="str">
        <f>IF('Rekapitulace stavby'!AN19="","",'Rekapitulace stavby'!AN19)</f>
        <v/>
      </c>
      <c r="K25" s="29"/>
      <c r="L25" s="9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IF('Rekapitulace stavby'!E20="","",'Rekapitulace stavby'!E20)</f>
        <v xml:space="preserve"> </v>
      </c>
      <c r="F26" s="29"/>
      <c r="G26" s="29"/>
      <c r="H26" s="29"/>
      <c r="I26" s="91" t="s">
        <v>29</v>
      </c>
      <c r="J26" s="22" t="str">
        <f>IF('Rekapitulace stavby'!AN20="","",'Rekapitulace stavby'!AN20)</f>
        <v/>
      </c>
      <c r="K26" s="29"/>
      <c r="L26" s="9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89"/>
      <c r="J27" s="29"/>
      <c r="K27" s="29"/>
      <c r="L27" s="90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38</v>
      </c>
      <c r="E28" s="29"/>
      <c r="F28" s="29"/>
      <c r="G28" s="29"/>
      <c r="H28" s="29"/>
      <c r="I28" s="89"/>
      <c r="J28" s="29"/>
      <c r="K28" s="29"/>
      <c r="L28" s="9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2"/>
      <c r="B29" s="93"/>
      <c r="C29" s="92"/>
      <c r="D29" s="92"/>
      <c r="E29" s="186" t="s">
        <v>3</v>
      </c>
      <c r="F29" s="186"/>
      <c r="G29" s="186"/>
      <c r="H29" s="186"/>
      <c r="I29" s="94"/>
      <c r="J29" s="92"/>
      <c r="K29" s="92"/>
      <c r="L29" s="95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89"/>
      <c r="J30" s="29"/>
      <c r="K30" s="29"/>
      <c r="L30" s="90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96"/>
      <c r="J31" s="58"/>
      <c r="K31" s="58"/>
      <c r="L31" s="9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7" t="s">
        <v>40</v>
      </c>
      <c r="E32" s="29"/>
      <c r="F32" s="29"/>
      <c r="G32" s="29"/>
      <c r="H32" s="29"/>
      <c r="I32" s="89"/>
      <c r="J32" s="63">
        <f>ROUND(J98, 2)</f>
        <v>0</v>
      </c>
      <c r="K32" s="29"/>
      <c r="L32" s="9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8"/>
      <c r="E33" s="58"/>
      <c r="F33" s="58"/>
      <c r="G33" s="58"/>
      <c r="H33" s="58"/>
      <c r="I33" s="96"/>
      <c r="J33" s="58"/>
      <c r="K33" s="58"/>
      <c r="L33" s="90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42</v>
      </c>
      <c r="G34" s="29"/>
      <c r="H34" s="29"/>
      <c r="I34" s="98" t="s">
        <v>41</v>
      </c>
      <c r="J34" s="33" t="s">
        <v>43</v>
      </c>
      <c r="K34" s="29"/>
      <c r="L34" s="9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9" t="s">
        <v>44</v>
      </c>
      <c r="E35" s="24" t="s">
        <v>45</v>
      </c>
      <c r="F35" s="100">
        <f>ROUND((SUM(BE98:BE281)),  2)</f>
        <v>0</v>
      </c>
      <c r="G35" s="29"/>
      <c r="H35" s="29"/>
      <c r="I35" s="101">
        <v>0.21</v>
      </c>
      <c r="J35" s="100">
        <f>ROUND(((SUM(BE98:BE281))*I35),  2)</f>
        <v>0</v>
      </c>
      <c r="K35" s="29"/>
      <c r="L35" s="9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46</v>
      </c>
      <c r="F36" s="100">
        <f>ROUND((SUM(BF98:BF281)),  2)</f>
        <v>0</v>
      </c>
      <c r="G36" s="29"/>
      <c r="H36" s="29"/>
      <c r="I36" s="101">
        <v>0.15</v>
      </c>
      <c r="J36" s="100">
        <f>ROUND(((SUM(BF98:BF281))*I36),  2)</f>
        <v>0</v>
      </c>
      <c r="K36" s="29"/>
      <c r="L36" s="9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0">
        <f>ROUND((SUM(BG98:BG281)),  2)</f>
        <v>0</v>
      </c>
      <c r="G37" s="29"/>
      <c r="H37" s="29"/>
      <c r="I37" s="101">
        <v>0.21</v>
      </c>
      <c r="J37" s="100">
        <f>0</f>
        <v>0</v>
      </c>
      <c r="K37" s="29"/>
      <c r="L37" s="9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48</v>
      </c>
      <c r="F38" s="100">
        <f>ROUND((SUM(BH98:BH281)),  2)</f>
        <v>0</v>
      </c>
      <c r="G38" s="29"/>
      <c r="H38" s="29"/>
      <c r="I38" s="101">
        <v>0.15</v>
      </c>
      <c r="J38" s="100">
        <f>0</f>
        <v>0</v>
      </c>
      <c r="K38" s="29"/>
      <c r="L38" s="9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49</v>
      </c>
      <c r="F39" s="100">
        <f>ROUND((SUM(BI98:BI281)),  2)</f>
        <v>0</v>
      </c>
      <c r="G39" s="29"/>
      <c r="H39" s="29"/>
      <c r="I39" s="101">
        <v>0</v>
      </c>
      <c r="J39" s="100">
        <f>0</f>
        <v>0</v>
      </c>
      <c r="K39" s="29"/>
      <c r="L39" s="9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9"/>
      <c r="J40" s="29"/>
      <c r="K40" s="29"/>
      <c r="L40" s="9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2"/>
      <c r="D41" s="103" t="s">
        <v>50</v>
      </c>
      <c r="E41" s="52"/>
      <c r="F41" s="52"/>
      <c r="G41" s="104" t="s">
        <v>51</v>
      </c>
      <c r="H41" s="105" t="s">
        <v>52</v>
      </c>
      <c r="I41" s="106"/>
      <c r="J41" s="107">
        <f>SUM(J32:J39)</f>
        <v>0</v>
      </c>
      <c r="K41" s="108"/>
      <c r="L41" s="90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09"/>
      <c r="J42" s="40"/>
      <c r="K42" s="40"/>
      <c r="L42" s="90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0"/>
      <c r="J46" s="42"/>
      <c r="K46" s="42"/>
      <c r="L46" s="90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8" t="s">
        <v>93</v>
      </c>
      <c r="D47" s="29"/>
      <c r="E47" s="29"/>
      <c r="F47" s="29"/>
      <c r="G47" s="29"/>
      <c r="H47" s="29"/>
      <c r="I47" s="89"/>
      <c r="J47" s="29"/>
      <c r="K47" s="29"/>
      <c r="L47" s="90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9"/>
      <c r="J48" s="29"/>
      <c r="K48" s="29"/>
      <c r="L48" s="90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17</v>
      </c>
      <c r="D49" s="29"/>
      <c r="E49" s="29"/>
      <c r="F49" s="29"/>
      <c r="G49" s="29"/>
      <c r="H49" s="29"/>
      <c r="I49" s="89"/>
      <c r="J49" s="29"/>
      <c r="K49" s="29"/>
      <c r="L49" s="90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20" t="str">
        <f>E7</f>
        <v>REKONSTRUKCE KOTELNY MŠ U Stadionu, Česká Třebová</v>
      </c>
      <c r="F50" s="221"/>
      <c r="G50" s="221"/>
      <c r="H50" s="221"/>
      <c r="I50" s="89"/>
      <c r="J50" s="29"/>
      <c r="K50" s="29"/>
      <c r="L50" s="90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1" customFormat="1" ht="12" customHeight="1">
      <c r="B51" s="17"/>
      <c r="C51" s="24" t="s">
        <v>89</v>
      </c>
      <c r="I51" s="86"/>
      <c r="L51" s="17"/>
    </row>
    <row r="52" spans="1:47" s="2" customFormat="1" ht="16.5" customHeight="1">
      <c r="A52" s="29"/>
      <c r="B52" s="30"/>
      <c r="C52" s="29"/>
      <c r="D52" s="29"/>
      <c r="E52" s="220" t="s">
        <v>90</v>
      </c>
      <c r="F52" s="222"/>
      <c r="G52" s="222"/>
      <c r="H52" s="222"/>
      <c r="I52" s="89"/>
      <c r="J52" s="29"/>
      <c r="K52" s="29"/>
      <c r="L52" s="90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12" customHeight="1">
      <c r="A53" s="29"/>
      <c r="B53" s="30"/>
      <c r="C53" s="24" t="s">
        <v>91</v>
      </c>
      <c r="D53" s="29"/>
      <c r="E53" s="29"/>
      <c r="F53" s="29"/>
      <c r="G53" s="29"/>
      <c r="H53" s="29"/>
      <c r="I53" s="89"/>
      <c r="J53" s="29"/>
      <c r="K53" s="29"/>
      <c r="L53" s="90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6.5" customHeight="1">
      <c r="A54" s="29"/>
      <c r="B54" s="30"/>
      <c r="C54" s="29"/>
      <c r="D54" s="29"/>
      <c r="E54" s="197" t="str">
        <f>E11</f>
        <v>D.1.4.1 - Vytápění a zdravotní technika</v>
      </c>
      <c r="F54" s="222"/>
      <c r="G54" s="222"/>
      <c r="H54" s="222"/>
      <c r="I54" s="89"/>
      <c r="J54" s="29"/>
      <c r="K54" s="29"/>
      <c r="L54" s="90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9"/>
      <c r="J55" s="29"/>
      <c r="K55" s="29"/>
      <c r="L55" s="90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2" customHeight="1">
      <c r="A56" s="29"/>
      <c r="B56" s="30"/>
      <c r="C56" s="24" t="s">
        <v>21</v>
      </c>
      <c r="D56" s="29"/>
      <c r="E56" s="29"/>
      <c r="F56" s="22" t="str">
        <f>F14</f>
        <v>Habrmanova č.p. 1779, 560 02 Česká Třebová</v>
      </c>
      <c r="G56" s="29"/>
      <c r="H56" s="29"/>
      <c r="I56" s="91" t="s">
        <v>23</v>
      </c>
      <c r="J56" s="47" t="str">
        <f>IF(J14="","",J14)</f>
        <v>20. 5. 2020</v>
      </c>
      <c r="K56" s="29"/>
      <c r="L56" s="90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6.95" customHeight="1">
      <c r="A57" s="29"/>
      <c r="B57" s="30"/>
      <c r="C57" s="29"/>
      <c r="D57" s="29"/>
      <c r="E57" s="29"/>
      <c r="F57" s="29"/>
      <c r="G57" s="29"/>
      <c r="H57" s="29"/>
      <c r="I57" s="89"/>
      <c r="J57" s="29"/>
      <c r="K57" s="29"/>
      <c r="L57" s="90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5.2" customHeight="1">
      <c r="A58" s="29"/>
      <c r="B58" s="30"/>
      <c r="C58" s="24" t="s">
        <v>25</v>
      </c>
      <c r="D58" s="29"/>
      <c r="E58" s="29"/>
      <c r="F58" s="22" t="str">
        <f>E17</f>
        <v>Město Česká Třebová</v>
      </c>
      <c r="G58" s="29"/>
      <c r="H58" s="29"/>
      <c r="I58" s="91" t="s">
        <v>32</v>
      </c>
      <c r="J58" s="27" t="str">
        <f>E23</f>
        <v>Jiří Kamenický</v>
      </c>
      <c r="K58" s="29"/>
      <c r="L58" s="90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15.2" customHeight="1">
      <c r="A59" s="29"/>
      <c r="B59" s="30"/>
      <c r="C59" s="24" t="s">
        <v>30</v>
      </c>
      <c r="D59" s="29"/>
      <c r="E59" s="29"/>
      <c r="F59" s="22" t="str">
        <f>IF(E20="","",E20)</f>
        <v>Vyplň údaj</v>
      </c>
      <c r="G59" s="29"/>
      <c r="H59" s="29"/>
      <c r="I59" s="91" t="s">
        <v>36</v>
      </c>
      <c r="J59" s="27" t="str">
        <f>E26</f>
        <v xml:space="preserve"> </v>
      </c>
      <c r="K59" s="29"/>
      <c r="L59" s="90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9"/>
      <c r="J60" s="29"/>
      <c r="K60" s="29"/>
      <c r="L60" s="90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9.25" customHeight="1">
      <c r="A61" s="29"/>
      <c r="B61" s="30"/>
      <c r="C61" s="111" t="s">
        <v>94</v>
      </c>
      <c r="D61" s="102"/>
      <c r="E61" s="102"/>
      <c r="F61" s="102"/>
      <c r="G61" s="102"/>
      <c r="H61" s="102"/>
      <c r="I61" s="112"/>
      <c r="J61" s="113" t="s">
        <v>95</v>
      </c>
      <c r="K61" s="102"/>
      <c r="L61" s="90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10.35" customHeight="1">
      <c r="A62" s="29"/>
      <c r="B62" s="30"/>
      <c r="C62" s="29"/>
      <c r="D62" s="29"/>
      <c r="E62" s="29"/>
      <c r="F62" s="29"/>
      <c r="G62" s="29"/>
      <c r="H62" s="29"/>
      <c r="I62" s="89"/>
      <c r="J62" s="29"/>
      <c r="K62" s="29"/>
      <c r="L62" s="90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22.9" customHeight="1">
      <c r="A63" s="29"/>
      <c r="B63" s="30"/>
      <c r="C63" s="114" t="s">
        <v>72</v>
      </c>
      <c r="D63" s="29"/>
      <c r="E63" s="29"/>
      <c r="F63" s="29"/>
      <c r="G63" s="29"/>
      <c r="H63" s="29"/>
      <c r="I63" s="89"/>
      <c r="J63" s="63">
        <f>J98</f>
        <v>0</v>
      </c>
      <c r="K63" s="29"/>
      <c r="L63" s="90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U63" s="14" t="s">
        <v>96</v>
      </c>
    </row>
    <row r="64" spans="1:47" s="9" customFormat="1" ht="24.95" customHeight="1">
      <c r="B64" s="115"/>
      <c r="D64" s="116" t="s">
        <v>97</v>
      </c>
      <c r="E64" s="117"/>
      <c r="F64" s="117"/>
      <c r="G64" s="117"/>
      <c r="H64" s="117"/>
      <c r="I64" s="118"/>
      <c r="J64" s="119">
        <f>J99</f>
        <v>0</v>
      </c>
      <c r="L64" s="115"/>
    </row>
    <row r="65" spans="1:31" s="10" customFormat="1" ht="19.899999999999999" customHeight="1">
      <c r="B65" s="120"/>
      <c r="D65" s="121" t="s">
        <v>98</v>
      </c>
      <c r="E65" s="122"/>
      <c r="F65" s="122"/>
      <c r="G65" s="122"/>
      <c r="H65" s="122"/>
      <c r="I65" s="123"/>
      <c r="J65" s="124">
        <f>J100</f>
        <v>0</v>
      </c>
      <c r="L65" s="120"/>
    </row>
    <row r="66" spans="1:31" s="10" customFormat="1" ht="19.899999999999999" customHeight="1">
      <c r="B66" s="120"/>
      <c r="D66" s="121" t="s">
        <v>99</v>
      </c>
      <c r="E66" s="122"/>
      <c r="F66" s="122"/>
      <c r="G66" s="122"/>
      <c r="H66" s="122"/>
      <c r="I66" s="123"/>
      <c r="J66" s="124">
        <f>J112</f>
        <v>0</v>
      </c>
      <c r="L66" s="120"/>
    </row>
    <row r="67" spans="1:31" s="10" customFormat="1" ht="19.899999999999999" customHeight="1">
      <c r="B67" s="120"/>
      <c r="D67" s="121" t="s">
        <v>100</v>
      </c>
      <c r="E67" s="122"/>
      <c r="F67" s="122"/>
      <c r="G67" s="122"/>
      <c r="H67" s="122"/>
      <c r="I67" s="123"/>
      <c r="J67" s="124">
        <f>J120</f>
        <v>0</v>
      </c>
      <c r="L67" s="120"/>
    </row>
    <row r="68" spans="1:31" s="10" customFormat="1" ht="19.899999999999999" customHeight="1">
      <c r="B68" s="120"/>
      <c r="D68" s="121" t="s">
        <v>101</v>
      </c>
      <c r="E68" s="122"/>
      <c r="F68" s="122"/>
      <c r="G68" s="122"/>
      <c r="H68" s="122"/>
      <c r="I68" s="123"/>
      <c r="J68" s="124">
        <f>J161</f>
        <v>0</v>
      </c>
      <c r="L68" s="120"/>
    </row>
    <row r="69" spans="1:31" s="10" customFormat="1" ht="19.899999999999999" customHeight="1">
      <c r="B69" s="120"/>
      <c r="D69" s="121" t="s">
        <v>102</v>
      </c>
      <c r="E69" s="122"/>
      <c r="F69" s="122"/>
      <c r="G69" s="122"/>
      <c r="H69" s="122"/>
      <c r="I69" s="123"/>
      <c r="J69" s="124">
        <f>J164</f>
        <v>0</v>
      </c>
      <c r="L69" s="120"/>
    </row>
    <row r="70" spans="1:31" s="10" customFormat="1" ht="19.899999999999999" customHeight="1">
      <c r="B70" s="120"/>
      <c r="D70" s="121" t="s">
        <v>103</v>
      </c>
      <c r="E70" s="122"/>
      <c r="F70" s="122"/>
      <c r="G70" s="122"/>
      <c r="H70" s="122"/>
      <c r="I70" s="123"/>
      <c r="J70" s="124">
        <f>J171</f>
        <v>0</v>
      </c>
      <c r="L70" s="120"/>
    </row>
    <row r="71" spans="1:31" s="10" customFormat="1" ht="19.899999999999999" customHeight="1">
      <c r="B71" s="120"/>
      <c r="D71" s="121" t="s">
        <v>104</v>
      </c>
      <c r="E71" s="122"/>
      <c r="F71" s="122"/>
      <c r="G71" s="122"/>
      <c r="H71" s="122"/>
      <c r="I71" s="123"/>
      <c r="J71" s="124">
        <f>J205</f>
        <v>0</v>
      </c>
      <c r="L71" s="120"/>
    </row>
    <row r="72" spans="1:31" s="10" customFormat="1" ht="19.899999999999999" customHeight="1">
      <c r="B72" s="120"/>
      <c r="D72" s="121" t="s">
        <v>105</v>
      </c>
      <c r="E72" s="122"/>
      <c r="F72" s="122"/>
      <c r="G72" s="122"/>
      <c r="H72" s="122"/>
      <c r="I72" s="123"/>
      <c r="J72" s="124">
        <f>J218</f>
        <v>0</v>
      </c>
      <c r="L72" s="120"/>
    </row>
    <row r="73" spans="1:31" s="10" customFormat="1" ht="19.899999999999999" customHeight="1">
      <c r="B73" s="120"/>
      <c r="D73" s="121" t="s">
        <v>106</v>
      </c>
      <c r="E73" s="122"/>
      <c r="F73" s="122"/>
      <c r="G73" s="122"/>
      <c r="H73" s="122"/>
      <c r="I73" s="123"/>
      <c r="J73" s="124">
        <f>J238</f>
        <v>0</v>
      </c>
      <c r="L73" s="120"/>
    </row>
    <row r="74" spans="1:31" s="10" customFormat="1" ht="19.899999999999999" customHeight="1">
      <c r="B74" s="120"/>
      <c r="D74" s="121" t="s">
        <v>107</v>
      </c>
      <c r="E74" s="122"/>
      <c r="F74" s="122"/>
      <c r="G74" s="122"/>
      <c r="H74" s="122"/>
      <c r="I74" s="123"/>
      <c r="J74" s="124">
        <f>J270</f>
        <v>0</v>
      </c>
      <c r="L74" s="120"/>
    </row>
    <row r="75" spans="1:31" s="10" customFormat="1" ht="19.899999999999999" customHeight="1">
      <c r="B75" s="120"/>
      <c r="D75" s="121" t="s">
        <v>108</v>
      </c>
      <c r="E75" s="122"/>
      <c r="F75" s="122"/>
      <c r="G75" s="122"/>
      <c r="H75" s="122"/>
      <c r="I75" s="123"/>
      <c r="J75" s="124">
        <f>J272</f>
        <v>0</v>
      </c>
      <c r="L75" s="120"/>
    </row>
    <row r="76" spans="1:31" s="10" customFormat="1" ht="19.899999999999999" customHeight="1">
      <c r="B76" s="120"/>
      <c r="D76" s="121" t="s">
        <v>109</v>
      </c>
      <c r="E76" s="122"/>
      <c r="F76" s="122"/>
      <c r="G76" s="122"/>
      <c r="H76" s="122"/>
      <c r="I76" s="123"/>
      <c r="J76" s="124">
        <f>J278</f>
        <v>0</v>
      </c>
      <c r="L76" s="120"/>
    </row>
    <row r="77" spans="1:31" s="2" customFormat="1" ht="21.75" customHeight="1">
      <c r="A77" s="29"/>
      <c r="B77" s="30"/>
      <c r="C77" s="29"/>
      <c r="D77" s="29"/>
      <c r="E77" s="29"/>
      <c r="F77" s="29"/>
      <c r="G77" s="29"/>
      <c r="H77" s="29"/>
      <c r="I77" s="89"/>
      <c r="J77" s="29"/>
      <c r="K77" s="29"/>
      <c r="L77" s="90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9"/>
      <c r="C78" s="40"/>
      <c r="D78" s="40"/>
      <c r="E78" s="40"/>
      <c r="F78" s="40"/>
      <c r="G78" s="40"/>
      <c r="H78" s="40"/>
      <c r="I78" s="109"/>
      <c r="J78" s="40"/>
      <c r="K78" s="40"/>
      <c r="L78" s="90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82" spans="1:31" s="2" customFormat="1" ht="6.95" customHeight="1">
      <c r="A82" s="29"/>
      <c r="B82" s="41"/>
      <c r="C82" s="42"/>
      <c r="D82" s="42"/>
      <c r="E82" s="42"/>
      <c r="F82" s="42"/>
      <c r="G82" s="42"/>
      <c r="H82" s="42"/>
      <c r="I82" s="110"/>
      <c r="J82" s="42"/>
      <c r="K82" s="42"/>
      <c r="L82" s="9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24.95" customHeight="1">
      <c r="A83" s="29"/>
      <c r="B83" s="30"/>
      <c r="C83" s="18" t="s">
        <v>110</v>
      </c>
      <c r="D83" s="29"/>
      <c r="E83" s="29"/>
      <c r="F83" s="29"/>
      <c r="G83" s="29"/>
      <c r="H83" s="29"/>
      <c r="I83" s="89"/>
      <c r="J83" s="29"/>
      <c r="K83" s="29"/>
      <c r="L83" s="90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6.95" customHeight="1">
      <c r="A84" s="29"/>
      <c r="B84" s="30"/>
      <c r="C84" s="29"/>
      <c r="D84" s="29"/>
      <c r="E84" s="29"/>
      <c r="F84" s="29"/>
      <c r="G84" s="29"/>
      <c r="H84" s="29"/>
      <c r="I84" s="89"/>
      <c r="J84" s="29"/>
      <c r="K84" s="29"/>
      <c r="L84" s="90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2" customHeight="1">
      <c r="A85" s="29"/>
      <c r="B85" s="30"/>
      <c r="C85" s="24" t="s">
        <v>17</v>
      </c>
      <c r="D85" s="29"/>
      <c r="E85" s="29"/>
      <c r="F85" s="29"/>
      <c r="G85" s="29"/>
      <c r="H85" s="29"/>
      <c r="I85" s="89"/>
      <c r="J85" s="29"/>
      <c r="K85" s="29"/>
      <c r="L85" s="90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2" customFormat="1" ht="16.5" customHeight="1">
      <c r="A86" s="29"/>
      <c r="B86" s="30"/>
      <c r="C86" s="29"/>
      <c r="D86" s="29"/>
      <c r="E86" s="220" t="str">
        <f>E7</f>
        <v>REKONSTRUKCE KOTELNY MŠ U Stadionu, Česká Třebová</v>
      </c>
      <c r="F86" s="221"/>
      <c r="G86" s="221"/>
      <c r="H86" s="221"/>
      <c r="I86" s="89"/>
      <c r="J86" s="29"/>
      <c r="K86" s="29"/>
      <c r="L86" s="9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31" s="1" customFormat="1" ht="12" customHeight="1">
      <c r="B87" s="17"/>
      <c r="C87" s="24" t="s">
        <v>89</v>
      </c>
      <c r="I87" s="86"/>
      <c r="L87" s="17"/>
    </row>
    <row r="88" spans="1:31" s="2" customFormat="1" ht="16.5" customHeight="1">
      <c r="A88" s="29"/>
      <c r="B88" s="30"/>
      <c r="C88" s="29"/>
      <c r="D88" s="29"/>
      <c r="E88" s="220" t="s">
        <v>90</v>
      </c>
      <c r="F88" s="222"/>
      <c r="G88" s="222"/>
      <c r="H88" s="222"/>
      <c r="I88" s="89"/>
      <c r="J88" s="29"/>
      <c r="K88" s="29"/>
      <c r="L88" s="9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2" customHeight="1">
      <c r="A89" s="29"/>
      <c r="B89" s="30"/>
      <c r="C89" s="24" t="s">
        <v>91</v>
      </c>
      <c r="D89" s="29"/>
      <c r="E89" s="29"/>
      <c r="F89" s="29"/>
      <c r="G89" s="29"/>
      <c r="H89" s="29"/>
      <c r="I89" s="89"/>
      <c r="J89" s="29"/>
      <c r="K89" s="29"/>
      <c r="L89" s="9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6.5" customHeight="1">
      <c r="A90" s="29"/>
      <c r="B90" s="30"/>
      <c r="C90" s="29"/>
      <c r="D90" s="29"/>
      <c r="E90" s="197" t="str">
        <f>E11</f>
        <v>D.1.4.1 - Vytápění a zdravotní technika</v>
      </c>
      <c r="F90" s="222"/>
      <c r="G90" s="222"/>
      <c r="H90" s="222"/>
      <c r="I90" s="89"/>
      <c r="J90" s="29"/>
      <c r="K90" s="29"/>
      <c r="L90" s="9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89"/>
      <c r="J91" s="29"/>
      <c r="K91" s="29"/>
      <c r="L91" s="9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12" customHeight="1">
      <c r="A92" s="29"/>
      <c r="B92" s="30"/>
      <c r="C92" s="24" t="s">
        <v>21</v>
      </c>
      <c r="D92" s="29"/>
      <c r="E92" s="29"/>
      <c r="F92" s="22" t="str">
        <f>F14</f>
        <v>Habrmanova č.p. 1779, 560 02 Česká Třebová</v>
      </c>
      <c r="G92" s="29"/>
      <c r="H92" s="29"/>
      <c r="I92" s="91" t="s">
        <v>23</v>
      </c>
      <c r="J92" s="47" t="str">
        <f>IF(J14="","",J14)</f>
        <v>20. 5. 2020</v>
      </c>
      <c r="K92" s="29"/>
      <c r="L92" s="9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89"/>
      <c r="J93" s="29"/>
      <c r="K93" s="29"/>
      <c r="L93" s="9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25</v>
      </c>
      <c r="D94" s="29"/>
      <c r="E94" s="29"/>
      <c r="F94" s="22" t="str">
        <f>E17</f>
        <v>Město Česká Třebová</v>
      </c>
      <c r="G94" s="29"/>
      <c r="H94" s="29"/>
      <c r="I94" s="91" t="s">
        <v>32</v>
      </c>
      <c r="J94" s="27" t="str">
        <f>E23</f>
        <v>Jiří Kamenický</v>
      </c>
      <c r="K94" s="29"/>
      <c r="L94" s="9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30</v>
      </c>
      <c r="D95" s="29"/>
      <c r="E95" s="29"/>
      <c r="F95" s="22" t="str">
        <f>IF(E20="","",E20)</f>
        <v>Vyplň údaj</v>
      </c>
      <c r="G95" s="29"/>
      <c r="H95" s="29"/>
      <c r="I95" s="91" t="s">
        <v>36</v>
      </c>
      <c r="J95" s="27" t="str">
        <f>E26</f>
        <v xml:space="preserve"> </v>
      </c>
      <c r="K95" s="29"/>
      <c r="L95" s="90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89"/>
      <c r="J96" s="29"/>
      <c r="K96" s="29"/>
      <c r="L96" s="90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11" customFormat="1" ht="29.25" customHeight="1">
      <c r="A97" s="125"/>
      <c r="B97" s="126"/>
      <c r="C97" s="127" t="s">
        <v>111</v>
      </c>
      <c r="D97" s="128" t="s">
        <v>59</v>
      </c>
      <c r="E97" s="128" t="s">
        <v>55</v>
      </c>
      <c r="F97" s="128" t="s">
        <v>56</v>
      </c>
      <c r="G97" s="128" t="s">
        <v>112</v>
      </c>
      <c r="H97" s="128" t="s">
        <v>113</v>
      </c>
      <c r="I97" s="129" t="s">
        <v>114</v>
      </c>
      <c r="J97" s="128" t="s">
        <v>95</v>
      </c>
      <c r="K97" s="130" t="s">
        <v>115</v>
      </c>
      <c r="L97" s="131"/>
      <c r="M97" s="54" t="s">
        <v>3</v>
      </c>
      <c r="N97" s="55" t="s">
        <v>44</v>
      </c>
      <c r="O97" s="55" t="s">
        <v>116</v>
      </c>
      <c r="P97" s="55" t="s">
        <v>117</v>
      </c>
      <c r="Q97" s="55" t="s">
        <v>118</v>
      </c>
      <c r="R97" s="55" t="s">
        <v>119</v>
      </c>
      <c r="S97" s="55" t="s">
        <v>120</v>
      </c>
      <c r="T97" s="56" t="s">
        <v>121</v>
      </c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</row>
    <row r="98" spans="1:65" s="2" customFormat="1" ht="22.9" customHeight="1">
      <c r="A98" s="29"/>
      <c r="B98" s="30"/>
      <c r="C98" s="61" t="s">
        <v>122</v>
      </c>
      <c r="D98" s="29"/>
      <c r="E98" s="29"/>
      <c r="F98" s="29"/>
      <c r="G98" s="29"/>
      <c r="H98" s="29"/>
      <c r="I98" s="89"/>
      <c r="J98" s="132">
        <f>BK98</f>
        <v>0</v>
      </c>
      <c r="K98" s="29"/>
      <c r="L98" s="30"/>
      <c r="M98" s="57"/>
      <c r="N98" s="48"/>
      <c r="O98" s="58"/>
      <c r="P98" s="133">
        <f>P99</f>
        <v>0</v>
      </c>
      <c r="Q98" s="58"/>
      <c r="R98" s="133">
        <f>R99</f>
        <v>1.3804000000000001</v>
      </c>
      <c r="S98" s="58"/>
      <c r="T98" s="134">
        <f>T99</f>
        <v>1.4276700000000002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73</v>
      </c>
      <c r="AU98" s="14" t="s">
        <v>96</v>
      </c>
      <c r="BK98" s="135">
        <f>BK99</f>
        <v>0</v>
      </c>
    </row>
    <row r="99" spans="1:65" s="12" customFormat="1" ht="25.9" customHeight="1">
      <c r="B99" s="136"/>
      <c r="D99" s="137" t="s">
        <v>73</v>
      </c>
      <c r="E99" s="138" t="s">
        <v>123</v>
      </c>
      <c r="F99" s="138" t="s">
        <v>124</v>
      </c>
      <c r="I99" s="139"/>
      <c r="J99" s="140">
        <f>BK99</f>
        <v>0</v>
      </c>
      <c r="L99" s="136"/>
      <c r="M99" s="141"/>
      <c r="N99" s="142"/>
      <c r="O99" s="142"/>
      <c r="P99" s="143">
        <f>P100+P112+P120+P161+P164+P171+P205+P218+P238+P270+P272+P278</f>
        <v>0</v>
      </c>
      <c r="Q99" s="142"/>
      <c r="R99" s="143">
        <f>R100+R112+R120+R161+R164+R171+R205+R218+R238+R270+R272+R278</f>
        <v>1.3804000000000001</v>
      </c>
      <c r="S99" s="142"/>
      <c r="T99" s="144">
        <f>T100+T112+T120+T161+T164+T171+T205+T218+T238+T270+T272+T278</f>
        <v>1.4276700000000002</v>
      </c>
      <c r="AR99" s="137" t="s">
        <v>82</v>
      </c>
      <c r="AT99" s="145" t="s">
        <v>73</v>
      </c>
      <c r="AU99" s="145" t="s">
        <v>74</v>
      </c>
      <c r="AY99" s="137" t="s">
        <v>125</v>
      </c>
      <c r="BK99" s="146">
        <f>BK100+BK112+BK120+BK161+BK164+BK171+BK205+BK218+BK238+BK270+BK272+BK278</f>
        <v>0</v>
      </c>
    </row>
    <row r="100" spans="1:65" s="12" customFormat="1" ht="22.9" customHeight="1">
      <c r="B100" s="136"/>
      <c r="D100" s="137" t="s">
        <v>73</v>
      </c>
      <c r="E100" s="147" t="s">
        <v>126</v>
      </c>
      <c r="F100" s="147" t="s">
        <v>127</v>
      </c>
      <c r="I100" s="139"/>
      <c r="J100" s="148">
        <f>BK100</f>
        <v>0</v>
      </c>
      <c r="L100" s="136"/>
      <c r="M100" s="141"/>
      <c r="N100" s="142"/>
      <c r="O100" s="142"/>
      <c r="P100" s="143">
        <f>SUM(P101:P111)</f>
        <v>0</v>
      </c>
      <c r="Q100" s="142"/>
      <c r="R100" s="143">
        <f>SUM(R101:R111)</f>
        <v>7.2679999999999995E-2</v>
      </c>
      <c r="S100" s="142"/>
      <c r="T100" s="144">
        <f>SUM(T101:T111)</f>
        <v>0.16802000000000003</v>
      </c>
      <c r="AR100" s="137" t="s">
        <v>82</v>
      </c>
      <c r="AT100" s="145" t="s">
        <v>73</v>
      </c>
      <c r="AU100" s="145" t="s">
        <v>80</v>
      </c>
      <c r="AY100" s="137" t="s">
        <v>125</v>
      </c>
      <c r="BK100" s="146">
        <f>SUM(BK101:BK111)</f>
        <v>0</v>
      </c>
    </row>
    <row r="101" spans="1:65" s="2" customFormat="1" ht="55.5" customHeight="1">
      <c r="A101" s="29"/>
      <c r="B101" s="149"/>
      <c r="C101" s="150" t="s">
        <v>80</v>
      </c>
      <c r="D101" s="150" t="s">
        <v>128</v>
      </c>
      <c r="E101" s="151" t="s">
        <v>129</v>
      </c>
      <c r="F101" s="152" t="s">
        <v>130</v>
      </c>
      <c r="G101" s="153" t="s">
        <v>131</v>
      </c>
      <c r="H101" s="154">
        <v>3</v>
      </c>
      <c r="I101" s="155"/>
      <c r="J101" s="156">
        <f t="shared" ref="J101:J111" si="0">ROUND(I101*H101,2)</f>
        <v>0</v>
      </c>
      <c r="K101" s="152" t="s">
        <v>132</v>
      </c>
      <c r="L101" s="30"/>
      <c r="M101" s="157" t="s">
        <v>3</v>
      </c>
      <c r="N101" s="158" t="s">
        <v>45</v>
      </c>
      <c r="O101" s="50"/>
      <c r="P101" s="159">
        <f t="shared" ref="P101:P111" si="1">O101*H101</f>
        <v>0</v>
      </c>
      <c r="Q101" s="159">
        <v>1.8000000000000001E-4</v>
      </c>
      <c r="R101" s="159">
        <f t="shared" ref="R101:R111" si="2">Q101*H101</f>
        <v>5.4000000000000001E-4</v>
      </c>
      <c r="S101" s="159">
        <v>0</v>
      </c>
      <c r="T101" s="160">
        <f t="shared" ref="T101:T111" si="3"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61" t="s">
        <v>133</v>
      </c>
      <c r="AT101" s="161" t="s">
        <v>128</v>
      </c>
      <c r="AU101" s="161" t="s">
        <v>82</v>
      </c>
      <c r="AY101" s="14" t="s">
        <v>125</v>
      </c>
      <c r="BE101" s="162">
        <f t="shared" ref="BE101:BE111" si="4">IF(N101="základní",J101,0)</f>
        <v>0</v>
      </c>
      <c r="BF101" s="162">
        <f t="shared" ref="BF101:BF111" si="5">IF(N101="snížená",J101,0)</f>
        <v>0</v>
      </c>
      <c r="BG101" s="162">
        <f t="shared" ref="BG101:BG111" si="6">IF(N101="zákl. přenesená",J101,0)</f>
        <v>0</v>
      </c>
      <c r="BH101" s="162">
        <f t="shared" ref="BH101:BH111" si="7">IF(N101="sníž. přenesená",J101,0)</f>
        <v>0</v>
      </c>
      <c r="BI101" s="162">
        <f t="shared" ref="BI101:BI111" si="8">IF(N101="nulová",J101,0)</f>
        <v>0</v>
      </c>
      <c r="BJ101" s="14" t="s">
        <v>80</v>
      </c>
      <c r="BK101" s="162">
        <f t="shared" ref="BK101:BK111" si="9">ROUND(I101*H101,2)</f>
        <v>0</v>
      </c>
      <c r="BL101" s="14" t="s">
        <v>133</v>
      </c>
      <c r="BM101" s="161" t="s">
        <v>134</v>
      </c>
    </row>
    <row r="102" spans="1:65" s="2" customFormat="1" ht="44.25" customHeight="1">
      <c r="A102" s="29"/>
      <c r="B102" s="149"/>
      <c r="C102" s="150" t="s">
        <v>82</v>
      </c>
      <c r="D102" s="150" t="s">
        <v>128</v>
      </c>
      <c r="E102" s="151" t="s">
        <v>135</v>
      </c>
      <c r="F102" s="152" t="s">
        <v>136</v>
      </c>
      <c r="G102" s="153" t="s">
        <v>137</v>
      </c>
      <c r="H102" s="154">
        <v>30</v>
      </c>
      <c r="I102" s="155"/>
      <c r="J102" s="156">
        <f t="shared" si="0"/>
        <v>0</v>
      </c>
      <c r="K102" s="152" t="s">
        <v>132</v>
      </c>
      <c r="L102" s="30"/>
      <c r="M102" s="157" t="s">
        <v>3</v>
      </c>
      <c r="N102" s="158" t="s">
        <v>45</v>
      </c>
      <c r="O102" s="50"/>
      <c r="P102" s="159">
        <f t="shared" si="1"/>
        <v>0</v>
      </c>
      <c r="Q102" s="159">
        <v>0</v>
      </c>
      <c r="R102" s="159">
        <f t="shared" si="2"/>
        <v>0</v>
      </c>
      <c r="S102" s="159">
        <v>5.4200000000000003E-3</v>
      </c>
      <c r="T102" s="160">
        <f t="shared" si="3"/>
        <v>0.16260000000000002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61" t="s">
        <v>133</v>
      </c>
      <c r="AT102" s="161" t="s">
        <v>128</v>
      </c>
      <c r="AU102" s="161" t="s">
        <v>82</v>
      </c>
      <c r="AY102" s="14" t="s">
        <v>125</v>
      </c>
      <c r="BE102" s="162">
        <f t="shared" si="4"/>
        <v>0</v>
      </c>
      <c r="BF102" s="162">
        <f t="shared" si="5"/>
        <v>0</v>
      </c>
      <c r="BG102" s="162">
        <f t="shared" si="6"/>
        <v>0</v>
      </c>
      <c r="BH102" s="162">
        <f t="shared" si="7"/>
        <v>0</v>
      </c>
      <c r="BI102" s="162">
        <f t="shared" si="8"/>
        <v>0</v>
      </c>
      <c r="BJ102" s="14" t="s">
        <v>80</v>
      </c>
      <c r="BK102" s="162">
        <f t="shared" si="9"/>
        <v>0</v>
      </c>
      <c r="BL102" s="14" t="s">
        <v>133</v>
      </c>
      <c r="BM102" s="161" t="s">
        <v>138</v>
      </c>
    </row>
    <row r="103" spans="1:65" s="2" customFormat="1" ht="55.5" customHeight="1">
      <c r="A103" s="29"/>
      <c r="B103" s="149"/>
      <c r="C103" s="150" t="s">
        <v>139</v>
      </c>
      <c r="D103" s="150" t="s">
        <v>128</v>
      </c>
      <c r="E103" s="151" t="s">
        <v>140</v>
      </c>
      <c r="F103" s="152" t="s">
        <v>141</v>
      </c>
      <c r="G103" s="153" t="s">
        <v>137</v>
      </c>
      <c r="H103" s="154">
        <v>30</v>
      </c>
      <c r="I103" s="155"/>
      <c r="J103" s="156">
        <f t="shared" si="0"/>
        <v>0</v>
      </c>
      <c r="K103" s="152" t="s">
        <v>132</v>
      </c>
      <c r="L103" s="30"/>
      <c r="M103" s="157" t="s">
        <v>3</v>
      </c>
      <c r="N103" s="158" t="s">
        <v>45</v>
      </c>
      <c r="O103" s="50"/>
      <c r="P103" s="159">
        <f t="shared" si="1"/>
        <v>0</v>
      </c>
      <c r="Q103" s="159">
        <v>1.9000000000000001E-4</v>
      </c>
      <c r="R103" s="159">
        <f t="shared" si="2"/>
        <v>5.7000000000000002E-3</v>
      </c>
      <c r="S103" s="159">
        <v>0</v>
      </c>
      <c r="T103" s="160">
        <f t="shared" si="3"/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61" t="s">
        <v>133</v>
      </c>
      <c r="AT103" s="161" t="s">
        <v>128</v>
      </c>
      <c r="AU103" s="161" t="s">
        <v>82</v>
      </c>
      <c r="AY103" s="14" t="s">
        <v>125</v>
      </c>
      <c r="BE103" s="162">
        <f t="shared" si="4"/>
        <v>0</v>
      </c>
      <c r="BF103" s="162">
        <f t="shared" si="5"/>
        <v>0</v>
      </c>
      <c r="BG103" s="162">
        <f t="shared" si="6"/>
        <v>0</v>
      </c>
      <c r="BH103" s="162">
        <f t="shared" si="7"/>
        <v>0</v>
      </c>
      <c r="BI103" s="162">
        <f t="shared" si="8"/>
        <v>0</v>
      </c>
      <c r="BJ103" s="14" t="s">
        <v>80</v>
      </c>
      <c r="BK103" s="162">
        <f t="shared" si="9"/>
        <v>0</v>
      </c>
      <c r="BL103" s="14" t="s">
        <v>133</v>
      </c>
      <c r="BM103" s="161" t="s">
        <v>142</v>
      </c>
    </row>
    <row r="104" spans="1:65" s="2" customFormat="1" ht="55.5" customHeight="1">
      <c r="A104" s="29"/>
      <c r="B104" s="149"/>
      <c r="C104" s="150" t="s">
        <v>143</v>
      </c>
      <c r="D104" s="150" t="s">
        <v>128</v>
      </c>
      <c r="E104" s="151" t="s">
        <v>144</v>
      </c>
      <c r="F104" s="152" t="s">
        <v>145</v>
      </c>
      <c r="G104" s="153" t="s">
        <v>137</v>
      </c>
      <c r="H104" s="154">
        <v>12</v>
      </c>
      <c r="I104" s="155"/>
      <c r="J104" s="156">
        <f t="shared" si="0"/>
        <v>0</v>
      </c>
      <c r="K104" s="152" t="s">
        <v>132</v>
      </c>
      <c r="L104" s="30"/>
      <c r="M104" s="157" t="s">
        <v>3</v>
      </c>
      <c r="N104" s="158" t="s">
        <v>45</v>
      </c>
      <c r="O104" s="50"/>
      <c r="P104" s="159">
        <f t="shared" si="1"/>
        <v>0</v>
      </c>
      <c r="Q104" s="159">
        <v>2.7E-4</v>
      </c>
      <c r="R104" s="159">
        <f t="shared" si="2"/>
        <v>3.2399999999999998E-3</v>
      </c>
      <c r="S104" s="159">
        <v>0</v>
      </c>
      <c r="T104" s="160">
        <f t="shared" si="3"/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61" t="s">
        <v>133</v>
      </c>
      <c r="AT104" s="161" t="s">
        <v>128</v>
      </c>
      <c r="AU104" s="161" t="s">
        <v>82</v>
      </c>
      <c r="AY104" s="14" t="s">
        <v>125</v>
      </c>
      <c r="BE104" s="162">
        <f t="shared" si="4"/>
        <v>0</v>
      </c>
      <c r="BF104" s="162">
        <f t="shared" si="5"/>
        <v>0</v>
      </c>
      <c r="BG104" s="162">
        <f t="shared" si="6"/>
        <v>0</v>
      </c>
      <c r="BH104" s="162">
        <f t="shared" si="7"/>
        <v>0</v>
      </c>
      <c r="BI104" s="162">
        <f t="shared" si="8"/>
        <v>0</v>
      </c>
      <c r="BJ104" s="14" t="s">
        <v>80</v>
      </c>
      <c r="BK104" s="162">
        <f t="shared" si="9"/>
        <v>0</v>
      </c>
      <c r="BL104" s="14" t="s">
        <v>133</v>
      </c>
      <c r="BM104" s="161" t="s">
        <v>146</v>
      </c>
    </row>
    <row r="105" spans="1:65" s="2" customFormat="1" ht="21.75" customHeight="1">
      <c r="A105" s="29"/>
      <c r="B105" s="149"/>
      <c r="C105" s="163" t="s">
        <v>147</v>
      </c>
      <c r="D105" s="163" t="s">
        <v>148</v>
      </c>
      <c r="E105" s="164" t="s">
        <v>149</v>
      </c>
      <c r="F105" s="165" t="s">
        <v>150</v>
      </c>
      <c r="G105" s="166" t="s">
        <v>137</v>
      </c>
      <c r="H105" s="167">
        <v>20</v>
      </c>
      <c r="I105" s="168"/>
      <c r="J105" s="169">
        <f t="shared" si="0"/>
        <v>0</v>
      </c>
      <c r="K105" s="165" t="s">
        <v>132</v>
      </c>
      <c r="L105" s="170"/>
      <c r="M105" s="171" t="s">
        <v>3</v>
      </c>
      <c r="N105" s="172" t="s">
        <v>45</v>
      </c>
      <c r="O105" s="50"/>
      <c r="P105" s="159">
        <f t="shared" si="1"/>
        <v>0</v>
      </c>
      <c r="Q105" s="159">
        <v>7.2000000000000005E-4</v>
      </c>
      <c r="R105" s="159">
        <f t="shared" si="2"/>
        <v>1.4400000000000001E-2</v>
      </c>
      <c r="S105" s="159">
        <v>0</v>
      </c>
      <c r="T105" s="160">
        <f t="shared" si="3"/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61" t="s">
        <v>151</v>
      </c>
      <c r="AT105" s="161" t="s">
        <v>148</v>
      </c>
      <c r="AU105" s="161" t="s">
        <v>82</v>
      </c>
      <c r="AY105" s="14" t="s">
        <v>125</v>
      </c>
      <c r="BE105" s="162">
        <f t="shared" si="4"/>
        <v>0</v>
      </c>
      <c r="BF105" s="162">
        <f t="shared" si="5"/>
        <v>0</v>
      </c>
      <c r="BG105" s="162">
        <f t="shared" si="6"/>
        <v>0</v>
      </c>
      <c r="BH105" s="162">
        <f t="shared" si="7"/>
        <v>0</v>
      </c>
      <c r="BI105" s="162">
        <f t="shared" si="8"/>
        <v>0</v>
      </c>
      <c r="BJ105" s="14" t="s">
        <v>80</v>
      </c>
      <c r="BK105" s="162">
        <f t="shared" si="9"/>
        <v>0</v>
      </c>
      <c r="BL105" s="14" t="s">
        <v>133</v>
      </c>
      <c r="BM105" s="161" t="s">
        <v>152</v>
      </c>
    </row>
    <row r="106" spans="1:65" s="2" customFormat="1" ht="21.75" customHeight="1">
      <c r="A106" s="29"/>
      <c r="B106" s="149"/>
      <c r="C106" s="163" t="s">
        <v>153</v>
      </c>
      <c r="D106" s="163" t="s">
        <v>148</v>
      </c>
      <c r="E106" s="164" t="s">
        <v>154</v>
      </c>
      <c r="F106" s="165" t="s">
        <v>155</v>
      </c>
      <c r="G106" s="166" t="s">
        <v>137</v>
      </c>
      <c r="H106" s="167">
        <v>8</v>
      </c>
      <c r="I106" s="168"/>
      <c r="J106" s="169">
        <f t="shared" si="0"/>
        <v>0</v>
      </c>
      <c r="K106" s="165" t="s">
        <v>132</v>
      </c>
      <c r="L106" s="170"/>
      <c r="M106" s="171" t="s">
        <v>3</v>
      </c>
      <c r="N106" s="172" t="s">
        <v>45</v>
      </c>
      <c r="O106" s="50"/>
      <c r="P106" s="159">
        <f t="shared" si="1"/>
        <v>0</v>
      </c>
      <c r="Q106" s="159">
        <v>7.7999999999999999E-4</v>
      </c>
      <c r="R106" s="159">
        <f t="shared" si="2"/>
        <v>6.2399999999999999E-3</v>
      </c>
      <c r="S106" s="159">
        <v>0</v>
      </c>
      <c r="T106" s="160">
        <f t="shared" si="3"/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61" t="s">
        <v>151</v>
      </c>
      <c r="AT106" s="161" t="s">
        <v>148</v>
      </c>
      <c r="AU106" s="161" t="s">
        <v>82</v>
      </c>
      <c r="AY106" s="14" t="s">
        <v>125</v>
      </c>
      <c r="BE106" s="162">
        <f t="shared" si="4"/>
        <v>0</v>
      </c>
      <c r="BF106" s="162">
        <f t="shared" si="5"/>
        <v>0</v>
      </c>
      <c r="BG106" s="162">
        <f t="shared" si="6"/>
        <v>0</v>
      </c>
      <c r="BH106" s="162">
        <f t="shared" si="7"/>
        <v>0</v>
      </c>
      <c r="BI106" s="162">
        <f t="shared" si="8"/>
        <v>0</v>
      </c>
      <c r="BJ106" s="14" t="s">
        <v>80</v>
      </c>
      <c r="BK106" s="162">
        <f t="shared" si="9"/>
        <v>0</v>
      </c>
      <c r="BL106" s="14" t="s">
        <v>133</v>
      </c>
      <c r="BM106" s="161" t="s">
        <v>156</v>
      </c>
    </row>
    <row r="107" spans="1:65" s="2" customFormat="1" ht="21.75" customHeight="1">
      <c r="A107" s="29"/>
      <c r="B107" s="149"/>
      <c r="C107" s="163" t="s">
        <v>157</v>
      </c>
      <c r="D107" s="163" t="s">
        <v>148</v>
      </c>
      <c r="E107" s="164" t="s">
        <v>158</v>
      </c>
      <c r="F107" s="165" t="s">
        <v>159</v>
      </c>
      <c r="G107" s="166" t="s">
        <v>137</v>
      </c>
      <c r="H107" s="167">
        <v>2</v>
      </c>
      <c r="I107" s="168"/>
      <c r="J107" s="169">
        <f t="shared" si="0"/>
        <v>0</v>
      </c>
      <c r="K107" s="165" t="s">
        <v>132</v>
      </c>
      <c r="L107" s="170"/>
      <c r="M107" s="171" t="s">
        <v>3</v>
      </c>
      <c r="N107" s="172" t="s">
        <v>45</v>
      </c>
      <c r="O107" s="50"/>
      <c r="P107" s="159">
        <f t="shared" si="1"/>
        <v>0</v>
      </c>
      <c r="Q107" s="159">
        <v>8.8000000000000003E-4</v>
      </c>
      <c r="R107" s="159">
        <f t="shared" si="2"/>
        <v>1.7600000000000001E-3</v>
      </c>
      <c r="S107" s="159">
        <v>0</v>
      </c>
      <c r="T107" s="160">
        <f t="shared" si="3"/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61" t="s">
        <v>151</v>
      </c>
      <c r="AT107" s="161" t="s">
        <v>148</v>
      </c>
      <c r="AU107" s="161" t="s">
        <v>82</v>
      </c>
      <c r="AY107" s="14" t="s">
        <v>125</v>
      </c>
      <c r="BE107" s="162">
        <f t="shared" si="4"/>
        <v>0</v>
      </c>
      <c r="BF107" s="162">
        <f t="shared" si="5"/>
        <v>0</v>
      </c>
      <c r="BG107" s="162">
        <f t="shared" si="6"/>
        <v>0</v>
      </c>
      <c r="BH107" s="162">
        <f t="shared" si="7"/>
        <v>0</v>
      </c>
      <c r="BI107" s="162">
        <f t="shared" si="8"/>
        <v>0</v>
      </c>
      <c r="BJ107" s="14" t="s">
        <v>80</v>
      </c>
      <c r="BK107" s="162">
        <f t="shared" si="9"/>
        <v>0</v>
      </c>
      <c r="BL107" s="14" t="s">
        <v>133</v>
      </c>
      <c r="BM107" s="161" t="s">
        <v>160</v>
      </c>
    </row>
    <row r="108" spans="1:65" s="2" customFormat="1" ht="21.75" customHeight="1">
      <c r="A108" s="29"/>
      <c r="B108" s="149"/>
      <c r="C108" s="163" t="s">
        <v>161</v>
      </c>
      <c r="D108" s="163" t="s">
        <v>148</v>
      </c>
      <c r="E108" s="164" t="s">
        <v>162</v>
      </c>
      <c r="F108" s="165" t="s">
        <v>163</v>
      </c>
      <c r="G108" s="166" t="s">
        <v>137</v>
      </c>
      <c r="H108" s="167">
        <v>12</v>
      </c>
      <c r="I108" s="168"/>
      <c r="J108" s="169">
        <f t="shared" si="0"/>
        <v>0</v>
      </c>
      <c r="K108" s="165" t="s">
        <v>132</v>
      </c>
      <c r="L108" s="170"/>
      <c r="M108" s="171" t="s">
        <v>3</v>
      </c>
      <c r="N108" s="172" t="s">
        <v>45</v>
      </c>
      <c r="O108" s="50"/>
      <c r="P108" s="159">
        <f t="shared" si="1"/>
        <v>0</v>
      </c>
      <c r="Q108" s="159">
        <v>2.0999999999999999E-3</v>
      </c>
      <c r="R108" s="159">
        <f t="shared" si="2"/>
        <v>2.52E-2</v>
      </c>
      <c r="S108" s="159">
        <v>0</v>
      </c>
      <c r="T108" s="160">
        <f t="shared" si="3"/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61" t="s">
        <v>151</v>
      </c>
      <c r="AT108" s="161" t="s">
        <v>148</v>
      </c>
      <c r="AU108" s="161" t="s">
        <v>82</v>
      </c>
      <c r="AY108" s="14" t="s">
        <v>125</v>
      </c>
      <c r="BE108" s="162">
        <f t="shared" si="4"/>
        <v>0</v>
      </c>
      <c r="BF108" s="162">
        <f t="shared" si="5"/>
        <v>0</v>
      </c>
      <c r="BG108" s="162">
        <f t="shared" si="6"/>
        <v>0</v>
      </c>
      <c r="BH108" s="162">
        <f t="shared" si="7"/>
        <v>0</v>
      </c>
      <c r="BI108" s="162">
        <f t="shared" si="8"/>
        <v>0</v>
      </c>
      <c r="BJ108" s="14" t="s">
        <v>80</v>
      </c>
      <c r="BK108" s="162">
        <f t="shared" si="9"/>
        <v>0</v>
      </c>
      <c r="BL108" s="14" t="s">
        <v>133</v>
      </c>
      <c r="BM108" s="161" t="s">
        <v>164</v>
      </c>
    </row>
    <row r="109" spans="1:65" s="2" customFormat="1" ht="21.75" customHeight="1">
      <c r="A109" s="29"/>
      <c r="B109" s="149"/>
      <c r="C109" s="163" t="s">
        <v>165</v>
      </c>
      <c r="D109" s="163" t="s">
        <v>148</v>
      </c>
      <c r="E109" s="164" t="s">
        <v>166</v>
      </c>
      <c r="F109" s="165" t="s">
        <v>167</v>
      </c>
      <c r="G109" s="166" t="s">
        <v>131</v>
      </c>
      <c r="H109" s="167">
        <v>3</v>
      </c>
      <c r="I109" s="168"/>
      <c r="J109" s="169">
        <f t="shared" si="0"/>
        <v>0</v>
      </c>
      <c r="K109" s="165" t="s">
        <v>132</v>
      </c>
      <c r="L109" s="170"/>
      <c r="M109" s="171" t="s">
        <v>3</v>
      </c>
      <c r="N109" s="172" t="s">
        <v>45</v>
      </c>
      <c r="O109" s="50"/>
      <c r="P109" s="159">
        <f t="shared" si="1"/>
        <v>0</v>
      </c>
      <c r="Q109" s="159">
        <v>5.1999999999999998E-3</v>
      </c>
      <c r="R109" s="159">
        <f t="shared" si="2"/>
        <v>1.5599999999999999E-2</v>
      </c>
      <c r="S109" s="159">
        <v>0</v>
      </c>
      <c r="T109" s="160">
        <f t="shared" si="3"/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61" t="s">
        <v>151</v>
      </c>
      <c r="AT109" s="161" t="s">
        <v>148</v>
      </c>
      <c r="AU109" s="161" t="s">
        <v>82</v>
      </c>
      <c r="AY109" s="14" t="s">
        <v>125</v>
      </c>
      <c r="BE109" s="162">
        <f t="shared" si="4"/>
        <v>0</v>
      </c>
      <c r="BF109" s="162">
        <f t="shared" si="5"/>
        <v>0</v>
      </c>
      <c r="BG109" s="162">
        <f t="shared" si="6"/>
        <v>0</v>
      </c>
      <c r="BH109" s="162">
        <f t="shared" si="7"/>
        <v>0</v>
      </c>
      <c r="BI109" s="162">
        <f t="shared" si="8"/>
        <v>0</v>
      </c>
      <c r="BJ109" s="14" t="s">
        <v>80</v>
      </c>
      <c r="BK109" s="162">
        <f t="shared" si="9"/>
        <v>0</v>
      </c>
      <c r="BL109" s="14" t="s">
        <v>133</v>
      </c>
      <c r="BM109" s="161" t="s">
        <v>168</v>
      </c>
    </row>
    <row r="110" spans="1:65" s="2" customFormat="1" ht="16.5" customHeight="1">
      <c r="A110" s="29"/>
      <c r="B110" s="149"/>
      <c r="C110" s="150" t="s">
        <v>169</v>
      </c>
      <c r="D110" s="150" t="s">
        <v>128</v>
      </c>
      <c r="E110" s="151" t="s">
        <v>170</v>
      </c>
      <c r="F110" s="152" t="s">
        <v>171</v>
      </c>
      <c r="G110" s="153" t="s">
        <v>172</v>
      </c>
      <c r="H110" s="154">
        <v>1</v>
      </c>
      <c r="I110" s="155"/>
      <c r="J110" s="156">
        <f t="shared" si="0"/>
        <v>0</v>
      </c>
      <c r="K110" s="152" t="s">
        <v>3</v>
      </c>
      <c r="L110" s="30"/>
      <c r="M110" s="157" t="s">
        <v>3</v>
      </c>
      <c r="N110" s="158" t="s">
        <v>45</v>
      </c>
      <c r="O110" s="50"/>
      <c r="P110" s="159">
        <f t="shared" si="1"/>
        <v>0</v>
      </c>
      <c r="Q110" s="159">
        <v>0</v>
      </c>
      <c r="R110" s="159">
        <f t="shared" si="2"/>
        <v>0</v>
      </c>
      <c r="S110" s="159">
        <v>5.4200000000000003E-3</v>
      </c>
      <c r="T110" s="160">
        <f t="shared" si="3"/>
        <v>5.4200000000000003E-3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61" t="s">
        <v>133</v>
      </c>
      <c r="AT110" s="161" t="s">
        <v>128</v>
      </c>
      <c r="AU110" s="161" t="s">
        <v>82</v>
      </c>
      <c r="AY110" s="14" t="s">
        <v>125</v>
      </c>
      <c r="BE110" s="162">
        <f t="shared" si="4"/>
        <v>0</v>
      </c>
      <c r="BF110" s="162">
        <f t="shared" si="5"/>
        <v>0</v>
      </c>
      <c r="BG110" s="162">
        <f t="shared" si="6"/>
        <v>0</v>
      </c>
      <c r="BH110" s="162">
        <f t="shared" si="7"/>
        <v>0</v>
      </c>
      <c r="BI110" s="162">
        <f t="shared" si="8"/>
        <v>0</v>
      </c>
      <c r="BJ110" s="14" t="s">
        <v>80</v>
      </c>
      <c r="BK110" s="162">
        <f t="shared" si="9"/>
        <v>0</v>
      </c>
      <c r="BL110" s="14" t="s">
        <v>133</v>
      </c>
      <c r="BM110" s="161" t="s">
        <v>173</v>
      </c>
    </row>
    <row r="111" spans="1:65" s="2" customFormat="1" ht="33" customHeight="1">
      <c r="A111" s="29"/>
      <c r="B111" s="149"/>
      <c r="C111" s="150" t="s">
        <v>174</v>
      </c>
      <c r="D111" s="150" t="s">
        <v>128</v>
      </c>
      <c r="E111" s="151" t="s">
        <v>175</v>
      </c>
      <c r="F111" s="152" t="s">
        <v>176</v>
      </c>
      <c r="G111" s="153" t="s">
        <v>177</v>
      </c>
      <c r="H111" s="154">
        <v>0.3</v>
      </c>
      <c r="I111" s="155"/>
      <c r="J111" s="156">
        <f t="shared" si="0"/>
        <v>0</v>
      </c>
      <c r="K111" s="152" t="s">
        <v>132</v>
      </c>
      <c r="L111" s="30"/>
      <c r="M111" s="157" t="s">
        <v>3</v>
      </c>
      <c r="N111" s="158" t="s">
        <v>45</v>
      </c>
      <c r="O111" s="50"/>
      <c r="P111" s="159">
        <f t="shared" si="1"/>
        <v>0</v>
      </c>
      <c r="Q111" s="159">
        <v>0</v>
      </c>
      <c r="R111" s="159">
        <f t="shared" si="2"/>
        <v>0</v>
      </c>
      <c r="S111" s="159">
        <v>0</v>
      </c>
      <c r="T111" s="160">
        <f t="shared" si="3"/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61" t="s">
        <v>133</v>
      </c>
      <c r="AT111" s="161" t="s">
        <v>128</v>
      </c>
      <c r="AU111" s="161" t="s">
        <v>82</v>
      </c>
      <c r="AY111" s="14" t="s">
        <v>125</v>
      </c>
      <c r="BE111" s="162">
        <f t="shared" si="4"/>
        <v>0</v>
      </c>
      <c r="BF111" s="162">
        <f t="shared" si="5"/>
        <v>0</v>
      </c>
      <c r="BG111" s="162">
        <f t="shared" si="6"/>
        <v>0</v>
      </c>
      <c r="BH111" s="162">
        <f t="shared" si="7"/>
        <v>0</v>
      </c>
      <c r="BI111" s="162">
        <f t="shared" si="8"/>
        <v>0</v>
      </c>
      <c r="BJ111" s="14" t="s">
        <v>80</v>
      </c>
      <c r="BK111" s="162">
        <f t="shared" si="9"/>
        <v>0</v>
      </c>
      <c r="BL111" s="14" t="s">
        <v>133</v>
      </c>
      <c r="BM111" s="161" t="s">
        <v>178</v>
      </c>
    </row>
    <row r="112" spans="1:65" s="12" customFormat="1" ht="22.9" customHeight="1">
      <c r="B112" s="136"/>
      <c r="D112" s="137" t="s">
        <v>73</v>
      </c>
      <c r="E112" s="147" t="s">
        <v>179</v>
      </c>
      <c r="F112" s="147" t="s">
        <v>180</v>
      </c>
      <c r="I112" s="139"/>
      <c r="J112" s="148">
        <f>BK112</f>
        <v>0</v>
      </c>
      <c r="L112" s="136"/>
      <c r="M112" s="141"/>
      <c r="N112" s="142"/>
      <c r="O112" s="142"/>
      <c r="P112" s="143">
        <f>SUM(P113:P119)</f>
        <v>0</v>
      </c>
      <c r="Q112" s="142"/>
      <c r="R112" s="143">
        <f>SUM(R113:R119)</f>
        <v>9.4400000000000005E-3</v>
      </c>
      <c r="S112" s="142"/>
      <c r="T112" s="144">
        <f>SUM(T113:T119)</f>
        <v>0</v>
      </c>
      <c r="AR112" s="137" t="s">
        <v>82</v>
      </c>
      <c r="AT112" s="145" t="s">
        <v>73</v>
      </c>
      <c r="AU112" s="145" t="s">
        <v>80</v>
      </c>
      <c r="AY112" s="137" t="s">
        <v>125</v>
      </c>
      <c r="BK112" s="146">
        <f>SUM(BK113:BK119)</f>
        <v>0</v>
      </c>
    </row>
    <row r="113" spans="1:65" s="2" customFormat="1" ht="21.75" customHeight="1">
      <c r="A113" s="29"/>
      <c r="B113" s="149"/>
      <c r="C113" s="150" t="s">
        <v>181</v>
      </c>
      <c r="D113" s="150" t="s">
        <v>128</v>
      </c>
      <c r="E113" s="151" t="s">
        <v>182</v>
      </c>
      <c r="F113" s="152" t="s">
        <v>183</v>
      </c>
      <c r="G113" s="153" t="s">
        <v>184</v>
      </c>
      <c r="H113" s="154">
        <v>1</v>
      </c>
      <c r="I113" s="155"/>
      <c r="J113" s="156">
        <f t="shared" ref="J113:J119" si="10">ROUND(I113*H113,2)</f>
        <v>0</v>
      </c>
      <c r="K113" s="152" t="s">
        <v>132</v>
      </c>
      <c r="L113" s="30"/>
      <c r="M113" s="157" t="s">
        <v>3</v>
      </c>
      <c r="N113" s="158" t="s">
        <v>45</v>
      </c>
      <c r="O113" s="50"/>
      <c r="P113" s="159">
        <f t="shared" ref="P113:P119" si="11">O113*H113</f>
        <v>0</v>
      </c>
      <c r="Q113" s="159">
        <v>1.7899999999999999E-3</v>
      </c>
      <c r="R113" s="159">
        <f t="shared" ref="R113:R119" si="12">Q113*H113</f>
        <v>1.7899999999999999E-3</v>
      </c>
      <c r="S113" s="159">
        <v>0</v>
      </c>
      <c r="T113" s="160">
        <f t="shared" ref="T113:T119" si="13"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61" t="s">
        <v>133</v>
      </c>
      <c r="AT113" s="161" t="s">
        <v>128</v>
      </c>
      <c r="AU113" s="161" t="s">
        <v>82</v>
      </c>
      <c r="AY113" s="14" t="s">
        <v>125</v>
      </c>
      <c r="BE113" s="162">
        <f t="shared" ref="BE113:BE119" si="14">IF(N113="základní",J113,0)</f>
        <v>0</v>
      </c>
      <c r="BF113" s="162">
        <f t="shared" ref="BF113:BF119" si="15">IF(N113="snížená",J113,0)</f>
        <v>0</v>
      </c>
      <c r="BG113" s="162">
        <f t="shared" ref="BG113:BG119" si="16">IF(N113="zákl. přenesená",J113,0)</f>
        <v>0</v>
      </c>
      <c r="BH113" s="162">
        <f t="shared" ref="BH113:BH119" si="17">IF(N113="sníž. přenesená",J113,0)</f>
        <v>0</v>
      </c>
      <c r="BI113" s="162">
        <f t="shared" ref="BI113:BI119" si="18">IF(N113="nulová",J113,0)</f>
        <v>0</v>
      </c>
      <c r="BJ113" s="14" t="s">
        <v>80</v>
      </c>
      <c r="BK113" s="162">
        <f t="shared" ref="BK113:BK119" si="19">ROUND(I113*H113,2)</f>
        <v>0</v>
      </c>
      <c r="BL113" s="14" t="s">
        <v>133</v>
      </c>
      <c r="BM113" s="161" t="s">
        <v>185</v>
      </c>
    </row>
    <row r="114" spans="1:65" s="2" customFormat="1" ht="21.75" customHeight="1">
      <c r="A114" s="29"/>
      <c r="B114" s="149"/>
      <c r="C114" s="150" t="s">
        <v>186</v>
      </c>
      <c r="D114" s="150" t="s">
        <v>128</v>
      </c>
      <c r="E114" s="151" t="s">
        <v>187</v>
      </c>
      <c r="F114" s="152" t="s">
        <v>188</v>
      </c>
      <c r="G114" s="153" t="s">
        <v>137</v>
      </c>
      <c r="H114" s="154">
        <v>2</v>
      </c>
      <c r="I114" s="155"/>
      <c r="J114" s="156">
        <f t="shared" si="10"/>
        <v>0</v>
      </c>
      <c r="K114" s="152" t="s">
        <v>132</v>
      </c>
      <c r="L114" s="30"/>
      <c r="M114" s="157" t="s">
        <v>3</v>
      </c>
      <c r="N114" s="158" t="s">
        <v>45</v>
      </c>
      <c r="O114" s="50"/>
      <c r="P114" s="159">
        <f t="shared" si="11"/>
        <v>0</v>
      </c>
      <c r="Q114" s="159">
        <v>2.0600000000000002E-3</v>
      </c>
      <c r="R114" s="159">
        <f t="shared" si="12"/>
        <v>4.1200000000000004E-3</v>
      </c>
      <c r="S114" s="159">
        <v>0</v>
      </c>
      <c r="T114" s="160">
        <f t="shared" si="13"/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61" t="s">
        <v>133</v>
      </c>
      <c r="AT114" s="161" t="s">
        <v>128</v>
      </c>
      <c r="AU114" s="161" t="s">
        <v>82</v>
      </c>
      <c r="AY114" s="14" t="s">
        <v>125</v>
      </c>
      <c r="BE114" s="162">
        <f t="shared" si="14"/>
        <v>0</v>
      </c>
      <c r="BF114" s="162">
        <f t="shared" si="15"/>
        <v>0</v>
      </c>
      <c r="BG114" s="162">
        <f t="shared" si="16"/>
        <v>0</v>
      </c>
      <c r="BH114" s="162">
        <f t="shared" si="17"/>
        <v>0</v>
      </c>
      <c r="BI114" s="162">
        <f t="shared" si="18"/>
        <v>0</v>
      </c>
      <c r="BJ114" s="14" t="s">
        <v>80</v>
      </c>
      <c r="BK114" s="162">
        <f t="shared" si="19"/>
        <v>0</v>
      </c>
      <c r="BL114" s="14" t="s">
        <v>133</v>
      </c>
      <c r="BM114" s="161" t="s">
        <v>189</v>
      </c>
    </row>
    <row r="115" spans="1:65" s="2" customFormat="1" ht="16.5" customHeight="1">
      <c r="A115" s="29"/>
      <c r="B115" s="149"/>
      <c r="C115" s="150" t="s">
        <v>190</v>
      </c>
      <c r="D115" s="150" t="s">
        <v>128</v>
      </c>
      <c r="E115" s="151" t="s">
        <v>191</v>
      </c>
      <c r="F115" s="152" t="s">
        <v>192</v>
      </c>
      <c r="G115" s="153" t="s">
        <v>137</v>
      </c>
      <c r="H115" s="154">
        <v>5</v>
      </c>
      <c r="I115" s="155"/>
      <c r="J115" s="156">
        <f t="shared" si="10"/>
        <v>0</v>
      </c>
      <c r="K115" s="152" t="s">
        <v>132</v>
      </c>
      <c r="L115" s="30"/>
      <c r="M115" s="157" t="s">
        <v>3</v>
      </c>
      <c r="N115" s="158" t="s">
        <v>45</v>
      </c>
      <c r="O115" s="50"/>
      <c r="P115" s="159">
        <f t="shared" si="11"/>
        <v>0</v>
      </c>
      <c r="Q115" s="159">
        <v>4.0999999999999999E-4</v>
      </c>
      <c r="R115" s="159">
        <f t="shared" si="12"/>
        <v>2.0499999999999997E-3</v>
      </c>
      <c r="S115" s="159">
        <v>0</v>
      </c>
      <c r="T115" s="160">
        <f t="shared" si="13"/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61" t="s">
        <v>133</v>
      </c>
      <c r="AT115" s="161" t="s">
        <v>128</v>
      </c>
      <c r="AU115" s="161" t="s">
        <v>82</v>
      </c>
      <c r="AY115" s="14" t="s">
        <v>125</v>
      </c>
      <c r="BE115" s="162">
        <f t="shared" si="14"/>
        <v>0</v>
      </c>
      <c r="BF115" s="162">
        <f t="shared" si="15"/>
        <v>0</v>
      </c>
      <c r="BG115" s="162">
        <f t="shared" si="16"/>
        <v>0</v>
      </c>
      <c r="BH115" s="162">
        <f t="shared" si="17"/>
        <v>0</v>
      </c>
      <c r="BI115" s="162">
        <f t="shared" si="18"/>
        <v>0</v>
      </c>
      <c r="BJ115" s="14" t="s">
        <v>80</v>
      </c>
      <c r="BK115" s="162">
        <f t="shared" si="19"/>
        <v>0</v>
      </c>
      <c r="BL115" s="14" t="s">
        <v>133</v>
      </c>
      <c r="BM115" s="161" t="s">
        <v>193</v>
      </c>
    </row>
    <row r="116" spans="1:65" s="2" customFormat="1" ht="21.75" customHeight="1">
      <c r="A116" s="29"/>
      <c r="B116" s="149"/>
      <c r="C116" s="150" t="s">
        <v>9</v>
      </c>
      <c r="D116" s="150" t="s">
        <v>128</v>
      </c>
      <c r="E116" s="151" t="s">
        <v>194</v>
      </c>
      <c r="F116" s="152" t="s">
        <v>195</v>
      </c>
      <c r="G116" s="153" t="s">
        <v>184</v>
      </c>
      <c r="H116" s="154">
        <v>1</v>
      </c>
      <c r="I116" s="155"/>
      <c r="J116" s="156">
        <f t="shared" si="10"/>
        <v>0</v>
      </c>
      <c r="K116" s="152" t="s">
        <v>132</v>
      </c>
      <c r="L116" s="30"/>
      <c r="M116" s="157" t="s">
        <v>3</v>
      </c>
      <c r="N116" s="158" t="s">
        <v>45</v>
      </c>
      <c r="O116" s="50"/>
      <c r="P116" s="159">
        <f t="shared" si="11"/>
        <v>0</v>
      </c>
      <c r="Q116" s="159">
        <v>0</v>
      </c>
      <c r="R116" s="159">
        <f t="shared" si="12"/>
        <v>0</v>
      </c>
      <c r="S116" s="159">
        <v>0</v>
      </c>
      <c r="T116" s="160">
        <f t="shared" si="13"/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61" t="s">
        <v>133</v>
      </c>
      <c r="AT116" s="161" t="s">
        <v>128</v>
      </c>
      <c r="AU116" s="161" t="s">
        <v>82</v>
      </c>
      <c r="AY116" s="14" t="s">
        <v>125</v>
      </c>
      <c r="BE116" s="162">
        <f t="shared" si="14"/>
        <v>0</v>
      </c>
      <c r="BF116" s="162">
        <f t="shared" si="15"/>
        <v>0</v>
      </c>
      <c r="BG116" s="162">
        <f t="shared" si="16"/>
        <v>0</v>
      </c>
      <c r="BH116" s="162">
        <f t="shared" si="17"/>
        <v>0</v>
      </c>
      <c r="BI116" s="162">
        <f t="shared" si="18"/>
        <v>0</v>
      </c>
      <c r="BJ116" s="14" t="s">
        <v>80</v>
      </c>
      <c r="BK116" s="162">
        <f t="shared" si="19"/>
        <v>0</v>
      </c>
      <c r="BL116" s="14" t="s">
        <v>133</v>
      </c>
      <c r="BM116" s="161" t="s">
        <v>196</v>
      </c>
    </row>
    <row r="117" spans="1:65" s="2" customFormat="1" ht="21.75" customHeight="1">
      <c r="A117" s="29"/>
      <c r="B117" s="149"/>
      <c r="C117" s="150" t="s">
        <v>133</v>
      </c>
      <c r="D117" s="150" t="s">
        <v>128</v>
      </c>
      <c r="E117" s="151" t="s">
        <v>197</v>
      </c>
      <c r="F117" s="152" t="s">
        <v>198</v>
      </c>
      <c r="G117" s="153" t="s">
        <v>184</v>
      </c>
      <c r="H117" s="154">
        <v>1</v>
      </c>
      <c r="I117" s="155"/>
      <c r="J117" s="156">
        <f t="shared" si="10"/>
        <v>0</v>
      </c>
      <c r="K117" s="152" t="s">
        <v>132</v>
      </c>
      <c r="L117" s="30"/>
      <c r="M117" s="157" t="s">
        <v>3</v>
      </c>
      <c r="N117" s="158" t="s">
        <v>45</v>
      </c>
      <c r="O117" s="50"/>
      <c r="P117" s="159">
        <f t="shared" si="11"/>
        <v>0</v>
      </c>
      <c r="Q117" s="159">
        <v>1.48E-3</v>
      </c>
      <c r="R117" s="159">
        <f t="shared" si="12"/>
        <v>1.48E-3</v>
      </c>
      <c r="S117" s="159">
        <v>0</v>
      </c>
      <c r="T117" s="160">
        <f t="shared" si="13"/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61" t="s">
        <v>133</v>
      </c>
      <c r="AT117" s="161" t="s">
        <v>128</v>
      </c>
      <c r="AU117" s="161" t="s">
        <v>82</v>
      </c>
      <c r="AY117" s="14" t="s">
        <v>125</v>
      </c>
      <c r="BE117" s="162">
        <f t="shared" si="14"/>
        <v>0</v>
      </c>
      <c r="BF117" s="162">
        <f t="shared" si="15"/>
        <v>0</v>
      </c>
      <c r="BG117" s="162">
        <f t="shared" si="16"/>
        <v>0</v>
      </c>
      <c r="BH117" s="162">
        <f t="shared" si="17"/>
        <v>0</v>
      </c>
      <c r="BI117" s="162">
        <f t="shared" si="18"/>
        <v>0</v>
      </c>
      <c r="BJ117" s="14" t="s">
        <v>80</v>
      </c>
      <c r="BK117" s="162">
        <f t="shared" si="19"/>
        <v>0</v>
      </c>
      <c r="BL117" s="14" t="s">
        <v>133</v>
      </c>
      <c r="BM117" s="161" t="s">
        <v>199</v>
      </c>
    </row>
    <row r="118" spans="1:65" s="2" customFormat="1" ht="21.75" customHeight="1">
      <c r="A118" s="29"/>
      <c r="B118" s="149"/>
      <c r="C118" s="150" t="s">
        <v>200</v>
      </c>
      <c r="D118" s="150" t="s">
        <v>128</v>
      </c>
      <c r="E118" s="151" t="s">
        <v>201</v>
      </c>
      <c r="F118" s="152" t="s">
        <v>202</v>
      </c>
      <c r="G118" s="153" t="s">
        <v>137</v>
      </c>
      <c r="H118" s="154">
        <v>10</v>
      </c>
      <c r="I118" s="155"/>
      <c r="J118" s="156">
        <f t="shared" si="10"/>
        <v>0</v>
      </c>
      <c r="K118" s="152" t="s">
        <v>132</v>
      </c>
      <c r="L118" s="30"/>
      <c r="M118" s="157" t="s">
        <v>3</v>
      </c>
      <c r="N118" s="158" t="s">
        <v>45</v>
      </c>
      <c r="O118" s="50"/>
      <c r="P118" s="159">
        <f t="shared" si="11"/>
        <v>0</v>
      </c>
      <c r="Q118" s="159">
        <v>0</v>
      </c>
      <c r="R118" s="159">
        <f t="shared" si="12"/>
        <v>0</v>
      </c>
      <c r="S118" s="159">
        <v>0</v>
      </c>
      <c r="T118" s="160">
        <f t="shared" si="1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1" t="s">
        <v>133</v>
      </c>
      <c r="AT118" s="161" t="s">
        <v>128</v>
      </c>
      <c r="AU118" s="161" t="s">
        <v>82</v>
      </c>
      <c r="AY118" s="14" t="s">
        <v>125</v>
      </c>
      <c r="BE118" s="162">
        <f t="shared" si="14"/>
        <v>0</v>
      </c>
      <c r="BF118" s="162">
        <f t="shared" si="15"/>
        <v>0</v>
      </c>
      <c r="BG118" s="162">
        <f t="shared" si="16"/>
        <v>0</v>
      </c>
      <c r="BH118" s="162">
        <f t="shared" si="17"/>
        <v>0</v>
      </c>
      <c r="BI118" s="162">
        <f t="shared" si="18"/>
        <v>0</v>
      </c>
      <c r="BJ118" s="14" t="s">
        <v>80</v>
      </c>
      <c r="BK118" s="162">
        <f t="shared" si="19"/>
        <v>0</v>
      </c>
      <c r="BL118" s="14" t="s">
        <v>133</v>
      </c>
      <c r="BM118" s="161" t="s">
        <v>203</v>
      </c>
    </row>
    <row r="119" spans="1:65" s="2" customFormat="1" ht="33" customHeight="1">
      <c r="A119" s="29"/>
      <c r="B119" s="149"/>
      <c r="C119" s="150" t="s">
        <v>204</v>
      </c>
      <c r="D119" s="150" t="s">
        <v>128</v>
      </c>
      <c r="E119" s="151" t="s">
        <v>205</v>
      </c>
      <c r="F119" s="152" t="s">
        <v>206</v>
      </c>
      <c r="G119" s="153" t="s">
        <v>177</v>
      </c>
      <c r="H119" s="154">
        <v>8.9999999999999993E-3</v>
      </c>
      <c r="I119" s="155"/>
      <c r="J119" s="156">
        <f t="shared" si="10"/>
        <v>0</v>
      </c>
      <c r="K119" s="152" t="s">
        <v>132</v>
      </c>
      <c r="L119" s="30"/>
      <c r="M119" s="157" t="s">
        <v>3</v>
      </c>
      <c r="N119" s="158" t="s">
        <v>45</v>
      </c>
      <c r="O119" s="50"/>
      <c r="P119" s="159">
        <f t="shared" si="11"/>
        <v>0</v>
      </c>
      <c r="Q119" s="159">
        <v>0</v>
      </c>
      <c r="R119" s="159">
        <f t="shared" si="12"/>
        <v>0</v>
      </c>
      <c r="S119" s="159">
        <v>0</v>
      </c>
      <c r="T119" s="160">
        <f t="shared" si="1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1" t="s">
        <v>133</v>
      </c>
      <c r="AT119" s="161" t="s">
        <v>128</v>
      </c>
      <c r="AU119" s="161" t="s">
        <v>82</v>
      </c>
      <c r="AY119" s="14" t="s">
        <v>125</v>
      </c>
      <c r="BE119" s="162">
        <f t="shared" si="14"/>
        <v>0</v>
      </c>
      <c r="BF119" s="162">
        <f t="shared" si="15"/>
        <v>0</v>
      </c>
      <c r="BG119" s="162">
        <f t="shared" si="16"/>
        <v>0</v>
      </c>
      <c r="BH119" s="162">
        <f t="shared" si="17"/>
        <v>0</v>
      </c>
      <c r="BI119" s="162">
        <f t="shared" si="18"/>
        <v>0</v>
      </c>
      <c r="BJ119" s="14" t="s">
        <v>80</v>
      </c>
      <c r="BK119" s="162">
        <f t="shared" si="19"/>
        <v>0</v>
      </c>
      <c r="BL119" s="14" t="s">
        <v>133</v>
      </c>
      <c r="BM119" s="161" t="s">
        <v>207</v>
      </c>
    </row>
    <row r="120" spans="1:65" s="12" customFormat="1" ht="22.9" customHeight="1">
      <c r="B120" s="136"/>
      <c r="D120" s="137" t="s">
        <v>73</v>
      </c>
      <c r="E120" s="147" t="s">
        <v>208</v>
      </c>
      <c r="F120" s="147" t="s">
        <v>209</v>
      </c>
      <c r="I120" s="139"/>
      <c r="J120" s="148">
        <f>BK120</f>
        <v>0</v>
      </c>
      <c r="L120" s="136"/>
      <c r="M120" s="141"/>
      <c r="N120" s="142"/>
      <c r="O120" s="142"/>
      <c r="P120" s="143">
        <f>SUM(P121:P160)</f>
        <v>0</v>
      </c>
      <c r="Q120" s="142"/>
      <c r="R120" s="143">
        <f>SUM(R121:R160)</f>
        <v>0.22523999999999988</v>
      </c>
      <c r="S120" s="142"/>
      <c r="T120" s="144">
        <f>SUM(T121:T160)</f>
        <v>0</v>
      </c>
      <c r="AR120" s="137" t="s">
        <v>82</v>
      </c>
      <c r="AT120" s="145" t="s">
        <v>73</v>
      </c>
      <c r="AU120" s="145" t="s">
        <v>80</v>
      </c>
      <c r="AY120" s="137" t="s">
        <v>125</v>
      </c>
      <c r="BK120" s="146">
        <f>SUM(BK121:BK160)</f>
        <v>0</v>
      </c>
    </row>
    <row r="121" spans="1:65" s="2" customFormat="1" ht="33" customHeight="1">
      <c r="A121" s="29"/>
      <c r="B121" s="149"/>
      <c r="C121" s="150" t="s">
        <v>210</v>
      </c>
      <c r="D121" s="150" t="s">
        <v>128</v>
      </c>
      <c r="E121" s="151" t="s">
        <v>211</v>
      </c>
      <c r="F121" s="152" t="s">
        <v>212</v>
      </c>
      <c r="G121" s="153" t="s">
        <v>184</v>
      </c>
      <c r="H121" s="154">
        <v>1</v>
      </c>
      <c r="I121" s="155"/>
      <c r="J121" s="156">
        <f t="shared" ref="J121:J160" si="20">ROUND(I121*H121,2)</f>
        <v>0</v>
      </c>
      <c r="K121" s="152" t="s">
        <v>132</v>
      </c>
      <c r="L121" s="30"/>
      <c r="M121" s="157" t="s">
        <v>3</v>
      </c>
      <c r="N121" s="158" t="s">
        <v>45</v>
      </c>
      <c r="O121" s="50"/>
      <c r="P121" s="159">
        <f t="shared" ref="P121:P160" si="21">O121*H121</f>
        <v>0</v>
      </c>
      <c r="Q121" s="159">
        <v>1.1999999999999999E-3</v>
      </c>
      <c r="R121" s="159">
        <f t="shared" ref="R121:R160" si="22">Q121*H121</f>
        <v>1.1999999999999999E-3</v>
      </c>
      <c r="S121" s="159">
        <v>0</v>
      </c>
      <c r="T121" s="160">
        <f t="shared" ref="T121:T160" si="2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1" t="s">
        <v>133</v>
      </c>
      <c r="AT121" s="161" t="s">
        <v>128</v>
      </c>
      <c r="AU121" s="161" t="s">
        <v>82</v>
      </c>
      <c r="AY121" s="14" t="s">
        <v>125</v>
      </c>
      <c r="BE121" s="162">
        <f t="shared" ref="BE121:BE160" si="24">IF(N121="základní",J121,0)</f>
        <v>0</v>
      </c>
      <c r="BF121" s="162">
        <f t="shared" ref="BF121:BF160" si="25">IF(N121="snížená",J121,0)</f>
        <v>0</v>
      </c>
      <c r="BG121" s="162">
        <f t="shared" ref="BG121:BG160" si="26">IF(N121="zákl. přenesená",J121,0)</f>
        <v>0</v>
      </c>
      <c r="BH121" s="162">
        <f t="shared" ref="BH121:BH160" si="27">IF(N121="sníž. přenesená",J121,0)</f>
        <v>0</v>
      </c>
      <c r="BI121" s="162">
        <f t="shared" ref="BI121:BI160" si="28">IF(N121="nulová",J121,0)</f>
        <v>0</v>
      </c>
      <c r="BJ121" s="14" t="s">
        <v>80</v>
      </c>
      <c r="BK121" s="162">
        <f t="shared" ref="BK121:BK160" si="29">ROUND(I121*H121,2)</f>
        <v>0</v>
      </c>
      <c r="BL121" s="14" t="s">
        <v>133</v>
      </c>
      <c r="BM121" s="161" t="s">
        <v>213</v>
      </c>
    </row>
    <row r="122" spans="1:65" s="2" customFormat="1" ht="33" customHeight="1">
      <c r="A122" s="29"/>
      <c r="B122" s="149"/>
      <c r="C122" s="150" t="s">
        <v>214</v>
      </c>
      <c r="D122" s="150" t="s">
        <v>128</v>
      </c>
      <c r="E122" s="151" t="s">
        <v>215</v>
      </c>
      <c r="F122" s="152" t="s">
        <v>216</v>
      </c>
      <c r="G122" s="153" t="s">
        <v>184</v>
      </c>
      <c r="H122" s="154">
        <v>1</v>
      </c>
      <c r="I122" s="155"/>
      <c r="J122" s="156">
        <f t="shared" si="20"/>
        <v>0</v>
      </c>
      <c r="K122" s="152" t="s">
        <v>132</v>
      </c>
      <c r="L122" s="30"/>
      <c r="M122" s="157" t="s">
        <v>3</v>
      </c>
      <c r="N122" s="158" t="s">
        <v>45</v>
      </c>
      <c r="O122" s="50"/>
      <c r="P122" s="159">
        <f t="shared" si="21"/>
        <v>0</v>
      </c>
      <c r="Q122" s="159">
        <v>1.5499999999999999E-3</v>
      </c>
      <c r="R122" s="159">
        <f t="shared" si="22"/>
        <v>1.5499999999999999E-3</v>
      </c>
      <c r="S122" s="159">
        <v>0</v>
      </c>
      <c r="T122" s="160">
        <f t="shared" si="2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1" t="s">
        <v>133</v>
      </c>
      <c r="AT122" s="161" t="s">
        <v>128</v>
      </c>
      <c r="AU122" s="161" t="s">
        <v>82</v>
      </c>
      <c r="AY122" s="14" t="s">
        <v>125</v>
      </c>
      <c r="BE122" s="162">
        <f t="shared" si="24"/>
        <v>0</v>
      </c>
      <c r="BF122" s="162">
        <f t="shared" si="25"/>
        <v>0</v>
      </c>
      <c r="BG122" s="162">
        <f t="shared" si="26"/>
        <v>0</v>
      </c>
      <c r="BH122" s="162">
        <f t="shared" si="27"/>
        <v>0</v>
      </c>
      <c r="BI122" s="162">
        <f t="shared" si="28"/>
        <v>0</v>
      </c>
      <c r="BJ122" s="14" t="s">
        <v>80</v>
      </c>
      <c r="BK122" s="162">
        <f t="shared" si="29"/>
        <v>0</v>
      </c>
      <c r="BL122" s="14" t="s">
        <v>133</v>
      </c>
      <c r="BM122" s="161" t="s">
        <v>217</v>
      </c>
    </row>
    <row r="123" spans="1:65" s="2" customFormat="1" ht="33" customHeight="1">
      <c r="A123" s="29"/>
      <c r="B123" s="149"/>
      <c r="C123" s="150" t="s">
        <v>8</v>
      </c>
      <c r="D123" s="150" t="s">
        <v>128</v>
      </c>
      <c r="E123" s="151" t="s">
        <v>218</v>
      </c>
      <c r="F123" s="152" t="s">
        <v>219</v>
      </c>
      <c r="G123" s="153" t="s">
        <v>184</v>
      </c>
      <c r="H123" s="154">
        <v>2</v>
      </c>
      <c r="I123" s="155"/>
      <c r="J123" s="156">
        <f t="shared" si="20"/>
        <v>0</v>
      </c>
      <c r="K123" s="152" t="s">
        <v>132</v>
      </c>
      <c r="L123" s="30"/>
      <c r="M123" s="157" t="s">
        <v>3</v>
      </c>
      <c r="N123" s="158" t="s">
        <v>45</v>
      </c>
      <c r="O123" s="50"/>
      <c r="P123" s="159">
        <f t="shared" si="21"/>
        <v>0</v>
      </c>
      <c r="Q123" s="159">
        <v>9.8999999999999999E-4</v>
      </c>
      <c r="R123" s="159">
        <f t="shared" si="22"/>
        <v>1.98E-3</v>
      </c>
      <c r="S123" s="159">
        <v>0</v>
      </c>
      <c r="T123" s="160">
        <f t="shared" si="2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1" t="s">
        <v>133</v>
      </c>
      <c r="AT123" s="161" t="s">
        <v>128</v>
      </c>
      <c r="AU123" s="161" t="s">
        <v>82</v>
      </c>
      <c r="AY123" s="14" t="s">
        <v>125</v>
      </c>
      <c r="BE123" s="162">
        <f t="shared" si="24"/>
        <v>0</v>
      </c>
      <c r="BF123" s="162">
        <f t="shared" si="25"/>
        <v>0</v>
      </c>
      <c r="BG123" s="162">
        <f t="shared" si="26"/>
        <v>0</v>
      </c>
      <c r="BH123" s="162">
        <f t="shared" si="27"/>
        <v>0</v>
      </c>
      <c r="BI123" s="162">
        <f t="shared" si="28"/>
        <v>0</v>
      </c>
      <c r="BJ123" s="14" t="s">
        <v>80</v>
      </c>
      <c r="BK123" s="162">
        <f t="shared" si="29"/>
        <v>0</v>
      </c>
      <c r="BL123" s="14" t="s">
        <v>133</v>
      </c>
      <c r="BM123" s="161" t="s">
        <v>220</v>
      </c>
    </row>
    <row r="124" spans="1:65" s="2" customFormat="1" ht="21.75" customHeight="1">
      <c r="A124" s="29"/>
      <c r="B124" s="149"/>
      <c r="C124" s="150" t="s">
        <v>221</v>
      </c>
      <c r="D124" s="150" t="s">
        <v>128</v>
      </c>
      <c r="E124" s="151" t="s">
        <v>222</v>
      </c>
      <c r="F124" s="152" t="s">
        <v>223</v>
      </c>
      <c r="G124" s="153" t="s">
        <v>137</v>
      </c>
      <c r="H124" s="154">
        <v>2</v>
      </c>
      <c r="I124" s="155"/>
      <c r="J124" s="156">
        <f t="shared" si="20"/>
        <v>0</v>
      </c>
      <c r="K124" s="152" t="s">
        <v>132</v>
      </c>
      <c r="L124" s="30"/>
      <c r="M124" s="157" t="s">
        <v>3</v>
      </c>
      <c r="N124" s="158" t="s">
        <v>45</v>
      </c>
      <c r="O124" s="50"/>
      <c r="P124" s="159">
        <f t="shared" si="21"/>
        <v>0</v>
      </c>
      <c r="Q124" s="159">
        <v>9.7999999999999997E-4</v>
      </c>
      <c r="R124" s="159">
        <f t="shared" si="22"/>
        <v>1.9599999999999999E-3</v>
      </c>
      <c r="S124" s="159">
        <v>0</v>
      </c>
      <c r="T124" s="160">
        <f t="shared" si="2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1" t="s">
        <v>133</v>
      </c>
      <c r="AT124" s="161" t="s">
        <v>128</v>
      </c>
      <c r="AU124" s="161" t="s">
        <v>82</v>
      </c>
      <c r="AY124" s="14" t="s">
        <v>125</v>
      </c>
      <c r="BE124" s="162">
        <f t="shared" si="24"/>
        <v>0</v>
      </c>
      <c r="BF124" s="162">
        <f t="shared" si="25"/>
        <v>0</v>
      </c>
      <c r="BG124" s="162">
        <f t="shared" si="26"/>
        <v>0</v>
      </c>
      <c r="BH124" s="162">
        <f t="shared" si="27"/>
        <v>0</v>
      </c>
      <c r="BI124" s="162">
        <f t="shared" si="28"/>
        <v>0</v>
      </c>
      <c r="BJ124" s="14" t="s">
        <v>80</v>
      </c>
      <c r="BK124" s="162">
        <f t="shared" si="29"/>
        <v>0</v>
      </c>
      <c r="BL124" s="14" t="s">
        <v>133</v>
      </c>
      <c r="BM124" s="161" t="s">
        <v>224</v>
      </c>
    </row>
    <row r="125" spans="1:65" s="2" customFormat="1" ht="21.75" customHeight="1">
      <c r="A125" s="29"/>
      <c r="B125" s="149"/>
      <c r="C125" s="150" t="s">
        <v>225</v>
      </c>
      <c r="D125" s="150" t="s">
        <v>128</v>
      </c>
      <c r="E125" s="151" t="s">
        <v>226</v>
      </c>
      <c r="F125" s="152" t="s">
        <v>227</v>
      </c>
      <c r="G125" s="153" t="s">
        <v>137</v>
      </c>
      <c r="H125" s="154">
        <v>30</v>
      </c>
      <c r="I125" s="155"/>
      <c r="J125" s="156">
        <f t="shared" si="20"/>
        <v>0</v>
      </c>
      <c r="K125" s="152" t="s">
        <v>132</v>
      </c>
      <c r="L125" s="30"/>
      <c r="M125" s="157" t="s">
        <v>3</v>
      </c>
      <c r="N125" s="158" t="s">
        <v>45</v>
      </c>
      <c r="O125" s="50"/>
      <c r="P125" s="159">
        <f t="shared" si="21"/>
        <v>0</v>
      </c>
      <c r="Q125" s="159">
        <v>1.2600000000000001E-3</v>
      </c>
      <c r="R125" s="159">
        <f t="shared" si="22"/>
        <v>3.78E-2</v>
      </c>
      <c r="S125" s="159">
        <v>0</v>
      </c>
      <c r="T125" s="160">
        <f t="shared" si="2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1" t="s">
        <v>133</v>
      </c>
      <c r="AT125" s="161" t="s">
        <v>128</v>
      </c>
      <c r="AU125" s="161" t="s">
        <v>82</v>
      </c>
      <c r="AY125" s="14" t="s">
        <v>125</v>
      </c>
      <c r="BE125" s="162">
        <f t="shared" si="24"/>
        <v>0</v>
      </c>
      <c r="BF125" s="162">
        <f t="shared" si="25"/>
        <v>0</v>
      </c>
      <c r="BG125" s="162">
        <f t="shared" si="26"/>
        <v>0</v>
      </c>
      <c r="BH125" s="162">
        <f t="shared" si="27"/>
        <v>0</v>
      </c>
      <c r="BI125" s="162">
        <f t="shared" si="28"/>
        <v>0</v>
      </c>
      <c r="BJ125" s="14" t="s">
        <v>80</v>
      </c>
      <c r="BK125" s="162">
        <f t="shared" si="29"/>
        <v>0</v>
      </c>
      <c r="BL125" s="14" t="s">
        <v>133</v>
      </c>
      <c r="BM125" s="161" t="s">
        <v>228</v>
      </c>
    </row>
    <row r="126" spans="1:65" s="2" customFormat="1" ht="21.75" customHeight="1">
      <c r="A126" s="29"/>
      <c r="B126" s="149"/>
      <c r="C126" s="150" t="s">
        <v>229</v>
      </c>
      <c r="D126" s="150" t="s">
        <v>128</v>
      </c>
      <c r="E126" s="151" t="s">
        <v>230</v>
      </c>
      <c r="F126" s="152" t="s">
        <v>231</v>
      </c>
      <c r="G126" s="153" t="s">
        <v>137</v>
      </c>
      <c r="H126" s="154">
        <v>5</v>
      </c>
      <c r="I126" s="155"/>
      <c r="J126" s="156">
        <f t="shared" si="20"/>
        <v>0</v>
      </c>
      <c r="K126" s="152" t="s">
        <v>132</v>
      </c>
      <c r="L126" s="30"/>
      <c r="M126" s="157" t="s">
        <v>3</v>
      </c>
      <c r="N126" s="158" t="s">
        <v>45</v>
      </c>
      <c r="O126" s="50"/>
      <c r="P126" s="159">
        <f t="shared" si="21"/>
        <v>0</v>
      </c>
      <c r="Q126" s="159">
        <v>1.5299999999999999E-3</v>
      </c>
      <c r="R126" s="159">
        <f t="shared" si="22"/>
        <v>7.6499999999999997E-3</v>
      </c>
      <c r="S126" s="159">
        <v>0</v>
      </c>
      <c r="T126" s="160">
        <f t="shared" si="2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1" t="s">
        <v>133</v>
      </c>
      <c r="AT126" s="161" t="s">
        <v>128</v>
      </c>
      <c r="AU126" s="161" t="s">
        <v>82</v>
      </c>
      <c r="AY126" s="14" t="s">
        <v>125</v>
      </c>
      <c r="BE126" s="162">
        <f t="shared" si="24"/>
        <v>0</v>
      </c>
      <c r="BF126" s="162">
        <f t="shared" si="25"/>
        <v>0</v>
      </c>
      <c r="BG126" s="162">
        <f t="shared" si="26"/>
        <v>0</v>
      </c>
      <c r="BH126" s="162">
        <f t="shared" si="27"/>
        <v>0</v>
      </c>
      <c r="BI126" s="162">
        <f t="shared" si="28"/>
        <v>0</v>
      </c>
      <c r="BJ126" s="14" t="s">
        <v>80</v>
      </c>
      <c r="BK126" s="162">
        <f t="shared" si="29"/>
        <v>0</v>
      </c>
      <c r="BL126" s="14" t="s">
        <v>133</v>
      </c>
      <c r="BM126" s="161" t="s">
        <v>232</v>
      </c>
    </row>
    <row r="127" spans="1:65" s="2" customFormat="1" ht="21.75" customHeight="1">
      <c r="A127" s="29"/>
      <c r="B127" s="149"/>
      <c r="C127" s="150" t="s">
        <v>233</v>
      </c>
      <c r="D127" s="150" t="s">
        <v>128</v>
      </c>
      <c r="E127" s="151" t="s">
        <v>234</v>
      </c>
      <c r="F127" s="152" t="s">
        <v>235</v>
      </c>
      <c r="G127" s="153" t="s">
        <v>137</v>
      </c>
      <c r="H127" s="154">
        <v>2</v>
      </c>
      <c r="I127" s="155"/>
      <c r="J127" s="156">
        <f t="shared" si="20"/>
        <v>0</v>
      </c>
      <c r="K127" s="152" t="s">
        <v>132</v>
      </c>
      <c r="L127" s="30"/>
      <c r="M127" s="157" t="s">
        <v>3</v>
      </c>
      <c r="N127" s="158" t="s">
        <v>45</v>
      </c>
      <c r="O127" s="50"/>
      <c r="P127" s="159">
        <f t="shared" si="21"/>
        <v>0</v>
      </c>
      <c r="Q127" s="159">
        <v>2.8400000000000001E-3</v>
      </c>
      <c r="R127" s="159">
        <f t="shared" si="22"/>
        <v>5.6800000000000002E-3</v>
      </c>
      <c r="S127" s="159">
        <v>0</v>
      </c>
      <c r="T127" s="160">
        <f t="shared" si="2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1" t="s">
        <v>133</v>
      </c>
      <c r="AT127" s="161" t="s">
        <v>128</v>
      </c>
      <c r="AU127" s="161" t="s">
        <v>82</v>
      </c>
      <c r="AY127" s="14" t="s">
        <v>125</v>
      </c>
      <c r="BE127" s="162">
        <f t="shared" si="24"/>
        <v>0</v>
      </c>
      <c r="BF127" s="162">
        <f t="shared" si="25"/>
        <v>0</v>
      </c>
      <c r="BG127" s="162">
        <f t="shared" si="26"/>
        <v>0</v>
      </c>
      <c r="BH127" s="162">
        <f t="shared" si="27"/>
        <v>0</v>
      </c>
      <c r="BI127" s="162">
        <f t="shared" si="28"/>
        <v>0</v>
      </c>
      <c r="BJ127" s="14" t="s">
        <v>80</v>
      </c>
      <c r="BK127" s="162">
        <f t="shared" si="29"/>
        <v>0</v>
      </c>
      <c r="BL127" s="14" t="s">
        <v>133</v>
      </c>
      <c r="BM127" s="161" t="s">
        <v>236</v>
      </c>
    </row>
    <row r="128" spans="1:65" s="2" customFormat="1" ht="21.75" customHeight="1">
      <c r="A128" s="29"/>
      <c r="B128" s="149"/>
      <c r="C128" s="150" t="s">
        <v>237</v>
      </c>
      <c r="D128" s="150" t="s">
        <v>128</v>
      </c>
      <c r="E128" s="151" t="s">
        <v>238</v>
      </c>
      <c r="F128" s="152" t="s">
        <v>239</v>
      </c>
      <c r="G128" s="153" t="s">
        <v>137</v>
      </c>
      <c r="H128" s="154">
        <v>12</v>
      </c>
      <c r="I128" s="155"/>
      <c r="J128" s="156">
        <f t="shared" si="20"/>
        <v>0</v>
      </c>
      <c r="K128" s="152" t="s">
        <v>132</v>
      </c>
      <c r="L128" s="30"/>
      <c r="M128" s="157" t="s">
        <v>3</v>
      </c>
      <c r="N128" s="158" t="s">
        <v>45</v>
      </c>
      <c r="O128" s="50"/>
      <c r="P128" s="159">
        <f t="shared" si="21"/>
        <v>0</v>
      </c>
      <c r="Q128" s="159">
        <v>3.7299999999999998E-3</v>
      </c>
      <c r="R128" s="159">
        <f t="shared" si="22"/>
        <v>4.4759999999999994E-2</v>
      </c>
      <c r="S128" s="159">
        <v>0</v>
      </c>
      <c r="T128" s="160">
        <f t="shared" si="2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1" t="s">
        <v>133</v>
      </c>
      <c r="AT128" s="161" t="s">
        <v>128</v>
      </c>
      <c r="AU128" s="161" t="s">
        <v>82</v>
      </c>
      <c r="AY128" s="14" t="s">
        <v>125</v>
      </c>
      <c r="BE128" s="162">
        <f t="shared" si="24"/>
        <v>0</v>
      </c>
      <c r="BF128" s="162">
        <f t="shared" si="25"/>
        <v>0</v>
      </c>
      <c r="BG128" s="162">
        <f t="shared" si="26"/>
        <v>0</v>
      </c>
      <c r="BH128" s="162">
        <f t="shared" si="27"/>
        <v>0</v>
      </c>
      <c r="BI128" s="162">
        <f t="shared" si="28"/>
        <v>0</v>
      </c>
      <c r="BJ128" s="14" t="s">
        <v>80</v>
      </c>
      <c r="BK128" s="162">
        <f t="shared" si="29"/>
        <v>0</v>
      </c>
      <c r="BL128" s="14" t="s">
        <v>133</v>
      </c>
      <c r="BM128" s="161" t="s">
        <v>240</v>
      </c>
    </row>
    <row r="129" spans="1:65" s="2" customFormat="1" ht="44.25" customHeight="1">
      <c r="A129" s="29"/>
      <c r="B129" s="149"/>
      <c r="C129" s="150" t="s">
        <v>241</v>
      </c>
      <c r="D129" s="150" t="s">
        <v>128</v>
      </c>
      <c r="E129" s="151" t="s">
        <v>242</v>
      </c>
      <c r="F129" s="152" t="s">
        <v>243</v>
      </c>
      <c r="G129" s="153" t="s">
        <v>137</v>
      </c>
      <c r="H129" s="154">
        <v>10</v>
      </c>
      <c r="I129" s="155"/>
      <c r="J129" s="156">
        <f t="shared" si="20"/>
        <v>0</v>
      </c>
      <c r="K129" s="152" t="s">
        <v>132</v>
      </c>
      <c r="L129" s="30"/>
      <c r="M129" s="157" t="s">
        <v>3</v>
      </c>
      <c r="N129" s="158" t="s">
        <v>45</v>
      </c>
      <c r="O129" s="50"/>
      <c r="P129" s="159">
        <f t="shared" si="21"/>
        <v>0</v>
      </c>
      <c r="Q129" s="159">
        <v>9.0000000000000006E-5</v>
      </c>
      <c r="R129" s="159">
        <f t="shared" si="22"/>
        <v>9.0000000000000008E-4</v>
      </c>
      <c r="S129" s="159">
        <v>0</v>
      </c>
      <c r="T129" s="160">
        <f t="shared" si="2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1" t="s">
        <v>133</v>
      </c>
      <c r="AT129" s="161" t="s">
        <v>128</v>
      </c>
      <c r="AU129" s="161" t="s">
        <v>82</v>
      </c>
      <c r="AY129" s="14" t="s">
        <v>125</v>
      </c>
      <c r="BE129" s="162">
        <f t="shared" si="24"/>
        <v>0</v>
      </c>
      <c r="BF129" s="162">
        <f t="shared" si="25"/>
        <v>0</v>
      </c>
      <c r="BG129" s="162">
        <f t="shared" si="26"/>
        <v>0</v>
      </c>
      <c r="BH129" s="162">
        <f t="shared" si="27"/>
        <v>0</v>
      </c>
      <c r="BI129" s="162">
        <f t="shared" si="28"/>
        <v>0</v>
      </c>
      <c r="BJ129" s="14" t="s">
        <v>80</v>
      </c>
      <c r="BK129" s="162">
        <f t="shared" si="29"/>
        <v>0</v>
      </c>
      <c r="BL129" s="14" t="s">
        <v>133</v>
      </c>
      <c r="BM129" s="161" t="s">
        <v>244</v>
      </c>
    </row>
    <row r="130" spans="1:65" s="2" customFormat="1" ht="44.25" customHeight="1">
      <c r="A130" s="29"/>
      <c r="B130" s="149"/>
      <c r="C130" s="150" t="s">
        <v>245</v>
      </c>
      <c r="D130" s="150" t="s">
        <v>128</v>
      </c>
      <c r="E130" s="151" t="s">
        <v>246</v>
      </c>
      <c r="F130" s="152" t="s">
        <v>247</v>
      </c>
      <c r="G130" s="153" t="s">
        <v>137</v>
      </c>
      <c r="H130" s="154">
        <v>7</v>
      </c>
      <c r="I130" s="155"/>
      <c r="J130" s="156">
        <f t="shared" si="20"/>
        <v>0</v>
      </c>
      <c r="K130" s="152" t="s">
        <v>132</v>
      </c>
      <c r="L130" s="30"/>
      <c r="M130" s="157" t="s">
        <v>3</v>
      </c>
      <c r="N130" s="158" t="s">
        <v>45</v>
      </c>
      <c r="O130" s="50"/>
      <c r="P130" s="159">
        <f t="shared" si="21"/>
        <v>0</v>
      </c>
      <c r="Q130" s="159">
        <v>1.2E-4</v>
      </c>
      <c r="R130" s="159">
        <f t="shared" si="22"/>
        <v>8.4000000000000003E-4</v>
      </c>
      <c r="S130" s="159">
        <v>0</v>
      </c>
      <c r="T130" s="160">
        <f t="shared" si="2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1" t="s">
        <v>133</v>
      </c>
      <c r="AT130" s="161" t="s">
        <v>128</v>
      </c>
      <c r="AU130" s="161" t="s">
        <v>82</v>
      </c>
      <c r="AY130" s="14" t="s">
        <v>125</v>
      </c>
      <c r="BE130" s="162">
        <f t="shared" si="24"/>
        <v>0</v>
      </c>
      <c r="BF130" s="162">
        <f t="shared" si="25"/>
        <v>0</v>
      </c>
      <c r="BG130" s="162">
        <f t="shared" si="26"/>
        <v>0</v>
      </c>
      <c r="BH130" s="162">
        <f t="shared" si="27"/>
        <v>0</v>
      </c>
      <c r="BI130" s="162">
        <f t="shared" si="28"/>
        <v>0</v>
      </c>
      <c r="BJ130" s="14" t="s">
        <v>80</v>
      </c>
      <c r="BK130" s="162">
        <f t="shared" si="29"/>
        <v>0</v>
      </c>
      <c r="BL130" s="14" t="s">
        <v>133</v>
      </c>
      <c r="BM130" s="161" t="s">
        <v>248</v>
      </c>
    </row>
    <row r="131" spans="1:65" s="2" customFormat="1" ht="44.25" customHeight="1">
      <c r="A131" s="29"/>
      <c r="B131" s="149"/>
      <c r="C131" s="150" t="s">
        <v>249</v>
      </c>
      <c r="D131" s="150" t="s">
        <v>128</v>
      </c>
      <c r="E131" s="151" t="s">
        <v>250</v>
      </c>
      <c r="F131" s="152" t="s">
        <v>251</v>
      </c>
      <c r="G131" s="153" t="s">
        <v>137</v>
      </c>
      <c r="H131" s="154">
        <v>7</v>
      </c>
      <c r="I131" s="155"/>
      <c r="J131" s="156">
        <f t="shared" si="20"/>
        <v>0</v>
      </c>
      <c r="K131" s="152" t="s">
        <v>132</v>
      </c>
      <c r="L131" s="30"/>
      <c r="M131" s="157" t="s">
        <v>3</v>
      </c>
      <c r="N131" s="158" t="s">
        <v>45</v>
      </c>
      <c r="O131" s="50"/>
      <c r="P131" s="159">
        <f t="shared" si="21"/>
        <v>0</v>
      </c>
      <c r="Q131" s="159">
        <v>2.4000000000000001E-4</v>
      </c>
      <c r="R131" s="159">
        <f t="shared" si="22"/>
        <v>1.6800000000000001E-3</v>
      </c>
      <c r="S131" s="159">
        <v>0</v>
      </c>
      <c r="T131" s="160">
        <f t="shared" si="2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1" t="s">
        <v>133</v>
      </c>
      <c r="AT131" s="161" t="s">
        <v>128</v>
      </c>
      <c r="AU131" s="161" t="s">
        <v>82</v>
      </c>
      <c r="AY131" s="14" t="s">
        <v>125</v>
      </c>
      <c r="BE131" s="162">
        <f t="shared" si="24"/>
        <v>0</v>
      </c>
      <c r="BF131" s="162">
        <f t="shared" si="25"/>
        <v>0</v>
      </c>
      <c r="BG131" s="162">
        <f t="shared" si="26"/>
        <v>0</v>
      </c>
      <c r="BH131" s="162">
        <f t="shared" si="27"/>
        <v>0</v>
      </c>
      <c r="BI131" s="162">
        <f t="shared" si="28"/>
        <v>0</v>
      </c>
      <c r="BJ131" s="14" t="s">
        <v>80</v>
      </c>
      <c r="BK131" s="162">
        <f t="shared" si="29"/>
        <v>0</v>
      </c>
      <c r="BL131" s="14" t="s">
        <v>133</v>
      </c>
      <c r="BM131" s="161" t="s">
        <v>252</v>
      </c>
    </row>
    <row r="132" spans="1:65" s="2" customFormat="1" ht="44.25" customHeight="1">
      <c r="A132" s="29"/>
      <c r="B132" s="149"/>
      <c r="C132" s="150" t="s">
        <v>253</v>
      </c>
      <c r="D132" s="150" t="s">
        <v>128</v>
      </c>
      <c r="E132" s="151" t="s">
        <v>254</v>
      </c>
      <c r="F132" s="152" t="s">
        <v>255</v>
      </c>
      <c r="G132" s="153" t="s">
        <v>137</v>
      </c>
      <c r="H132" s="154">
        <v>7</v>
      </c>
      <c r="I132" s="155"/>
      <c r="J132" s="156">
        <f t="shared" si="20"/>
        <v>0</v>
      </c>
      <c r="K132" s="152" t="s">
        <v>132</v>
      </c>
      <c r="L132" s="30"/>
      <c r="M132" s="157" t="s">
        <v>3</v>
      </c>
      <c r="N132" s="158" t="s">
        <v>45</v>
      </c>
      <c r="O132" s="50"/>
      <c r="P132" s="159">
        <f t="shared" si="21"/>
        <v>0</v>
      </c>
      <c r="Q132" s="159">
        <v>2.7E-4</v>
      </c>
      <c r="R132" s="159">
        <f t="shared" si="22"/>
        <v>1.89E-3</v>
      </c>
      <c r="S132" s="159">
        <v>0</v>
      </c>
      <c r="T132" s="160">
        <f t="shared" si="2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1" t="s">
        <v>133</v>
      </c>
      <c r="AT132" s="161" t="s">
        <v>128</v>
      </c>
      <c r="AU132" s="161" t="s">
        <v>82</v>
      </c>
      <c r="AY132" s="14" t="s">
        <v>125</v>
      </c>
      <c r="BE132" s="162">
        <f t="shared" si="24"/>
        <v>0</v>
      </c>
      <c r="BF132" s="162">
        <f t="shared" si="25"/>
        <v>0</v>
      </c>
      <c r="BG132" s="162">
        <f t="shared" si="26"/>
        <v>0</v>
      </c>
      <c r="BH132" s="162">
        <f t="shared" si="27"/>
        <v>0</v>
      </c>
      <c r="BI132" s="162">
        <f t="shared" si="28"/>
        <v>0</v>
      </c>
      <c r="BJ132" s="14" t="s">
        <v>80</v>
      </c>
      <c r="BK132" s="162">
        <f t="shared" si="29"/>
        <v>0</v>
      </c>
      <c r="BL132" s="14" t="s">
        <v>133</v>
      </c>
      <c r="BM132" s="161" t="s">
        <v>256</v>
      </c>
    </row>
    <row r="133" spans="1:65" s="2" customFormat="1" ht="16.5" customHeight="1">
      <c r="A133" s="29"/>
      <c r="B133" s="149"/>
      <c r="C133" s="150" t="s">
        <v>257</v>
      </c>
      <c r="D133" s="150" t="s">
        <v>128</v>
      </c>
      <c r="E133" s="151" t="s">
        <v>258</v>
      </c>
      <c r="F133" s="152" t="s">
        <v>259</v>
      </c>
      <c r="G133" s="153" t="s">
        <v>137</v>
      </c>
      <c r="H133" s="154">
        <v>20</v>
      </c>
      <c r="I133" s="155"/>
      <c r="J133" s="156">
        <f t="shared" si="20"/>
        <v>0</v>
      </c>
      <c r="K133" s="152" t="s">
        <v>132</v>
      </c>
      <c r="L133" s="30"/>
      <c r="M133" s="157" t="s">
        <v>3</v>
      </c>
      <c r="N133" s="158" t="s">
        <v>45</v>
      </c>
      <c r="O133" s="50"/>
      <c r="P133" s="159">
        <f t="shared" si="21"/>
        <v>0</v>
      </c>
      <c r="Q133" s="159">
        <v>1.92E-3</v>
      </c>
      <c r="R133" s="159">
        <f t="shared" si="22"/>
        <v>3.8400000000000004E-2</v>
      </c>
      <c r="S133" s="159">
        <v>0</v>
      </c>
      <c r="T133" s="160">
        <f t="shared" si="2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1" t="s">
        <v>133</v>
      </c>
      <c r="AT133" s="161" t="s">
        <v>128</v>
      </c>
      <c r="AU133" s="161" t="s">
        <v>82</v>
      </c>
      <c r="AY133" s="14" t="s">
        <v>125</v>
      </c>
      <c r="BE133" s="162">
        <f t="shared" si="24"/>
        <v>0</v>
      </c>
      <c r="BF133" s="162">
        <f t="shared" si="25"/>
        <v>0</v>
      </c>
      <c r="BG133" s="162">
        <f t="shared" si="26"/>
        <v>0</v>
      </c>
      <c r="BH133" s="162">
        <f t="shared" si="27"/>
        <v>0</v>
      </c>
      <c r="BI133" s="162">
        <f t="shared" si="28"/>
        <v>0</v>
      </c>
      <c r="BJ133" s="14" t="s">
        <v>80</v>
      </c>
      <c r="BK133" s="162">
        <f t="shared" si="29"/>
        <v>0</v>
      </c>
      <c r="BL133" s="14" t="s">
        <v>133</v>
      </c>
      <c r="BM133" s="161" t="s">
        <v>260</v>
      </c>
    </row>
    <row r="134" spans="1:65" s="2" customFormat="1" ht="16.5" customHeight="1">
      <c r="A134" s="29"/>
      <c r="B134" s="149"/>
      <c r="C134" s="150" t="s">
        <v>151</v>
      </c>
      <c r="D134" s="150" t="s">
        <v>128</v>
      </c>
      <c r="E134" s="151" t="s">
        <v>261</v>
      </c>
      <c r="F134" s="152" t="s">
        <v>262</v>
      </c>
      <c r="G134" s="153" t="s">
        <v>137</v>
      </c>
      <c r="H134" s="154">
        <v>5</v>
      </c>
      <c r="I134" s="155"/>
      <c r="J134" s="156">
        <f t="shared" si="20"/>
        <v>0</v>
      </c>
      <c r="K134" s="152" t="s">
        <v>132</v>
      </c>
      <c r="L134" s="30"/>
      <c r="M134" s="157" t="s">
        <v>3</v>
      </c>
      <c r="N134" s="158" t="s">
        <v>45</v>
      </c>
      <c r="O134" s="50"/>
      <c r="P134" s="159">
        <f t="shared" si="21"/>
        <v>0</v>
      </c>
      <c r="Q134" s="159">
        <v>2.4199999999999998E-3</v>
      </c>
      <c r="R134" s="159">
        <f t="shared" si="22"/>
        <v>1.21E-2</v>
      </c>
      <c r="S134" s="159">
        <v>0</v>
      </c>
      <c r="T134" s="160">
        <f t="shared" si="2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1" t="s">
        <v>133</v>
      </c>
      <c r="AT134" s="161" t="s">
        <v>128</v>
      </c>
      <c r="AU134" s="161" t="s">
        <v>82</v>
      </c>
      <c r="AY134" s="14" t="s">
        <v>125</v>
      </c>
      <c r="BE134" s="162">
        <f t="shared" si="24"/>
        <v>0</v>
      </c>
      <c r="BF134" s="162">
        <f t="shared" si="25"/>
        <v>0</v>
      </c>
      <c r="BG134" s="162">
        <f t="shared" si="26"/>
        <v>0</v>
      </c>
      <c r="BH134" s="162">
        <f t="shared" si="27"/>
        <v>0</v>
      </c>
      <c r="BI134" s="162">
        <f t="shared" si="28"/>
        <v>0</v>
      </c>
      <c r="BJ134" s="14" t="s">
        <v>80</v>
      </c>
      <c r="BK134" s="162">
        <f t="shared" si="29"/>
        <v>0</v>
      </c>
      <c r="BL134" s="14" t="s">
        <v>133</v>
      </c>
      <c r="BM134" s="161" t="s">
        <v>263</v>
      </c>
    </row>
    <row r="135" spans="1:65" s="2" customFormat="1" ht="16.5" customHeight="1">
      <c r="A135" s="29"/>
      <c r="B135" s="149"/>
      <c r="C135" s="150" t="s">
        <v>264</v>
      </c>
      <c r="D135" s="150" t="s">
        <v>128</v>
      </c>
      <c r="E135" s="151" t="s">
        <v>265</v>
      </c>
      <c r="F135" s="152" t="s">
        <v>266</v>
      </c>
      <c r="G135" s="153" t="s">
        <v>137</v>
      </c>
      <c r="H135" s="154">
        <v>7</v>
      </c>
      <c r="I135" s="155"/>
      <c r="J135" s="156">
        <f t="shared" si="20"/>
        <v>0</v>
      </c>
      <c r="K135" s="152" t="s">
        <v>132</v>
      </c>
      <c r="L135" s="30"/>
      <c r="M135" s="157" t="s">
        <v>3</v>
      </c>
      <c r="N135" s="158" t="s">
        <v>45</v>
      </c>
      <c r="O135" s="50"/>
      <c r="P135" s="159">
        <f t="shared" si="21"/>
        <v>0</v>
      </c>
      <c r="Q135" s="159">
        <v>3.9399999999999999E-3</v>
      </c>
      <c r="R135" s="159">
        <f t="shared" si="22"/>
        <v>2.758E-2</v>
      </c>
      <c r="S135" s="159">
        <v>0</v>
      </c>
      <c r="T135" s="160">
        <f t="shared" si="2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1" t="s">
        <v>133</v>
      </c>
      <c r="AT135" s="161" t="s">
        <v>128</v>
      </c>
      <c r="AU135" s="161" t="s">
        <v>82</v>
      </c>
      <c r="AY135" s="14" t="s">
        <v>125</v>
      </c>
      <c r="BE135" s="162">
        <f t="shared" si="24"/>
        <v>0</v>
      </c>
      <c r="BF135" s="162">
        <f t="shared" si="25"/>
        <v>0</v>
      </c>
      <c r="BG135" s="162">
        <f t="shared" si="26"/>
        <v>0</v>
      </c>
      <c r="BH135" s="162">
        <f t="shared" si="27"/>
        <v>0</v>
      </c>
      <c r="BI135" s="162">
        <f t="shared" si="28"/>
        <v>0</v>
      </c>
      <c r="BJ135" s="14" t="s">
        <v>80</v>
      </c>
      <c r="BK135" s="162">
        <f t="shared" si="29"/>
        <v>0</v>
      </c>
      <c r="BL135" s="14" t="s">
        <v>133</v>
      </c>
      <c r="BM135" s="161" t="s">
        <v>267</v>
      </c>
    </row>
    <row r="136" spans="1:65" s="2" customFormat="1" ht="21.75" customHeight="1">
      <c r="A136" s="29"/>
      <c r="B136" s="149"/>
      <c r="C136" s="150" t="s">
        <v>268</v>
      </c>
      <c r="D136" s="150" t="s">
        <v>128</v>
      </c>
      <c r="E136" s="151" t="s">
        <v>269</v>
      </c>
      <c r="F136" s="152" t="s">
        <v>270</v>
      </c>
      <c r="G136" s="153" t="s">
        <v>184</v>
      </c>
      <c r="H136" s="154">
        <v>2</v>
      </c>
      <c r="I136" s="155"/>
      <c r="J136" s="156">
        <f t="shared" si="20"/>
        <v>0</v>
      </c>
      <c r="K136" s="152" t="s">
        <v>132</v>
      </c>
      <c r="L136" s="30"/>
      <c r="M136" s="157" t="s">
        <v>3</v>
      </c>
      <c r="N136" s="158" t="s">
        <v>45</v>
      </c>
      <c r="O136" s="50"/>
      <c r="P136" s="159">
        <f t="shared" si="21"/>
        <v>0</v>
      </c>
      <c r="Q136" s="159">
        <v>2.2000000000000001E-4</v>
      </c>
      <c r="R136" s="159">
        <f t="shared" si="22"/>
        <v>4.4000000000000002E-4</v>
      </c>
      <c r="S136" s="159">
        <v>0</v>
      </c>
      <c r="T136" s="160">
        <f t="shared" si="2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1" t="s">
        <v>133</v>
      </c>
      <c r="AT136" s="161" t="s">
        <v>128</v>
      </c>
      <c r="AU136" s="161" t="s">
        <v>82</v>
      </c>
      <c r="AY136" s="14" t="s">
        <v>125</v>
      </c>
      <c r="BE136" s="162">
        <f t="shared" si="24"/>
        <v>0</v>
      </c>
      <c r="BF136" s="162">
        <f t="shared" si="25"/>
        <v>0</v>
      </c>
      <c r="BG136" s="162">
        <f t="shared" si="26"/>
        <v>0</v>
      </c>
      <c r="BH136" s="162">
        <f t="shared" si="27"/>
        <v>0</v>
      </c>
      <c r="BI136" s="162">
        <f t="shared" si="28"/>
        <v>0</v>
      </c>
      <c r="BJ136" s="14" t="s">
        <v>80</v>
      </c>
      <c r="BK136" s="162">
        <f t="shared" si="29"/>
        <v>0</v>
      </c>
      <c r="BL136" s="14" t="s">
        <v>133</v>
      </c>
      <c r="BM136" s="161" t="s">
        <v>271</v>
      </c>
    </row>
    <row r="137" spans="1:65" s="2" customFormat="1" ht="21.75" customHeight="1">
      <c r="A137" s="29"/>
      <c r="B137" s="149"/>
      <c r="C137" s="150" t="s">
        <v>272</v>
      </c>
      <c r="D137" s="150" t="s">
        <v>128</v>
      </c>
      <c r="E137" s="151" t="s">
        <v>273</v>
      </c>
      <c r="F137" s="152" t="s">
        <v>274</v>
      </c>
      <c r="G137" s="153" t="s">
        <v>184</v>
      </c>
      <c r="H137" s="154">
        <v>6</v>
      </c>
      <c r="I137" s="155"/>
      <c r="J137" s="156">
        <f t="shared" si="20"/>
        <v>0</v>
      </c>
      <c r="K137" s="152" t="s">
        <v>132</v>
      </c>
      <c r="L137" s="30"/>
      <c r="M137" s="157" t="s">
        <v>3</v>
      </c>
      <c r="N137" s="158" t="s">
        <v>45</v>
      </c>
      <c r="O137" s="50"/>
      <c r="P137" s="159">
        <f t="shared" si="21"/>
        <v>0</v>
      </c>
      <c r="Q137" s="159">
        <v>2.2000000000000001E-4</v>
      </c>
      <c r="R137" s="159">
        <f t="shared" si="22"/>
        <v>1.32E-3</v>
      </c>
      <c r="S137" s="159">
        <v>0</v>
      </c>
      <c r="T137" s="160">
        <f t="shared" si="2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1" t="s">
        <v>133</v>
      </c>
      <c r="AT137" s="161" t="s">
        <v>128</v>
      </c>
      <c r="AU137" s="161" t="s">
        <v>82</v>
      </c>
      <c r="AY137" s="14" t="s">
        <v>125</v>
      </c>
      <c r="BE137" s="162">
        <f t="shared" si="24"/>
        <v>0</v>
      </c>
      <c r="BF137" s="162">
        <f t="shared" si="25"/>
        <v>0</v>
      </c>
      <c r="BG137" s="162">
        <f t="shared" si="26"/>
        <v>0</v>
      </c>
      <c r="BH137" s="162">
        <f t="shared" si="27"/>
        <v>0</v>
      </c>
      <c r="BI137" s="162">
        <f t="shared" si="28"/>
        <v>0</v>
      </c>
      <c r="BJ137" s="14" t="s">
        <v>80</v>
      </c>
      <c r="BK137" s="162">
        <f t="shared" si="29"/>
        <v>0</v>
      </c>
      <c r="BL137" s="14" t="s">
        <v>133</v>
      </c>
      <c r="BM137" s="161" t="s">
        <v>275</v>
      </c>
    </row>
    <row r="138" spans="1:65" s="2" customFormat="1" ht="16.5" customHeight="1">
      <c r="A138" s="29"/>
      <c r="B138" s="149"/>
      <c r="C138" s="150" t="s">
        <v>276</v>
      </c>
      <c r="D138" s="150" t="s">
        <v>128</v>
      </c>
      <c r="E138" s="151" t="s">
        <v>277</v>
      </c>
      <c r="F138" s="152" t="s">
        <v>278</v>
      </c>
      <c r="G138" s="153" t="s">
        <v>184</v>
      </c>
      <c r="H138" s="154">
        <v>1</v>
      </c>
      <c r="I138" s="155"/>
      <c r="J138" s="156">
        <f t="shared" si="20"/>
        <v>0</v>
      </c>
      <c r="K138" s="152" t="s">
        <v>132</v>
      </c>
      <c r="L138" s="30"/>
      <c r="M138" s="157" t="s">
        <v>3</v>
      </c>
      <c r="N138" s="158" t="s">
        <v>45</v>
      </c>
      <c r="O138" s="50"/>
      <c r="P138" s="159">
        <f t="shared" si="21"/>
        <v>0</v>
      </c>
      <c r="Q138" s="159">
        <v>5.6999999999999998E-4</v>
      </c>
      <c r="R138" s="159">
        <f t="shared" si="22"/>
        <v>5.6999999999999998E-4</v>
      </c>
      <c r="S138" s="159">
        <v>0</v>
      </c>
      <c r="T138" s="160">
        <f t="shared" si="2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1" t="s">
        <v>133</v>
      </c>
      <c r="AT138" s="161" t="s">
        <v>128</v>
      </c>
      <c r="AU138" s="161" t="s">
        <v>82</v>
      </c>
      <c r="AY138" s="14" t="s">
        <v>125</v>
      </c>
      <c r="BE138" s="162">
        <f t="shared" si="24"/>
        <v>0</v>
      </c>
      <c r="BF138" s="162">
        <f t="shared" si="25"/>
        <v>0</v>
      </c>
      <c r="BG138" s="162">
        <f t="shared" si="26"/>
        <v>0</v>
      </c>
      <c r="BH138" s="162">
        <f t="shared" si="27"/>
        <v>0</v>
      </c>
      <c r="BI138" s="162">
        <f t="shared" si="28"/>
        <v>0</v>
      </c>
      <c r="BJ138" s="14" t="s">
        <v>80</v>
      </c>
      <c r="BK138" s="162">
        <f t="shared" si="29"/>
        <v>0</v>
      </c>
      <c r="BL138" s="14" t="s">
        <v>133</v>
      </c>
      <c r="BM138" s="161" t="s">
        <v>279</v>
      </c>
    </row>
    <row r="139" spans="1:65" s="2" customFormat="1" ht="21.75" customHeight="1">
      <c r="A139" s="29"/>
      <c r="B139" s="149"/>
      <c r="C139" s="150" t="s">
        <v>280</v>
      </c>
      <c r="D139" s="150" t="s">
        <v>128</v>
      </c>
      <c r="E139" s="151" t="s">
        <v>281</v>
      </c>
      <c r="F139" s="152" t="s">
        <v>282</v>
      </c>
      <c r="G139" s="153" t="s">
        <v>184</v>
      </c>
      <c r="H139" s="154">
        <v>2</v>
      </c>
      <c r="I139" s="155"/>
      <c r="J139" s="156">
        <f t="shared" si="20"/>
        <v>0</v>
      </c>
      <c r="K139" s="152" t="s">
        <v>132</v>
      </c>
      <c r="L139" s="30"/>
      <c r="M139" s="157" t="s">
        <v>3</v>
      </c>
      <c r="N139" s="158" t="s">
        <v>45</v>
      </c>
      <c r="O139" s="50"/>
      <c r="P139" s="159">
        <f t="shared" si="21"/>
        <v>0</v>
      </c>
      <c r="Q139" s="159">
        <v>1.7000000000000001E-4</v>
      </c>
      <c r="R139" s="159">
        <f t="shared" si="22"/>
        <v>3.4000000000000002E-4</v>
      </c>
      <c r="S139" s="159">
        <v>0</v>
      </c>
      <c r="T139" s="160">
        <f t="shared" si="2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1" t="s">
        <v>133</v>
      </c>
      <c r="AT139" s="161" t="s">
        <v>128</v>
      </c>
      <c r="AU139" s="161" t="s">
        <v>82</v>
      </c>
      <c r="AY139" s="14" t="s">
        <v>125</v>
      </c>
      <c r="BE139" s="162">
        <f t="shared" si="24"/>
        <v>0</v>
      </c>
      <c r="BF139" s="162">
        <f t="shared" si="25"/>
        <v>0</v>
      </c>
      <c r="BG139" s="162">
        <f t="shared" si="26"/>
        <v>0</v>
      </c>
      <c r="BH139" s="162">
        <f t="shared" si="27"/>
        <v>0</v>
      </c>
      <c r="BI139" s="162">
        <f t="shared" si="28"/>
        <v>0</v>
      </c>
      <c r="BJ139" s="14" t="s">
        <v>80</v>
      </c>
      <c r="BK139" s="162">
        <f t="shared" si="29"/>
        <v>0</v>
      </c>
      <c r="BL139" s="14" t="s">
        <v>133</v>
      </c>
      <c r="BM139" s="161" t="s">
        <v>283</v>
      </c>
    </row>
    <row r="140" spans="1:65" s="2" customFormat="1" ht="21.75" customHeight="1">
      <c r="A140" s="29"/>
      <c r="B140" s="149"/>
      <c r="C140" s="150" t="s">
        <v>284</v>
      </c>
      <c r="D140" s="150" t="s">
        <v>128</v>
      </c>
      <c r="E140" s="151" t="s">
        <v>285</v>
      </c>
      <c r="F140" s="152" t="s">
        <v>286</v>
      </c>
      <c r="G140" s="153" t="s">
        <v>184</v>
      </c>
      <c r="H140" s="154">
        <v>2</v>
      </c>
      <c r="I140" s="155"/>
      <c r="J140" s="156">
        <f t="shared" si="20"/>
        <v>0</v>
      </c>
      <c r="K140" s="152" t="s">
        <v>132</v>
      </c>
      <c r="L140" s="30"/>
      <c r="M140" s="157" t="s">
        <v>3</v>
      </c>
      <c r="N140" s="158" t="s">
        <v>45</v>
      </c>
      <c r="O140" s="50"/>
      <c r="P140" s="159">
        <f t="shared" si="21"/>
        <v>0</v>
      </c>
      <c r="Q140" s="159">
        <v>2.4000000000000001E-4</v>
      </c>
      <c r="R140" s="159">
        <f t="shared" si="22"/>
        <v>4.8000000000000001E-4</v>
      </c>
      <c r="S140" s="159">
        <v>0</v>
      </c>
      <c r="T140" s="160">
        <f t="shared" si="2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1" t="s">
        <v>133</v>
      </c>
      <c r="AT140" s="161" t="s">
        <v>128</v>
      </c>
      <c r="AU140" s="161" t="s">
        <v>82</v>
      </c>
      <c r="AY140" s="14" t="s">
        <v>125</v>
      </c>
      <c r="BE140" s="162">
        <f t="shared" si="24"/>
        <v>0</v>
      </c>
      <c r="BF140" s="162">
        <f t="shared" si="25"/>
        <v>0</v>
      </c>
      <c r="BG140" s="162">
        <f t="shared" si="26"/>
        <v>0</v>
      </c>
      <c r="BH140" s="162">
        <f t="shared" si="27"/>
        <v>0</v>
      </c>
      <c r="BI140" s="162">
        <f t="shared" si="28"/>
        <v>0</v>
      </c>
      <c r="BJ140" s="14" t="s">
        <v>80</v>
      </c>
      <c r="BK140" s="162">
        <f t="shared" si="29"/>
        <v>0</v>
      </c>
      <c r="BL140" s="14" t="s">
        <v>133</v>
      </c>
      <c r="BM140" s="161" t="s">
        <v>287</v>
      </c>
    </row>
    <row r="141" spans="1:65" s="2" customFormat="1" ht="21.75" customHeight="1">
      <c r="A141" s="29"/>
      <c r="B141" s="149"/>
      <c r="C141" s="150" t="s">
        <v>288</v>
      </c>
      <c r="D141" s="150" t="s">
        <v>128</v>
      </c>
      <c r="E141" s="151" t="s">
        <v>289</v>
      </c>
      <c r="F141" s="152" t="s">
        <v>290</v>
      </c>
      <c r="G141" s="153" t="s">
        <v>184</v>
      </c>
      <c r="H141" s="154">
        <v>2</v>
      </c>
      <c r="I141" s="155"/>
      <c r="J141" s="156">
        <f t="shared" si="20"/>
        <v>0</v>
      </c>
      <c r="K141" s="152" t="s">
        <v>132</v>
      </c>
      <c r="L141" s="30"/>
      <c r="M141" s="157" t="s">
        <v>3</v>
      </c>
      <c r="N141" s="158" t="s">
        <v>45</v>
      </c>
      <c r="O141" s="50"/>
      <c r="P141" s="159">
        <f t="shared" si="21"/>
        <v>0</v>
      </c>
      <c r="Q141" s="159">
        <v>3.6000000000000002E-4</v>
      </c>
      <c r="R141" s="159">
        <f t="shared" si="22"/>
        <v>7.2000000000000005E-4</v>
      </c>
      <c r="S141" s="159">
        <v>0</v>
      </c>
      <c r="T141" s="160">
        <f t="shared" si="2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1" t="s">
        <v>133</v>
      </c>
      <c r="AT141" s="161" t="s">
        <v>128</v>
      </c>
      <c r="AU141" s="161" t="s">
        <v>82</v>
      </c>
      <c r="AY141" s="14" t="s">
        <v>125</v>
      </c>
      <c r="BE141" s="162">
        <f t="shared" si="24"/>
        <v>0</v>
      </c>
      <c r="BF141" s="162">
        <f t="shared" si="25"/>
        <v>0</v>
      </c>
      <c r="BG141" s="162">
        <f t="shared" si="26"/>
        <v>0</v>
      </c>
      <c r="BH141" s="162">
        <f t="shared" si="27"/>
        <v>0</v>
      </c>
      <c r="BI141" s="162">
        <f t="shared" si="28"/>
        <v>0</v>
      </c>
      <c r="BJ141" s="14" t="s">
        <v>80</v>
      </c>
      <c r="BK141" s="162">
        <f t="shared" si="29"/>
        <v>0</v>
      </c>
      <c r="BL141" s="14" t="s">
        <v>133</v>
      </c>
      <c r="BM141" s="161" t="s">
        <v>291</v>
      </c>
    </row>
    <row r="142" spans="1:65" s="2" customFormat="1" ht="21.75" customHeight="1">
      <c r="A142" s="29"/>
      <c r="B142" s="149"/>
      <c r="C142" s="150" t="s">
        <v>292</v>
      </c>
      <c r="D142" s="150" t="s">
        <v>128</v>
      </c>
      <c r="E142" s="151" t="s">
        <v>293</v>
      </c>
      <c r="F142" s="152" t="s">
        <v>294</v>
      </c>
      <c r="G142" s="153" t="s">
        <v>184</v>
      </c>
      <c r="H142" s="154">
        <v>2</v>
      </c>
      <c r="I142" s="155"/>
      <c r="J142" s="156">
        <f t="shared" si="20"/>
        <v>0</v>
      </c>
      <c r="K142" s="152" t="s">
        <v>132</v>
      </c>
      <c r="L142" s="30"/>
      <c r="M142" s="157" t="s">
        <v>3</v>
      </c>
      <c r="N142" s="158" t="s">
        <v>45</v>
      </c>
      <c r="O142" s="50"/>
      <c r="P142" s="159">
        <f t="shared" si="21"/>
        <v>0</v>
      </c>
      <c r="Q142" s="159">
        <v>2.9E-4</v>
      </c>
      <c r="R142" s="159">
        <f t="shared" si="22"/>
        <v>5.8E-4</v>
      </c>
      <c r="S142" s="159">
        <v>0</v>
      </c>
      <c r="T142" s="160">
        <f t="shared" si="2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1" t="s">
        <v>133</v>
      </c>
      <c r="AT142" s="161" t="s">
        <v>128</v>
      </c>
      <c r="AU142" s="161" t="s">
        <v>82</v>
      </c>
      <c r="AY142" s="14" t="s">
        <v>125</v>
      </c>
      <c r="BE142" s="162">
        <f t="shared" si="24"/>
        <v>0</v>
      </c>
      <c r="BF142" s="162">
        <f t="shared" si="25"/>
        <v>0</v>
      </c>
      <c r="BG142" s="162">
        <f t="shared" si="26"/>
        <v>0</v>
      </c>
      <c r="BH142" s="162">
        <f t="shared" si="27"/>
        <v>0</v>
      </c>
      <c r="BI142" s="162">
        <f t="shared" si="28"/>
        <v>0</v>
      </c>
      <c r="BJ142" s="14" t="s">
        <v>80</v>
      </c>
      <c r="BK142" s="162">
        <f t="shared" si="29"/>
        <v>0</v>
      </c>
      <c r="BL142" s="14" t="s">
        <v>133</v>
      </c>
      <c r="BM142" s="161" t="s">
        <v>295</v>
      </c>
    </row>
    <row r="143" spans="1:65" s="2" customFormat="1" ht="21.75" customHeight="1">
      <c r="A143" s="29"/>
      <c r="B143" s="149"/>
      <c r="C143" s="150" t="s">
        <v>296</v>
      </c>
      <c r="D143" s="150" t="s">
        <v>128</v>
      </c>
      <c r="E143" s="151" t="s">
        <v>297</v>
      </c>
      <c r="F143" s="152" t="s">
        <v>298</v>
      </c>
      <c r="G143" s="153" t="s">
        <v>184</v>
      </c>
      <c r="H143" s="154">
        <v>2</v>
      </c>
      <c r="I143" s="155"/>
      <c r="J143" s="156">
        <f t="shared" si="20"/>
        <v>0</v>
      </c>
      <c r="K143" s="152" t="s">
        <v>132</v>
      </c>
      <c r="L143" s="30"/>
      <c r="M143" s="157" t="s">
        <v>3</v>
      </c>
      <c r="N143" s="158" t="s">
        <v>45</v>
      </c>
      <c r="O143" s="50"/>
      <c r="P143" s="159">
        <f t="shared" si="21"/>
        <v>0</v>
      </c>
      <c r="Q143" s="159">
        <v>4.0999999999999999E-4</v>
      </c>
      <c r="R143" s="159">
        <f t="shared" si="22"/>
        <v>8.1999999999999998E-4</v>
      </c>
      <c r="S143" s="159">
        <v>0</v>
      </c>
      <c r="T143" s="160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1" t="s">
        <v>133</v>
      </c>
      <c r="AT143" s="161" t="s">
        <v>128</v>
      </c>
      <c r="AU143" s="161" t="s">
        <v>82</v>
      </c>
      <c r="AY143" s="14" t="s">
        <v>125</v>
      </c>
      <c r="BE143" s="162">
        <f t="shared" si="24"/>
        <v>0</v>
      </c>
      <c r="BF143" s="162">
        <f t="shared" si="25"/>
        <v>0</v>
      </c>
      <c r="BG143" s="162">
        <f t="shared" si="26"/>
        <v>0</v>
      </c>
      <c r="BH143" s="162">
        <f t="shared" si="27"/>
        <v>0</v>
      </c>
      <c r="BI143" s="162">
        <f t="shared" si="28"/>
        <v>0</v>
      </c>
      <c r="BJ143" s="14" t="s">
        <v>80</v>
      </c>
      <c r="BK143" s="162">
        <f t="shared" si="29"/>
        <v>0</v>
      </c>
      <c r="BL143" s="14" t="s">
        <v>133</v>
      </c>
      <c r="BM143" s="161" t="s">
        <v>299</v>
      </c>
    </row>
    <row r="144" spans="1:65" s="2" customFormat="1" ht="21.75" customHeight="1">
      <c r="A144" s="29"/>
      <c r="B144" s="149"/>
      <c r="C144" s="150" t="s">
        <v>300</v>
      </c>
      <c r="D144" s="150" t="s">
        <v>128</v>
      </c>
      <c r="E144" s="151" t="s">
        <v>301</v>
      </c>
      <c r="F144" s="152" t="s">
        <v>302</v>
      </c>
      <c r="G144" s="153" t="s">
        <v>184</v>
      </c>
      <c r="H144" s="154">
        <v>1</v>
      </c>
      <c r="I144" s="155"/>
      <c r="J144" s="156">
        <f t="shared" si="20"/>
        <v>0</v>
      </c>
      <c r="K144" s="152" t="s">
        <v>132</v>
      </c>
      <c r="L144" s="30"/>
      <c r="M144" s="157" t="s">
        <v>3</v>
      </c>
      <c r="N144" s="158" t="s">
        <v>45</v>
      </c>
      <c r="O144" s="50"/>
      <c r="P144" s="159">
        <f t="shared" si="21"/>
        <v>0</v>
      </c>
      <c r="Q144" s="159">
        <v>1.82E-3</v>
      </c>
      <c r="R144" s="159">
        <f t="shared" si="22"/>
        <v>1.82E-3</v>
      </c>
      <c r="S144" s="159">
        <v>0</v>
      </c>
      <c r="T144" s="160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1" t="s">
        <v>133</v>
      </c>
      <c r="AT144" s="161" t="s">
        <v>128</v>
      </c>
      <c r="AU144" s="161" t="s">
        <v>82</v>
      </c>
      <c r="AY144" s="14" t="s">
        <v>125</v>
      </c>
      <c r="BE144" s="162">
        <f t="shared" si="24"/>
        <v>0</v>
      </c>
      <c r="BF144" s="162">
        <f t="shared" si="25"/>
        <v>0</v>
      </c>
      <c r="BG144" s="162">
        <f t="shared" si="26"/>
        <v>0</v>
      </c>
      <c r="BH144" s="162">
        <f t="shared" si="27"/>
        <v>0</v>
      </c>
      <c r="BI144" s="162">
        <f t="shared" si="28"/>
        <v>0</v>
      </c>
      <c r="BJ144" s="14" t="s">
        <v>80</v>
      </c>
      <c r="BK144" s="162">
        <f t="shared" si="29"/>
        <v>0</v>
      </c>
      <c r="BL144" s="14" t="s">
        <v>133</v>
      </c>
      <c r="BM144" s="161" t="s">
        <v>303</v>
      </c>
    </row>
    <row r="145" spans="1:65" s="2" customFormat="1" ht="21.75" customHeight="1">
      <c r="A145" s="29"/>
      <c r="B145" s="149"/>
      <c r="C145" s="150" t="s">
        <v>304</v>
      </c>
      <c r="D145" s="150" t="s">
        <v>128</v>
      </c>
      <c r="E145" s="151" t="s">
        <v>305</v>
      </c>
      <c r="F145" s="152" t="s">
        <v>306</v>
      </c>
      <c r="G145" s="153" t="s">
        <v>184</v>
      </c>
      <c r="H145" s="154">
        <v>1</v>
      </c>
      <c r="I145" s="155"/>
      <c r="J145" s="156">
        <f t="shared" si="20"/>
        <v>0</v>
      </c>
      <c r="K145" s="152" t="s">
        <v>132</v>
      </c>
      <c r="L145" s="30"/>
      <c r="M145" s="157" t="s">
        <v>3</v>
      </c>
      <c r="N145" s="158" t="s">
        <v>45</v>
      </c>
      <c r="O145" s="50"/>
      <c r="P145" s="159">
        <f t="shared" si="21"/>
        <v>0</v>
      </c>
      <c r="Q145" s="159">
        <v>8.1999999999999998E-4</v>
      </c>
      <c r="R145" s="159">
        <f t="shared" si="22"/>
        <v>8.1999999999999998E-4</v>
      </c>
      <c r="S145" s="159">
        <v>0</v>
      </c>
      <c r="T145" s="160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1" t="s">
        <v>133</v>
      </c>
      <c r="AT145" s="161" t="s">
        <v>128</v>
      </c>
      <c r="AU145" s="161" t="s">
        <v>82</v>
      </c>
      <c r="AY145" s="14" t="s">
        <v>125</v>
      </c>
      <c r="BE145" s="162">
        <f t="shared" si="24"/>
        <v>0</v>
      </c>
      <c r="BF145" s="162">
        <f t="shared" si="25"/>
        <v>0</v>
      </c>
      <c r="BG145" s="162">
        <f t="shared" si="26"/>
        <v>0</v>
      </c>
      <c r="BH145" s="162">
        <f t="shared" si="27"/>
        <v>0</v>
      </c>
      <c r="BI145" s="162">
        <f t="shared" si="28"/>
        <v>0</v>
      </c>
      <c r="BJ145" s="14" t="s">
        <v>80</v>
      </c>
      <c r="BK145" s="162">
        <f t="shared" si="29"/>
        <v>0</v>
      </c>
      <c r="BL145" s="14" t="s">
        <v>133</v>
      </c>
      <c r="BM145" s="161" t="s">
        <v>307</v>
      </c>
    </row>
    <row r="146" spans="1:65" s="2" customFormat="1" ht="21.75" customHeight="1">
      <c r="A146" s="29"/>
      <c r="B146" s="149"/>
      <c r="C146" s="150" t="s">
        <v>308</v>
      </c>
      <c r="D146" s="150" t="s">
        <v>128</v>
      </c>
      <c r="E146" s="151" t="s">
        <v>309</v>
      </c>
      <c r="F146" s="152" t="s">
        <v>310</v>
      </c>
      <c r="G146" s="153" t="s">
        <v>184</v>
      </c>
      <c r="H146" s="154">
        <v>4</v>
      </c>
      <c r="I146" s="155"/>
      <c r="J146" s="156">
        <f t="shared" si="20"/>
        <v>0</v>
      </c>
      <c r="K146" s="152" t="s">
        <v>132</v>
      </c>
      <c r="L146" s="30"/>
      <c r="M146" s="157" t="s">
        <v>3</v>
      </c>
      <c r="N146" s="158" t="s">
        <v>45</v>
      </c>
      <c r="O146" s="50"/>
      <c r="P146" s="159">
        <f t="shared" si="21"/>
        <v>0</v>
      </c>
      <c r="Q146" s="159">
        <v>4.0000000000000002E-4</v>
      </c>
      <c r="R146" s="159">
        <f t="shared" si="22"/>
        <v>1.6000000000000001E-3</v>
      </c>
      <c r="S146" s="159">
        <v>0</v>
      </c>
      <c r="T146" s="160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1" t="s">
        <v>133</v>
      </c>
      <c r="AT146" s="161" t="s">
        <v>128</v>
      </c>
      <c r="AU146" s="161" t="s">
        <v>82</v>
      </c>
      <c r="AY146" s="14" t="s">
        <v>125</v>
      </c>
      <c r="BE146" s="162">
        <f t="shared" si="24"/>
        <v>0</v>
      </c>
      <c r="BF146" s="162">
        <f t="shared" si="25"/>
        <v>0</v>
      </c>
      <c r="BG146" s="162">
        <f t="shared" si="26"/>
        <v>0</v>
      </c>
      <c r="BH146" s="162">
        <f t="shared" si="27"/>
        <v>0</v>
      </c>
      <c r="BI146" s="162">
        <f t="shared" si="28"/>
        <v>0</v>
      </c>
      <c r="BJ146" s="14" t="s">
        <v>80</v>
      </c>
      <c r="BK146" s="162">
        <f t="shared" si="29"/>
        <v>0</v>
      </c>
      <c r="BL146" s="14" t="s">
        <v>133</v>
      </c>
      <c r="BM146" s="161" t="s">
        <v>311</v>
      </c>
    </row>
    <row r="147" spans="1:65" s="2" customFormat="1" ht="21.75" customHeight="1">
      <c r="A147" s="29"/>
      <c r="B147" s="149"/>
      <c r="C147" s="150" t="s">
        <v>312</v>
      </c>
      <c r="D147" s="150" t="s">
        <v>128</v>
      </c>
      <c r="E147" s="151" t="s">
        <v>313</v>
      </c>
      <c r="F147" s="152" t="s">
        <v>314</v>
      </c>
      <c r="G147" s="153" t="s">
        <v>184</v>
      </c>
      <c r="H147" s="154">
        <v>3</v>
      </c>
      <c r="I147" s="155"/>
      <c r="J147" s="156">
        <f t="shared" si="20"/>
        <v>0</v>
      </c>
      <c r="K147" s="152" t="s">
        <v>132</v>
      </c>
      <c r="L147" s="30"/>
      <c r="M147" s="157" t="s">
        <v>3</v>
      </c>
      <c r="N147" s="158" t="s">
        <v>45</v>
      </c>
      <c r="O147" s="50"/>
      <c r="P147" s="159">
        <f t="shared" si="21"/>
        <v>0</v>
      </c>
      <c r="Q147" s="159">
        <v>6.3000000000000003E-4</v>
      </c>
      <c r="R147" s="159">
        <f t="shared" si="22"/>
        <v>1.8900000000000002E-3</v>
      </c>
      <c r="S147" s="159">
        <v>0</v>
      </c>
      <c r="T147" s="160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1" t="s">
        <v>133</v>
      </c>
      <c r="AT147" s="161" t="s">
        <v>128</v>
      </c>
      <c r="AU147" s="161" t="s">
        <v>82</v>
      </c>
      <c r="AY147" s="14" t="s">
        <v>125</v>
      </c>
      <c r="BE147" s="162">
        <f t="shared" si="24"/>
        <v>0</v>
      </c>
      <c r="BF147" s="162">
        <f t="shared" si="25"/>
        <v>0</v>
      </c>
      <c r="BG147" s="162">
        <f t="shared" si="26"/>
        <v>0</v>
      </c>
      <c r="BH147" s="162">
        <f t="shared" si="27"/>
        <v>0</v>
      </c>
      <c r="BI147" s="162">
        <f t="shared" si="28"/>
        <v>0</v>
      </c>
      <c r="BJ147" s="14" t="s">
        <v>80</v>
      </c>
      <c r="BK147" s="162">
        <f t="shared" si="29"/>
        <v>0</v>
      </c>
      <c r="BL147" s="14" t="s">
        <v>133</v>
      </c>
      <c r="BM147" s="161" t="s">
        <v>315</v>
      </c>
    </row>
    <row r="148" spans="1:65" s="2" customFormat="1" ht="21.75" customHeight="1">
      <c r="A148" s="29"/>
      <c r="B148" s="149"/>
      <c r="C148" s="150" t="s">
        <v>316</v>
      </c>
      <c r="D148" s="150" t="s">
        <v>128</v>
      </c>
      <c r="E148" s="151" t="s">
        <v>317</v>
      </c>
      <c r="F148" s="152" t="s">
        <v>318</v>
      </c>
      <c r="G148" s="153" t="s">
        <v>184</v>
      </c>
      <c r="H148" s="154">
        <v>3</v>
      </c>
      <c r="I148" s="155"/>
      <c r="J148" s="156">
        <f t="shared" si="20"/>
        <v>0</v>
      </c>
      <c r="K148" s="152" t="s">
        <v>132</v>
      </c>
      <c r="L148" s="30"/>
      <c r="M148" s="157" t="s">
        <v>3</v>
      </c>
      <c r="N148" s="158" t="s">
        <v>45</v>
      </c>
      <c r="O148" s="50"/>
      <c r="P148" s="159">
        <f t="shared" si="21"/>
        <v>0</v>
      </c>
      <c r="Q148" s="159">
        <v>8.9999999999999998E-4</v>
      </c>
      <c r="R148" s="159">
        <f t="shared" si="22"/>
        <v>2.7000000000000001E-3</v>
      </c>
      <c r="S148" s="159">
        <v>0</v>
      </c>
      <c r="T148" s="160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1" t="s">
        <v>133</v>
      </c>
      <c r="AT148" s="161" t="s">
        <v>128</v>
      </c>
      <c r="AU148" s="161" t="s">
        <v>82</v>
      </c>
      <c r="AY148" s="14" t="s">
        <v>125</v>
      </c>
      <c r="BE148" s="162">
        <f t="shared" si="24"/>
        <v>0</v>
      </c>
      <c r="BF148" s="162">
        <f t="shared" si="25"/>
        <v>0</v>
      </c>
      <c r="BG148" s="162">
        <f t="shared" si="26"/>
        <v>0</v>
      </c>
      <c r="BH148" s="162">
        <f t="shared" si="27"/>
        <v>0</v>
      </c>
      <c r="BI148" s="162">
        <f t="shared" si="28"/>
        <v>0</v>
      </c>
      <c r="BJ148" s="14" t="s">
        <v>80</v>
      </c>
      <c r="BK148" s="162">
        <f t="shared" si="29"/>
        <v>0</v>
      </c>
      <c r="BL148" s="14" t="s">
        <v>133</v>
      </c>
      <c r="BM148" s="161" t="s">
        <v>319</v>
      </c>
    </row>
    <row r="149" spans="1:65" s="2" customFormat="1" ht="21.75" customHeight="1">
      <c r="A149" s="29"/>
      <c r="B149" s="149"/>
      <c r="C149" s="150" t="s">
        <v>320</v>
      </c>
      <c r="D149" s="150" t="s">
        <v>128</v>
      </c>
      <c r="E149" s="151" t="s">
        <v>321</v>
      </c>
      <c r="F149" s="152" t="s">
        <v>322</v>
      </c>
      <c r="G149" s="153" t="s">
        <v>184</v>
      </c>
      <c r="H149" s="154">
        <v>1</v>
      </c>
      <c r="I149" s="155"/>
      <c r="J149" s="156">
        <f t="shared" si="20"/>
        <v>0</v>
      </c>
      <c r="K149" s="152" t="s">
        <v>132</v>
      </c>
      <c r="L149" s="30"/>
      <c r="M149" s="157" t="s">
        <v>3</v>
      </c>
      <c r="N149" s="158" t="s">
        <v>45</v>
      </c>
      <c r="O149" s="50"/>
      <c r="P149" s="159">
        <f t="shared" si="21"/>
        <v>0</v>
      </c>
      <c r="Q149" s="159">
        <v>2E-3</v>
      </c>
      <c r="R149" s="159">
        <f t="shared" si="22"/>
        <v>2E-3</v>
      </c>
      <c r="S149" s="159">
        <v>0</v>
      </c>
      <c r="T149" s="160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1" t="s">
        <v>133</v>
      </c>
      <c r="AT149" s="161" t="s">
        <v>128</v>
      </c>
      <c r="AU149" s="161" t="s">
        <v>82</v>
      </c>
      <c r="AY149" s="14" t="s">
        <v>125</v>
      </c>
      <c r="BE149" s="162">
        <f t="shared" si="24"/>
        <v>0</v>
      </c>
      <c r="BF149" s="162">
        <f t="shared" si="25"/>
        <v>0</v>
      </c>
      <c r="BG149" s="162">
        <f t="shared" si="26"/>
        <v>0</v>
      </c>
      <c r="BH149" s="162">
        <f t="shared" si="27"/>
        <v>0</v>
      </c>
      <c r="BI149" s="162">
        <f t="shared" si="28"/>
        <v>0</v>
      </c>
      <c r="BJ149" s="14" t="s">
        <v>80</v>
      </c>
      <c r="BK149" s="162">
        <f t="shared" si="29"/>
        <v>0</v>
      </c>
      <c r="BL149" s="14" t="s">
        <v>133</v>
      </c>
      <c r="BM149" s="161" t="s">
        <v>323</v>
      </c>
    </row>
    <row r="150" spans="1:65" s="2" customFormat="1" ht="21.75" customHeight="1">
      <c r="A150" s="29"/>
      <c r="B150" s="149"/>
      <c r="C150" s="150" t="s">
        <v>324</v>
      </c>
      <c r="D150" s="150" t="s">
        <v>128</v>
      </c>
      <c r="E150" s="151" t="s">
        <v>325</v>
      </c>
      <c r="F150" s="152" t="s">
        <v>326</v>
      </c>
      <c r="G150" s="153" t="s">
        <v>184</v>
      </c>
      <c r="H150" s="154">
        <v>1</v>
      </c>
      <c r="I150" s="155"/>
      <c r="J150" s="156">
        <f t="shared" si="20"/>
        <v>0</v>
      </c>
      <c r="K150" s="152" t="s">
        <v>132</v>
      </c>
      <c r="L150" s="30"/>
      <c r="M150" s="157" t="s">
        <v>3</v>
      </c>
      <c r="N150" s="158" t="s">
        <v>45</v>
      </c>
      <c r="O150" s="50"/>
      <c r="P150" s="159">
        <f t="shared" si="21"/>
        <v>0</v>
      </c>
      <c r="Q150" s="159">
        <v>2.2000000000000001E-4</v>
      </c>
      <c r="R150" s="159">
        <f t="shared" si="22"/>
        <v>2.2000000000000001E-4</v>
      </c>
      <c r="S150" s="159">
        <v>0</v>
      </c>
      <c r="T150" s="160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1" t="s">
        <v>133</v>
      </c>
      <c r="AT150" s="161" t="s">
        <v>128</v>
      </c>
      <c r="AU150" s="161" t="s">
        <v>82</v>
      </c>
      <c r="AY150" s="14" t="s">
        <v>125</v>
      </c>
      <c r="BE150" s="162">
        <f t="shared" si="24"/>
        <v>0</v>
      </c>
      <c r="BF150" s="162">
        <f t="shared" si="25"/>
        <v>0</v>
      </c>
      <c r="BG150" s="162">
        <f t="shared" si="26"/>
        <v>0</v>
      </c>
      <c r="BH150" s="162">
        <f t="shared" si="27"/>
        <v>0</v>
      </c>
      <c r="BI150" s="162">
        <f t="shared" si="28"/>
        <v>0</v>
      </c>
      <c r="BJ150" s="14" t="s">
        <v>80</v>
      </c>
      <c r="BK150" s="162">
        <f t="shared" si="29"/>
        <v>0</v>
      </c>
      <c r="BL150" s="14" t="s">
        <v>133</v>
      </c>
      <c r="BM150" s="161" t="s">
        <v>327</v>
      </c>
    </row>
    <row r="151" spans="1:65" s="2" customFormat="1" ht="21.75" customHeight="1">
      <c r="A151" s="29"/>
      <c r="B151" s="149"/>
      <c r="C151" s="150" t="s">
        <v>328</v>
      </c>
      <c r="D151" s="150" t="s">
        <v>128</v>
      </c>
      <c r="E151" s="151" t="s">
        <v>329</v>
      </c>
      <c r="F151" s="152" t="s">
        <v>330</v>
      </c>
      <c r="G151" s="153" t="s">
        <v>184</v>
      </c>
      <c r="H151" s="154">
        <v>1</v>
      </c>
      <c r="I151" s="155"/>
      <c r="J151" s="156">
        <f t="shared" si="20"/>
        <v>0</v>
      </c>
      <c r="K151" s="152" t="s">
        <v>132</v>
      </c>
      <c r="L151" s="30"/>
      <c r="M151" s="157" t="s">
        <v>3</v>
      </c>
      <c r="N151" s="158" t="s">
        <v>45</v>
      </c>
      <c r="O151" s="50"/>
      <c r="P151" s="159">
        <f t="shared" si="21"/>
        <v>0</v>
      </c>
      <c r="Q151" s="159">
        <v>3.1E-4</v>
      </c>
      <c r="R151" s="159">
        <f t="shared" si="22"/>
        <v>3.1E-4</v>
      </c>
      <c r="S151" s="159">
        <v>0</v>
      </c>
      <c r="T151" s="160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1" t="s">
        <v>133</v>
      </c>
      <c r="AT151" s="161" t="s">
        <v>128</v>
      </c>
      <c r="AU151" s="161" t="s">
        <v>82</v>
      </c>
      <c r="AY151" s="14" t="s">
        <v>125</v>
      </c>
      <c r="BE151" s="162">
        <f t="shared" si="24"/>
        <v>0</v>
      </c>
      <c r="BF151" s="162">
        <f t="shared" si="25"/>
        <v>0</v>
      </c>
      <c r="BG151" s="162">
        <f t="shared" si="26"/>
        <v>0</v>
      </c>
      <c r="BH151" s="162">
        <f t="shared" si="27"/>
        <v>0</v>
      </c>
      <c r="BI151" s="162">
        <f t="shared" si="28"/>
        <v>0</v>
      </c>
      <c r="BJ151" s="14" t="s">
        <v>80</v>
      </c>
      <c r="BK151" s="162">
        <f t="shared" si="29"/>
        <v>0</v>
      </c>
      <c r="BL151" s="14" t="s">
        <v>133</v>
      </c>
      <c r="BM151" s="161" t="s">
        <v>331</v>
      </c>
    </row>
    <row r="152" spans="1:65" s="2" customFormat="1" ht="21.75" customHeight="1">
      <c r="A152" s="29"/>
      <c r="B152" s="149"/>
      <c r="C152" s="150" t="s">
        <v>332</v>
      </c>
      <c r="D152" s="150" t="s">
        <v>128</v>
      </c>
      <c r="E152" s="151" t="s">
        <v>333</v>
      </c>
      <c r="F152" s="152" t="s">
        <v>334</v>
      </c>
      <c r="G152" s="153" t="s">
        <v>184</v>
      </c>
      <c r="H152" s="154">
        <v>1</v>
      </c>
      <c r="I152" s="155"/>
      <c r="J152" s="156">
        <f t="shared" si="20"/>
        <v>0</v>
      </c>
      <c r="K152" s="152" t="s">
        <v>132</v>
      </c>
      <c r="L152" s="30"/>
      <c r="M152" s="157" t="s">
        <v>3</v>
      </c>
      <c r="N152" s="158" t="s">
        <v>45</v>
      </c>
      <c r="O152" s="50"/>
      <c r="P152" s="159">
        <f t="shared" si="21"/>
        <v>0</v>
      </c>
      <c r="Q152" s="159">
        <v>4.2999999999999999E-4</v>
      </c>
      <c r="R152" s="159">
        <f t="shared" si="22"/>
        <v>4.2999999999999999E-4</v>
      </c>
      <c r="S152" s="159">
        <v>0</v>
      </c>
      <c r="T152" s="160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1" t="s">
        <v>133</v>
      </c>
      <c r="AT152" s="161" t="s">
        <v>128</v>
      </c>
      <c r="AU152" s="161" t="s">
        <v>82</v>
      </c>
      <c r="AY152" s="14" t="s">
        <v>125</v>
      </c>
      <c r="BE152" s="162">
        <f t="shared" si="24"/>
        <v>0</v>
      </c>
      <c r="BF152" s="162">
        <f t="shared" si="25"/>
        <v>0</v>
      </c>
      <c r="BG152" s="162">
        <f t="shared" si="26"/>
        <v>0</v>
      </c>
      <c r="BH152" s="162">
        <f t="shared" si="27"/>
        <v>0</v>
      </c>
      <c r="BI152" s="162">
        <f t="shared" si="28"/>
        <v>0</v>
      </c>
      <c r="BJ152" s="14" t="s">
        <v>80</v>
      </c>
      <c r="BK152" s="162">
        <f t="shared" si="29"/>
        <v>0</v>
      </c>
      <c r="BL152" s="14" t="s">
        <v>133</v>
      </c>
      <c r="BM152" s="161" t="s">
        <v>335</v>
      </c>
    </row>
    <row r="153" spans="1:65" s="2" customFormat="1" ht="21.75" customHeight="1">
      <c r="A153" s="29"/>
      <c r="B153" s="149"/>
      <c r="C153" s="150" t="s">
        <v>336</v>
      </c>
      <c r="D153" s="150" t="s">
        <v>128</v>
      </c>
      <c r="E153" s="151" t="s">
        <v>337</v>
      </c>
      <c r="F153" s="152" t="s">
        <v>338</v>
      </c>
      <c r="G153" s="153" t="s">
        <v>184</v>
      </c>
      <c r="H153" s="154">
        <v>1</v>
      </c>
      <c r="I153" s="155"/>
      <c r="J153" s="156">
        <f t="shared" si="20"/>
        <v>0</v>
      </c>
      <c r="K153" s="152" t="s">
        <v>132</v>
      </c>
      <c r="L153" s="30"/>
      <c r="M153" s="157" t="s">
        <v>3</v>
      </c>
      <c r="N153" s="158" t="s">
        <v>45</v>
      </c>
      <c r="O153" s="50"/>
      <c r="P153" s="159">
        <f t="shared" si="21"/>
        <v>0</v>
      </c>
      <c r="Q153" s="159">
        <v>2.0000000000000002E-5</v>
      </c>
      <c r="R153" s="159">
        <f t="shared" si="22"/>
        <v>2.0000000000000002E-5</v>
      </c>
      <c r="S153" s="159">
        <v>0</v>
      </c>
      <c r="T153" s="160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1" t="s">
        <v>133</v>
      </c>
      <c r="AT153" s="161" t="s">
        <v>128</v>
      </c>
      <c r="AU153" s="161" t="s">
        <v>82</v>
      </c>
      <c r="AY153" s="14" t="s">
        <v>125</v>
      </c>
      <c r="BE153" s="162">
        <f t="shared" si="24"/>
        <v>0</v>
      </c>
      <c r="BF153" s="162">
        <f t="shared" si="25"/>
        <v>0</v>
      </c>
      <c r="BG153" s="162">
        <f t="shared" si="26"/>
        <v>0</v>
      </c>
      <c r="BH153" s="162">
        <f t="shared" si="27"/>
        <v>0</v>
      </c>
      <c r="BI153" s="162">
        <f t="shared" si="28"/>
        <v>0</v>
      </c>
      <c r="BJ153" s="14" t="s">
        <v>80</v>
      </c>
      <c r="BK153" s="162">
        <f t="shared" si="29"/>
        <v>0</v>
      </c>
      <c r="BL153" s="14" t="s">
        <v>133</v>
      </c>
      <c r="BM153" s="161" t="s">
        <v>339</v>
      </c>
    </row>
    <row r="154" spans="1:65" s="2" customFormat="1" ht="21.75" customHeight="1">
      <c r="A154" s="29"/>
      <c r="B154" s="149"/>
      <c r="C154" s="150" t="s">
        <v>340</v>
      </c>
      <c r="D154" s="150" t="s">
        <v>128</v>
      </c>
      <c r="E154" s="151" t="s">
        <v>341</v>
      </c>
      <c r="F154" s="152" t="s">
        <v>342</v>
      </c>
      <c r="G154" s="153" t="s">
        <v>184</v>
      </c>
      <c r="H154" s="154">
        <v>2</v>
      </c>
      <c r="I154" s="155"/>
      <c r="J154" s="156">
        <f t="shared" si="20"/>
        <v>0</v>
      </c>
      <c r="K154" s="152" t="s">
        <v>132</v>
      </c>
      <c r="L154" s="30"/>
      <c r="M154" s="157" t="s">
        <v>3</v>
      </c>
      <c r="N154" s="158" t="s">
        <v>45</v>
      </c>
      <c r="O154" s="50"/>
      <c r="P154" s="159">
        <f t="shared" si="21"/>
        <v>0</v>
      </c>
      <c r="Q154" s="159">
        <v>1.48E-3</v>
      </c>
      <c r="R154" s="159">
        <f t="shared" si="22"/>
        <v>2.96E-3</v>
      </c>
      <c r="S154" s="159">
        <v>0</v>
      </c>
      <c r="T154" s="160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1" t="s">
        <v>133</v>
      </c>
      <c r="AT154" s="161" t="s">
        <v>128</v>
      </c>
      <c r="AU154" s="161" t="s">
        <v>82</v>
      </c>
      <c r="AY154" s="14" t="s">
        <v>125</v>
      </c>
      <c r="BE154" s="162">
        <f t="shared" si="24"/>
        <v>0</v>
      </c>
      <c r="BF154" s="162">
        <f t="shared" si="25"/>
        <v>0</v>
      </c>
      <c r="BG154" s="162">
        <f t="shared" si="26"/>
        <v>0</v>
      </c>
      <c r="BH154" s="162">
        <f t="shared" si="27"/>
        <v>0</v>
      </c>
      <c r="BI154" s="162">
        <f t="shared" si="28"/>
        <v>0</v>
      </c>
      <c r="BJ154" s="14" t="s">
        <v>80</v>
      </c>
      <c r="BK154" s="162">
        <f t="shared" si="29"/>
        <v>0</v>
      </c>
      <c r="BL154" s="14" t="s">
        <v>133</v>
      </c>
      <c r="BM154" s="161" t="s">
        <v>343</v>
      </c>
    </row>
    <row r="155" spans="1:65" s="2" customFormat="1" ht="21.75" customHeight="1">
      <c r="A155" s="29"/>
      <c r="B155" s="149"/>
      <c r="C155" s="150" t="s">
        <v>344</v>
      </c>
      <c r="D155" s="150" t="s">
        <v>128</v>
      </c>
      <c r="E155" s="151" t="s">
        <v>345</v>
      </c>
      <c r="F155" s="152" t="s">
        <v>346</v>
      </c>
      <c r="G155" s="153" t="s">
        <v>184</v>
      </c>
      <c r="H155" s="154">
        <v>1</v>
      </c>
      <c r="I155" s="155"/>
      <c r="J155" s="156">
        <f t="shared" si="20"/>
        <v>0</v>
      </c>
      <c r="K155" s="152" t="s">
        <v>132</v>
      </c>
      <c r="L155" s="30"/>
      <c r="M155" s="157" t="s">
        <v>3</v>
      </c>
      <c r="N155" s="158" t="s">
        <v>45</v>
      </c>
      <c r="O155" s="50"/>
      <c r="P155" s="159">
        <f t="shared" si="21"/>
        <v>0</v>
      </c>
      <c r="Q155" s="159">
        <v>4.8500000000000001E-3</v>
      </c>
      <c r="R155" s="159">
        <f t="shared" si="22"/>
        <v>4.8500000000000001E-3</v>
      </c>
      <c r="S155" s="159">
        <v>0</v>
      </c>
      <c r="T155" s="160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1" t="s">
        <v>133</v>
      </c>
      <c r="AT155" s="161" t="s">
        <v>128</v>
      </c>
      <c r="AU155" s="161" t="s">
        <v>82</v>
      </c>
      <c r="AY155" s="14" t="s">
        <v>125</v>
      </c>
      <c r="BE155" s="162">
        <f t="shared" si="24"/>
        <v>0</v>
      </c>
      <c r="BF155" s="162">
        <f t="shared" si="25"/>
        <v>0</v>
      </c>
      <c r="BG155" s="162">
        <f t="shared" si="26"/>
        <v>0</v>
      </c>
      <c r="BH155" s="162">
        <f t="shared" si="27"/>
        <v>0</v>
      </c>
      <c r="BI155" s="162">
        <f t="shared" si="28"/>
        <v>0</v>
      </c>
      <c r="BJ155" s="14" t="s">
        <v>80</v>
      </c>
      <c r="BK155" s="162">
        <f t="shared" si="29"/>
        <v>0</v>
      </c>
      <c r="BL155" s="14" t="s">
        <v>133</v>
      </c>
      <c r="BM155" s="161" t="s">
        <v>347</v>
      </c>
    </row>
    <row r="156" spans="1:65" s="2" customFormat="1" ht="33" customHeight="1">
      <c r="A156" s="29"/>
      <c r="B156" s="149"/>
      <c r="C156" s="150" t="s">
        <v>348</v>
      </c>
      <c r="D156" s="150" t="s">
        <v>128</v>
      </c>
      <c r="E156" s="151" t="s">
        <v>349</v>
      </c>
      <c r="F156" s="152" t="s">
        <v>350</v>
      </c>
      <c r="G156" s="153" t="s">
        <v>137</v>
      </c>
      <c r="H156" s="154">
        <v>60</v>
      </c>
      <c r="I156" s="155"/>
      <c r="J156" s="156">
        <f t="shared" si="20"/>
        <v>0</v>
      </c>
      <c r="K156" s="152" t="s">
        <v>132</v>
      </c>
      <c r="L156" s="30"/>
      <c r="M156" s="157" t="s">
        <v>3</v>
      </c>
      <c r="N156" s="158" t="s">
        <v>45</v>
      </c>
      <c r="O156" s="50"/>
      <c r="P156" s="159">
        <f t="shared" si="21"/>
        <v>0</v>
      </c>
      <c r="Q156" s="159">
        <v>1.9000000000000001E-4</v>
      </c>
      <c r="R156" s="159">
        <f t="shared" si="22"/>
        <v>1.14E-2</v>
      </c>
      <c r="S156" s="159">
        <v>0</v>
      </c>
      <c r="T156" s="160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1" t="s">
        <v>143</v>
      </c>
      <c r="AT156" s="161" t="s">
        <v>128</v>
      </c>
      <c r="AU156" s="161" t="s">
        <v>82</v>
      </c>
      <c r="AY156" s="14" t="s">
        <v>125</v>
      </c>
      <c r="BE156" s="162">
        <f t="shared" si="24"/>
        <v>0</v>
      </c>
      <c r="BF156" s="162">
        <f t="shared" si="25"/>
        <v>0</v>
      </c>
      <c r="BG156" s="162">
        <f t="shared" si="26"/>
        <v>0</v>
      </c>
      <c r="BH156" s="162">
        <f t="shared" si="27"/>
        <v>0</v>
      </c>
      <c r="BI156" s="162">
        <f t="shared" si="28"/>
        <v>0</v>
      </c>
      <c r="BJ156" s="14" t="s">
        <v>80</v>
      </c>
      <c r="BK156" s="162">
        <f t="shared" si="29"/>
        <v>0</v>
      </c>
      <c r="BL156" s="14" t="s">
        <v>143</v>
      </c>
      <c r="BM156" s="161" t="s">
        <v>351</v>
      </c>
    </row>
    <row r="157" spans="1:65" s="2" customFormat="1" ht="33" customHeight="1">
      <c r="A157" s="29"/>
      <c r="B157" s="149"/>
      <c r="C157" s="150" t="s">
        <v>352</v>
      </c>
      <c r="D157" s="150" t="s">
        <v>128</v>
      </c>
      <c r="E157" s="151" t="s">
        <v>353</v>
      </c>
      <c r="F157" s="152" t="s">
        <v>354</v>
      </c>
      <c r="G157" s="153" t="s">
        <v>184</v>
      </c>
      <c r="H157" s="154">
        <v>1</v>
      </c>
      <c r="I157" s="155"/>
      <c r="J157" s="156">
        <f t="shared" si="20"/>
        <v>0</v>
      </c>
      <c r="K157" s="152" t="s">
        <v>3</v>
      </c>
      <c r="L157" s="30"/>
      <c r="M157" s="157" t="s">
        <v>3</v>
      </c>
      <c r="N157" s="158" t="s">
        <v>45</v>
      </c>
      <c r="O157" s="50"/>
      <c r="P157" s="159">
        <f t="shared" si="21"/>
        <v>0</v>
      </c>
      <c r="Q157" s="159">
        <v>2.0000000000000002E-5</v>
      </c>
      <c r="R157" s="159">
        <f t="shared" si="22"/>
        <v>2.0000000000000002E-5</v>
      </c>
      <c r="S157" s="159">
        <v>0</v>
      </c>
      <c r="T157" s="160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1" t="s">
        <v>133</v>
      </c>
      <c r="AT157" s="161" t="s">
        <v>128</v>
      </c>
      <c r="AU157" s="161" t="s">
        <v>82</v>
      </c>
      <c r="AY157" s="14" t="s">
        <v>125</v>
      </c>
      <c r="BE157" s="162">
        <f t="shared" si="24"/>
        <v>0</v>
      </c>
      <c r="BF157" s="162">
        <f t="shared" si="25"/>
        <v>0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80</v>
      </c>
      <c r="BK157" s="162">
        <f t="shared" si="29"/>
        <v>0</v>
      </c>
      <c r="BL157" s="14" t="s">
        <v>133</v>
      </c>
      <c r="BM157" s="161" t="s">
        <v>355</v>
      </c>
    </row>
    <row r="158" spans="1:65" s="2" customFormat="1" ht="33" customHeight="1">
      <c r="A158" s="29"/>
      <c r="B158" s="149"/>
      <c r="C158" s="150" t="s">
        <v>356</v>
      </c>
      <c r="D158" s="150" t="s">
        <v>128</v>
      </c>
      <c r="E158" s="151" t="s">
        <v>357</v>
      </c>
      <c r="F158" s="152" t="s">
        <v>358</v>
      </c>
      <c r="G158" s="153" t="s">
        <v>184</v>
      </c>
      <c r="H158" s="154">
        <v>1</v>
      </c>
      <c r="I158" s="155"/>
      <c r="J158" s="156">
        <f t="shared" si="20"/>
        <v>0</v>
      </c>
      <c r="K158" s="152" t="s">
        <v>3</v>
      </c>
      <c r="L158" s="30"/>
      <c r="M158" s="157" t="s">
        <v>3</v>
      </c>
      <c r="N158" s="158" t="s">
        <v>45</v>
      </c>
      <c r="O158" s="50"/>
      <c r="P158" s="159">
        <f t="shared" si="21"/>
        <v>0</v>
      </c>
      <c r="Q158" s="159">
        <v>2.0000000000000002E-5</v>
      </c>
      <c r="R158" s="159">
        <f t="shared" si="22"/>
        <v>2.0000000000000002E-5</v>
      </c>
      <c r="S158" s="159">
        <v>0</v>
      </c>
      <c r="T158" s="160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1" t="s">
        <v>133</v>
      </c>
      <c r="AT158" s="161" t="s">
        <v>128</v>
      </c>
      <c r="AU158" s="161" t="s">
        <v>82</v>
      </c>
      <c r="AY158" s="14" t="s">
        <v>125</v>
      </c>
      <c r="BE158" s="162">
        <f t="shared" si="24"/>
        <v>0</v>
      </c>
      <c r="BF158" s="162">
        <f t="shared" si="25"/>
        <v>0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80</v>
      </c>
      <c r="BK158" s="162">
        <f t="shared" si="29"/>
        <v>0</v>
      </c>
      <c r="BL158" s="14" t="s">
        <v>133</v>
      </c>
      <c r="BM158" s="161" t="s">
        <v>359</v>
      </c>
    </row>
    <row r="159" spans="1:65" s="2" customFormat="1" ht="21.75" customHeight="1">
      <c r="A159" s="29"/>
      <c r="B159" s="149"/>
      <c r="C159" s="150" t="s">
        <v>360</v>
      </c>
      <c r="D159" s="150" t="s">
        <v>128</v>
      </c>
      <c r="E159" s="151" t="s">
        <v>361</v>
      </c>
      <c r="F159" s="152" t="s">
        <v>362</v>
      </c>
      <c r="G159" s="153" t="s">
        <v>184</v>
      </c>
      <c r="H159" s="154">
        <v>2</v>
      </c>
      <c r="I159" s="155"/>
      <c r="J159" s="156">
        <f t="shared" si="20"/>
        <v>0</v>
      </c>
      <c r="K159" s="152" t="s">
        <v>3</v>
      </c>
      <c r="L159" s="30"/>
      <c r="M159" s="157" t="s">
        <v>3</v>
      </c>
      <c r="N159" s="158" t="s">
        <v>45</v>
      </c>
      <c r="O159" s="50"/>
      <c r="P159" s="159">
        <f t="shared" si="21"/>
        <v>0</v>
      </c>
      <c r="Q159" s="159">
        <v>1.47E-3</v>
      </c>
      <c r="R159" s="159">
        <f t="shared" si="22"/>
        <v>2.9399999999999999E-3</v>
      </c>
      <c r="S159" s="159">
        <v>0</v>
      </c>
      <c r="T159" s="160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1" t="s">
        <v>133</v>
      </c>
      <c r="AT159" s="161" t="s">
        <v>128</v>
      </c>
      <c r="AU159" s="161" t="s">
        <v>82</v>
      </c>
      <c r="AY159" s="14" t="s">
        <v>125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80</v>
      </c>
      <c r="BK159" s="162">
        <f t="shared" si="29"/>
        <v>0</v>
      </c>
      <c r="BL159" s="14" t="s">
        <v>133</v>
      </c>
      <c r="BM159" s="161" t="s">
        <v>363</v>
      </c>
    </row>
    <row r="160" spans="1:65" s="2" customFormat="1" ht="33" customHeight="1">
      <c r="A160" s="29"/>
      <c r="B160" s="149"/>
      <c r="C160" s="150" t="s">
        <v>364</v>
      </c>
      <c r="D160" s="150" t="s">
        <v>128</v>
      </c>
      <c r="E160" s="151" t="s">
        <v>365</v>
      </c>
      <c r="F160" s="152" t="s">
        <v>366</v>
      </c>
      <c r="G160" s="153" t="s">
        <v>177</v>
      </c>
      <c r="H160" s="154">
        <v>0.5</v>
      </c>
      <c r="I160" s="155"/>
      <c r="J160" s="156">
        <f t="shared" si="20"/>
        <v>0</v>
      </c>
      <c r="K160" s="152" t="s">
        <v>132</v>
      </c>
      <c r="L160" s="30"/>
      <c r="M160" s="157" t="s">
        <v>3</v>
      </c>
      <c r="N160" s="158" t="s">
        <v>45</v>
      </c>
      <c r="O160" s="50"/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1" t="s">
        <v>133</v>
      </c>
      <c r="AT160" s="161" t="s">
        <v>128</v>
      </c>
      <c r="AU160" s="161" t="s">
        <v>82</v>
      </c>
      <c r="AY160" s="14" t="s">
        <v>125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80</v>
      </c>
      <c r="BK160" s="162">
        <f t="shared" si="29"/>
        <v>0</v>
      </c>
      <c r="BL160" s="14" t="s">
        <v>133</v>
      </c>
      <c r="BM160" s="161" t="s">
        <v>367</v>
      </c>
    </row>
    <row r="161" spans="1:65" s="12" customFormat="1" ht="22.9" customHeight="1">
      <c r="B161" s="136"/>
      <c r="D161" s="137" t="s">
        <v>73</v>
      </c>
      <c r="E161" s="147" t="s">
        <v>368</v>
      </c>
      <c r="F161" s="147" t="s">
        <v>369</v>
      </c>
      <c r="I161" s="139"/>
      <c r="J161" s="148">
        <f>BK161</f>
        <v>0</v>
      </c>
      <c r="L161" s="136"/>
      <c r="M161" s="141"/>
      <c r="N161" s="142"/>
      <c r="O161" s="142"/>
      <c r="P161" s="143">
        <f>SUM(P162:P163)</f>
        <v>0</v>
      </c>
      <c r="Q161" s="142"/>
      <c r="R161" s="143">
        <f>SUM(R162:R163)</f>
        <v>1.8099999999999998E-2</v>
      </c>
      <c r="S161" s="142"/>
      <c r="T161" s="144">
        <f>SUM(T162:T163)</f>
        <v>0</v>
      </c>
      <c r="AR161" s="137" t="s">
        <v>82</v>
      </c>
      <c r="AT161" s="145" t="s">
        <v>73</v>
      </c>
      <c r="AU161" s="145" t="s">
        <v>80</v>
      </c>
      <c r="AY161" s="137" t="s">
        <v>125</v>
      </c>
      <c r="BK161" s="146">
        <f>SUM(BK162:BK163)</f>
        <v>0</v>
      </c>
    </row>
    <row r="162" spans="1:65" s="2" customFormat="1" ht="21.75" customHeight="1">
      <c r="A162" s="29"/>
      <c r="B162" s="149"/>
      <c r="C162" s="163" t="s">
        <v>370</v>
      </c>
      <c r="D162" s="163" t="s">
        <v>148</v>
      </c>
      <c r="E162" s="164" t="s">
        <v>371</v>
      </c>
      <c r="F162" s="165" t="s">
        <v>372</v>
      </c>
      <c r="G162" s="166" t="s">
        <v>184</v>
      </c>
      <c r="H162" s="167">
        <v>1</v>
      </c>
      <c r="I162" s="168"/>
      <c r="J162" s="169">
        <f>ROUND(I162*H162,2)</f>
        <v>0</v>
      </c>
      <c r="K162" s="165" t="s">
        <v>132</v>
      </c>
      <c r="L162" s="170"/>
      <c r="M162" s="171" t="s">
        <v>3</v>
      </c>
      <c r="N162" s="172" t="s">
        <v>45</v>
      </c>
      <c r="O162" s="50"/>
      <c r="P162" s="159">
        <f>O162*H162</f>
        <v>0</v>
      </c>
      <c r="Q162" s="159">
        <v>1.3299999999999999E-2</v>
      </c>
      <c r="R162" s="159">
        <f>Q162*H162</f>
        <v>1.3299999999999999E-2</v>
      </c>
      <c r="S162" s="159">
        <v>0</v>
      </c>
      <c r="T162" s="16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1" t="s">
        <v>151</v>
      </c>
      <c r="AT162" s="161" t="s">
        <v>148</v>
      </c>
      <c r="AU162" s="161" t="s">
        <v>82</v>
      </c>
      <c r="AY162" s="14" t="s">
        <v>125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4" t="s">
        <v>80</v>
      </c>
      <c r="BK162" s="162">
        <f>ROUND(I162*H162,2)</f>
        <v>0</v>
      </c>
      <c r="BL162" s="14" t="s">
        <v>133</v>
      </c>
      <c r="BM162" s="161" t="s">
        <v>373</v>
      </c>
    </row>
    <row r="163" spans="1:65" s="2" customFormat="1" ht="33" customHeight="1">
      <c r="A163" s="29"/>
      <c r="B163" s="149"/>
      <c r="C163" s="163" t="s">
        <v>374</v>
      </c>
      <c r="D163" s="163" t="s">
        <v>148</v>
      </c>
      <c r="E163" s="164" t="s">
        <v>375</v>
      </c>
      <c r="F163" s="165" t="s">
        <v>376</v>
      </c>
      <c r="G163" s="166" t="s">
        <v>184</v>
      </c>
      <c r="H163" s="167">
        <v>1</v>
      </c>
      <c r="I163" s="168"/>
      <c r="J163" s="169">
        <f>ROUND(I163*H163,2)</f>
        <v>0</v>
      </c>
      <c r="K163" s="165" t="s">
        <v>132</v>
      </c>
      <c r="L163" s="170"/>
      <c r="M163" s="171" t="s">
        <v>3</v>
      </c>
      <c r="N163" s="172" t="s">
        <v>45</v>
      </c>
      <c r="O163" s="50"/>
      <c r="P163" s="159">
        <f>O163*H163</f>
        <v>0</v>
      </c>
      <c r="Q163" s="159">
        <v>4.7999999999999996E-3</v>
      </c>
      <c r="R163" s="159">
        <f>Q163*H163</f>
        <v>4.7999999999999996E-3</v>
      </c>
      <c r="S163" s="159">
        <v>0</v>
      </c>
      <c r="T163" s="16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1" t="s">
        <v>151</v>
      </c>
      <c r="AT163" s="161" t="s">
        <v>148</v>
      </c>
      <c r="AU163" s="161" t="s">
        <v>82</v>
      </c>
      <c r="AY163" s="14" t="s">
        <v>125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4" t="s">
        <v>80</v>
      </c>
      <c r="BK163" s="162">
        <f>ROUND(I163*H163,2)</f>
        <v>0</v>
      </c>
      <c r="BL163" s="14" t="s">
        <v>133</v>
      </c>
      <c r="BM163" s="161" t="s">
        <v>377</v>
      </c>
    </row>
    <row r="164" spans="1:65" s="12" customFormat="1" ht="22.9" customHeight="1">
      <c r="B164" s="136"/>
      <c r="D164" s="137" t="s">
        <v>73</v>
      </c>
      <c r="E164" s="147" t="s">
        <v>378</v>
      </c>
      <c r="F164" s="147" t="s">
        <v>379</v>
      </c>
      <c r="I164" s="139"/>
      <c r="J164" s="148">
        <f>BK164</f>
        <v>0</v>
      </c>
      <c r="L164" s="136"/>
      <c r="M164" s="141"/>
      <c r="N164" s="142"/>
      <c r="O164" s="142"/>
      <c r="P164" s="143">
        <f>SUM(P165:P170)</f>
        <v>0</v>
      </c>
      <c r="Q164" s="142"/>
      <c r="R164" s="143">
        <f>SUM(R165:R170)</f>
        <v>8.0339999999999995E-2</v>
      </c>
      <c r="S164" s="142"/>
      <c r="T164" s="144">
        <f>SUM(T165:T170)</f>
        <v>0.624</v>
      </c>
      <c r="AR164" s="137" t="s">
        <v>82</v>
      </c>
      <c r="AT164" s="145" t="s">
        <v>73</v>
      </c>
      <c r="AU164" s="145" t="s">
        <v>80</v>
      </c>
      <c r="AY164" s="137" t="s">
        <v>125</v>
      </c>
      <c r="BK164" s="146">
        <f>SUM(BK165:BK170)</f>
        <v>0</v>
      </c>
    </row>
    <row r="165" spans="1:65" s="2" customFormat="1" ht="16.5" customHeight="1">
      <c r="A165" s="29"/>
      <c r="B165" s="149"/>
      <c r="C165" s="150" t="s">
        <v>380</v>
      </c>
      <c r="D165" s="150" t="s">
        <v>128</v>
      </c>
      <c r="E165" s="151" t="s">
        <v>381</v>
      </c>
      <c r="F165" s="152" t="s">
        <v>382</v>
      </c>
      <c r="G165" s="153" t="s">
        <v>383</v>
      </c>
      <c r="H165" s="154">
        <v>1</v>
      </c>
      <c r="I165" s="155"/>
      <c r="J165" s="156">
        <f t="shared" ref="J165:J170" si="30">ROUND(I165*H165,2)</f>
        <v>0</v>
      </c>
      <c r="K165" s="152" t="s">
        <v>132</v>
      </c>
      <c r="L165" s="30"/>
      <c r="M165" s="157" t="s">
        <v>3</v>
      </c>
      <c r="N165" s="158" t="s">
        <v>45</v>
      </c>
      <c r="O165" s="50"/>
      <c r="P165" s="159">
        <f t="shared" ref="P165:P170" si="31">O165*H165</f>
        <v>0</v>
      </c>
      <c r="Q165" s="159">
        <v>6.4000000000000005E-4</v>
      </c>
      <c r="R165" s="159">
        <f t="shared" ref="R165:R170" si="32">Q165*H165</f>
        <v>6.4000000000000005E-4</v>
      </c>
      <c r="S165" s="159">
        <v>0</v>
      </c>
      <c r="T165" s="160">
        <f t="shared" ref="T165:T170" si="3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1" t="s">
        <v>133</v>
      </c>
      <c r="AT165" s="161" t="s">
        <v>128</v>
      </c>
      <c r="AU165" s="161" t="s">
        <v>82</v>
      </c>
      <c r="AY165" s="14" t="s">
        <v>125</v>
      </c>
      <c r="BE165" s="162">
        <f t="shared" ref="BE165:BE170" si="34">IF(N165="základní",J165,0)</f>
        <v>0</v>
      </c>
      <c r="BF165" s="162">
        <f t="shared" ref="BF165:BF170" si="35">IF(N165="snížená",J165,0)</f>
        <v>0</v>
      </c>
      <c r="BG165" s="162">
        <f t="shared" ref="BG165:BG170" si="36">IF(N165="zákl. přenesená",J165,0)</f>
        <v>0</v>
      </c>
      <c r="BH165" s="162">
        <f t="shared" ref="BH165:BH170" si="37">IF(N165="sníž. přenesená",J165,0)</f>
        <v>0</v>
      </c>
      <c r="BI165" s="162">
        <f t="shared" ref="BI165:BI170" si="38">IF(N165="nulová",J165,0)</f>
        <v>0</v>
      </c>
      <c r="BJ165" s="14" t="s">
        <v>80</v>
      </c>
      <c r="BK165" s="162">
        <f t="shared" ref="BK165:BK170" si="39">ROUND(I165*H165,2)</f>
        <v>0</v>
      </c>
      <c r="BL165" s="14" t="s">
        <v>133</v>
      </c>
      <c r="BM165" s="161" t="s">
        <v>384</v>
      </c>
    </row>
    <row r="166" spans="1:65" s="2" customFormat="1" ht="21.75" customHeight="1">
      <c r="A166" s="29"/>
      <c r="B166" s="149"/>
      <c r="C166" s="163" t="s">
        <v>385</v>
      </c>
      <c r="D166" s="163" t="s">
        <v>148</v>
      </c>
      <c r="E166" s="164" t="s">
        <v>386</v>
      </c>
      <c r="F166" s="165" t="s">
        <v>387</v>
      </c>
      <c r="G166" s="166" t="s">
        <v>184</v>
      </c>
      <c r="H166" s="167">
        <v>1</v>
      </c>
      <c r="I166" s="168"/>
      <c r="J166" s="169">
        <f t="shared" si="30"/>
        <v>0</v>
      </c>
      <c r="K166" s="165" t="s">
        <v>3</v>
      </c>
      <c r="L166" s="170"/>
      <c r="M166" s="171" t="s">
        <v>3</v>
      </c>
      <c r="N166" s="172" t="s">
        <v>45</v>
      </c>
      <c r="O166" s="50"/>
      <c r="P166" s="159">
        <f t="shared" si="31"/>
        <v>0</v>
      </c>
      <c r="Q166" s="159">
        <v>1.4E-2</v>
      </c>
      <c r="R166" s="159">
        <f t="shared" si="32"/>
        <v>1.4E-2</v>
      </c>
      <c r="S166" s="159">
        <v>0</v>
      </c>
      <c r="T166" s="160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1" t="s">
        <v>151</v>
      </c>
      <c r="AT166" s="161" t="s">
        <v>148</v>
      </c>
      <c r="AU166" s="161" t="s">
        <v>82</v>
      </c>
      <c r="AY166" s="14" t="s">
        <v>125</v>
      </c>
      <c r="BE166" s="162">
        <f t="shared" si="34"/>
        <v>0</v>
      </c>
      <c r="BF166" s="162">
        <f t="shared" si="35"/>
        <v>0</v>
      </c>
      <c r="BG166" s="162">
        <f t="shared" si="36"/>
        <v>0</v>
      </c>
      <c r="BH166" s="162">
        <f t="shared" si="37"/>
        <v>0</v>
      </c>
      <c r="BI166" s="162">
        <f t="shared" si="38"/>
        <v>0</v>
      </c>
      <c r="BJ166" s="14" t="s">
        <v>80</v>
      </c>
      <c r="BK166" s="162">
        <f t="shared" si="39"/>
        <v>0</v>
      </c>
      <c r="BL166" s="14" t="s">
        <v>133</v>
      </c>
      <c r="BM166" s="161" t="s">
        <v>388</v>
      </c>
    </row>
    <row r="167" spans="1:65" s="2" customFormat="1" ht="21.75" customHeight="1">
      <c r="A167" s="29"/>
      <c r="B167" s="149"/>
      <c r="C167" s="150" t="s">
        <v>389</v>
      </c>
      <c r="D167" s="150" t="s">
        <v>128</v>
      </c>
      <c r="E167" s="151" t="s">
        <v>390</v>
      </c>
      <c r="F167" s="152" t="s">
        <v>391</v>
      </c>
      <c r="G167" s="153" t="s">
        <v>383</v>
      </c>
      <c r="H167" s="154">
        <v>2</v>
      </c>
      <c r="I167" s="155"/>
      <c r="J167" s="156">
        <f t="shared" si="30"/>
        <v>0</v>
      </c>
      <c r="K167" s="152" t="s">
        <v>132</v>
      </c>
      <c r="L167" s="30"/>
      <c r="M167" s="157" t="s">
        <v>3</v>
      </c>
      <c r="N167" s="158" t="s">
        <v>45</v>
      </c>
      <c r="O167" s="50"/>
      <c r="P167" s="159">
        <f t="shared" si="31"/>
        <v>0</v>
      </c>
      <c r="Q167" s="159">
        <v>0</v>
      </c>
      <c r="R167" s="159">
        <f t="shared" si="32"/>
        <v>0</v>
      </c>
      <c r="S167" s="159">
        <v>0.312</v>
      </c>
      <c r="T167" s="160">
        <f t="shared" si="33"/>
        <v>0.624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1" t="s">
        <v>133</v>
      </c>
      <c r="AT167" s="161" t="s">
        <v>128</v>
      </c>
      <c r="AU167" s="161" t="s">
        <v>82</v>
      </c>
      <c r="AY167" s="14" t="s">
        <v>125</v>
      </c>
      <c r="BE167" s="162">
        <f t="shared" si="34"/>
        <v>0</v>
      </c>
      <c r="BF167" s="162">
        <f t="shared" si="35"/>
        <v>0</v>
      </c>
      <c r="BG167" s="162">
        <f t="shared" si="36"/>
        <v>0</v>
      </c>
      <c r="BH167" s="162">
        <f t="shared" si="37"/>
        <v>0</v>
      </c>
      <c r="BI167" s="162">
        <f t="shared" si="38"/>
        <v>0</v>
      </c>
      <c r="BJ167" s="14" t="s">
        <v>80</v>
      </c>
      <c r="BK167" s="162">
        <f t="shared" si="39"/>
        <v>0</v>
      </c>
      <c r="BL167" s="14" t="s">
        <v>133</v>
      </c>
      <c r="BM167" s="161" t="s">
        <v>392</v>
      </c>
    </row>
    <row r="168" spans="1:65" s="2" customFormat="1" ht="21.75" customHeight="1">
      <c r="A168" s="29"/>
      <c r="B168" s="149"/>
      <c r="C168" s="150" t="s">
        <v>393</v>
      </c>
      <c r="D168" s="150" t="s">
        <v>128</v>
      </c>
      <c r="E168" s="151" t="s">
        <v>394</v>
      </c>
      <c r="F168" s="152" t="s">
        <v>395</v>
      </c>
      <c r="G168" s="153" t="s">
        <v>383</v>
      </c>
      <c r="H168" s="154">
        <v>1</v>
      </c>
      <c r="I168" s="155"/>
      <c r="J168" s="156">
        <f t="shared" si="30"/>
        <v>0</v>
      </c>
      <c r="K168" s="152" t="s">
        <v>3</v>
      </c>
      <c r="L168" s="30"/>
      <c r="M168" s="157" t="s">
        <v>3</v>
      </c>
      <c r="N168" s="158" t="s">
        <v>45</v>
      </c>
      <c r="O168" s="50"/>
      <c r="P168" s="159">
        <f t="shared" si="31"/>
        <v>0</v>
      </c>
      <c r="Q168" s="159">
        <v>6.3339999999999994E-2</v>
      </c>
      <c r="R168" s="159">
        <f t="shared" si="32"/>
        <v>6.3339999999999994E-2</v>
      </c>
      <c r="S168" s="159">
        <v>0</v>
      </c>
      <c r="T168" s="160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1" t="s">
        <v>133</v>
      </c>
      <c r="AT168" s="161" t="s">
        <v>128</v>
      </c>
      <c r="AU168" s="161" t="s">
        <v>82</v>
      </c>
      <c r="AY168" s="14" t="s">
        <v>125</v>
      </c>
      <c r="BE168" s="162">
        <f t="shared" si="34"/>
        <v>0</v>
      </c>
      <c r="BF168" s="162">
        <f t="shared" si="35"/>
        <v>0</v>
      </c>
      <c r="BG168" s="162">
        <f t="shared" si="36"/>
        <v>0</v>
      </c>
      <c r="BH168" s="162">
        <f t="shared" si="37"/>
        <v>0</v>
      </c>
      <c r="BI168" s="162">
        <f t="shared" si="38"/>
        <v>0</v>
      </c>
      <c r="BJ168" s="14" t="s">
        <v>80</v>
      </c>
      <c r="BK168" s="162">
        <f t="shared" si="39"/>
        <v>0</v>
      </c>
      <c r="BL168" s="14" t="s">
        <v>133</v>
      </c>
      <c r="BM168" s="161" t="s">
        <v>396</v>
      </c>
    </row>
    <row r="169" spans="1:65" s="2" customFormat="1" ht="21.75" customHeight="1">
      <c r="A169" s="29"/>
      <c r="B169" s="149"/>
      <c r="C169" s="150" t="s">
        <v>397</v>
      </c>
      <c r="D169" s="150" t="s">
        <v>128</v>
      </c>
      <c r="E169" s="151" t="s">
        <v>398</v>
      </c>
      <c r="F169" s="152" t="s">
        <v>399</v>
      </c>
      <c r="G169" s="153" t="s">
        <v>383</v>
      </c>
      <c r="H169" s="154">
        <v>1</v>
      </c>
      <c r="I169" s="155"/>
      <c r="J169" s="156">
        <f t="shared" si="30"/>
        <v>0</v>
      </c>
      <c r="K169" s="152" t="s">
        <v>132</v>
      </c>
      <c r="L169" s="30"/>
      <c r="M169" s="157" t="s">
        <v>3</v>
      </c>
      <c r="N169" s="158" t="s">
        <v>45</v>
      </c>
      <c r="O169" s="50"/>
      <c r="P169" s="159">
        <f t="shared" si="31"/>
        <v>0</v>
      </c>
      <c r="Q169" s="159">
        <v>2.0799999999999998E-3</v>
      </c>
      <c r="R169" s="159">
        <f t="shared" si="32"/>
        <v>2.0799999999999998E-3</v>
      </c>
      <c r="S169" s="159">
        <v>0</v>
      </c>
      <c r="T169" s="160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1" t="s">
        <v>133</v>
      </c>
      <c r="AT169" s="161" t="s">
        <v>128</v>
      </c>
      <c r="AU169" s="161" t="s">
        <v>82</v>
      </c>
      <c r="AY169" s="14" t="s">
        <v>125</v>
      </c>
      <c r="BE169" s="162">
        <f t="shared" si="34"/>
        <v>0</v>
      </c>
      <c r="BF169" s="162">
        <f t="shared" si="35"/>
        <v>0</v>
      </c>
      <c r="BG169" s="162">
        <f t="shared" si="36"/>
        <v>0</v>
      </c>
      <c r="BH169" s="162">
        <f t="shared" si="37"/>
        <v>0</v>
      </c>
      <c r="BI169" s="162">
        <f t="shared" si="38"/>
        <v>0</v>
      </c>
      <c r="BJ169" s="14" t="s">
        <v>80</v>
      </c>
      <c r="BK169" s="162">
        <f t="shared" si="39"/>
        <v>0</v>
      </c>
      <c r="BL169" s="14" t="s">
        <v>133</v>
      </c>
      <c r="BM169" s="161" t="s">
        <v>400</v>
      </c>
    </row>
    <row r="170" spans="1:65" s="2" customFormat="1" ht="21.75" customHeight="1">
      <c r="A170" s="29"/>
      <c r="B170" s="149"/>
      <c r="C170" s="150" t="s">
        <v>401</v>
      </c>
      <c r="D170" s="150" t="s">
        <v>128</v>
      </c>
      <c r="E170" s="151" t="s">
        <v>402</v>
      </c>
      <c r="F170" s="152" t="s">
        <v>403</v>
      </c>
      <c r="G170" s="153" t="s">
        <v>184</v>
      </c>
      <c r="H170" s="154">
        <v>1</v>
      </c>
      <c r="I170" s="155"/>
      <c r="J170" s="156">
        <f t="shared" si="30"/>
        <v>0</v>
      </c>
      <c r="K170" s="152" t="s">
        <v>132</v>
      </c>
      <c r="L170" s="30"/>
      <c r="M170" s="157" t="s">
        <v>3</v>
      </c>
      <c r="N170" s="158" t="s">
        <v>45</v>
      </c>
      <c r="O170" s="50"/>
      <c r="P170" s="159">
        <f t="shared" si="31"/>
        <v>0</v>
      </c>
      <c r="Q170" s="159">
        <v>2.7999999999999998E-4</v>
      </c>
      <c r="R170" s="159">
        <f t="shared" si="32"/>
        <v>2.7999999999999998E-4</v>
      </c>
      <c r="S170" s="159">
        <v>0</v>
      </c>
      <c r="T170" s="160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1" t="s">
        <v>133</v>
      </c>
      <c r="AT170" s="161" t="s">
        <v>128</v>
      </c>
      <c r="AU170" s="161" t="s">
        <v>82</v>
      </c>
      <c r="AY170" s="14" t="s">
        <v>125</v>
      </c>
      <c r="BE170" s="162">
        <f t="shared" si="34"/>
        <v>0</v>
      </c>
      <c r="BF170" s="162">
        <f t="shared" si="35"/>
        <v>0</v>
      </c>
      <c r="BG170" s="162">
        <f t="shared" si="36"/>
        <v>0</v>
      </c>
      <c r="BH170" s="162">
        <f t="shared" si="37"/>
        <v>0</v>
      </c>
      <c r="BI170" s="162">
        <f t="shared" si="38"/>
        <v>0</v>
      </c>
      <c r="BJ170" s="14" t="s">
        <v>80</v>
      </c>
      <c r="BK170" s="162">
        <f t="shared" si="39"/>
        <v>0</v>
      </c>
      <c r="BL170" s="14" t="s">
        <v>133</v>
      </c>
      <c r="BM170" s="161" t="s">
        <v>404</v>
      </c>
    </row>
    <row r="171" spans="1:65" s="12" customFormat="1" ht="22.9" customHeight="1">
      <c r="B171" s="136"/>
      <c r="D171" s="137" t="s">
        <v>73</v>
      </c>
      <c r="E171" s="147" t="s">
        <v>405</v>
      </c>
      <c r="F171" s="147" t="s">
        <v>406</v>
      </c>
      <c r="I171" s="139"/>
      <c r="J171" s="148">
        <f>BK171</f>
        <v>0</v>
      </c>
      <c r="L171" s="136"/>
      <c r="M171" s="141"/>
      <c r="N171" s="142"/>
      <c r="O171" s="142"/>
      <c r="P171" s="143">
        <f>SUM(P172:P204)</f>
        <v>0</v>
      </c>
      <c r="Q171" s="142"/>
      <c r="R171" s="143">
        <f>SUM(R172:R204)</f>
        <v>2.0279999999999999E-2</v>
      </c>
      <c r="S171" s="142"/>
      <c r="T171" s="144">
        <f>SUM(T172:T204)</f>
        <v>0.18165000000000001</v>
      </c>
      <c r="AR171" s="137" t="s">
        <v>82</v>
      </c>
      <c r="AT171" s="145" t="s">
        <v>73</v>
      </c>
      <c r="AU171" s="145" t="s">
        <v>80</v>
      </c>
      <c r="AY171" s="137" t="s">
        <v>125</v>
      </c>
      <c r="BK171" s="146">
        <f>SUM(BK172:BK204)</f>
        <v>0</v>
      </c>
    </row>
    <row r="172" spans="1:65" s="2" customFormat="1" ht="21.75" customHeight="1">
      <c r="A172" s="29"/>
      <c r="B172" s="149"/>
      <c r="C172" s="150" t="s">
        <v>407</v>
      </c>
      <c r="D172" s="150" t="s">
        <v>128</v>
      </c>
      <c r="E172" s="151" t="s">
        <v>408</v>
      </c>
      <c r="F172" s="152" t="s">
        <v>409</v>
      </c>
      <c r="G172" s="153" t="s">
        <v>184</v>
      </c>
      <c r="H172" s="154">
        <v>3</v>
      </c>
      <c r="I172" s="155"/>
      <c r="J172" s="156">
        <f t="shared" ref="J172:J204" si="40">ROUND(I172*H172,2)</f>
        <v>0</v>
      </c>
      <c r="K172" s="152" t="s">
        <v>410</v>
      </c>
      <c r="L172" s="30"/>
      <c r="M172" s="157" t="s">
        <v>3</v>
      </c>
      <c r="N172" s="158" t="s">
        <v>45</v>
      </c>
      <c r="O172" s="50"/>
      <c r="P172" s="159">
        <f t="shared" ref="P172:P204" si="41">O172*H172</f>
        <v>0</v>
      </c>
      <c r="Q172" s="159">
        <v>4.0000000000000003E-5</v>
      </c>
      <c r="R172" s="159">
        <f t="shared" ref="R172:R204" si="42">Q172*H172</f>
        <v>1.2000000000000002E-4</v>
      </c>
      <c r="S172" s="159">
        <v>6.055E-2</v>
      </c>
      <c r="T172" s="160">
        <f t="shared" ref="T172:T204" si="43">S172*H172</f>
        <v>0.18165000000000001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1" t="s">
        <v>133</v>
      </c>
      <c r="AT172" s="161" t="s">
        <v>128</v>
      </c>
      <c r="AU172" s="161" t="s">
        <v>82</v>
      </c>
      <c r="AY172" s="14" t="s">
        <v>125</v>
      </c>
      <c r="BE172" s="162">
        <f t="shared" ref="BE172:BE204" si="44">IF(N172="základní",J172,0)</f>
        <v>0</v>
      </c>
      <c r="BF172" s="162">
        <f t="shared" ref="BF172:BF204" si="45">IF(N172="snížená",J172,0)</f>
        <v>0</v>
      </c>
      <c r="BG172" s="162">
        <f t="shared" ref="BG172:BG204" si="46">IF(N172="zákl. přenesená",J172,0)</f>
        <v>0</v>
      </c>
      <c r="BH172" s="162">
        <f t="shared" ref="BH172:BH204" si="47">IF(N172="sníž. přenesená",J172,0)</f>
        <v>0</v>
      </c>
      <c r="BI172" s="162">
        <f t="shared" ref="BI172:BI204" si="48">IF(N172="nulová",J172,0)</f>
        <v>0</v>
      </c>
      <c r="BJ172" s="14" t="s">
        <v>80</v>
      </c>
      <c r="BK172" s="162">
        <f t="shared" ref="BK172:BK204" si="49">ROUND(I172*H172,2)</f>
        <v>0</v>
      </c>
      <c r="BL172" s="14" t="s">
        <v>133</v>
      </c>
      <c r="BM172" s="161" t="s">
        <v>411</v>
      </c>
    </row>
    <row r="173" spans="1:65" s="2" customFormat="1" ht="44.25" customHeight="1">
      <c r="A173" s="29"/>
      <c r="B173" s="149"/>
      <c r="C173" s="150" t="s">
        <v>412</v>
      </c>
      <c r="D173" s="150" t="s">
        <v>128</v>
      </c>
      <c r="E173" s="151" t="s">
        <v>413</v>
      </c>
      <c r="F173" s="152" t="s">
        <v>414</v>
      </c>
      <c r="G173" s="153" t="s">
        <v>383</v>
      </c>
      <c r="H173" s="154">
        <v>2</v>
      </c>
      <c r="I173" s="155"/>
      <c r="J173" s="156">
        <f t="shared" si="40"/>
        <v>0</v>
      </c>
      <c r="K173" s="152" t="s">
        <v>132</v>
      </c>
      <c r="L173" s="30"/>
      <c r="M173" s="157" t="s">
        <v>3</v>
      </c>
      <c r="N173" s="158" t="s">
        <v>45</v>
      </c>
      <c r="O173" s="50"/>
      <c r="P173" s="159">
        <f t="shared" si="41"/>
        <v>0</v>
      </c>
      <c r="Q173" s="159">
        <v>9.0200000000000002E-3</v>
      </c>
      <c r="R173" s="159">
        <f t="shared" si="42"/>
        <v>1.804E-2</v>
      </c>
      <c r="S173" s="159">
        <v>0</v>
      </c>
      <c r="T173" s="160">
        <f t="shared" si="4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1" t="s">
        <v>133</v>
      </c>
      <c r="AT173" s="161" t="s">
        <v>128</v>
      </c>
      <c r="AU173" s="161" t="s">
        <v>82</v>
      </c>
      <c r="AY173" s="14" t="s">
        <v>125</v>
      </c>
      <c r="BE173" s="162">
        <f t="shared" si="44"/>
        <v>0</v>
      </c>
      <c r="BF173" s="162">
        <f t="shared" si="45"/>
        <v>0</v>
      </c>
      <c r="BG173" s="162">
        <f t="shared" si="46"/>
        <v>0</v>
      </c>
      <c r="BH173" s="162">
        <f t="shared" si="47"/>
        <v>0</v>
      </c>
      <c r="BI173" s="162">
        <f t="shared" si="48"/>
        <v>0</v>
      </c>
      <c r="BJ173" s="14" t="s">
        <v>80</v>
      </c>
      <c r="BK173" s="162">
        <f t="shared" si="49"/>
        <v>0</v>
      </c>
      <c r="BL173" s="14" t="s">
        <v>133</v>
      </c>
      <c r="BM173" s="161" t="s">
        <v>415</v>
      </c>
    </row>
    <row r="174" spans="1:65" s="2" customFormat="1" ht="16.5" customHeight="1">
      <c r="A174" s="29"/>
      <c r="B174" s="149"/>
      <c r="C174" s="150" t="s">
        <v>416</v>
      </c>
      <c r="D174" s="150" t="s">
        <v>128</v>
      </c>
      <c r="E174" s="151" t="s">
        <v>417</v>
      </c>
      <c r="F174" s="152" t="s">
        <v>418</v>
      </c>
      <c r="G174" s="153" t="s">
        <v>137</v>
      </c>
      <c r="H174" s="154">
        <v>4</v>
      </c>
      <c r="I174" s="155"/>
      <c r="J174" s="156">
        <f t="shared" si="40"/>
        <v>0</v>
      </c>
      <c r="K174" s="152" t="s">
        <v>132</v>
      </c>
      <c r="L174" s="30"/>
      <c r="M174" s="157" t="s">
        <v>3</v>
      </c>
      <c r="N174" s="158" t="s">
        <v>45</v>
      </c>
      <c r="O174" s="50"/>
      <c r="P174" s="159">
        <f t="shared" si="41"/>
        <v>0</v>
      </c>
      <c r="Q174" s="159">
        <v>5.2999999999999998E-4</v>
      </c>
      <c r="R174" s="159">
        <f t="shared" si="42"/>
        <v>2.1199999999999999E-3</v>
      </c>
      <c r="S174" s="159">
        <v>0</v>
      </c>
      <c r="T174" s="160">
        <f t="shared" si="4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1" t="s">
        <v>393</v>
      </c>
      <c r="AT174" s="161" t="s">
        <v>128</v>
      </c>
      <c r="AU174" s="161" t="s">
        <v>82</v>
      </c>
      <c r="AY174" s="14" t="s">
        <v>125</v>
      </c>
      <c r="BE174" s="162">
        <f t="shared" si="44"/>
        <v>0</v>
      </c>
      <c r="BF174" s="162">
        <f t="shared" si="45"/>
        <v>0</v>
      </c>
      <c r="BG174" s="162">
        <f t="shared" si="46"/>
        <v>0</v>
      </c>
      <c r="BH174" s="162">
        <f t="shared" si="47"/>
        <v>0</v>
      </c>
      <c r="BI174" s="162">
        <f t="shared" si="48"/>
        <v>0</v>
      </c>
      <c r="BJ174" s="14" t="s">
        <v>80</v>
      </c>
      <c r="BK174" s="162">
        <f t="shared" si="49"/>
        <v>0</v>
      </c>
      <c r="BL174" s="14" t="s">
        <v>393</v>
      </c>
      <c r="BM174" s="161" t="s">
        <v>419</v>
      </c>
    </row>
    <row r="175" spans="1:65" s="2" customFormat="1" ht="89.25" customHeight="1">
      <c r="A175" s="29"/>
      <c r="B175" s="149"/>
      <c r="C175" s="163" t="s">
        <v>420</v>
      </c>
      <c r="D175" s="163" t="s">
        <v>148</v>
      </c>
      <c r="E175" s="164" t="s">
        <v>421</v>
      </c>
      <c r="F175" s="165" t="s">
        <v>422</v>
      </c>
      <c r="G175" s="166" t="s">
        <v>184</v>
      </c>
      <c r="H175" s="167">
        <v>2</v>
      </c>
      <c r="I175" s="168"/>
      <c r="J175" s="169">
        <f t="shared" si="40"/>
        <v>0</v>
      </c>
      <c r="K175" s="165" t="s">
        <v>3</v>
      </c>
      <c r="L175" s="170"/>
      <c r="M175" s="171" t="s">
        <v>3</v>
      </c>
      <c r="N175" s="172" t="s">
        <v>45</v>
      </c>
      <c r="O175" s="50"/>
      <c r="P175" s="159">
        <f t="shared" si="41"/>
        <v>0</v>
      </c>
      <c r="Q175" s="159">
        <v>0</v>
      </c>
      <c r="R175" s="159">
        <f t="shared" si="42"/>
        <v>0</v>
      </c>
      <c r="S175" s="159">
        <v>0</v>
      </c>
      <c r="T175" s="160">
        <f t="shared" si="4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1" t="s">
        <v>423</v>
      </c>
      <c r="AT175" s="161" t="s">
        <v>148</v>
      </c>
      <c r="AU175" s="161" t="s">
        <v>82</v>
      </c>
      <c r="AY175" s="14" t="s">
        <v>125</v>
      </c>
      <c r="BE175" s="162">
        <f t="shared" si="44"/>
        <v>0</v>
      </c>
      <c r="BF175" s="162">
        <f t="shared" si="45"/>
        <v>0</v>
      </c>
      <c r="BG175" s="162">
        <f t="shared" si="46"/>
        <v>0</v>
      </c>
      <c r="BH175" s="162">
        <f t="shared" si="47"/>
        <v>0</v>
      </c>
      <c r="BI175" s="162">
        <f t="shared" si="48"/>
        <v>0</v>
      </c>
      <c r="BJ175" s="14" t="s">
        <v>80</v>
      </c>
      <c r="BK175" s="162">
        <f t="shared" si="49"/>
        <v>0</v>
      </c>
      <c r="BL175" s="14" t="s">
        <v>423</v>
      </c>
      <c r="BM175" s="161" t="s">
        <v>424</v>
      </c>
    </row>
    <row r="176" spans="1:65" s="2" customFormat="1" ht="33" customHeight="1">
      <c r="A176" s="29"/>
      <c r="B176" s="149"/>
      <c r="C176" s="163" t="s">
        <v>425</v>
      </c>
      <c r="D176" s="163" t="s">
        <v>148</v>
      </c>
      <c r="E176" s="164" t="s">
        <v>426</v>
      </c>
      <c r="F176" s="165" t="s">
        <v>427</v>
      </c>
      <c r="G176" s="166" t="s">
        <v>184</v>
      </c>
      <c r="H176" s="167">
        <v>2</v>
      </c>
      <c r="I176" s="168"/>
      <c r="J176" s="169">
        <f t="shared" si="40"/>
        <v>0</v>
      </c>
      <c r="K176" s="165" t="s">
        <v>3</v>
      </c>
      <c r="L176" s="170"/>
      <c r="M176" s="171" t="s">
        <v>3</v>
      </c>
      <c r="N176" s="172" t="s">
        <v>45</v>
      </c>
      <c r="O176" s="50"/>
      <c r="P176" s="159">
        <f t="shared" si="41"/>
        <v>0</v>
      </c>
      <c r="Q176" s="159">
        <v>0</v>
      </c>
      <c r="R176" s="159">
        <f t="shared" si="42"/>
        <v>0</v>
      </c>
      <c r="S176" s="159">
        <v>0</v>
      </c>
      <c r="T176" s="160">
        <f t="shared" si="4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1" t="s">
        <v>423</v>
      </c>
      <c r="AT176" s="161" t="s">
        <v>148</v>
      </c>
      <c r="AU176" s="161" t="s">
        <v>82</v>
      </c>
      <c r="AY176" s="14" t="s">
        <v>125</v>
      </c>
      <c r="BE176" s="162">
        <f t="shared" si="44"/>
        <v>0</v>
      </c>
      <c r="BF176" s="162">
        <f t="shared" si="45"/>
        <v>0</v>
      </c>
      <c r="BG176" s="162">
        <f t="shared" si="46"/>
        <v>0</v>
      </c>
      <c r="BH176" s="162">
        <f t="shared" si="47"/>
        <v>0</v>
      </c>
      <c r="BI176" s="162">
        <f t="shared" si="48"/>
        <v>0</v>
      </c>
      <c r="BJ176" s="14" t="s">
        <v>80</v>
      </c>
      <c r="BK176" s="162">
        <f t="shared" si="49"/>
        <v>0</v>
      </c>
      <c r="BL176" s="14" t="s">
        <v>423</v>
      </c>
      <c r="BM176" s="161" t="s">
        <v>428</v>
      </c>
    </row>
    <row r="177" spans="1:65" s="2" customFormat="1" ht="33" customHeight="1">
      <c r="A177" s="29"/>
      <c r="B177" s="149"/>
      <c r="C177" s="163" t="s">
        <v>429</v>
      </c>
      <c r="D177" s="163" t="s">
        <v>148</v>
      </c>
      <c r="E177" s="164" t="s">
        <v>430</v>
      </c>
      <c r="F177" s="165" t="s">
        <v>431</v>
      </c>
      <c r="G177" s="166" t="s">
        <v>184</v>
      </c>
      <c r="H177" s="167">
        <v>2</v>
      </c>
      <c r="I177" s="168"/>
      <c r="J177" s="169">
        <f t="shared" si="40"/>
        <v>0</v>
      </c>
      <c r="K177" s="165" t="s">
        <v>3</v>
      </c>
      <c r="L177" s="170"/>
      <c r="M177" s="171" t="s">
        <v>3</v>
      </c>
      <c r="N177" s="172" t="s">
        <v>45</v>
      </c>
      <c r="O177" s="50"/>
      <c r="P177" s="159">
        <f t="shared" si="41"/>
        <v>0</v>
      </c>
      <c r="Q177" s="159">
        <v>0</v>
      </c>
      <c r="R177" s="159">
        <f t="shared" si="42"/>
        <v>0</v>
      </c>
      <c r="S177" s="159">
        <v>0</v>
      </c>
      <c r="T177" s="160">
        <f t="shared" si="4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1" t="s">
        <v>423</v>
      </c>
      <c r="AT177" s="161" t="s">
        <v>148</v>
      </c>
      <c r="AU177" s="161" t="s">
        <v>82</v>
      </c>
      <c r="AY177" s="14" t="s">
        <v>125</v>
      </c>
      <c r="BE177" s="162">
        <f t="shared" si="44"/>
        <v>0</v>
      </c>
      <c r="BF177" s="162">
        <f t="shared" si="45"/>
        <v>0</v>
      </c>
      <c r="BG177" s="162">
        <f t="shared" si="46"/>
        <v>0</v>
      </c>
      <c r="BH177" s="162">
        <f t="shared" si="47"/>
        <v>0</v>
      </c>
      <c r="BI177" s="162">
        <f t="shared" si="48"/>
        <v>0</v>
      </c>
      <c r="BJ177" s="14" t="s">
        <v>80</v>
      </c>
      <c r="BK177" s="162">
        <f t="shared" si="49"/>
        <v>0</v>
      </c>
      <c r="BL177" s="14" t="s">
        <v>423</v>
      </c>
      <c r="BM177" s="161" t="s">
        <v>432</v>
      </c>
    </row>
    <row r="178" spans="1:65" s="2" customFormat="1" ht="33" customHeight="1">
      <c r="A178" s="29"/>
      <c r="B178" s="149"/>
      <c r="C178" s="163" t="s">
        <v>433</v>
      </c>
      <c r="D178" s="163" t="s">
        <v>148</v>
      </c>
      <c r="E178" s="164" t="s">
        <v>434</v>
      </c>
      <c r="F178" s="165" t="s">
        <v>435</v>
      </c>
      <c r="G178" s="166" t="s">
        <v>184</v>
      </c>
      <c r="H178" s="167">
        <v>1</v>
      </c>
      <c r="I178" s="168"/>
      <c r="J178" s="169">
        <f t="shared" si="40"/>
        <v>0</v>
      </c>
      <c r="K178" s="165" t="s">
        <v>3</v>
      </c>
      <c r="L178" s="170"/>
      <c r="M178" s="171" t="s">
        <v>3</v>
      </c>
      <c r="N178" s="172" t="s">
        <v>45</v>
      </c>
      <c r="O178" s="50"/>
      <c r="P178" s="159">
        <f t="shared" si="41"/>
        <v>0</v>
      </c>
      <c r="Q178" s="159">
        <v>0</v>
      </c>
      <c r="R178" s="159">
        <f t="shared" si="42"/>
        <v>0</v>
      </c>
      <c r="S178" s="159">
        <v>0</v>
      </c>
      <c r="T178" s="160">
        <f t="shared" si="4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1" t="s">
        <v>423</v>
      </c>
      <c r="AT178" s="161" t="s">
        <v>148</v>
      </c>
      <c r="AU178" s="161" t="s">
        <v>82</v>
      </c>
      <c r="AY178" s="14" t="s">
        <v>125</v>
      </c>
      <c r="BE178" s="162">
        <f t="shared" si="44"/>
        <v>0</v>
      </c>
      <c r="BF178" s="162">
        <f t="shared" si="45"/>
        <v>0</v>
      </c>
      <c r="BG178" s="162">
        <f t="shared" si="46"/>
        <v>0</v>
      </c>
      <c r="BH178" s="162">
        <f t="shared" si="47"/>
        <v>0</v>
      </c>
      <c r="BI178" s="162">
        <f t="shared" si="48"/>
        <v>0</v>
      </c>
      <c r="BJ178" s="14" t="s">
        <v>80</v>
      </c>
      <c r="BK178" s="162">
        <f t="shared" si="49"/>
        <v>0</v>
      </c>
      <c r="BL178" s="14" t="s">
        <v>423</v>
      </c>
      <c r="BM178" s="161" t="s">
        <v>436</v>
      </c>
    </row>
    <row r="179" spans="1:65" s="2" customFormat="1" ht="33" customHeight="1">
      <c r="A179" s="29"/>
      <c r="B179" s="149"/>
      <c r="C179" s="163" t="s">
        <v>437</v>
      </c>
      <c r="D179" s="163" t="s">
        <v>148</v>
      </c>
      <c r="E179" s="164" t="s">
        <v>438</v>
      </c>
      <c r="F179" s="165" t="s">
        <v>439</v>
      </c>
      <c r="G179" s="166" t="s">
        <v>184</v>
      </c>
      <c r="H179" s="167">
        <v>1</v>
      </c>
      <c r="I179" s="168"/>
      <c r="J179" s="169">
        <f t="shared" si="40"/>
        <v>0</v>
      </c>
      <c r="K179" s="165" t="s">
        <v>3</v>
      </c>
      <c r="L179" s="170"/>
      <c r="M179" s="171" t="s">
        <v>3</v>
      </c>
      <c r="N179" s="172" t="s">
        <v>45</v>
      </c>
      <c r="O179" s="50"/>
      <c r="P179" s="159">
        <f t="shared" si="41"/>
        <v>0</v>
      </c>
      <c r="Q179" s="159">
        <v>0</v>
      </c>
      <c r="R179" s="159">
        <f t="shared" si="42"/>
        <v>0</v>
      </c>
      <c r="S179" s="159">
        <v>0</v>
      </c>
      <c r="T179" s="160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1" t="s">
        <v>423</v>
      </c>
      <c r="AT179" s="161" t="s">
        <v>148</v>
      </c>
      <c r="AU179" s="161" t="s">
        <v>82</v>
      </c>
      <c r="AY179" s="14" t="s">
        <v>125</v>
      </c>
      <c r="BE179" s="162">
        <f t="shared" si="44"/>
        <v>0</v>
      </c>
      <c r="BF179" s="162">
        <f t="shared" si="45"/>
        <v>0</v>
      </c>
      <c r="BG179" s="162">
        <f t="shared" si="46"/>
        <v>0</v>
      </c>
      <c r="BH179" s="162">
        <f t="shared" si="47"/>
        <v>0</v>
      </c>
      <c r="BI179" s="162">
        <f t="shared" si="48"/>
        <v>0</v>
      </c>
      <c r="BJ179" s="14" t="s">
        <v>80</v>
      </c>
      <c r="BK179" s="162">
        <f t="shared" si="49"/>
        <v>0</v>
      </c>
      <c r="BL179" s="14" t="s">
        <v>423</v>
      </c>
      <c r="BM179" s="161" t="s">
        <v>440</v>
      </c>
    </row>
    <row r="180" spans="1:65" s="2" customFormat="1" ht="21.75" customHeight="1">
      <c r="A180" s="29"/>
      <c r="B180" s="149"/>
      <c r="C180" s="163" t="s">
        <v>441</v>
      </c>
      <c r="D180" s="163" t="s">
        <v>148</v>
      </c>
      <c r="E180" s="164" t="s">
        <v>442</v>
      </c>
      <c r="F180" s="165" t="s">
        <v>443</v>
      </c>
      <c r="G180" s="166" t="s">
        <v>184</v>
      </c>
      <c r="H180" s="167">
        <v>2</v>
      </c>
      <c r="I180" s="168"/>
      <c r="J180" s="169">
        <f t="shared" si="40"/>
        <v>0</v>
      </c>
      <c r="K180" s="165" t="s">
        <v>3</v>
      </c>
      <c r="L180" s="170"/>
      <c r="M180" s="171" t="s">
        <v>3</v>
      </c>
      <c r="N180" s="172" t="s">
        <v>45</v>
      </c>
      <c r="O180" s="50"/>
      <c r="P180" s="159">
        <f t="shared" si="41"/>
        <v>0</v>
      </c>
      <c r="Q180" s="159">
        <v>0</v>
      </c>
      <c r="R180" s="159">
        <f t="shared" si="42"/>
        <v>0</v>
      </c>
      <c r="S180" s="159">
        <v>0</v>
      </c>
      <c r="T180" s="160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1" t="s">
        <v>423</v>
      </c>
      <c r="AT180" s="161" t="s">
        <v>148</v>
      </c>
      <c r="AU180" s="161" t="s">
        <v>82</v>
      </c>
      <c r="AY180" s="14" t="s">
        <v>125</v>
      </c>
      <c r="BE180" s="162">
        <f t="shared" si="44"/>
        <v>0</v>
      </c>
      <c r="BF180" s="162">
        <f t="shared" si="45"/>
        <v>0</v>
      </c>
      <c r="BG180" s="162">
        <f t="shared" si="46"/>
        <v>0</v>
      </c>
      <c r="BH180" s="162">
        <f t="shared" si="47"/>
        <v>0</v>
      </c>
      <c r="BI180" s="162">
        <f t="shared" si="48"/>
        <v>0</v>
      </c>
      <c r="BJ180" s="14" t="s">
        <v>80</v>
      </c>
      <c r="BK180" s="162">
        <f t="shared" si="49"/>
        <v>0</v>
      </c>
      <c r="BL180" s="14" t="s">
        <v>423</v>
      </c>
      <c r="BM180" s="161" t="s">
        <v>444</v>
      </c>
    </row>
    <row r="181" spans="1:65" s="2" customFormat="1" ht="21.75" customHeight="1">
      <c r="A181" s="29"/>
      <c r="B181" s="149"/>
      <c r="C181" s="150" t="s">
        <v>445</v>
      </c>
      <c r="D181" s="150" t="s">
        <v>128</v>
      </c>
      <c r="E181" s="151" t="s">
        <v>446</v>
      </c>
      <c r="F181" s="152" t="s">
        <v>447</v>
      </c>
      <c r="G181" s="153" t="s">
        <v>383</v>
      </c>
      <c r="H181" s="154">
        <v>2</v>
      </c>
      <c r="I181" s="155"/>
      <c r="J181" s="156">
        <f t="shared" si="40"/>
        <v>0</v>
      </c>
      <c r="K181" s="152" t="s">
        <v>3</v>
      </c>
      <c r="L181" s="30"/>
      <c r="M181" s="157" t="s">
        <v>3</v>
      </c>
      <c r="N181" s="158" t="s">
        <v>45</v>
      </c>
      <c r="O181" s="50"/>
      <c r="P181" s="159">
        <f t="shared" si="41"/>
        <v>0</v>
      </c>
      <c r="Q181" s="159">
        <v>0</v>
      </c>
      <c r="R181" s="159">
        <f t="shared" si="42"/>
        <v>0</v>
      </c>
      <c r="S181" s="159">
        <v>0</v>
      </c>
      <c r="T181" s="160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1" t="s">
        <v>393</v>
      </c>
      <c r="AT181" s="161" t="s">
        <v>128</v>
      </c>
      <c r="AU181" s="161" t="s">
        <v>82</v>
      </c>
      <c r="AY181" s="14" t="s">
        <v>125</v>
      </c>
      <c r="BE181" s="162">
        <f t="shared" si="44"/>
        <v>0</v>
      </c>
      <c r="BF181" s="162">
        <f t="shared" si="45"/>
        <v>0</v>
      </c>
      <c r="BG181" s="162">
        <f t="shared" si="46"/>
        <v>0</v>
      </c>
      <c r="BH181" s="162">
        <f t="shared" si="47"/>
        <v>0</v>
      </c>
      <c r="BI181" s="162">
        <f t="shared" si="48"/>
        <v>0</v>
      </c>
      <c r="BJ181" s="14" t="s">
        <v>80</v>
      </c>
      <c r="BK181" s="162">
        <f t="shared" si="49"/>
        <v>0</v>
      </c>
      <c r="BL181" s="14" t="s">
        <v>393</v>
      </c>
      <c r="BM181" s="161" t="s">
        <v>448</v>
      </c>
    </row>
    <row r="182" spans="1:65" s="2" customFormat="1" ht="33" customHeight="1">
      <c r="A182" s="29"/>
      <c r="B182" s="149"/>
      <c r="C182" s="163" t="s">
        <v>449</v>
      </c>
      <c r="D182" s="163" t="s">
        <v>148</v>
      </c>
      <c r="E182" s="164" t="s">
        <v>450</v>
      </c>
      <c r="F182" s="165" t="s">
        <v>451</v>
      </c>
      <c r="G182" s="166" t="s">
        <v>184</v>
      </c>
      <c r="H182" s="167">
        <v>2</v>
      </c>
      <c r="I182" s="168"/>
      <c r="J182" s="169">
        <f t="shared" si="40"/>
        <v>0</v>
      </c>
      <c r="K182" s="165" t="s">
        <v>3</v>
      </c>
      <c r="L182" s="170"/>
      <c r="M182" s="171" t="s">
        <v>3</v>
      </c>
      <c r="N182" s="172" t="s">
        <v>45</v>
      </c>
      <c r="O182" s="50"/>
      <c r="P182" s="159">
        <f t="shared" si="41"/>
        <v>0</v>
      </c>
      <c r="Q182" s="159">
        <v>0</v>
      </c>
      <c r="R182" s="159">
        <f t="shared" si="42"/>
        <v>0</v>
      </c>
      <c r="S182" s="159">
        <v>0</v>
      </c>
      <c r="T182" s="160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1" t="s">
        <v>452</v>
      </c>
      <c r="AT182" s="161" t="s">
        <v>148</v>
      </c>
      <c r="AU182" s="161" t="s">
        <v>82</v>
      </c>
      <c r="AY182" s="14" t="s">
        <v>125</v>
      </c>
      <c r="BE182" s="162">
        <f t="shared" si="44"/>
        <v>0</v>
      </c>
      <c r="BF182" s="162">
        <f t="shared" si="45"/>
        <v>0</v>
      </c>
      <c r="BG182" s="162">
        <f t="shared" si="46"/>
        <v>0</v>
      </c>
      <c r="BH182" s="162">
        <f t="shared" si="47"/>
        <v>0</v>
      </c>
      <c r="BI182" s="162">
        <f t="shared" si="48"/>
        <v>0</v>
      </c>
      <c r="BJ182" s="14" t="s">
        <v>80</v>
      </c>
      <c r="BK182" s="162">
        <f t="shared" si="49"/>
        <v>0</v>
      </c>
      <c r="BL182" s="14" t="s">
        <v>393</v>
      </c>
      <c r="BM182" s="161" t="s">
        <v>453</v>
      </c>
    </row>
    <row r="183" spans="1:65" s="2" customFormat="1" ht="33" customHeight="1">
      <c r="A183" s="29"/>
      <c r="B183" s="149"/>
      <c r="C183" s="163" t="s">
        <v>454</v>
      </c>
      <c r="D183" s="163" t="s">
        <v>148</v>
      </c>
      <c r="E183" s="164" t="s">
        <v>455</v>
      </c>
      <c r="F183" s="165" t="s">
        <v>456</v>
      </c>
      <c r="G183" s="166" t="s">
        <v>184</v>
      </c>
      <c r="H183" s="167">
        <v>4</v>
      </c>
      <c r="I183" s="168"/>
      <c r="J183" s="169">
        <f t="shared" si="40"/>
        <v>0</v>
      </c>
      <c r="K183" s="165" t="s">
        <v>3</v>
      </c>
      <c r="L183" s="170"/>
      <c r="M183" s="171" t="s">
        <v>3</v>
      </c>
      <c r="N183" s="172" t="s">
        <v>45</v>
      </c>
      <c r="O183" s="50"/>
      <c r="P183" s="159">
        <f t="shared" si="41"/>
        <v>0</v>
      </c>
      <c r="Q183" s="159">
        <v>0</v>
      </c>
      <c r="R183" s="159">
        <f t="shared" si="42"/>
        <v>0</v>
      </c>
      <c r="S183" s="159">
        <v>0</v>
      </c>
      <c r="T183" s="160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1" t="s">
        <v>452</v>
      </c>
      <c r="AT183" s="161" t="s">
        <v>148</v>
      </c>
      <c r="AU183" s="161" t="s">
        <v>82</v>
      </c>
      <c r="AY183" s="14" t="s">
        <v>125</v>
      </c>
      <c r="BE183" s="162">
        <f t="shared" si="44"/>
        <v>0</v>
      </c>
      <c r="BF183" s="162">
        <f t="shared" si="45"/>
        <v>0</v>
      </c>
      <c r="BG183" s="162">
        <f t="shared" si="46"/>
        <v>0</v>
      </c>
      <c r="BH183" s="162">
        <f t="shared" si="47"/>
        <v>0</v>
      </c>
      <c r="BI183" s="162">
        <f t="shared" si="48"/>
        <v>0</v>
      </c>
      <c r="BJ183" s="14" t="s">
        <v>80</v>
      </c>
      <c r="BK183" s="162">
        <f t="shared" si="49"/>
        <v>0</v>
      </c>
      <c r="BL183" s="14" t="s">
        <v>393</v>
      </c>
      <c r="BM183" s="161" t="s">
        <v>457</v>
      </c>
    </row>
    <row r="184" spans="1:65" s="2" customFormat="1" ht="33" customHeight="1">
      <c r="A184" s="29"/>
      <c r="B184" s="149"/>
      <c r="C184" s="163" t="s">
        <v>458</v>
      </c>
      <c r="D184" s="163" t="s">
        <v>148</v>
      </c>
      <c r="E184" s="164" t="s">
        <v>459</v>
      </c>
      <c r="F184" s="165" t="s">
        <v>460</v>
      </c>
      <c r="G184" s="166" t="s">
        <v>184</v>
      </c>
      <c r="H184" s="167">
        <v>2</v>
      </c>
      <c r="I184" s="168"/>
      <c r="J184" s="169">
        <f t="shared" si="40"/>
        <v>0</v>
      </c>
      <c r="K184" s="165" t="s">
        <v>3</v>
      </c>
      <c r="L184" s="170"/>
      <c r="M184" s="171" t="s">
        <v>3</v>
      </c>
      <c r="N184" s="172" t="s">
        <v>45</v>
      </c>
      <c r="O184" s="50"/>
      <c r="P184" s="159">
        <f t="shared" si="41"/>
        <v>0</v>
      </c>
      <c r="Q184" s="159">
        <v>0</v>
      </c>
      <c r="R184" s="159">
        <f t="shared" si="42"/>
        <v>0</v>
      </c>
      <c r="S184" s="159">
        <v>0</v>
      </c>
      <c r="T184" s="160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1" t="s">
        <v>452</v>
      </c>
      <c r="AT184" s="161" t="s">
        <v>148</v>
      </c>
      <c r="AU184" s="161" t="s">
        <v>82</v>
      </c>
      <c r="AY184" s="14" t="s">
        <v>125</v>
      </c>
      <c r="BE184" s="162">
        <f t="shared" si="44"/>
        <v>0</v>
      </c>
      <c r="BF184" s="162">
        <f t="shared" si="45"/>
        <v>0</v>
      </c>
      <c r="BG184" s="162">
        <f t="shared" si="46"/>
        <v>0</v>
      </c>
      <c r="BH184" s="162">
        <f t="shared" si="47"/>
        <v>0</v>
      </c>
      <c r="BI184" s="162">
        <f t="shared" si="48"/>
        <v>0</v>
      </c>
      <c r="BJ184" s="14" t="s">
        <v>80</v>
      </c>
      <c r="BK184" s="162">
        <f t="shared" si="49"/>
        <v>0</v>
      </c>
      <c r="BL184" s="14" t="s">
        <v>393</v>
      </c>
      <c r="BM184" s="161" t="s">
        <v>461</v>
      </c>
    </row>
    <row r="185" spans="1:65" s="2" customFormat="1" ht="21.75" customHeight="1">
      <c r="A185" s="29"/>
      <c r="B185" s="149"/>
      <c r="C185" s="163" t="s">
        <v>462</v>
      </c>
      <c r="D185" s="163" t="s">
        <v>148</v>
      </c>
      <c r="E185" s="164" t="s">
        <v>463</v>
      </c>
      <c r="F185" s="165" t="s">
        <v>464</v>
      </c>
      <c r="G185" s="166" t="s">
        <v>184</v>
      </c>
      <c r="H185" s="167">
        <v>2</v>
      </c>
      <c r="I185" s="168"/>
      <c r="J185" s="169">
        <f t="shared" si="40"/>
        <v>0</v>
      </c>
      <c r="K185" s="165" t="s">
        <v>3</v>
      </c>
      <c r="L185" s="170"/>
      <c r="M185" s="171" t="s">
        <v>3</v>
      </c>
      <c r="N185" s="172" t="s">
        <v>45</v>
      </c>
      <c r="O185" s="50"/>
      <c r="P185" s="159">
        <f t="shared" si="41"/>
        <v>0</v>
      </c>
      <c r="Q185" s="159">
        <v>0</v>
      </c>
      <c r="R185" s="159">
        <f t="shared" si="42"/>
        <v>0</v>
      </c>
      <c r="S185" s="159">
        <v>0</v>
      </c>
      <c r="T185" s="160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1" t="s">
        <v>452</v>
      </c>
      <c r="AT185" s="161" t="s">
        <v>148</v>
      </c>
      <c r="AU185" s="161" t="s">
        <v>82</v>
      </c>
      <c r="AY185" s="14" t="s">
        <v>125</v>
      </c>
      <c r="BE185" s="162">
        <f t="shared" si="44"/>
        <v>0</v>
      </c>
      <c r="BF185" s="162">
        <f t="shared" si="45"/>
        <v>0</v>
      </c>
      <c r="BG185" s="162">
        <f t="shared" si="46"/>
        <v>0</v>
      </c>
      <c r="BH185" s="162">
        <f t="shared" si="47"/>
        <v>0</v>
      </c>
      <c r="BI185" s="162">
        <f t="shared" si="48"/>
        <v>0</v>
      </c>
      <c r="BJ185" s="14" t="s">
        <v>80</v>
      </c>
      <c r="BK185" s="162">
        <f t="shared" si="49"/>
        <v>0</v>
      </c>
      <c r="BL185" s="14" t="s">
        <v>393</v>
      </c>
      <c r="BM185" s="161" t="s">
        <v>465</v>
      </c>
    </row>
    <row r="186" spans="1:65" s="2" customFormat="1" ht="33" customHeight="1">
      <c r="A186" s="29"/>
      <c r="B186" s="149"/>
      <c r="C186" s="163" t="s">
        <v>466</v>
      </c>
      <c r="D186" s="163" t="s">
        <v>148</v>
      </c>
      <c r="E186" s="164" t="s">
        <v>467</v>
      </c>
      <c r="F186" s="165" t="s">
        <v>468</v>
      </c>
      <c r="G186" s="166" t="s">
        <v>184</v>
      </c>
      <c r="H186" s="167">
        <v>4</v>
      </c>
      <c r="I186" s="168"/>
      <c r="J186" s="169">
        <f t="shared" si="40"/>
        <v>0</v>
      </c>
      <c r="K186" s="165" t="s">
        <v>3</v>
      </c>
      <c r="L186" s="170"/>
      <c r="M186" s="171" t="s">
        <v>3</v>
      </c>
      <c r="N186" s="172" t="s">
        <v>45</v>
      </c>
      <c r="O186" s="50"/>
      <c r="P186" s="159">
        <f t="shared" si="41"/>
        <v>0</v>
      </c>
      <c r="Q186" s="159">
        <v>0</v>
      </c>
      <c r="R186" s="159">
        <f t="shared" si="42"/>
        <v>0</v>
      </c>
      <c r="S186" s="159">
        <v>0</v>
      </c>
      <c r="T186" s="160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1" t="s">
        <v>452</v>
      </c>
      <c r="AT186" s="161" t="s">
        <v>148</v>
      </c>
      <c r="AU186" s="161" t="s">
        <v>82</v>
      </c>
      <c r="AY186" s="14" t="s">
        <v>125</v>
      </c>
      <c r="BE186" s="162">
        <f t="shared" si="44"/>
        <v>0</v>
      </c>
      <c r="BF186" s="162">
        <f t="shared" si="45"/>
        <v>0</v>
      </c>
      <c r="BG186" s="162">
        <f t="shared" si="46"/>
        <v>0</v>
      </c>
      <c r="BH186" s="162">
        <f t="shared" si="47"/>
        <v>0</v>
      </c>
      <c r="BI186" s="162">
        <f t="shared" si="48"/>
        <v>0</v>
      </c>
      <c r="BJ186" s="14" t="s">
        <v>80</v>
      </c>
      <c r="BK186" s="162">
        <f t="shared" si="49"/>
        <v>0</v>
      </c>
      <c r="BL186" s="14" t="s">
        <v>393</v>
      </c>
      <c r="BM186" s="161" t="s">
        <v>469</v>
      </c>
    </row>
    <row r="187" spans="1:65" s="2" customFormat="1" ht="33" customHeight="1">
      <c r="A187" s="29"/>
      <c r="B187" s="149"/>
      <c r="C187" s="163" t="s">
        <v>470</v>
      </c>
      <c r="D187" s="163" t="s">
        <v>148</v>
      </c>
      <c r="E187" s="164" t="s">
        <v>471</v>
      </c>
      <c r="F187" s="165" t="s">
        <v>472</v>
      </c>
      <c r="G187" s="166" t="s">
        <v>184</v>
      </c>
      <c r="H187" s="167">
        <v>2</v>
      </c>
      <c r="I187" s="168"/>
      <c r="J187" s="169">
        <f t="shared" si="40"/>
        <v>0</v>
      </c>
      <c r="K187" s="165" t="s">
        <v>3</v>
      </c>
      <c r="L187" s="170"/>
      <c r="M187" s="171" t="s">
        <v>3</v>
      </c>
      <c r="N187" s="172" t="s">
        <v>45</v>
      </c>
      <c r="O187" s="50"/>
      <c r="P187" s="159">
        <f t="shared" si="41"/>
        <v>0</v>
      </c>
      <c r="Q187" s="159">
        <v>0</v>
      </c>
      <c r="R187" s="159">
        <f t="shared" si="42"/>
        <v>0</v>
      </c>
      <c r="S187" s="159">
        <v>0</v>
      </c>
      <c r="T187" s="160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1" t="s">
        <v>452</v>
      </c>
      <c r="AT187" s="161" t="s">
        <v>148</v>
      </c>
      <c r="AU187" s="161" t="s">
        <v>82</v>
      </c>
      <c r="AY187" s="14" t="s">
        <v>125</v>
      </c>
      <c r="BE187" s="162">
        <f t="shared" si="44"/>
        <v>0</v>
      </c>
      <c r="BF187" s="162">
        <f t="shared" si="45"/>
        <v>0</v>
      </c>
      <c r="BG187" s="162">
        <f t="shared" si="46"/>
        <v>0</v>
      </c>
      <c r="BH187" s="162">
        <f t="shared" si="47"/>
        <v>0</v>
      </c>
      <c r="BI187" s="162">
        <f t="shared" si="48"/>
        <v>0</v>
      </c>
      <c r="BJ187" s="14" t="s">
        <v>80</v>
      </c>
      <c r="BK187" s="162">
        <f t="shared" si="49"/>
        <v>0</v>
      </c>
      <c r="BL187" s="14" t="s">
        <v>393</v>
      </c>
      <c r="BM187" s="161" t="s">
        <v>473</v>
      </c>
    </row>
    <row r="188" spans="1:65" s="2" customFormat="1" ht="21.75" customHeight="1">
      <c r="A188" s="29"/>
      <c r="B188" s="149"/>
      <c r="C188" s="163" t="s">
        <v>474</v>
      </c>
      <c r="D188" s="163" t="s">
        <v>148</v>
      </c>
      <c r="E188" s="164" t="s">
        <v>475</v>
      </c>
      <c r="F188" s="165" t="s">
        <v>476</v>
      </c>
      <c r="G188" s="166" t="s">
        <v>184</v>
      </c>
      <c r="H188" s="167">
        <v>8</v>
      </c>
      <c r="I188" s="168"/>
      <c r="J188" s="169">
        <f t="shared" si="40"/>
        <v>0</v>
      </c>
      <c r="K188" s="165" t="s">
        <v>3</v>
      </c>
      <c r="L188" s="170"/>
      <c r="M188" s="171" t="s">
        <v>3</v>
      </c>
      <c r="N188" s="172" t="s">
        <v>45</v>
      </c>
      <c r="O188" s="50"/>
      <c r="P188" s="159">
        <f t="shared" si="41"/>
        <v>0</v>
      </c>
      <c r="Q188" s="159">
        <v>0</v>
      </c>
      <c r="R188" s="159">
        <f t="shared" si="42"/>
        <v>0</v>
      </c>
      <c r="S188" s="159">
        <v>0</v>
      </c>
      <c r="T188" s="160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1" t="s">
        <v>452</v>
      </c>
      <c r="AT188" s="161" t="s">
        <v>148</v>
      </c>
      <c r="AU188" s="161" t="s">
        <v>82</v>
      </c>
      <c r="AY188" s="14" t="s">
        <v>125</v>
      </c>
      <c r="BE188" s="162">
        <f t="shared" si="44"/>
        <v>0</v>
      </c>
      <c r="BF188" s="162">
        <f t="shared" si="45"/>
        <v>0</v>
      </c>
      <c r="BG188" s="162">
        <f t="shared" si="46"/>
        <v>0</v>
      </c>
      <c r="BH188" s="162">
        <f t="shared" si="47"/>
        <v>0</v>
      </c>
      <c r="BI188" s="162">
        <f t="shared" si="48"/>
        <v>0</v>
      </c>
      <c r="BJ188" s="14" t="s">
        <v>80</v>
      </c>
      <c r="BK188" s="162">
        <f t="shared" si="49"/>
        <v>0</v>
      </c>
      <c r="BL188" s="14" t="s">
        <v>393</v>
      </c>
      <c r="BM188" s="161" t="s">
        <v>477</v>
      </c>
    </row>
    <row r="189" spans="1:65" s="2" customFormat="1" ht="21.75" customHeight="1">
      <c r="A189" s="29"/>
      <c r="B189" s="149"/>
      <c r="C189" s="163" t="s">
        <v>478</v>
      </c>
      <c r="D189" s="163" t="s">
        <v>148</v>
      </c>
      <c r="E189" s="164" t="s">
        <v>479</v>
      </c>
      <c r="F189" s="165" t="s">
        <v>480</v>
      </c>
      <c r="G189" s="166" t="s">
        <v>184</v>
      </c>
      <c r="H189" s="167">
        <v>2</v>
      </c>
      <c r="I189" s="168"/>
      <c r="J189" s="169">
        <f t="shared" si="40"/>
        <v>0</v>
      </c>
      <c r="K189" s="165" t="s">
        <v>3</v>
      </c>
      <c r="L189" s="170"/>
      <c r="M189" s="171" t="s">
        <v>3</v>
      </c>
      <c r="N189" s="172" t="s">
        <v>45</v>
      </c>
      <c r="O189" s="50"/>
      <c r="P189" s="159">
        <f t="shared" si="41"/>
        <v>0</v>
      </c>
      <c r="Q189" s="159">
        <v>0</v>
      </c>
      <c r="R189" s="159">
        <f t="shared" si="42"/>
        <v>0</v>
      </c>
      <c r="S189" s="159">
        <v>0</v>
      </c>
      <c r="T189" s="160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1" t="s">
        <v>452</v>
      </c>
      <c r="AT189" s="161" t="s">
        <v>148</v>
      </c>
      <c r="AU189" s="161" t="s">
        <v>82</v>
      </c>
      <c r="AY189" s="14" t="s">
        <v>125</v>
      </c>
      <c r="BE189" s="162">
        <f t="shared" si="44"/>
        <v>0</v>
      </c>
      <c r="BF189" s="162">
        <f t="shared" si="45"/>
        <v>0</v>
      </c>
      <c r="BG189" s="162">
        <f t="shared" si="46"/>
        <v>0</v>
      </c>
      <c r="BH189" s="162">
        <f t="shared" si="47"/>
        <v>0</v>
      </c>
      <c r="BI189" s="162">
        <f t="shared" si="48"/>
        <v>0</v>
      </c>
      <c r="BJ189" s="14" t="s">
        <v>80</v>
      </c>
      <c r="BK189" s="162">
        <f t="shared" si="49"/>
        <v>0</v>
      </c>
      <c r="BL189" s="14" t="s">
        <v>393</v>
      </c>
      <c r="BM189" s="161" t="s">
        <v>481</v>
      </c>
    </row>
    <row r="190" spans="1:65" s="2" customFormat="1" ht="21.75" customHeight="1">
      <c r="A190" s="29"/>
      <c r="B190" s="149"/>
      <c r="C190" s="163" t="s">
        <v>482</v>
      </c>
      <c r="D190" s="163" t="s">
        <v>148</v>
      </c>
      <c r="E190" s="164" t="s">
        <v>483</v>
      </c>
      <c r="F190" s="165" t="s">
        <v>484</v>
      </c>
      <c r="G190" s="166" t="s">
        <v>184</v>
      </c>
      <c r="H190" s="167">
        <v>2</v>
      </c>
      <c r="I190" s="168"/>
      <c r="J190" s="169">
        <f t="shared" si="40"/>
        <v>0</v>
      </c>
      <c r="K190" s="165" t="s">
        <v>3</v>
      </c>
      <c r="L190" s="170"/>
      <c r="M190" s="171" t="s">
        <v>3</v>
      </c>
      <c r="N190" s="172" t="s">
        <v>45</v>
      </c>
      <c r="O190" s="50"/>
      <c r="P190" s="159">
        <f t="shared" si="41"/>
        <v>0</v>
      </c>
      <c r="Q190" s="159">
        <v>0</v>
      </c>
      <c r="R190" s="159">
        <f t="shared" si="42"/>
        <v>0</v>
      </c>
      <c r="S190" s="159">
        <v>0</v>
      </c>
      <c r="T190" s="160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1" t="s">
        <v>452</v>
      </c>
      <c r="AT190" s="161" t="s">
        <v>148</v>
      </c>
      <c r="AU190" s="161" t="s">
        <v>82</v>
      </c>
      <c r="AY190" s="14" t="s">
        <v>125</v>
      </c>
      <c r="BE190" s="162">
        <f t="shared" si="44"/>
        <v>0</v>
      </c>
      <c r="BF190" s="162">
        <f t="shared" si="45"/>
        <v>0</v>
      </c>
      <c r="BG190" s="162">
        <f t="shared" si="46"/>
        <v>0</v>
      </c>
      <c r="BH190" s="162">
        <f t="shared" si="47"/>
        <v>0</v>
      </c>
      <c r="BI190" s="162">
        <f t="shared" si="48"/>
        <v>0</v>
      </c>
      <c r="BJ190" s="14" t="s">
        <v>80</v>
      </c>
      <c r="BK190" s="162">
        <f t="shared" si="49"/>
        <v>0</v>
      </c>
      <c r="BL190" s="14" t="s">
        <v>393</v>
      </c>
      <c r="BM190" s="161" t="s">
        <v>485</v>
      </c>
    </row>
    <row r="191" spans="1:65" s="2" customFormat="1" ht="21.75" customHeight="1">
      <c r="A191" s="29"/>
      <c r="B191" s="149"/>
      <c r="C191" s="163" t="s">
        <v>486</v>
      </c>
      <c r="D191" s="163" t="s">
        <v>148</v>
      </c>
      <c r="E191" s="164" t="s">
        <v>487</v>
      </c>
      <c r="F191" s="165" t="s">
        <v>488</v>
      </c>
      <c r="G191" s="166" t="s">
        <v>184</v>
      </c>
      <c r="H191" s="167">
        <v>4</v>
      </c>
      <c r="I191" s="168"/>
      <c r="J191" s="169">
        <f t="shared" si="40"/>
        <v>0</v>
      </c>
      <c r="K191" s="165" t="s">
        <v>3</v>
      </c>
      <c r="L191" s="170"/>
      <c r="M191" s="171" t="s">
        <v>3</v>
      </c>
      <c r="N191" s="172" t="s">
        <v>45</v>
      </c>
      <c r="O191" s="50"/>
      <c r="P191" s="159">
        <f t="shared" si="41"/>
        <v>0</v>
      </c>
      <c r="Q191" s="159">
        <v>0</v>
      </c>
      <c r="R191" s="159">
        <f t="shared" si="42"/>
        <v>0</v>
      </c>
      <c r="S191" s="159">
        <v>0</v>
      </c>
      <c r="T191" s="160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1" t="s">
        <v>452</v>
      </c>
      <c r="AT191" s="161" t="s">
        <v>148</v>
      </c>
      <c r="AU191" s="161" t="s">
        <v>82</v>
      </c>
      <c r="AY191" s="14" t="s">
        <v>125</v>
      </c>
      <c r="BE191" s="162">
        <f t="shared" si="44"/>
        <v>0</v>
      </c>
      <c r="BF191" s="162">
        <f t="shared" si="45"/>
        <v>0</v>
      </c>
      <c r="BG191" s="162">
        <f t="shared" si="46"/>
        <v>0</v>
      </c>
      <c r="BH191" s="162">
        <f t="shared" si="47"/>
        <v>0</v>
      </c>
      <c r="BI191" s="162">
        <f t="shared" si="48"/>
        <v>0</v>
      </c>
      <c r="BJ191" s="14" t="s">
        <v>80</v>
      </c>
      <c r="BK191" s="162">
        <f t="shared" si="49"/>
        <v>0</v>
      </c>
      <c r="BL191" s="14" t="s">
        <v>393</v>
      </c>
      <c r="BM191" s="161" t="s">
        <v>489</v>
      </c>
    </row>
    <row r="192" spans="1:65" s="2" customFormat="1" ht="21.75" customHeight="1">
      <c r="A192" s="29"/>
      <c r="B192" s="149"/>
      <c r="C192" s="163" t="s">
        <v>490</v>
      </c>
      <c r="D192" s="163" t="s">
        <v>148</v>
      </c>
      <c r="E192" s="164" t="s">
        <v>491</v>
      </c>
      <c r="F192" s="165" t="s">
        <v>492</v>
      </c>
      <c r="G192" s="166" t="s">
        <v>184</v>
      </c>
      <c r="H192" s="167">
        <v>8</v>
      </c>
      <c r="I192" s="168"/>
      <c r="J192" s="169">
        <f t="shared" si="40"/>
        <v>0</v>
      </c>
      <c r="K192" s="165" t="s">
        <v>3</v>
      </c>
      <c r="L192" s="170"/>
      <c r="M192" s="171" t="s">
        <v>3</v>
      </c>
      <c r="N192" s="172" t="s">
        <v>45</v>
      </c>
      <c r="O192" s="50"/>
      <c r="P192" s="159">
        <f t="shared" si="41"/>
        <v>0</v>
      </c>
      <c r="Q192" s="159">
        <v>0</v>
      </c>
      <c r="R192" s="159">
        <f t="shared" si="42"/>
        <v>0</v>
      </c>
      <c r="S192" s="159">
        <v>0</v>
      </c>
      <c r="T192" s="160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1" t="s">
        <v>452</v>
      </c>
      <c r="AT192" s="161" t="s">
        <v>148</v>
      </c>
      <c r="AU192" s="161" t="s">
        <v>82</v>
      </c>
      <c r="AY192" s="14" t="s">
        <v>125</v>
      </c>
      <c r="BE192" s="162">
        <f t="shared" si="44"/>
        <v>0</v>
      </c>
      <c r="BF192" s="162">
        <f t="shared" si="45"/>
        <v>0</v>
      </c>
      <c r="BG192" s="162">
        <f t="shared" si="46"/>
        <v>0</v>
      </c>
      <c r="BH192" s="162">
        <f t="shared" si="47"/>
        <v>0</v>
      </c>
      <c r="BI192" s="162">
        <f t="shared" si="48"/>
        <v>0</v>
      </c>
      <c r="BJ192" s="14" t="s">
        <v>80</v>
      </c>
      <c r="BK192" s="162">
        <f t="shared" si="49"/>
        <v>0</v>
      </c>
      <c r="BL192" s="14" t="s">
        <v>393</v>
      </c>
      <c r="BM192" s="161" t="s">
        <v>493</v>
      </c>
    </row>
    <row r="193" spans="1:65" s="2" customFormat="1" ht="21.75" customHeight="1">
      <c r="A193" s="29"/>
      <c r="B193" s="149"/>
      <c r="C193" s="163" t="s">
        <v>494</v>
      </c>
      <c r="D193" s="163" t="s">
        <v>148</v>
      </c>
      <c r="E193" s="164" t="s">
        <v>495</v>
      </c>
      <c r="F193" s="165" t="s">
        <v>496</v>
      </c>
      <c r="G193" s="166" t="s">
        <v>184</v>
      </c>
      <c r="H193" s="167">
        <v>2</v>
      </c>
      <c r="I193" s="168"/>
      <c r="J193" s="169">
        <f t="shared" si="40"/>
        <v>0</v>
      </c>
      <c r="K193" s="165" t="s">
        <v>3</v>
      </c>
      <c r="L193" s="170"/>
      <c r="M193" s="171" t="s">
        <v>3</v>
      </c>
      <c r="N193" s="172" t="s">
        <v>45</v>
      </c>
      <c r="O193" s="50"/>
      <c r="P193" s="159">
        <f t="shared" si="41"/>
        <v>0</v>
      </c>
      <c r="Q193" s="159">
        <v>0</v>
      </c>
      <c r="R193" s="159">
        <f t="shared" si="42"/>
        <v>0</v>
      </c>
      <c r="S193" s="159">
        <v>0</v>
      </c>
      <c r="T193" s="160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1" t="s">
        <v>452</v>
      </c>
      <c r="AT193" s="161" t="s">
        <v>148</v>
      </c>
      <c r="AU193" s="161" t="s">
        <v>82</v>
      </c>
      <c r="AY193" s="14" t="s">
        <v>125</v>
      </c>
      <c r="BE193" s="162">
        <f t="shared" si="44"/>
        <v>0</v>
      </c>
      <c r="BF193" s="162">
        <f t="shared" si="45"/>
        <v>0</v>
      </c>
      <c r="BG193" s="162">
        <f t="shared" si="46"/>
        <v>0</v>
      </c>
      <c r="BH193" s="162">
        <f t="shared" si="47"/>
        <v>0</v>
      </c>
      <c r="BI193" s="162">
        <f t="shared" si="48"/>
        <v>0</v>
      </c>
      <c r="BJ193" s="14" t="s">
        <v>80</v>
      </c>
      <c r="BK193" s="162">
        <f t="shared" si="49"/>
        <v>0</v>
      </c>
      <c r="BL193" s="14" t="s">
        <v>393</v>
      </c>
      <c r="BM193" s="161" t="s">
        <v>497</v>
      </c>
    </row>
    <row r="194" spans="1:65" s="2" customFormat="1" ht="21.75" customHeight="1">
      <c r="A194" s="29"/>
      <c r="B194" s="149"/>
      <c r="C194" s="163" t="s">
        <v>498</v>
      </c>
      <c r="D194" s="163" t="s">
        <v>148</v>
      </c>
      <c r="E194" s="164" t="s">
        <v>499</v>
      </c>
      <c r="F194" s="165" t="s">
        <v>500</v>
      </c>
      <c r="G194" s="166" t="s">
        <v>184</v>
      </c>
      <c r="H194" s="167">
        <v>2</v>
      </c>
      <c r="I194" s="168"/>
      <c r="J194" s="169">
        <f t="shared" si="40"/>
        <v>0</v>
      </c>
      <c r="K194" s="165" t="s">
        <v>3</v>
      </c>
      <c r="L194" s="170"/>
      <c r="M194" s="171" t="s">
        <v>3</v>
      </c>
      <c r="N194" s="172" t="s">
        <v>45</v>
      </c>
      <c r="O194" s="50"/>
      <c r="P194" s="159">
        <f t="shared" si="41"/>
        <v>0</v>
      </c>
      <c r="Q194" s="159">
        <v>0</v>
      </c>
      <c r="R194" s="159">
        <f t="shared" si="42"/>
        <v>0</v>
      </c>
      <c r="S194" s="159">
        <v>0</v>
      </c>
      <c r="T194" s="160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1" t="s">
        <v>452</v>
      </c>
      <c r="AT194" s="161" t="s">
        <v>148</v>
      </c>
      <c r="AU194" s="161" t="s">
        <v>82</v>
      </c>
      <c r="AY194" s="14" t="s">
        <v>125</v>
      </c>
      <c r="BE194" s="162">
        <f t="shared" si="44"/>
        <v>0</v>
      </c>
      <c r="BF194" s="162">
        <f t="shared" si="45"/>
        <v>0</v>
      </c>
      <c r="BG194" s="162">
        <f t="shared" si="46"/>
        <v>0</v>
      </c>
      <c r="BH194" s="162">
        <f t="shared" si="47"/>
        <v>0</v>
      </c>
      <c r="BI194" s="162">
        <f t="shared" si="48"/>
        <v>0</v>
      </c>
      <c r="BJ194" s="14" t="s">
        <v>80</v>
      </c>
      <c r="BK194" s="162">
        <f t="shared" si="49"/>
        <v>0</v>
      </c>
      <c r="BL194" s="14" t="s">
        <v>393</v>
      </c>
      <c r="BM194" s="161" t="s">
        <v>501</v>
      </c>
    </row>
    <row r="195" spans="1:65" s="2" customFormat="1" ht="21.75" customHeight="1">
      <c r="A195" s="29"/>
      <c r="B195" s="149"/>
      <c r="C195" s="163" t="s">
        <v>502</v>
      </c>
      <c r="D195" s="163" t="s">
        <v>148</v>
      </c>
      <c r="E195" s="164" t="s">
        <v>503</v>
      </c>
      <c r="F195" s="165" t="s">
        <v>504</v>
      </c>
      <c r="G195" s="166" t="s">
        <v>184</v>
      </c>
      <c r="H195" s="167">
        <v>6</v>
      </c>
      <c r="I195" s="168"/>
      <c r="J195" s="169">
        <f t="shared" si="40"/>
        <v>0</v>
      </c>
      <c r="K195" s="165" t="s">
        <v>3</v>
      </c>
      <c r="L195" s="170"/>
      <c r="M195" s="171" t="s">
        <v>3</v>
      </c>
      <c r="N195" s="172" t="s">
        <v>45</v>
      </c>
      <c r="O195" s="50"/>
      <c r="P195" s="159">
        <f t="shared" si="41"/>
        <v>0</v>
      </c>
      <c r="Q195" s="159">
        <v>0</v>
      </c>
      <c r="R195" s="159">
        <f t="shared" si="42"/>
        <v>0</v>
      </c>
      <c r="S195" s="159">
        <v>0</v>
      </c>
      <c r="T195" s="160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1" t="s">
        <v>452</v>
      </c>
      <c r="AT195" s="161" t="s">
        <v>148</v>
      </c>
      <c r="AU195" s="161" t="s">
        <v>82</v>
      </c>
      <c r="AY195" s="14" t="s">
        <v>125</v>
      </c>
      <c r="BE195" s="162">
        <f t="shared" si="44"/>
        <v>0</v>
      </c>
      <c r="BF195" s="162">
        <f t="shared" si="45"/>
        <v>0</v>
      </c>
      <c r="BG195" s="162">
        <f t="shared" si="46"/>
        <v>0</v>
      </c>
      <c r="BH195" s="162">
        <f t="shared" si="47"/>
        <v>0</v>
      </c>
      <c r="BI195" s="162">
        <f t="shared" si="48"/>
        <v>0</v>
      </c>
      <c r="BJ195" s="14" t="s">
        <v>80</v>
      </c>
      <c r="BK195" s="162">
        <f t="shared" si="49"/>
        <v>0</v>
      </c>
      <c r="BL195" s="14" t="s">
        <v>393</v>
      </c>
      <c r="BM195" s="161" t="s">
        <v>505</v>
      </c>
    </row>
    <row r="196" spans="1:65" s="2" customFormat="1" ht="16.5" customHeight="1">
      <c r="A196" s="29"/>
      <c r="B196" s="149"/>
      <c r="C196" s="150" t="s">
        <v>506</v>
      </c>
      <c r="D196" s="150" t="s">
        <v>128</v>
      </c>
      <c r="E196" s="151" t="s">
        <v>507</v>
      </c>
      <c r="F196" s="152" t="s">
        <v>508</v>
      </c>
      <c r="G196" s="153" t="s">
        <v>184</v>
      </c>
      <c r="H196" s="154">
        <v>1</v>
      </c>
      <c r="I196" s="155"/>
      <c r="J196" s="156">
        <f t="shared" si="40"/>
        <v>0</v>
      </c>
      <c r="K196" s="152" t="s">
        <v>3</v>
      </c>
      <c r="L196" s="30"/>
      <c r="M196" s="157" t="s">
        <v>3</v>
      </c>
      <c r="N196" s="158" t="s">
        <v>45</v>
      </c>
      <c r="O196" s="50"/>
      <c r="P196" s="159">
        <f t="shared" si="41"/>
        <v>0</v>
      </c>
      <c r="Q196" s="159">
        <v>0</v>
      </c>
      <c r="R196" s="159">
        <f t="shared" si="42"/>
        <v>0</v>
      </c>
      <c r="S196" s="159">
        <v>0</v>
      </c>
      <c r="T196" s="160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1" t="s">
        <v>393</v>
      </c>
      <c r="AT196" s="161" t="s">
        <v>128</v>
      </c>
      <c r="AU196" s="161" t="s">
        <v>82</v>
      </c>
      <c r="AY196" s="14" t="s">
        <v>125</v>
      </c>
      <c r="BE196" s="162">
        <f t="shared" si="44"/>
        <v>0</v>
      </c>
      <c r="BF196" s="162">
        <f t="shared" si="45"/>
        <v>0</v>
      </c>
      <c r="BG196" s="162">
        <f t="shared" si="46"/>
        <v>0</v>
      </c>
      <c r="BH196" s="162">
        <f t="shared" si="47"/>
        <v>0</v>
      </c>
      <c r="BI196" s="162">
        <f t="shared" si="48"/>
        <v>0</v>
      </c>
      <c r="BJ196" s="14" t="s">
        <v>80</v>
      </c>
      <c r="BK196" s="162">
        <f t="shared" si="49"/>
        <v>0</v>
      </c>
      <c r="BL196" s="14" t="s">
        <v>393</v>
      </c>
      <c r="BM196" s="161" t="s">
        <v>509</v>
      </c>
    </row>
    <row r="197" spans="1:65" s="2" customFormat="1" ht="21.75" customHeight="1">
      <c r="A197" s="29"/>
      <c r="B197" s="149"/>
      <c r="C197" s="150" t="s">
        <v>510</v>
      </c>
      <c r="D197" s="150" t="s">
        <v>128</v>
      </c>
      <c r="E197" s="151" t="s">
        <v>511</v>
      </c>
      <c r="F197" s="152" t="s">
        <v>512</v>
      </c>
      <c r="G197" s="153" t="s">
        <v>184</v>
      </c>
      <c r="H197" s="154">
        <v>1</v>
      </c>
      <c r="I197" s="155"/>
      <c r="J197" s="156">
        <f t="shared" si="40"/>
        <v>0</v>
      </c>
      <c r="K197" s="152" t="s">
        <v>3</v>
      </c>
      <c r="L197" s="30"/>
      <c r="M197" s="157" t="s">
        <v>3</v>
      </c>
      <c r="N197" s="158" t="s">
        <v>45</v>
      </c>
      <c r="O197" s="50"/>
      <c r="P197" s="159">
        <f t="shared" si="41"/>
        <v>0</v>
      </c>
      <c r="Q197" s="159">
        <v>0</v>
      </c>
      <c r="R197" s="159">
        <f t="shared" si="42"/>
        <v>0</v>
      </c>
      <c r="S197" s="159">
        <v>0</v>
      </c>
      <c r="T197" s="160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1" t="s">
        <v>393</v>
      </c>
      <c r="AT197" s="161" t="s">
        <v>128</v>
      </c>
      <c r="AU197" s="161" t="s">
        <v>82</v>
      </c>
      <c r="AY197" s="14" t="s">
        <v>125</v>
      </c>
      <c r="BE197" s="162">
        <f t="shared" si="44"/>
        <v>0</v>
      </c>
      <c r="BF197" s="162">
        <f t="shared" si="45"/>
        <v>0</v>
      </c>
      <c r="BG197" s="162">
        <f t="shared" si="46"/>
        <v>0</v>
      </c>
      <c r="BH197" s="162">
        <f t="shared" si="47"/>
        <v>0</v>
      </c>
      <c r="BI197" s="162">
        <f t="shared" si="48"/>
        <v>0</v>
      </c>
      <c r="BJ197" s="14" t="s">
        <v>80</v>
      </c>
      <c r="BK197" s="162">
        <f t="shared" si="49"/>
        <v>0</v>
      </c>
      <c r="BL197" s="14" t="s">
        <v>393</v>
      </c>
      <c r="BM197" s="161" t="s">
        <v>513</v>
      </c>
    </row>
    <row r="198" spans="1:65" s="2" customFormat="1" ht="21.75" customHeight="1">
      <c r="A198" s="29"/>
      <c r="B198" s="149"/>
      <c r="C198" s="150" t="s">
        <v>514</v>
      </c>
      <c r="D198" s="150" t="s">
        <v>128</v>
      </c>
      <c r="E198" s="151" t="s">
        <v>515</v>
      </c>
      <c r="F198" s="152" t="s">
        <v>516</v>
      </c>
      <c r="G198" s="153" t="s">
        <v>184</v>
      </c>
      <c r="H198" s="154">
        <v>1</v>
      </c>
      <c r="I198" s="155"/>
      <c r="J198" s="156">
        <f t="shared" si="40"/>
        <v>0</v>
      </c>
      <c r="K198" s="152" t="s">
        <v>3</v>
      </c>
      <c r="L198" s="30"/>
      <c r="M198" s="157" t="s">
        <v>3</v>
      </c>
      <c r="N198" s="158" t="s">
        <v>45</v>
      </c>
      <c r="O198" s="50"/>
      <c r="P198" s="159">
        <f t="shared" si="41"/>
        <v>0</v>
      </c>
      <c r="Q198" s="159">
        <v>0</v>
      </c>
      <c r="R198" s="159">
        <f t="shared" si="42"/>
        <v>0</v>
      </c>
      <c r="S198" s="159">
        <v>0</v>
      </c>
      <c r="T198" s="160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1" t="s">
        <v>393</v>
      </c>
      <c r="AT198" s="161" t="s">
        <v>128</v>
      </c>
      <c r="AU198" s="161" t="s">
        <v>82</v>
      </c>
      <c r="AY198" s="14" t="s">
        <v>125</v>
      </c>
      <c r="BE198" s="162">
        <f t="shared" si="44"/>
        <v>0</v>
      </c>
      <c r="BF198" s="162">
        <f t="shared" si="45"/>
        <v>0</v>
      </c>
      <c r="BG198" s="162">
        <f t="shared" si="46"/>
        <v>0</v>
      </c>
      <c r="BH198" s="162">
        <f t="shared" si="47"/>
        <v>0</v>
      </c>
      <c r="BI198" s="162">
        <f t="shared" si="48"/>
        <v>0</v>
      </c>
      <c r="BJ198" s="14" t="s">
        <v>80</v>
      </c>
      <c r="BK198" s="162">
        <f t="shared" si="49"/>
        <v>0</v>
      </c>
      <c r="BL198" s="14" t="s">
        <v>393</v>
      </c>
      <c r="BM198" s="161" t="s">
        <v>517</v>
      </c>
    </row>
    <row r="199" spans="1:65" s="2" customFormat="1" ht="33" customHeight="1">
      <c r="A199" s="29"/>
      <c r="B199" s="149"/>
      <c r="C199" s="150" t="s">
        <v>518</v>
      </c>
      <c r="D199" s="150" t="s">
        <v>128</v>
      </c>
      <c r="E199" s="151" t="s">
        <v>519</v>
      </c>
      <c r="F199" s="152" t="s">
        <v>520</v>
      </c>
      <c r="G199" s="153" t="s">
        <v>184</v>
      </c>
      <c r="H199" s="154">
        <v>1</v>
      </c>
      <c r="I199" s="155"/>
      <c r="J199" s="156">
        <f t="shared" si="40"/>
        <v>0</v>
      </c>
      <c r="K199" s="152" t="s">
        <v>3</v>
      </c>
      <c r="L199" s="30"/>
      <c r="M199" s="157" t="s">
        <v>3</v>
      </c>
      <c r="N199" s="158" t="s">
        <v>45</v>
      </c>
      <c r="O199" s="50"/>
      <c r="P199" s="159">
        <f t="shared" si="41"/>
        <v>0</v>
      </c>
      <c r="Q199" s="159">
        <v>0</v>
      </c>
      <c r="R199" s="159">
        <f t="shared" si="42"/>
        <v>0</v>
      </c>
      <c r="S199" s="159">
        <v>0</v>
      </c>
      <c r="T199" s="160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1" t="s">
        <v>393</v>
      </c>
      <c r="AT199" s="161" t="s">
        <v>128</v>
      </c>
      <c r="AU199" s="161" t="s">
        <v>82</v>
      </c>
      <c r="AY199" s="14" t="s">
        <v>125</v>
      </c>
      <c r="BE199" s="162">
        <f t="shared" si="44"/>
        <v>0</v>
      </c>
      <c r="BF199" s="162">
        <f t="shared" si="45"/>
        <v>0</v>
      </c>
      <c r="BG199" s="162">
        <f t="shared" si="46"/>
        <v>0</v>
      </c>
      <c r="BH199" s="162">
        <f t="shared" si="47"/>
        <v>0</v>
      </c>
      <c r="BI199" s="162">
        <f t="shared" si="48"/>
        <v>0</v>
      </c>
      <c r="BJ199" s="14" t="s">
        <v>80</v>
      </c>
      <c r="BK199" s="162">
        <f t="shared" si="49"/>
        <v>0</v>
      </c>
      <c r="BL199" s="14" t="s">
        <v>393</v>
      </c>
      <c r="BM199" s="161" t="s">
        <v>521</v>
      </c>
    </row>
    <row r="200" spans="1:65" s="2" customFormat="1" ht="55.5" customHeight="1">
      <c r="A200" s="29"/>
      <c r="B200" s="149"/>
      <c r="C200" s="150" t="s">
        <v>522</v>
      </c>
      <c r="D200" s="150" t="s">
        <v>128</v>
      </c>
      <c r="E200" s="151" t="s">
        <v>523</v>
      </c>
      <c r="F200" s="152" t="s">
        <v>524</v>
      </c>
      <c r="G200" s="153" t="s">
        <v>184</v>
      </c>
      <c r="H200" s="154">
        <v>1</v>
      </c>
      <c r="I200" s="155"/>
      <c r="J200" s="156">
        <f t="shared" si="40"/>
        <v>0</v>
      </c>
      <c r="K200" s="152" t="s">
        <v>3</v>
      </c>
      <c r="L200" s="30"/>
      <c r="M200" s="157" t="s">
        <v>3</v>
      </c>
      <c r="N200" s="158" t="s">
        <v>45</v>
      </c>
      <c r="O200" s="50"/>
      <c r="P200" s="159">
        <f t="shared" si="41"/>
        <v>0</v>
      </c>
      <c r="Q200" s="159">
        <v>0</v>
      </c>
      <c r="R200" s="159">
        <f t="shared" si="42"/>
        <v>0</v>
      </c>
      <c r="S200" s="159">
        <v>0</v>
      </c>
      <c r="T200" s="160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1" t="s">
        <v>393</v>
      </c>
      <c r="AT200" s="161" t="s">
        <v>128</v>
      </c>
      <c r="AU200" s="161" t="s">
        <v>82</v>
      </c>
      <c r="AY200" s="14" t="s">
        <v>125</v>
      </c>
      <c r="BE200" s="162">
        <f t="shared" si="44"/>
        <v>0</v>
      </c>
      <c r="BF200" s="162">
        <f t="shared" si="45"/>
        <v>0</v>
      </c>
      <c r="BG200" s="162">
        <f t="shared" si="46"/>
        <v>0</v>
      </c>
      <c r="BH200" s="162">
        <f t="shared" si="47"/>
        <v>0</v>
      </c>
      <c r="BI200" s="162">
        <f t="shared" si="48"/>
        <v>0</v>
      </c>
      <c r="BJ200" s="14" t="s">
        <v>80</v>
      </c>
      <c r="BK200" s="162">
        <f t="shared" si="49"/>
        <v>0</v>
      </c>
      <c r="BL200" s="14" t="s">
        <v>393</v>
      </c>
      <c r="BM200" s="161" t="s">
        <v>525</v>
      </c>
    </row>
    <row r="201" spans="1:65" s="2" customFormat="1" ht="16.5" customHeight="1">
      <c r="A201" s="29"/>
      <c r="B201" s="149"/>
      <c r="C201" s="150" t="s">
        <v>526</v>
      </c>
      <c r="D201" s="150" t="s">
        <v>128</v>
      </c>
      <c r="E201" s="151" t="s">
        <v>527</v>
      </c>
      <c r="F201" s="152" t="s">
        <v>528</v>
      </c>
      <c r="G201" s="153" t="s">
        <v>184</v>
      </c>
      <c r="H201" s="154">
        <v>1</v>
      </c>
      <c r="I201" s="155"/>
      <c r="J201" s="156">
        <f t="shared" si="40"/>
        <v>0</v>
      </c>
      <c r="K201" s="152" t="s">
        <v>3</v>
      </c>
      <c r="L201" s="30"/>
      <c r="M201" s="157" t="s">
        <v>3</v>
      </c>
      <c r="N201" s="158" t="s">
        <v>45</v>
      </c>
      <c r="O201" s="50"/>
      <c r="P201" s="159">
        <f t="shared" si="41"/>
        <v>0</v>
      </c>
      <c r="Q201" s="159">
        <v>0</v>
      </c>
      <c r="R201" s="159">
        <f t="shared" si="42"/>
        <v>0</v>
      </c>
      <c r="S201" s="159">
        <v>0</v>
      </c>
      <c r="T201" s="160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1" t="s">
        <v>393</v>
      </c>
      <c r="AT201" s="161" t="s">
        <v>128</v>
      </c>
      <c r="AU201" s="161" t="s">
        <v>82</v>
      </c>
      <c r="AY201" s="14" t="s">
        <v>125</v>
      </c>
      <c r="BE201" s="162">
        <f t="shared" si="44"/>
        <v>0</v>
      </c>
      <c r="BF201" s="162">
        <f t="shared" si="45"/>
        <v>0</v>
      </c>
      <c r="BG201" s="162">
        <f t="shared" si="46"/>
        <v>0</v>
      </c>
      <c r="BH201" s="162">
        <f t="shared" si="47"/>
        <v>0</v>
      </c>
      <c r="BI201" s="162">
        <f t="shared" si="48"/>
        <v>0</v>
      </c>
      <c r="BJ201" s="14" t="s">
        <v>80</v>
      </c>
      <c r="BK201" s="162">
        <f t="shared" si="49"/>
        <v>0</v>
      </c>
      <c r="BL201" s="14" t="s">
        <v>393</v>
      </c>
      <c r="BM201" s="161" t="s">
        <v>529</v>
      </c>
    </row>
    <row r="202" spans="1:65" s="2" customFormat="1" ht="16.5" customHeight="1">
      <c r="A202" s="29"/>
      <c r="B202" s="149"/>
      <c r="C202" s="150" t="s">
        <v>530</v>
      </c>
      <c r="D202" s="150" t="s">
        <v>128</v>
      </c>
      <c r="E202" s="151" t="s">
        <v>531</v>
      </c>
      <c r="F202" s="152" t="s">
        <v>532</v>
      </c>
      <c r="G202" s="153" t="s">
        <v>383</v>
      </c>
      <c r="H202" s="154">
        <v>1</v>
      </c>
      <c r="I202" s="155"/>
      <c r="J202" s="156">
        <f t="shared" si="40"/>
        <v>0</v>
      </c>
      <c r="K202" s="152" t="s">
        <v>3</v>
      </c>
      <c r="L202" s="30"/>
      <c r="M202" s="157" t="s">
        <v>3</v>
      </c>
      <c r="N202" s="158" t="s">
        <v>45</v>
      </c>
      <c r="O202" s="50"/>
      <c r="P202" s="159">
        <f t="shared" si="41"/>
        <v>0</v>
      </c>
      <c r="Q202" s="159">
        <v>0</v>
      </c>
      <c r="R202" s="159">
        <f t="shared" si="42"/>
        <v>0</v>
      </c>
      <c r="S202" s="159">
        <v>0</v>
      </c>
      <c r="T202" s="160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1" t="s">
        <v>393</v>
      </c>
      <c r="AT202" s="161" t="s">
        <v>128</v>
      </c>
      <c r="AU202" s="161" t="s">
        <v>82</v>
      </c>
      <c r="AY202" s="14" t="s">
        <v>125</v>
      </c>
      <c r="BE202" s="162">
        <f t="shared" si="44"/>
        <v>0</v>
      </c>
      <c r="BF202" s="162">
        <f t="shared" si="45"/>
        <v>0</v>
      </c>
      <c r="BG202" s="162">
        <f t="shared" si="46"/>
        <v>0</v>
      </c>
      <c r="BH202" s="162">
        <f t="shared" si="47"/>
        <v>0</v>
      </c>
      <c r="BI202" s="162">
        <f t="shared" si="48"/>
        <v>0</v>
      </c>
      <c r="BJ202" s="14" t="s">
        <v>80</v>
      </c>
      <c r="BK202" s="162">
        <f t="shared" si="49"/>
        <v>0</v>
      </c>
      <c r="BL202" s="14" t="s">
        <v>393</v>
      </c>
      <c r="BM202" s="161" t="s">
        <v>533</v>
      </c>
    </row>
    <row r="203" spans="1:65" s="2" customFormat="1" ht="55.5" customHeight="1">
      <c r="A203" s="29"/>
      <c r="B203" s="149"/>
      <c r="C203" s="150" t="s">
        <v>534</v>
      </c>
      <c r="D203" s="150" t="s">
        <v>128</v>
      </c>
      <c r="E203" s="151" t="s">
        <v>535</v>
      </c>
      <c r="F203" s="152" t="s">
        <v>536</v>
      </c>
      <c r="G203" s="153" t="s">
        <v>383</v>
      </c>
      <c r="H203" s="154">
        <v>1</v>
      </c>
      <c r="I203" s="155"/>
      <c r="J203" s="156">
        <f t="shared" si="40"/>
        <v>0</v>
      </c>
      <c r="K203" s="152" t="s">
        <v>3</v>
      </c>
      <c r="L203" s="30"/>
      <c r="M203" s="157" t="s">
        <v>3</v>
      </c>
      <c r="N203" s="158" t="s">
        <v>45</v>
      </c>
      <c r="O203" s="50"/>
      <c r="P203" s="159">
        <f t="shared" si="41"/>
        <v>0</v>
      </c>
      <c r="Q203" s="159">
        <v>0</v>
      </c>
      <c r="R203" s="159">
        <f t="shared" si="42"/>
        <v>0</v>
      </c>
      <c r="S203" s="159">
        <v>0</v>
      </c>
      <c r="T203" s="160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1" t="s">
        <v>393</v>
      </c>
      <c r="AT203" s="161" t="s">
        <v>128</v>
      </c>
      <c r="AU203" s="161" t="s">
        <v>82</v>
      </c>
      <c r="AY203" s="14" t="s">
        <v>125</v>
      </c>
      <c r="BE203" s="162">
        <f t="shared" si="44"/>
        <v>0</v>
      </c>
      <c r="BF203" s="162">
        <f t="shared" si="45"/>
        <v>0</v>
      </c>
      <c r="BG203" s="162">
        <f t="shared" si="46"/>
        <v>0</v>
      </c>
      <c r="BH203" s="162">
        <f t="shared" si="47"/>
        <v>0</v>
      </c>
      <c r="BI203" s="162">
        <f t="shared" si="48"/>
        <v>0</v>
      </c>
      <c r="BJ203" s="14" t="s">
        <v>80</v>
      </c>
      <c r="BK203" s="162">
        <f t="shared" si="49"/>
        <v>0</v>
      </c>
      <c r="BL203" s="14" t="s">
        <v>393</v>
      </c>
      <c r="BM203" s="161" t="s">
        <v>537</v>
      </c>
    </row>
    <row r="204" spans="1:65" s="2" customFormat="1" ht="33" customHeight="1">
      <c r="A204" s="29"/>
      <c r="B204" s="149"/>
      <c r="C204" s="150" t="s">
        <v>538</v>
      </c>
      <c r="D204" s="150" t="s">
        <v>128</v>
      </c>
      <c r="E204" s="151" t="s">
        <v>539</v>
      </c>
      <c r="F204" s="152" t="s">
        <v>540</v>
      </c>
      <c r="G204" s="153" t="s">
        <v>177</v>
      </c>
      <c r="H204" s="154">
        <v>1.6</v>
      </c>
      <c r="I204" s="155"/>
      <c r="J204" s="156">
        <f t="shared" si="40"/>
        <v>0</v>
      </c>
      <c r="K204" s="152" t="s">
        <v>132</v>
      </c>
      <c r="L204" s="30"/>
      <c r="M204" s="157" t="s">
        <v>3</v>
      </c>
      <c r="N204" s="158" t="s">
        <v>45</v>
      </c>
      <c r="O204" s="50"/>
      <c r="P204" s="159">
        <f t="shared" si="41"/>
        <v>0</v>
      </c>
      <c r="Q204" s="159">
        <v>0</v>
      </c>
      <c r="R204" s="159">
        <f t="shared" si="42"/>
        <v>0</v>
      </c>
      <c r="S204" s="159">
        <v>0</v>
      </c>
      <c r="T204" s="160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1" t="s">
        <v>133</v>
      </c>
      <c r="AT204" s="161" t="s">
        <v>128</v>
      </c>
      <c r="AU204" s="161" t="s">
        <v>82</v>
      </c>
      <c r="AY204" s="14" t="s">
        <v>125</v>
      </c>
      <c r="BE204" s="162">
        <f t="shared" si="44"/>
        <v>0</v>
      </c>
      <c r="BF204" s="162">
        <f t="shared" si="45"/>
        <v>0</v>
      </c>
      <c r="BG204" s="162">
        <f t="shared" si="46"/>
        <v>0</v>
      </c>
      <c r="BH204" s="162">
        <f t="shared" si="47"/>
        <v>0</v>
      </c>
      <c r="BI204" s="162">
        <f t="shared" si="48"/>
        <v>0</v>
      </c>
      <c r="BJ204" s="14" t="s">
        <v>80</v>
      </c>
      <c r="BK204" s="162">
        <f t="shared" si="49"/>
        <v>0</v>
      </c>
      <c r="BL204" s="14" t="s">
        <v>133</v>
      </c>
      <c r="BM204" s="161" t="s">
        <v>541</v>
      </c>
    </row>
    <row r="205" spans="1:65" s="12" customFormat="1" ht="22.9" customHeight="1">
      <c r="B205" s="136"/>
      <c r="D205" s="137" t="s">
        <v>73</v>
      </c>
      <c r="E205" s="147" t="s">
        <v>542</v>
      </c>
      <c r="F205" s="147" t="s">
        <v>543</v>
      </c>
      <c r="I205" s="139"/>
      <c r="J205" s="148">
        <f>BK205</f>
        <v>0</v>
      </c>
      <c r="L205" s="136"/>
      <c r="M205" s="141"/>
      <c r="N205" s="142"/>
      <c r="O205" s="142"/>
      <c r="P205" s="143">
        <f>SUM(P206:P217)</f>
        <v>0</v>
      </c>
      <c r="Q205" s="142"/>
      <c r="R205" s="143">
        <f>SUM(R206:R217)</f>
        <v>0.46567000000000008</v>
      </c>
      <c r="S205" s="142"/>
      <c r="T205" s="144">
        <f>SUM(T206:T217)</f>
        <v>0.112</v>
      </c>
      <c r="AR205" s="137" t="s">
        <v>82</v>
      </c>
      <c r="AT205" s="145" t="s">
        <v>73</v>
      </c>
      <c r="AU205" s="145" t="s">
        <v>80</v>
      </c>
      <c r="AY205" s="137" t="s">
        <v>125</v>
      </c>
      <c r="BK205" s="146">
        <f>SUM(BK206:BK217)</f>
        <v>0</v>
      </c>
    </row>
    <row r="206" spans="1:65" s="2" customFormat="1" ht="16.5" customHeight="1">
      <c r="A206" s="29"/>
      <c r="B206" s="149"/>
      <c r="C206" s="150" t="s">
        <v>544</v>
      </c>
      <c r="D206" s="150" t="s">
        <v>128</v>
      </c>
      <c r="E206" s="151" t="s">
        <v>545</v>
      </c>
      <c r="F206" s="152" t="s">
        <v>546</v>
      </c>
      <c r="G206" s="153" t="s">
        <v>383</v>
      </c>
      <c r="H206" s="154">
        <v>10</v>
      </c>
      <c r="I206" s="155"/>
      <c r="J206" s="156">
        <f t="shared" ref="J206:J217" si="50">ROUND(I206*H206,2)</f>
        <v>0</v>
      </c>
      <c r="K206" s="152" t="s">
        <v>132</v>
      </c>
      <c r="L206" s="30"/>
      <c r="M206" s="157" t="s">
        <v>3</v>
      </c>
      <c r="N206" s="158" t="s">
        <v>45</v>
      </c>
      <c r="O206" s="50"/>
      <c r="P206" s="159">
        <f t="shared" ref="P206:P217" si="51">O206*H206</f>
        <v>0</v>
      </c>
      <c r="Q206" s="159">
        <v>1.1199999999999999E-3</v>
      </c>
      <c r="R206" s="159">
        <f t="shared" ref="R206:R217" si="52">Q206*H206</f>
        <v>1.1199999999999998E-2</v>
      </c>
      <c r="S206" s="159">
        <v>0</v>
      </c>
      <c r="T206" s="160">
        <f t="shared" ref="T206:T217" si="5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1" t="s">
        <v>133</v>
      </c>
      <c r="AT206" s="161" t="s">
        <v>128</v>
      </c>
      <c r="AU206" s="161" t="s">
        <v>82</v>
      </c>
      <c r="AY206" s="14" t="s">
        <v>125</v>
      </c>
      <c r="BE206" s="162">
        <f t="shared" ref="BE206:BE217" si="54">IF(N206="základní",J206,0)</f>
        <v>0</v>
      </c>
      <c r="BF206" s="162">
        <f t="shared" ref="BF206:BF217" si="55">IF(N206="snížená",J206,0)</f>
        <v>0</v>
      </c>
      <c r="BG206" s="162">
        <f t="shared" ref="BG206:BG217" si="56">IF(N206="zákl. přenesená",J206,0)</f>
        <v>0</v>
      </c>
      <c r="BH206" s="162">
        <f t="shared" ref="BH206:BH217" si="57">IF(N206="sníž. přenesená",J206,0)</f>
        <v>0</v>
      </c>
      <c r="BI206" s="162">
        <f t="shared" ref="BI206:BI217" si="58">IF(N206="nulová",J206,0)</f>
        <v>0</v>
      </c>
      <c r="BJ206" s="14" t="s">
        <v>80</v>
      </c>
      <c r="BK206" s="162">
        <f t="shared" ref="BK206:BK217" si="59">ROUND(I206*H206,2)</f>
        <v>0</v>
      </c>
      <c r="BL206" s="14" t="s">
        <v>133</v>
      </c>
      <c r="BM206" s="161" t="s">
        <v>547</v>
      </c>
    </row>
    <row r="207" spans="1:65" s="2" customFormat="1" ht="21.75" customHeight="1">
      <c r="A207" s="29"/>
      <c r="B207" s="149"/>
      <c r="C207" s="150" t="s">
        <v>548</v>
      </c>
      <c r="D207" s="150" t="s">
        <v>128</v>
      </c>
      <c r="E207" s="151" t="s">
        <v>549</v>
      </c>
      <c r="F207" s="152" t="s">
        <v>550</v>
      </c>
      <c r="G207" s="153" t="s">
        <v>383</v>
      </c>
      <c r="H207" s="154">
        <v>1</v>
      </c>
      <c r="I207" s="155"/>
      <c r="J207" s="156">
        <f t="shared" si="50"/>
        <v>0</v>
      </c>
      <c r="K207" s="152" t="s">
        <v>132</v>
      </c>
      <c r="L207" s="30"/>
      <c r="M207" s="157" t="s">
        <v>3</v>
      </c>
      <c r="N207" s="158" t="s">
        <v>45</v>
      </c>
      <c r="O207" s="50"/>
      <c r="P207" s="159">
        <f t="shared" si="51"/>
        <v>0</v>
      </c>
      <c r="Q207" s="159">
        <v>1.023E-2</v>
      </c>
      <c r="R207" s="159">
        <f t="shared" si="52"/>
        <v>1.023E-2</v>
      </c>
      <c r="S207" s="159">
        <v>0</v>
      </c>
      <c r="T207" s="160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1" t="s">
        <v>133</v>
      </c>
      <c r="AT207" s="161" t="s">
        <v>128</v>
      </c>
      <c r="AU207" s="161" t="s">
        <v>82</v>
      </c>
      <c r="AY207" s="14" t="s">
        <v>125</v>
      </c>
      <c r="BE207" s="162">
        <f t="shared" si="54"/>
        <v>0</v>
      </c>
      <c r="BF207" s="162">
        <f t="shared" si="55"/>
        <v>0</v>
      </c>
      <c r="BG207" s="162">
        <f t="shared" si="56"/>
        <v>0</v>
      </c>
      <c r="BH207" s="162">
        <f t="shared" si="57"/>
        <v>0</v>
      </c>
      <c r="BI207" s="162">
        <f t="shared" si="58"/>
        <v>0</v>
      </c>
      <c r="BJ207" s="14" t="s">
        <v>80</v>
      </c>
      <c r="BK207" s="162">
        <f t="shared" si="59"/>
        <v>0</v>
      </c>
      <c r="BL207" s="14" t="s">
        <v>133</v>
      </c>
      <c r="BM207" s="161" t="s">
        <v>551</v>
      </c>
    </row>
    <row r="208" spans="1:65" s="2" customFormat="1" ht="78" customHeight="1">
      <c r="A208" s="29"/>
      <c r="B208" s="149"/>
      <c r="C208" s="163" t="s">
        <v>552</v>
      </c>
      <c r="D208" s="163" t="s">
        <v>148</v>
      </c>
      <c r="E208" s="164" t="s">
        <v>553</v>
      </c>
      <c r="F208" s="165" t="s">
        <v>554</v>
      </c>
      <c r="G208" s="166" t="s">
        <v>184</v>
      </c>
      <c r="H208" s="167">
        <v>1</v>
      </c>
      <c r="I208" s="168"/>
      <c r="J208" s="169">
        <f t="shared" si="50"/>
        <v>0</v>
      </c>
      <c r="K208" s="165" t="s">
        <v>3</v>
      </c>
      <c r="L208" s="170"/>
      <c r="M208" s="171" t="s">
        <v>3</v>
      </c>
      <c r="N208" s="172" t="s">
        <v>45</v>
      </c>
      <c r="O208" s="50"/>
      <c r="P208" s="159">
        <f t="shared" si="51"/>
        <v>0</v>
      </c>
      <c r="Q208" s="159">
        <v>0.19800000000000001</v>
      </c>
      <c r="R208" s="159">
        <f t="shared" si="52"/>
        <v>0.19800000000000001</v>
      </c>
      <c r="S208" s="159">
        <v>0</v>
      </c>
      <c r="T208" s="160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1" t="s">
        <v>151</v>
      </c>
      <c r="AT208" s="161" t="s">
        <v>148</v>
      </c>
      <c r="AU208" s="161" t="s">
        <v>82</v>
      </c>
      <c r="AY208" s="14" t="s">
        <v>125</v>
      </c>
      <c r="BE208" s="162">
        <f t="shared" si="54"/>
        <v>0</v>
      </c>
      <c r="BF208" s="162">
        <f t="shared" si="55"/>
        <v>0</v>
      </c>
      <c r="BG208" s="162">
        <f t="shared" si="56"/>
        <v>0</v>
      </c>
      <c r="BH208" s="162">
        <f t="shared" si="57"/>
        <v>0</v>
      </c>
      <c r="BI208" s="162">
        <f t="shared" si="58"/>
        <v>0</v>
      </c>
      <c r="BJ208" s="14" t="s">
        <v>80</v>
      </c>
      <c r="BK208" s="162">
        <f t="shared" si="59"/>
        <v>0</v>
      </c>
      <c r="BL208" s="14" t="s">
        <v>133</v>
      </c>
      <c r="BM208" s="161" t="s">
        <v>555</v>
      </c>
    </row>
    <row r="209" spans="1:65" s="2" customFormat="1" ht="21.75" customHeight="1">
      <c r="A209" s="29"/>
      <c r="B209" s="149"/>
      <c r="C209" s="163" t="s">
        <v>556</v>
      </c>
      <c r="D209" s="163" t="s">
        <v>148</v>
      </c>
      <c r="E209" s="164" t="s">
        <v>557</v>
      </c>
      <c r="F209" s="165" t="s">
        <v>558</v>
      </c>
      <c r="G209" s="166" t="s">
        <v>184</v>
      </c>
      <c r="H209" s="167">
        <v>1</v>
      </c>
      <c r="I209" s="168"/>
      <c r="J209" s="169">
        <f t="shared" si="50"/>
        <v>0</v>
      </c>
      <c r="K209" s="165" t="s">
        <v>3</v>
      </c>
      <c r="L209" s="170"/>
      <c r="M209" s="171" t="s">
        <v>3</v>
      </c>
      <c r="N209" s="172" t="s">
        <v>45</v>
      </c>
      <c r="O209" s="50"/>
      <c r="P209" s="159">
        <f t="shared" si="51"/>
        <v>0</v>
      </c>
      <c r="Q209" s="159">
        <v>0.19800000000000001</v>
      </c>
      <c r="R209" s="159">
        <f t="shared" si="52"/>
        <v>0.19800000000000001</v>
      </c>
      <c r="S209" s="159">
        <v>0</v>
      </c>
      <c r="T209" s="160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1" t="s">
        <v>151</v>
      </c>
      <c r="AT209" s="161" t="s">
        <v>148</v>
      </c>
      <c r="AU209" s="161" t="s">
        <v>82</v>
      </c>
      <c r="AY209" s="14" t="s">
        <v>125</v>
      </c>
      <c r="BE209" s="162">
        <f t="shared" si="54"/>
        <v>0</v>
      </c>
      <c r="BF209" s="162">
        <f t="shared" si="55"/>
        <v>0</v>
      </c>
      <c r="BG209" s="162">
        <f t="shared" si="56"/>
        <v>0</v>
      </c>
      <c r="BH209" s="162">
        <f t="shared" si="57"/>
        <v>0</v>
      </c>
      <c r="BI209" s="162">
        <f t="shared" si="58"/>
        <v>0</v>
      </c>
      <c r="BJ209" s="14" t="s">
        <v>80</v>
      </c>
      <c r="BK209" s="162">
        <f t="shared" si="59"/>
        <v>0</v>
      </c>
      <c r="BL209" s="14" t="s">
        <v>133</v>
      </c>
      <c r="BM209" s="161" t="s">
        <v>559</v>
      </c>
    </row>
    <row r="210" spans="1:65" s="2" customFormat="1" ht="33" customHeight="1">
      <c r="A210" s="29"/>
      <c r="B210" s="149"/>
      <c r="C210" s="150" t="s">
        <v>560</v>
      </c>
      <c r="D210" s="150" t="s">
        <v>128</v>
      </c>
      <c r="E210" s="151" t="s">
        <v>561</v>
      </c>
      <c r="F210" s="152" t="s">
        <v>562</v>
      </c>
      <c r="G210" s="153" t="s">
        <v>383</v>
      </c>
      <c r="H210" s="154">
        <v>1</v>
      </c>
      <c r="I210" s="155"/>
      <c r="J210" s="156">
        <f t="shared" si="50"/>
        <v>0</v>
      </c>
      <c r="K210" s="152" t="s">
        <v>3</v>
      </c>
      <c r="L210" s="30"/>
      <c r="M210" s="157" t="s">
        <v>3</v>
      </c>
      <c r="N210" s="158" t="s">
        <v>45</v>
      </c>
      <c r="O210" s="50"/>
      <c r="P210" s="159">
        <f t="shared" si="51"/>
        <v>0</v>
      </c>
      <c r="Q210" s="159">
        <v>3.4369999999999998E-2</v>
      </c>
      <c r="R210" s="159">
        <f t="shared" si="52"/>
        <v>3.4369999999999998E-2</v>
      </c>
      <c r="S210" s="159">
        <v>0</v>
      </c>
      <c r="T210" s="160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1" t="s">
        <v>133</v>
      </c>
      <c r="AT210" s="161" t="s">
        <v>128</v>
      </c>
      <c r="AU210" s="161" t="s">
        <v>82</v>
      </c>
      <c r="AY210" s="14" t="s">
        <v>125</v>
      </c>
      <c r="BE210" s="162">
        <f t="shared" si="54"/>
        <v>0</v>
      </c>
      <c r="BF210" s="162">
        <f t="shared" si="55"/>
        <v>0</v>
      </c>
      <c r="BG210" s="162">
        <f t="shared" si="56"/>
        <v>0</v>
      </c>
      <c r="BH210" s="162">
        <f t="shared" si="57"/>
        <v>0</v>
      </c>
      <c r="BI210" s="162">
        <f t="shared" si="58"/>
        <v>0</v>
      </c>
      <c r="BJ210" s="14" t="s">
        <v>80</v>
      </c>
      <c r="BK210" s="162">
        <f t="shared" si="59"/>
        <v>0</v>
      </c>
      <c r="BL210" s="14" t="s">
        <v>133</v>
      </c>
      <c r="BM210" s="161" t="s">
        <v>563</v>
      </c>
    </row>
    <row r="211" spans="1:65" s="2" customFormat="1" ht="21.75" customHeight="1">
      <c r="A211" s="29"/>
      <c r="B211" s="149"/>
      <c r="C211" s="150" t="s">
        <v>564</v>
      </c>
      <c r="D211" s="150" t="s">
        <v>128</v>
      </c>
      <c r="E211" s="151" t="s">
        <v>565</v>
      </c>
      <c r="F211" s="152" t="s">
        <v>566</v>
      </c>
      <c r="G211" s="153" t="s">
        <v>184</v>
      </c>
      <c r="H211" s="154">
        <v>1</v>
      </c>
      <c r="I211" s="155"/>
      <c r="J211" s="156">
        <f t="shared" si="50"/>
        <v>0</v>
      </c>
      <c r="K211" s="152" t="s">
        <v>132</v>
      </c>
      <c r="L211" s="30"/>
      <c r="M211" s="157" t="s">
        <v>3</v>
      </c>
      <c r="N211" s="158" t="s">
        <v>45</v>
      </c>
      <c r="O211" s="50"/>
      <c r="P211" s="159">
        <f t="shared" si="51"/>
        <v>0</v>
      </c>
      <c r="Q211" s="159">
        <v>7.6000000000000004E-4</v>
      </c>
      <c r="R211" s="159">
        <f t="shared" si="52"/>
        <v>7.6000000000000004E-4</v>
      </c>
      <c r="S211" s="159">
        <v>0</v>
      </c>
      <c r="T211" s="160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1" t="s">
        <v>133</v>
      </c>
      <c r="AT211" s="161" t="s">
        <v>128</v>
      </c>
      <c r="AU211" s="161" t="s">
        <v>82</v>
      </c>
      <c r="AY211" s="14" t="s">
        <v>125</v>
      </c>
      <c r="BE211" s="162">
        <f t="shared" si="54"/>
        <v>0</v>
      </c>
      <c r="BF211" s="162">
        <f t="shared" si="55"/>
        <v>0</v>
      </c>
      <c r="BG211" s="162">
        <f t="shared" si="56"/>
        <v>0</v>
      </c>
      <c r="BH211" s="162">
        <f t="shared" si="57"/>
        <v>0</v>
      </c>
      <c r="BI211" s="162">
        <f t="shared" si="58"/>
        <v>0</v>
      </c>
      <c r="BJ211" s="14" t="s">
        <v>80</v>
      </c>
      <c r="BK211" s="162">
        <f t="shared" si="59"/>
        <v>0</v>
      </c>
      <c r="BL211" s="14" t="s">
        <v>133</v>
      </c>
      <c r="BM211" s="161" t="s">
        <v>567</v>
      </c>
    </row>
    <row r="212" spans="1:65" s="2" customFormat="1" ht="21.75" customHeight="1">
      <c r="A212" s="29"/>
      <c r="B212" s="149"/>
      <c r="C212" s="150" t="s">
        <v>568</v>
      </c>
      <c r="D212" s="150" t="s">
        <v>128</v>
      </c>
      <c r="E212" s="151" t="s">
        <v>569</v>
      </c>
      <c r="F212" s="152" t="s">
        <v>570</v>
      </c>
      <c r="G212" s="153" t="s">
        <v>383</v>
      </c>
      <c r="H212" s="154">
        <v>1</v>
      </c>
      <c r="I212" s="155"/>
      <c r="J212" s="156">
        <f t="shared" si="50"/>
        <v>0</v>
      </c>
      <c r="K212" s="152" t="s">
        <v>132</v>
      </c>
      <c r="L212" s="30"/>
      <c r="M212" s="157" t="s">
        <v>3</v>
      </c>
      <c r="N212" s="158" t="s">
        <v>45</v>
      </c>
      <c r="O212" s="50"/>
      <c r="P212" s="159">
        <f t="shared" si="51"/>
        <v>0</v>
      </c>
      <c r="Q212" s="159">
        <v>6.8000000000000005E-4</v>
      </c>
      <c r="R212" s="159">
        <f t="shared" si="52"/>
        <v>6.8000000000000005E-4</v>
      </c>
      <c r="S212" s="159">
        <v>0</v>
      </c>
      <c r="T212" s="160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1" t="s">
        <v>133</v>
      </c>
      <c r="AT212" s="161" t="s">
        <v>128</v>
      </c>
      <c r="AU212" s="161" t="s">
        <v>82</v>
      </c>
      <c r="AY212" s="14" t="s">
        <v>125</v>
      </c>
      <c r="BE212" s="162">
        <f t="shared" si="54"/>
        <v>0</v>
      </c>
      <c r="BF212" s="162">
        <f t="shared" si="55"/>
        <v>0</v>
      </c>
      <c r="BG212" s="162">
        <f t="shared" si="56"/>
        <v>0</v>
      </c>
      <c r="BH212" s="162">
        <f t="shared" si="57"/>
        <v>0</v>
      </c>
      <c r="BI212" s="162">
        <f t="shared" si="58"/>
        <v>0</v>
      </c>
      <c r="BJ212" s="14" t="s">
        <v>80</v>
      </c>
      <c r="BK212" s="162">
        <f t="shared" si="59"/>
        <v>0</v>
      </c>
      <c r="BL212" s="14" t="s">
        <v>133</v>
      </c>
      <c r="BM212" s="161" t="s">
        <v>571</v>
      </c>
    </row>
    <row r="213" spans="1:65" s="2" customFormat="1" ht="44.25" customHeight="1">
      <c r="A213" s="29"/>
      <c r="B213" s="149"/>
      <c r="C213" s="163" t="s">
        <v>572</v>
      </c>
      <c r="D213" s="163" t="s">
        <v>148</v>
      </c>
      <c r="E213" s="164" t="s">
        <v>573</v>
      </c>
      <c r="F213" s="165" t="s">
        <v>574</v>
      </c>
      <c r="G213" s="166" t="s">
        <v>184</v>
      </c>
      <c r="H213" s="167">
        <v>1</v>
      </c>
      <c r="I213" s="168"/>
      <c r="J213" s="169">
        <f t="shared" si="50"/>
        <v>0</v>
      </c>
      <c r="K213" s="165" t="s">
        <v>132</v>
      </c>
      <c r="L213" s="170"/>
      <c r="M213" s="171" t="s">
        <v>3</v>
      </c>
      <c r="N213" s="172" t="s">
        <v>45</v>
      </c>
      <c r="O213" s="50"/>
      <c r="P213" s="159">
        <f t="shared" si="51"/>
        <v>0</v>
      </c>
      <c r="Q213" s="159">
        <v>5.4000000000000003E-3</v>
      </c>
      <c r="R213" s="159">
        <f t="shared" si="52"/>
        <v>5.4000000000000003E-3</v>
      </c>
      <c r="S213" s="159">
        <v>0</v>
      </c>
      <c r="T213" s="160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1" t="s">
        <v>151</v>
      </c>
      <c r="AT213" s="161" t="s">
        <v>148</v>
      </c>
      <c r="AU213" s="161" t="s">
        <v>82</v>
      </c>
      <c r="AY213" s="14" t="s">
        <v>125</v>
      </c>
      <c r="BE213" s="162">
        <f t="shared" si="54"/>
        <v>0</v>
      </c>
      <c r="BF213" s="162">
        <f t="shared" si="55"/>
        <v>0</v>
      </c>
      <c r="BG213" s="162">
        <f t="shared" si="56"/>
        <v>0</v>
      </c>
      <c r="BH213" s="162">
        <f t="shared" si="57"/>
        <v>0</v>
      </c>
      <c r="BI213" s="162">
        <f t="shared" si="58"/>
        <v>0</v>
      </c>
      <c r="BJ213" s="14" t="s">
        <v>80</v>
      </c>
      <c r="BK213" s="162">
        <f t="shared" si="59"/>
        <v>0</v>
      </c>
      <c r="BL213" s="14" t="s">
        <v>133</v>
      </c>
      <c r="BM213" s="161" t="s">
        <v>575</v>
      </c>
    </row>
    <row r="214" spans="1:65" s="2" customFormat="1" ht="21.75" customHeight="1">
      <c r="A214" s="29"/>
      <c r="B214" s="149"/>
      <c r="C214" s="150" t="s">
        <v>576</v>
      </c>
      <c r="D214" s="150" t="s">
        <v>128</v>
      </c>
      <c r="E214" s="151" t="s">
        <v>577</v>
      </c>
      <c r="F214" s="152" t="s">
        <v>578</v>
      </c>
      <c r="G214" s="153" t="s">
        <v>383</v>
      </c>
      <c r="H214" s="154">
        <v>1</v>
      </c>
      <c r="I214" s="155"/>
      <c r="J214" s="156">
        <f t="shared" si="50"/>
        <v>0</v>
      </c>
      <c r="K214" s="152" t="s">
        <v>132</v>
      </c>
      <c r="L214" s="30"/>
      <c r="M214" s="157" t="s">
        <v>3</v>
      </c>
      <c r="N214" s="158" t="s">
        <v>45</v>
      </c>
      <c r="O214" s="50"/>
      <c r="P214" s="159">
        <f t="shared" si="51"/>
        <v>0</v>
      </c>
      <c r="Q214" s="159">
        <v>1.1900000000000001E-3</v>
      </c>
      <c r="R214" s="159">
        <f t="shared" si="52"/>
        <v>1.1900000000000001E-3</v>
      </c>
      <c r="S214" s="159">
        <v>0</v>
      </c>
      <c r="T214" s="160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1" t="s">
        <v>133</v>
      </c>
      <c r="AT214" s="161" t="s">
        <v>128</v>
      </c>
      <c r="AU214" s="161" t="s">
        <v>82</v>
      </c>
      <c r="AY214" s="14" t="s">
        <v>125</v>
      </c>
      <c r="BE214" s="162">
        <f t="shared" si="54"/>
        <v>0</v>
      </c>
      <c r="BF214" s="162">
        <f t="shared" si="55"/>
        <v>0</v>
      </c>
      <c r="BG214" s="162">
        <f t="shared" si="56"/>
        <v>0</v>
      </c>
      <c r="BH214" s="162">
        <f t="shared" si="57"/>
        <v>0</v>
      </c>
      <c r="BI214" s="162">
        <f t="shared" si="58"/>
        <v>0</v>
      </c>
      <c r="BJ214" s="14" t="s">
        <v>80</v>
      </c>
      <c r="BK214" s="162">
        <f t="shared" si="59"/>
        <v>0</v>
      </c>
      <c r="BL214" s="14" t="s">
        <v>133</v>
      </c>
      <c r="BM214" s="161" t="s">
        <v>579</v>
      </c>
    </row>
    <row r="215" spans="1:65" s="2" customFormat="1" ht="55.5" customHeight="1">
      <c r="A215" s="29"/>
      <c r="B215" s="149"/>
      <c r="C215" s="163" t="s">
        <v>580</v>
      </c>
      <c r="D215" s="163" t="s">
        <v>148</v>
      </c>
      <c r="E215" s="164" t="s">
        <v>581</v>
      </c>
      <c r="F215" s="165" t="s">
        <v>582</v>
      </c>
      <c r="G215" s="166" t="s">
        <v>184</v>
      </c>
      <c r="H215" s="167">
        <v>1</v>
      </c>
      <c r="I215" s="168"/>
      <c r="J215" s="169">
        <f t="shared" si="50"/>
        <v>0</v>
      </c>
      <c r="K215" s="165" t="s">
        <v>132</v>
      </c>
      <c r="L215" s="170"/>
      <c r="M215" s="171" t="s">
        <v>3</v>
      </c>
      <c r="N215" s="172" t="s">
        <v>45</v>
      </c>
      <c r="O215" s="50"/>
      <c r="P215" s="159">
        <f t="shared" si="51"/>
        <v>0</v>
      </c>
      <c r="Q215" s="159">
        <v>5.7999999999999996E-3</v>
      </c>
      <c r="R215" s="159">
        <f t="shared" si="52"/>
        <v>5.7999999999999996E-3</v>
      </c>
      <c r="S215" s="159">
        <v>0</v>
      </c>
      <c r="T215" s="160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1" t="s">
        <v>151</v>
      </c>
      <c r="AT215" s="161" t="s">
        <v>148</v>
      </c>
      <c r="AU215" s="161" t="s">
        <v>82</v>
      </c>
      <c r="AY215" s="14" t="s">
        <v>125</v>
      </c>
      <c r="BE215" s="162">
        <f t="shared" si="54"/>
        <v>0</v>
      </c>
      <c r="BF215" s="162">
        <f t="shared" si="55"/>
        <v>0</v>
      </c>
      <c r="BG215" s="162">
        <f t="shared" si="56"/>
        <v>0</v>
      </c>
      <c r="BH215" s="162">
        <f t="shared" si="57"/>
        <v>0</v>
      </c>
      <c r="BI215" s="162">
        <f t="shared" si="58"/>
        <v>0</v>
      </c>
      <c r="BJ215" s="14" t="s">
        <v>80</v>
      </c>
      <c r="BK215" s="162">
        <f t="shared" si="59"/>
        <v>0</v>
      </c>
      <c r="BL215" s="14" t="s">
        <v>133</v>
      </c>
      <c r="BM215" s="161" t="s">
        <v>583</v>
      </c>
    </row>
    <row r="216" spans="1:65" s="2" customFormat="1" ht="16.5" customHeight="1">
      <c r="A216" s="29"/>
      <c r="B216" s="149"/>
      <c r="C216" s="150" t="s">
        <v>584</v>
      </c>
      <c r="D216" s="150" t="s">
        <v>128</v>
      </c>
      <c r="E216" s="151" t="s">
        <v>585</v>
      </c>
      <c r="F216" s="152" t="s">
        <v>586</v>
      </c>
      <c r="G216" s="153" t="s">
        <v>383</v>
      </c>
      <c r="H216" s="154">
        <v>4</v>
      </c>
      <c r="I216" s="155"/>
      <c r="J216" s="156">
        <f t="shared" si="50"/>
        <v>0</v>
      </c>
      <c r="K216" s="152" t="s">
        <v>3</v>
      </c>
      <c r="L216" s="30"/>
      <c r="M216" s="157" t="s">
        <v>3</v>
      </c>
      <c r="N216" s="158" t="s">
        <v>45</v>
      </c>
      <c r="O216" s="50"/>
      <c r="P216" s="159">
        <f t="shared" si="51"/>
        <v>0</v>
      </c>
      <c r="Q216" s="159">
        <v>1.0000000000000001E-5</v>
      </c>
      <c r="R216" s="159">
        <f t="shared" si="52"/>
        <v>4.0000000000000003E-5</v>
      </c>
      <c r="S216" s="159">
        <v>2.8000000000000001E-2</v>
      </c>
      <c r="T216" s="160">
        <f t="shared" si="53"/>
        <v>0.112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1" t="s">
        <v>133</v>
      </c>
      <c r="AT216" s="161" t="s">
        <v>128</v>
      </c>
      <c r="AU216" s="161" t="s">
        <v>82</v>
      </c>
      <c r="AY216" s="14" t="s">
        <v>125</v>
      </c>
      <c r="BE216" s="162">
        <f t="shared" si="54"/>
        <v>0</v>
      </c>
      <c r="BF216" s="162">
        <f t="shared" si="55"/>
        <v>0</v>
      </c>
      <c r="BG216" s="162">
        <f t="shared" si="56"/>
        <v>0</v>
      </c>
      <c r="BH216" s="162">
        <f t="shared" si="57"/>
        <v>0</v>
      </c>
      <c r="BI216" s="162">
        <f t="shared" si="58"/>
        <v>0</v>
      </c>
      <c r="BJ216" s="14" t="s">
        <v>80</v>
      </c>
      <c r="BK216" s="162">
        <f t="shared" si="59"/>
        <v>0</v>
      </c>
      <c r="BL216" s="14" t="s">
        <v>133</v>
      </c>
      <c r="BM216" s="161" t="s">
        <v>587</v>
      </c>
    </row>
    <row r="217" spans="1:65" s="2" customFormat="1" ht="33" customHeight="1">
      <c r="A217" s="29"/>
      <c r="B217" s="149"/>
      <c r="C217" s="150" t="s">
        <v>588</v>
      </c>
      <c r="D217" s="150" t="s">
        <v>128</v>
      </c>
      <c r="E217" s="151" t="s">
        <v>589</v>
      </c>
      <c r="F217" s="152" t="s">
        <v>590</v>
      </c>
      <c r="G217" s="153" t="s">
        <v>177</v>
      </c>
      <c r="H217" s="154">
        <v>3</v>
      </c>
      <c r="I217" s="155"/>
      <c r="J217" s="156">
        <f t="shared" si="50"/>
        <v>0</v>
      </c>
      <c r="K217" s="152" t="s">
        <v>132</v>
      </c>
      <c r="L217" s="30"/>
      <c r="M217" s="157" t="s">
        <v>3</v>
      </c>
      <c r="N217" s="158" t="s">
        <v>45</v>
      </c>
      <c r="O217" s="50"/>
      <c r="P217" s="159">
        <f t="shared" si="51"/>
        <v>0</v>
      </c>
      <c r="Q217" s="159">
        <v>0</v>
      </c>
      <c r="R217" s="159">
        <f t="shared" si="52"/>
        <v>0</v>
      </c>
      <c r="S217" s="159">
        <v>0</v>
      </c>
      <c r="T217" s="160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1" t="s">
        <v>133</v>
      </c>
      <c r="AT217" s="161" t="s">
        <v>128</v>
      </c>
      <c r="AU217" s="161" t="s">
        <v>82</v>
      </c>
      <c r="AY217" s="14" t="s">
        <v>125</v>
      </c>
      <c r="BE217" s="162">
        <f t="shared" si="54"/>
        <v>0</v>
      </c>
      <c r="BF217" s="162">
        <f t="shared" si="55"/>
        <v>0</v>
      </c>
      <c r="BG217" s="162">
        <f t="shared" si="56"/>
        <v>0</v>
      </c>
      <c r="BH217" s="162">
        <f t="shared" si="57"/>
        <v>0</v>
      </c>
      <c r="BI217" s="162">
        <f t="shared" si="58"/>
        <v>0</v>
      </c>
      <c r="BJ217" s="14" t="s">
        <v>80</v>
      </c>
      <c r="BK217" s="162">
        <f t="shared" si="59"/>
        <v>0</v>
      </c>
      <c r="BL217" s="14" t="s">
        <v>133</v>
      </c>
      <c r="BM217" s="161" t="s">
        <v>591</v>
      </c>
    </row>
    <row r="218" spans="1:65" s="12" customFormat="1" ht="22.9" customHeight="1">
      <c r="B218" s="136"/>
      <c r="D218" s="137" t="s">
        <v>73</v>
      </c>
      <c r="E218" s="147" t="s">
        <v>592</v>
      </c>
      <c r="F218" s="147" t="s">
        <v>593</v>
      </c>
      <c r="I218" s="139"/>
      <c r="J218" s="148">
        <f>BK218</f>
        <v>0</v>
      </c>
      <c r="L218" s="136"/>
      <c r="M218" s="141"/>
      <c r="N218" s="142"/>
      <c r="O218" s="142"/>
      <c r="P218" s="143">
        <f>SUM(P219:P237)</f>
        <v>0</v>
      </c>
      <c r="Q218" s="142"/>
      <c r="R218" s="143">
        <f>SUM(R219:R237)</f>
        <v>0.25041000000000002</v>
      </c>
      <c r="S218" s="142"/>
      <c r="T218" s="144">
        <f>SUM(T219:T237)</f>
        <v>0.34200000000000003</v>
      </c>
      <c r="AR218" s="137" t="s">
        <v>82</v>
      </c>
      <c r="AT218" s="145" t="s">
        <v>73</v>
      </c>
      <c r="AU218" s="145" t="s">
        <v>80</v>
      </c>
      <c r="AY218" s="137" t="s">
        <v>125</v>
      </c>
      <c r="BK218" s="146">
        <f>SUM(BK219:BK237)</f>
        <v>0</v>
      </c>
    </row>
    <row r="219" spans="1:65" s="2" customFormat="1" ht="21.75" customHeight="1">
      <c r="A219" s="29"/>
      <c r="B219" s="149"/>
      <c r="C219" s="150" t="s">
        <v>594</v>
      </c>
      <c r="D219" s="150" t="s">
        <v>128</v>
      </c>
      <c r="E219" s="151" t="s">
        <v>595</v>
      </c>
      <c r="F219" s="152" t="s">
        <v>596</v>
      </c>
      <c r="G219" s="153" t="s">
        <v>137</v>
      </c>
      <c r="H219" s="154">
        <v>20</v>
      </c>
      <c r="I219" s="155"/>
      <c r="J219" s="156">
        <f t="shared" ref="J219:J237" si="60">ROUND(I219*H219,2)</f>
        <v>0</v>
      </c>
      <c r="K219" s="152" t="s">
        <v>132</v>
      </c>
      <c r="L219" s="30"/>
      <c r="M219" s="157" t="s">
        <v>3</v>
      </c>
      <c r="N219" s="158" t="s">
        <v>45</v>
      </c>
      <c r="O219" s="50"/>
      <c r="P219" s="159">
        <f t="shared" ref="P219:P237" si="61">O219*H219</f>
        <v>0</v>
      </c>
      <c r="Q219" s="159">
        <v>2.0000000000000002E-5</v>
      </c>
      <c r="R219" s="159">
        <f t="shared" ref="R219:R237" si="62">Q219*H219</f>
        <v>4.0000000000000002E-4</v>
      </c>
      <c r="S219" s="159">
        <v>3.2000000000000002E-3</v>
      </c>
      <c r="T219" s="160">
        <f t="shared" ref="T219:T237" si="63">S219*H219</f>
        <v>6.4000000000000001E-2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1" t="s">
        <v>133</v>
      </c>
      <c r="AT219" s="161" t="s">
        <v>128</v>
      </c>
      <c r="AU219" s="161" t="s">
        <v>82</v>
      </c>
      <c r="AY219" s="14" t="s">
        <v>125</v>
      </c>
      <c r="BE219" s="162">
        <f t="shared" ref="BE219:BE237" si="64">IF(N219="základní",J219,0)</f>
        <v>0</v>
      </c>
      <c r="BF219" s="162">
        <f t="shared" ref="BF219:BF237" si="65">IF(N219="snížená",J219,0)</f>
        <v>0</v>
      </c>
      <c r="BG219" s="162">
        <f t="shared" ref="BG219:BG237" si="66">IF(N219="zákl. přenesená",J219,0)</f>
        <v>0</v>
      </c>
      <c r="BH219" s="162">
        <f t="shared" ref="BH219:BH237" si="67">IF(N219="sníž. přenesená",J219,0)</f>
        <v>0</v>
      </c>
      <c r="BI219" s="162">
        <f t="shared" ref="BI219:BI237" si="68">IF(N219="nulová",J219,0)</f>
        <v>0</v>
      </c>
      <c r="BJ219" s="14" t="s">
        <v>80</v>
      </c>
      <c r="BK219" s="162">
        <f t="shared" ref="BK219:BK237" si="69">ROUND(I219*H219,2)</f>
        <v>0</v>
      </c>
      <c r="BL219" s="14" t="s">
        <v>133</v>
      </c>
      <c r="BM219" s="161" t="s">
        <v>597</v>
      </c>
    </row>
    <row r="220" spans="1:65" s="2" customFormat="1" ht="21.75" customHeight="1">
      <c r="A220" s="29"/>
      <c r="B220" s="149"/>
      <c r="C220" s="150" t="s">
        <v>598</v>
      </c>
      <c r="D220" s="150" t="s">
        <v>128</v>
      </c>
      <c r="E220" s="151" t="s">
        <v>599</v>
      </c>
      <c r="F220" s="152" t="s">
        <v>600</v>
      </c>
      <c r="G220" s="153" t="s">
        <v>137</v>
      </c>
      <c r="H220" s="154">
        <v>20</v>
      </c>
      <c r="I220" s="155"/>
      <c r="J220" s="156">
        <f t="shared" si="60"/>
        <v>0</v>
      </c>
      <c r="K220" s="152" t="s">
        <v>132</v>
      </c>
      <c r="L220" s="30"/>
      <c r="M220" s="157" t="s">
        <v>3</v>
      </c>
      <c r="N220" s="158" t="s">
        <v>45</v>
      </c>
      <c r="O220" s="50"/>
      <c r="P220" s="159">
        <f t="shared" si="61"/>
        <v>0</v>
      </c>
      <c r="Q220" s="159">
        <v>5.0000000000000002E-5</v>
      </c>
      <c r="R220" s="159">
        <f t="shared" si="62"/>
        <v>1E-3</v>
      </c>
      <c r="S220" s="159">
        <v>5.3200000000000001E-3</v>
      </c>
      <c r="T220" s="160">
        <f t="shared" si="63"/>
        <v>0.10639999999999999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1" t="s">
        <v>133</v>
      </c>
      <c r="AT220" s="161" t="s">
        <v>128</v>
      </c>
      <c r="AU220" s="161" t="s">
        <v>82</v>
      </c>
      <c r="AY220" s="14" t="s">
        <v>125</v>
      </c>
      <c r="BE220" s="162">
        <f t="shared" si="64"/>
        <v>0</v>
      </c>
      <c r="BF220" s="162">
        <f t="shared" si="65"/>
        <v>0</v>
      </c>
      <c r="BG220" s="162">
        <f t="shared" si="66"/>
        <v>0</v>
      </c>
      <c r="BH220" s="162">
        <f t="shared" si="67"/>
        <v>0</v>
      </c>
      <c r="BI220" s="162">
        <f t="shared" si="68"/>
        <v>0</v>
      </c>
      <c r="BJ220" s="14" t="s">
        <v>80</v>
      </c>
      <c r="BK220" s="162">
        <f t="shared" si="69"/>
        <v>0</v>
      </c>
      <c r="BL220" s="14" t="s">
        <v>133</v>
      </c>
      <c r="BM220" s="161" t="s">
        <v>601</v>
      </c>
    </row>
    <row r="221" spans="1:65" s="2" customFormat="1" ht="21.75" customHeight="1">
      <c r="A221" s="29"/>
      <c r="B221" s="149"/>
      <c r="C221" s="150" t="s">
        <v>602</v>
      </c>
      <c r="D221" s="150" t="s">
        <v>128</v>
      </c>
      <c r="E221" s="151" t="s">
        <v>603</v>
      </c>
      <c r="F221" s="152" t="s">
        <v>604</v>
      </c>
      <c r="G221" s="153" t="s">
        <v>137</v>
      </c>
      <c r="H221" s="154">
        <v>20</v>
      </c>
      <c r="I221" s="155"/>
      <c r="J221" s="156">
        <f t="shared" si="60"/>
        <v>0</v>
      </c>
      <c r="K221" s="152" t="s">
        <v>132</v>
      </c>
      <c r="L221" s="30"/>
      <c r="M221" s="157" t="s">
        <v>3</v>
      </c>
      <c r="N221" s="158" t="s">
        <v>45</v>
      </c>
      <c r="O221" s="50"/>
      <c r="P221" s="159">
        <f t="shared" si="61"/>
        <v>0</v>
      </c>
      <c r="Q221" s="159">
        <v>9.0000000000000006E-5</v>
      </c>
      <c r="R221" s="159">
        <f t="shared" si="62"/>
        <v>1.8000000000000002E-3</v>
      </c>
      <c r="S221" s="159">
        <v>8.5800000000000008E-3</v>
      </c>
      <c r="T221" s="160">
        <f t="shared" si="63"/>
        <v>0.17160000000000003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1" t="s">
        <v>133</v>
      </c>
      <c r="AT221" s="161" t="s">
        <v>128</v>
      </c>
      <c r="AU221" s="161" t="s">
        <v>82</v>
      </c>
      <c r="AY221" s="14" t="s">
        <v>125</v>
      </c>
      <c r="BE221" s="162">
        <f t="shared" si="64"/>
        <v>0</v>
      </c>
      <c r="BF221" s="162">
        <f t="shared" si="65"/>
        <v>0</v>
      </c>
      <c r="BG221" s="162">
        <f t="shared" si="66"/>
        <v>0</v>
      </c>
      <c r="BH221" s="162">
        <f t="shared" si="67"/>
        <v>0</v>
      </c>
      <c r="BI221" s="162">
        <f t="shared" si="68"/>
        <v>0</v>
      </c>
      <c r="BJ221" s="14" t="s">
        <v>80</v>
      </c>
      <c r="BK221" s="162">
        <f t="shared" si="69"/>
        <v>0</v>
      </c>
      <c r="BL221" s="14" t="s">
        <v>133</v>
      </c>
      <c r="BM221" s="161" t="s">
        <v>605</v>
      </c>
    </row>
    <row r="222" spans="1:65" s="2" customFormat="1" ht="21.75" customHeight="1">
      <c r="A222" s="29"/>
      <c r="B222" s="149"/>
      <c r="C222" s="150" t="s">
        <v>606</v>
      </c>
      <c r="D222" s="150" t="s">
        <v>128</v>
      </c>
      <c r="E222" s="151" t="s">
        <v>607</v>
      </c>
      <c r="F222" s="152" t="s">
        <v>608</v>
      </c>
      <c r="G222" s="153" t="s">
        <v>137</v>
      </c>
      <c r="H222" s="154">
        <v>2</v>
      </c>
      <c r="I222" s="155"/>
      <c r="J222" s="156">
        <f t="shared" si="60"/>
        <v>0</v>
      </c>
      <c r="K222" s="152" t="s">
        <v>132</v>
      </c>
      <c r="L222" s="30"/>
      <c r="M222" s="157" t="s">
        <v>3</v>
      </c>
      <c r="N222" s="158" t="s">
        <v>45</v>
      </c>
      <c r="O222" s="50"/>
      <c r="P222" s="159">
        <f t="shared" si="61"/>
        <v>0</v>
      </c>
      <c r="Q222" s="159">
        <v>1.58E-3</v>
      </c>
      <c r="R222" s="159">
        <f t="shared" si="62"/>
        <v>3.16E-3</v>
      </c>
      <c r="S222" s="159">
        <v>0</v>
      </c>
      <c r="T222" s="160">
        <f t="shared" si="6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1" t="s">
        <v>133</v>
      </c>
      <c r="AT222" s="161" t="s">
        <v>128</v>
      </c>
      <c r="AU222" s="161" t="s">
        <v>82</v>
      </c>
      <c r="AY222" s="14" t="s">
        <v>125</v>
      </c>
      <c r="BE222" s="162">
        <f t="shared" si="64"/>
        <v>0</v>
      </c>
      <c r="BF222" s="162">
        <f t="shared" si="65"/>
        <v>0</v>
      </c>
      <c r="BG222" s="162">
        <f t="shared" si="66"/>
        <v>0</v>
      </c>
      <c r="BH222" s="162">
        <f t="shared" si="67"/>
        <v>0</v>
      </c>
      <c r="BI222" s="162">
        <f t="shared" si="68"/>
        <v>0</v>
      </c>
      <c r="BJ222" s="14" t="s">
        <v>80</v>
      </c>
      <c r="BK222" s="162">
        <f t="shared" si="69"/>
        <v>0</v>
      </c>
      <c r="BL222" s="14" t="s">
        <v>133</v>
      </c>
      <c r="BM222" s="161" t="s">
        <v>609</v>
      </c>
    </row>
    <row r="223" spans="1:65" s="2" customFormat="1" ht="21.75" customHeight="1">
      <c r="A223" s="29"/>
      <c r="B223" s="149"/>
      <c r="C223" s="150" t="s">
        <v>610</v>
      </c>
      <c r="D223" s="150" t="s">
        <v>128</v>
      </c>
      <c r="E223" s="151" t="s">
        <v>611</v>
      </c>
      <c r="F223" s="152" t="s">
        <v>612</v>
      </c>
      <c r="G223" s="153" t="s">
        <v>137</v>
      </c>
      <c r="H223" s="154">
        <v>3</v>
      </c>
      <c r="I223" s="155"/>
      <c r="J223" s="156">
        <f t="shared" si="60"/>
        <v>0</v>
      </c>
      <c r="K223" s="152" t="s">
        <v>132</v>
      </c>
      <c r="L223" s="30"/>
      <c r="M223" s="157" t="s">
        <v>3</v>
      </c>
      <c r="N223" s="158" t="s">
        <v>45</v>
      </c>
      <c r="O223" s="50"/>
      <c r="P223" s="159">
        <f t="shared" si="61"/>
        <v>0</v>
      </c>
      <c r="Q223" s="159">
        <v>1.99E-3</v>
      </c>
      <c r="R223" s="159">
        <f t="shared" si="62"/>
        <v>5.9699999999999996E-3</v>
      </c>
      <c r="S223" s="159">
        <v>0</v>
      </c>
      <c r="T223" s="160">
        <f t="shared" si="6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1" t="s">
        <v>133</v>
      </c>
      <c r="AT223" s="161" t="s">
        <v>128</v>
      </c>
      <c r="AU223" s="161" t="s">
        <v>82</v>
      </c>
      <c r="AY223" s="14" t="s">
        <v>125</v>
      </c>
      <c r="BE223" s="162">
        <f t="shared" si="64"/>
        <v>0</v>
      </c>
      <c r="BF223" s="162">
        <f t="shared" si="65"/>
        <v>0</v>
      </c>
      <c r="BG223" s="162">
        <f t="shared" si="66"/>
        <v>0</v>
      </c>
      <c r="BH223" s="162">
        <f t="shared" si="67"/>
        <v>0</v>
      </c>
      <c r="BI223" s="162">
        <f t="shared" si="68"/>
        <v>0</v>
      </c>
      <c r="BJ223" s="14" t="s">
        <v>80</v>
      </c>
      <c r="BK223" s="162">
        <f t="shared" si="69"/>
        <v>0</v>
      </c>
      <c r="BL223" s="14" t="s">
        <v>133</v>
      </c>
      <c r="BM223" s="161" t="s">
        <v>613</v>
      </c>
    </row>
    <row r="224" spans="1:65" s="2" customFormat="1" ht="21.75" customHeight="1">
      <c r="A224" s="29"/>
      <c r="B224" s="149"/>
      <c r="C224" s="150" t="s">
        <v>614</v>
      </c>
      <c r="D224" s="150" t="s">
        <v>128</v>
      </c>
      <c r="E224" s="151" t="s">
        <v>615</v>
      </c>
      <c r="F224" s="152" t="s">
        <v>616</v>
      </c>
      <c r="G224" s="153" t="s">
        <v>137</v>
      </c>
      <c r="H224" s="154">
        <v>3</v>
      </c>
      <c r="I224" s="155"/>
      <c r="J224" s="156">
        <f t="shared" si="60"/>
        <v>0</v>
      </c>
      <c r="K224" s="152" t="s">
        <v>132</v>
      </c>
      <c r="L224" s="30"/>
      <c r="M224" s="157" t="s">
        <v>3</v>
      </c>
      <c r="N224" s="158" t="s">
        <v>45</v>
      </c>
      <c r="O224" s="50"/>
      <c r="P224" s="159">
        <f t="shared" si="61"/>
        <v>0</v>
      </c>
      <c r="Q224" s="159">
        <v>2.96E-3</v>
      </c>
      <c r="R224" s="159">
        <f t="shared" si="62"/>
        <v>8.879999999999999E-3</v>
      </c>
      <c r="S224" s="159">
        <v>0</v>
      </c>
      <c r="T224" s="160">
        <f t="shared" si="6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1" t="s">
        <v>133</v>
      </c>
      <c r="AT224" s="161" t="s">
        <v>128</v>
      </c>
      <c r="AU224" s="161" t="s">
        <v>82</v>
      </c>
      <c r="AY224" s="14" t="s">
        <v>125</v>
      </c>
      <c r="BE224" s="162">
        <f t="shared" si="64"/>
        <v>0</v>
      </c>
      <c r="BF224" s="162">
        <f t="shared" si="65"/>
        <v>0</v>
      </c>
      <c r="BG224" s="162">
        <f t="shared" si="66"/>
        <v>0</v>
      </c>
      <c r="BH224" s="162">
        <f t="shared" si="67"/>
        <v>0</v>
      </c>
      <c r="BI224" s="162">
        <f t="shared" si="68"/>
        <v>0</v>
      </c>
      <c r="BJ224" s="14" t="s">
        <v>80</v>
      </c>
      <c r="BK224" s="162">
        <f t="shared" si="69"/>
        <v>0</v>
      </c>
      <c r="BL224" s="14" t="s">
        <v>133</v>
      </c>
      <c r="BM224" s="161" t="s">
        <v>617</v>
      </c>
    </row>
    <row r="225" spans="1:65" s="2" customFormat="1" ht="21.75" customHeight="1">
      <c r="A225" s="29"/>
      <c r="B225" s="149"/>
      <c r="C225" s="150" t="s">
        <v>618</v>
      </c>
      <c r="D225" s="150" t="s">
        <v>128</v>
      </c>
      <c r="E225" s="151" t="s">
        <v>619</v>
      </c>
      <c r="F225" s="152" t="s">
        <v>620</v>
      </c>
      <c r="G225" s="153" t="s">
        <v>137</v>
      </c>
      <c r="H225" s="154">
        <v>24</v>
      </c>
      <c r="I225" s="155"/>
      <c r="J225" s="156">
        <f t="shared" si="60"/>
        <v>0</v>
      </c>
      <c r="K225" s="152" t="s">
        <v>132</v>
      </c>
      <c r="L225" s="30"/>
      <c r="M225" s="157" t="s">
        <v>3</v>
      </c>
      <c r="N225" s="158" t="s">
        <v>45</v>
      </c>
      <c r="O225" s="50"/>
      <c r="P225" s="159">
        <f t="shared" si="61"/>
        <v>0</v>
      </c>
      <c r="Q225" s="159">
        <v>3.7599999999999999E-3</v>
      </c>
      <c r="R225" s="159">
        <f t="shared" si="62"/>
        <v>9.0240000000000001E-2</v>
      </c>
      <c r="S225" s="159">
        <v>0</v>
      </c>
      <c r="T225" s="160">
        <f t="shared" si="6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1" t="s">
        <v>133</v>
      </c>
      <c r="AT225" s="161" t="s">
        <v>128</v>
      </c>
      <c r="AU225" s="161" t="s">
        <v>82</v>
      </c>
      <c r="AY225" s="14" t="s">
        <v>125</v>
      </c>
      <c r="BE225" s="162">
        <f t="shared" si="64"/>
        <v>0</v>
      </c>
      <c r="BF225" s="162">
        <f t="shared" si="65"/>
        <v>0</v>
      </c>
      <c r="BG225" s="162">
        <f t="shared" si="66"/>
        <v>0</v>
      </c>
      <c r="BH225" s="162">
        <f t="shared" si="67"/>
        <v>0</v>
      </c>
      <c r="BI225" s="162">
        <f t="shared" si="68"/>
        <v>0</v>
      </c>
      <c r="BJ225" s="14" t="s">
        <v>80</v>
      </c>
      <c r="BK225" s="162">
        <f t="shared" si="69"/>
        <v>0</v>
      </c>
      <c r="BL225" s="14" t="s">
        <v>133</v>
      </c>
      <c r="BM225" s="161" t="s">
        <v>621</v>
      </c>
    </row>
    <row r="226" spans="1:65" s="2" customFormat="1" ht="21.75" customHeight="1">
      <c r="A226" s="29"/>
      <c r="B226" s="149"/>
      <c r="C226" s="150" t="s">
        <v>622</v>
      </c>
      <c r="D226" s="150" t="s">
        <v>128</v>
      </c>
      <c r="E226" s="151" t="s">
        <v>623</v>
      </c>
      <c r="F226" s="152" t="s">
        <v>624</v>
      </c>
      <c r="G226" s="153" t="s">
        <v>137</v>
      </c>
      <c r="H226" s="154">
        <v>8</v>
      </c>
      <c r="I226" s="155"/>
      <c r="J226" s="156">
        <f t="shared" si="60"/>
        <v>0</v>
      </c>
      <c r="K226" s="152" t="s">
        <v>132</v>
      </c>
      <c r="L226" s="30"/>
      <c r="M226" s="157" t="s">
        <v>3</v>
      </c>
      <c r="N226" s="158" t="s">
        <v>45</v>
      </c>
      <c r="O226" s="50"/>
      <c r="P226" s="159">
        <f t="shared" si="61"/>
        <v>0</v>
      </c>
      <c r="Q226" s="159">
        <v>4.4000000000000003E-3</v>
      </c>
      <c r="R226" s="159">
        <f t="shared" si="62"/>
        <v>3.5200000000000002E-2</v>
      </c>
      <c r="S226" s="159">
        <v>0</v>
      </c>
      <c r="T226" s="160">
        <f t="shared" si="6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1" t="s">
        <v>133</v>
      </c>
      <c r="AT226" s="161" t="s">
        <v>128</v>
      </c>
      <c r="AU226" s="161" t="s">
        <v>82</v>
      </c>
      <c r="AY226" s="14" t="s">
        <v>125</v>
      </c>
      <c r="BE226" s="162">
        <f t="shared" si="64"/>
        <v>0</v>
      </c>
      <c r="BF226" s="162">
        <f t="shared" si="65"/>
        <v>0</v>
      </c>
      <c r="BG226" s="162">
        <f t="shared" si="66"/>
        <v>0</v>
      </c>
      <c r="BH226" s="162">
        <f t="shared" si="67"/>
        <v>0</v>
      </c>
      <c r="BI226" s="162">
        <f t="shared" si="68"/>
        <v>0</v>
      </c>
      <c r="BJ226" s="14" t="s">
        <v>80</v>
      </c>
      <c r="BK226" s="162">
        <f t="shared" si="69"/>
        <v>0</v>
      </c>
      <c r="BL226" s="14" t="s">
        <v>133</v>
      </c>
      <c r="BM226" s="161" t="s">
        <v>625</v>
      </c>
    </row>
    <row r="227" spans="1:65" s="2" customFormat="1" ht="21.75" customHeight="1">
      <c r="A227" s="29"/>
      <c r="B227" s="149"/>
      <c r="C227" s="150" t="s">
        <v>626</v>
      </c>
      <c r="D227" s="150" t="s">
        <v>128</v>
      </c>
      <c r="E227" s="151" t="s">
        <v>627</v>
      </c>
      <c r="F227" s="152" t="s">
        <v>628</v>
      </c>
      <c r="G227" s="153" t="s">
        <v>137</v>
      </c>
      <c r="H227" s="154">
        <v>2</v>
      </c>
      <c r="I227" s="155"/>
      <c r="J227" s="156">
        <f t="shared" si="60"/>
        <v>0</v>
      </c>
      <c r="K227" s="152" t="s">
        <v>132</v>
      </c>
      <c r="L227" s="30"/>
      <c r="M227" s="157" t="s">
        <v>3</v>
      </c>
      <c r="N227" s="158" t="s">
        <v>45</v>
      </c>
      <c r="O227" s="50"/>
      <c r="P227" s="159">
        <f t="shared" si="61"/>
        <v>0</v>
      </c>
      <c r="Q227" s="159">
        <v>6.2899999999999996E-3</v>
      </c>
      <c r="R227" s="159">
        <f t="shared" si="62"/>
        <v>1.2579999999999999E-2</v>
      </c>
      <c r="S227" s="159">
        <v>0</v>
      </c>
      <c r="T227" s="160">
        <f t="shared" si="6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1" t="s">
        <v>133</v>
      </c>
      <c r="AT227" s="161" t="s">
        <v>128</v>
      </c>
      <c r="AU227" s="161" t="s">
        <v>82</v>
      </c>
      <c r="AY227" s="14" t="s">
        <v>125</v>
      </c>
      <c r="BE227" s="162">
        <f t="shared" si="64"/>
        <v>0</v>
      </c>
      <c r="BF227" s="162">
        <f t="shared" si="65"/>
        <v>0</v>
      </c>
      <c r="BG227" s="162">
        <f t="shared" si="66"/>
        <v>0</v>
      </c>
      <c r="BH227" s="162">
        <f t="shared" si="67"/>
        <v>0</v>
      </c>
      <c r="BI227" s="162">
        <f t="shared" si="68"/>
        <v>0</v>
      </c>
      <c r="BJ227" s="14" t="s">
        <v>80</v>
      </c>
      <c r="BK227" s="162">
        <f t="shared" si="69"/>
        <v>0</v>
      </c>
      <c r="BL227" s="14" t="s">
        <v>133</v>
      </c>
      <c r="BM227" s="161" t="s">
        <v>629</v>
      </c>
    </row>
    <row r="228" spans="1:65" s="2" customFormat="1" ht="21.75" customHeight="1">
      <c r="A228" s="29"/>
      <c r="B228" s="149"/>
      <c r="C228" s="150" t="s">
        <v>630</v>
      </c>
      <c r="D228" s="150" t="s">
        <v>128</v>
      </c>
      <c r="E228" s="151" t="s">
        <v>631</v>
      </c>
      <c r="F228" s="152" t="s">
        <v>632</v>
      </c>
      <c r="G228" s="153" t="s">
        <v>137</v>
      </c>
      <c r="H228" s="154">
        <v>12</v>
      </c>
      <c r="I228" s="155"/>
      <c r="J228" s="156">
        <f t="shared" si="60"/>
        <v>0</v>
      </c>
      <c r="K228" s="152" t="s">
        <v>132</v>
      </c>
      <c r="L228" s="30"/>
      <c r="M228" s="157" t="s">
        <v>3</v>
      </c>
      <c r="N228" s="158" t="s">
        <v>45</v>
      </c>
      <c r="O228" s="50"/>
      <c r="P228" s="159">
        <f t="shared" si="61"/>
        <v>0</v>
      </c>
      <c r="Q228" s="159">
        <v>7.1700000000000002E-3</v>
      </c>
      <c r="R228" s="159">
        <f t="shared" si="62"/>
        <v>8.6040000000000005E-2</v>
      </c>
      <c r="S228" s="159">
        <v>0</v>
      </c>
      <c r="T228" s="160">
        <f t="shared" si="6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1" t="s">
        <v>133</v>
      </c>
      <c r="AT228" s="161" t="s">
        <v>128</v>
      </c>
      <c r="AU228" s="161" t="s">
        <v>82</v>
      </c>
      <c r="AY228" s="14" t="s">
        <v>125</v>
      </c>
      <c r="BE228" s="162">
        <f t="shared" si="64"/>
        <v>0</v>
      </c>
      <c r="BF228" s="162">
        <f t="shared" si="65"/>
        <v>0</v>
      </c>
      <c r="BG228" s="162">
        <f t="shared" si="66"/>
        <v>0</v>
      </c>
      <c r="BH228" s="162">
        <f t="shared" si="67"/>
        <v>0</v>
      </c>
      <c r="BI228" s="162">
        <f t="shared" si="68"/>
        <v>0</v>
      </c>
      <c r="BJ228" s="14" t="s">
        <v>80</v>
      </c>
      <c r="BK228" s="162">
        <f t="shared" si="69"/>
        <v>0</v>
      </c>
      <c r="BL228" s="14" t="s">
        <v>133</v>
      </c>
      <c r="BM228" s="161" t="s">
        <v>633</v>
      </c>
    </row>
    <row r="229" spans="1:65" s="2" customFormat="1" ht="21.75" customHeight="1">
      <c r="A229" s="29"/>
      <c r="B229" s="149"/>
      <c r="C229" s="150" t="s">
        <v>634</v>
      </c>
      <c r="D229" s="150" t="s">
        <v>128</v>
      </c>
      <c r="E229" s="151" t="s">
        <v>635</v>
      </c>
      <c r="F229" s="152" t="s">
        <v>636</v>
      </c>
      <c r="G229" s="153" t="s">
        <v>184</v>
      </c>
      <c r="H229" s="154">
        <v>2</v>
      </c>
      <c r="I229" s="155"/>
      <c r="J229" s="156">
        <f t="shared" si="60"/>
        <v>0</v>
      </c>
      <c r="K229" s="152" t="s">
        <v>132</v>
      </c>
      <c r="L229" s="30"/>
      <c r="M229" s="157" t="s">
        <v>3</v>
      </c>
      <c r="N229" s="158" t="s">
        <v>45</v>
      </c>
      <c r="O229" s="50"/>
      <c r="P229" s="159">
        <f t="shared" si="61"/>
        <v>0</v>
      </c>
      <c r="Q229" s="159">
        <v>2.2300000000000002E-3</v>
      </c>
      <c r="R229" s="159">
        <f t="shared" si="62"/>
        <v>4.4600000000000004E-3</v>
      </c>
      <c r="S229" s="159">
        <v>0</v>
      </c>
      <c r="T229" s="160">
        <f t="shared" si="6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1" t="s">
        <v>133</v>
      </c>
      <c r="AT229" s="161" t="s">
        <v>128</v>
      </c>
      <c r="AU229" s="161" t="s">
        <v>82</v>
      </c>
      <c r="AY229" s="14" t="s">
        <v>125</v>
      </c>
      <c r="BE229" s="162">
        <f t="shared" si="64"/>
        <v>0</v>
      </c>
      <c r="BF229" s="162">
        <f t="shared" si="65"/>
        <v>0</v>
      </c>
      <c r="BG229" s="162">
        <f t="shared" si="66"/>
        <v>0</v>
      </c>
      <c r="BH229" s="162">
        <f t="shared" si="67"/>
        <v>0</v>
      </c>
      <c r="BI229" s="162">
        <f t="shared" si="68"/>
        <v>0</v>
      </c>
      <c r="BJ229" s="14" t="s">
        <v>80</v>
      </c>
      <c r="BK229" s="162">
        <f t="shared" si="69"/>
        <v>0</v>
      </c>
      <c r="BL229" s="14" t="s">
        <v>133</v>
      </c>
      <c r="BM229" s="161" t="s">
        <v>637</v>
      </c>
    </row>
    <row r="230" spans="1:65" s="2" customFormat="1" ht="33" customHeight="1">
      <c r="A230" s="29"/>
      <c r="B230" s="149"/>
      <c r="C230" s="150" t="s">
        <v>638</v>
      </c>
      <c r="D230" s="150" t="s">
        <v>128</v>
      </c>
      <c r="E230" s="151" t="s">
        <v>639</v>
      </c>
      <c r="F230" s="152" t="s">
        <v>640</v>
      </c>
      <c r="G230" s="153" t="s">
        <v>137</v>
      </c>
      <c r="H230" s="154">
        <v>40</v>
      </c>
      <c r="I230" s="155"/>
      <c r="J230" s="156">
        <f t="shared" si="60"/>
        <v>0</v>
      </c>
      <c r="K230" s="152" t="s">
        <v>132</v>
      </c>
      <c r="L230" s="30"/>
      <c r="M230" s="157" t="s">
        <v>3</v>
      </c>
      <c r="N230" s="158" t="s">
        <v>45</v>
      </c>
      <c r="O230" s="50"/>
      <c r="P230" s="159">
        <f t="shared" si="61"/>
        <v>0</v>
      </c>
      <c r="Q230" s="159">
        <v>0</v>
      </c>
      <c r="R230" s="159">
        <f t="shared" si="62"/>
        <v>0</v>
      </c>
      <c r="S230" s="159">
        <v>0</v>
      </c>
      <c r="T230" s="160">
        <f t="shared" si="6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1" t="s">
        <v>133</v>
      </c>
      <c r="AT230" s="161" t="s">
        <v>128</v>
      </c>
      <c r="AU230" s="161" t="s">
        <v>82</v>
      </c>
      <c r="AY230" s="14" t="s">
        <v>125</v>
      </c>
      <c r="BE230" s="162">
        <f t="shared" si="64"/>
        <v>0</v>
      </c>
      <c r="BF230" s="162">
        <f t="shared" si="65"/>
        <v>0</v>
      </c>
      <c r="BG230" s="162">
        <f t="shared" si="66"/>
        <v>0</v>
      </c>
      <c r="BH230" s="162">
        <f t="shared" si="67"/>
        <v>0</v>
      </c>
      <c r="BI230" s="162">
        <f t="shared" si="68"/>
        <v>0</v>
      </c>
      <c r="BJ230" s="14" t="s">
        <v>80</v>
      </c>
      <c r="BK230" s="162">
        <f t="shared" si="69"/>
        <v>0</v>
      </c>
      <c r="BL230" s="14" t="s">
        <v>133</v>
      </c>
      <c r="BM230" s="161" t="s">
        <v>641</v>
      </c>
    </row>
    <row r="231" spans="1:65" s="2" customFormat="1" ht="33" customHeight="1">
      <c r="A231" s="29"/>
      <c r="B231" s="149"/>
      <c r="C231" s="150" t="s">
        <v>642</v>
      </c>
      <c r="D231" s="150" t="s">
        <v>128</v>
      </c>
      <c r="E231" s="151" t="s">
        <v>643</v>
      </c>
      <c r="F231" s="152" t="s">
        <v>644</v>
      </c>
      <c r="G231" s="153" t="s">
        <v>137</v>
      </c>
      <c r="H231" s="154">
        <v>2</v>
      </c>
      <c r="I231" s="155"/>
      <c r="J231" s="156">
        <f t="shared" si="60"/>
        <v>0</v>
      </c>
      <c r="K231" s="152" t="s">
        <v>132</v>
      </c>
      <c r="L231" s="30"/>
      <c r="M231" s="157" t="s">
        <v>3</v>
      </c>
      <c r="N231" s="158" t="s">
        <v>45</v>
      </c>
      <c r="O231" s="50"/>
      <c r="P231" s="159">
        <f t="shared" si="61"/>
        <v>0</v>
      </c>
      <c r="Q231" s="159">
        <v>0</v>
      </c>
      <c r="R231" s="159">
        <f t="shared" si="62"/>
        <v>0</v>
      </c>
      <c r="S231" s="159">
        <v>0</v>
      </c>
      <c r="T231" s="160">
        <f t="shared" si="6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1" t="s">
        <v>133</v>
      </c>
      <c r="AT231" s="161" t="s">
        <v>128</v>
      </c>
      <c r="AU231" s="161" t="s">
        <v>82</v>
      </c>
      <c r="AY231" s="14" t="s">
        <v>125</v>
      </c>
      <c r="BE231" s="162">
        <f t="shared" si="64"/>
        <v>0</v>
      </c>
      <c r="BF231" s="162">
        <f t="shared" si="65"/>
        <v>0</v>
      </c>
      <c r="BG231" s="162">
        <f t="shared" si="66"/>
        <v>0</v>
      </c>
      <c r="BH231" s="162">
        <f t="shared" si="67"/>
        <v>0</v>
      </c>
      <c r="BI231" s="162">
        <f t="shared" si="68"/>
        <v>0</v>
      </c>
      <c r="BJ231" s="14" t="s">
        <v>80</v>
      </c>
      <c r="BK231" s="162">
        <f t="shared" si="69"/>
        <v>0</v>
      </c>
      <c r="BL231" s="14" t="s">
        <v>133</v>
      </c>
      <c r="BM231" s="161" t="s">
        <v>645</v>
      </c>
    </row>
    <row r="232" spans="1:65" s="2" customFormat="1" ht="33" customHeight="1">
      <c r="A232" s="29"/>
      <c r="B232" s="149"/>
      <c r="C232" s="150" t="s">
        <v>646</v>
      </c>
      <c r="D232" s="150" t="s">
        <v>128</v>
      </c>
      <c r="E232" s="151" t="s">
        <v>647</v>
      </c>
      <c r="F232" s="152" t="s">
        <v>648</v>
      </c>
      <c r="G232" s="153" t="s">
        <v>137</v>
      </c>
      <c r="H232" s="154">
        <v>12</v>
      </c>
      <c r="I232" s="155"/>
      <c r="J232" s="156">
        <f t="shared" si="60"/>
        <v>0</v>
      </c>
      <c r="K232" s="152" t="s">
        <v>132</v>
      </c>
      <c r="L232" s="30"/>
      <c r="M232" s="157" t="s">
        <v>3</v>
      </c>
      <c r="N232" s="158" t="s">
        <v>45</v>
      </c>
      <c r="O232" s="50"/>
      <c r="P232" s="159">
        <f t="shared" si="61"/>
        <v>0</v>
      </c>
      <c r="Q232" s="159">
        <v>0</v>
      </c>
      <c r="R232" s="159">
        <f t="shared" si="62"/>
        <v>0</v>
      </c>
      <c r="S232" s="159">
        <v>0</v>
      </c>
      <c r="T232" s="160">
        <f t="shared" si="6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1" t="s">
        <v>133</v>
      </c>
      <c r="AT232" s="161" t="s">
        <v>128</v>
      </c>
      <c r="AU232" s="161" t="s">
        <v>82</v>
      </c>
      <c r="AY232" s="14" t="s">
        <v>125</v>
      </c>
      <c r="BE232" s="162">
        <f t="shared" si="64"/>
        <v>0</v>
      </c>
      <c r="BF232" s="162">
        <f t="shared" si="65"/>
        <v>0</v>
      </c>
      <c r="BG232" s="162">
        <f t="shared" si="66"/>
        <v>0</v>
      </c>
      <c r="BH232" s="162">
        <f t="shared" si="67"/>
        <v>0</v>
      </c>
      <c r="BI232" s="162">
        <f t="shared" si="68"/>
        <v>0</v>
      </c>
      <c r="BJ232" s="14" t="s">
        <v>80</v>
      </c>
      <c r="BK232" s="162">
        <f t="shared" si="69"/>
        <v>0</v>
      </c>
      <c r="BL232" s="14" t="s">
        <v>133</v>
      </c>
      <c r="BM232" s="161" t="s">
        <v>649</v>
      </c>
    </row>
    <row r="233" spans="1:65" s="2" customFormat="1" ht="21.75" customHeight="1">
      <c r="A233" s="29"/>
      <c r="B233" s="149"/>
      <c r="C233" s="150" t="s">
        <v>650</v>
      </c>
      <c r="D233" s="150" t="s">
        <v>128</v>
      </c>
      <c r="E233" s="151" t="s">
        <v>651</v>
      </c>
      <c r="F233" s="152" t="s">
        <v>652</v>
      </c>
      <c r="G233" s="153" t="s">
        <v>184</v>
      </c>
      <c r="H233" s="154">
        <v>2</v>
      </c>
      <c r="I233" s="155"/>
      <c r="J233" s="156">
        <f t="shared" si="60"/>
        <v>0</v>
      </c>
      <c r="K233" s="152" t="s">
        <v>132</v>
      </c>
      <c r="L233" s="30"/>
      <c r="M233" s="157" t="s">
        <v>3</v>
      </c>
      <c r="N233" s="158" t="s">
        <v>45</v>
      </c>
      <c r="O233" s="50"/>
      <c r="P233" s="159">
        <f t="shared" si="61"/>
        <v>0</v>
      </c>
      <c r="Q233" s="159">
        <v>3.4000000000000002E-4</v>
      </c>
      <c r="R233" s="159">
        <f t="shared" si="62"/>
        <v>6.8000000000000005E-4</v>
      </c>
      <c r="S233" s="159">
        <v>0</v>
      </c>
      <c r="T233" s="160">
        <f t="shared" si="6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1" t="s">
        <v>133</v>
      </c>
      <c r="AT233" s="161" t="s">
        <v>128</v>
      </c>
      <c r="AU233" s="161" t="s">
        <v>82</v>
      </c>
      <c r="AY233" s="14" t="s">
        <v>125</v>
      </c>
      <c r="BE233" s="162">
        <f t="shared" si="64"/>
        <v>0</v>
      </c>
      <c r="BF233" s="162">
        <f t="shared" si="65"/>
        <v>0</v>
      </c>
      <c r="BG233" s="162">
        <f t="shared" si="66"/>
        <v>0</v>
      </c>
      <c r="BH233" s="162">
        <f t="shared" si="67"/>
        <v>0</v>
      </c>
      <c r="BI233" s="162">
        <f t="shared" si="68"/>
        <v>0</v>
      </c>
      <c r="BJ233" s="14" t="s">
        <v>80</v>
      </c>
      <c r="BK233" s="162">
        <f t="shared" si="69"/>
        <v>0</v>
      </c>
      <c r="BL233" s="14" t="s">
        <v>133</v>
      </c>
      <c r="BM233" s="161" t="s">
        <v>653</v>
      </c>
    </row>
    <row r="234" spans="1:65" s="2" customFormat="1" ht="33" customHeight="1">
      <c r="A234" s="29"/>
      <c r="B234" s="149"/>
      <c r="C234" s="150" t="s">
        <v>654</v>
      </c>
      <c r="D234" s="150" t="s">
        <v>128</v>
      </c>
      <c r="E234" s="151" t="s">
        <v>655</v>
      </c>
      <c r="F234" s="152" t="s">
        <v>656</v>
      </c>
      <c r="G234" s="153" t="s">
        <v>184</v>
      </c>
      <c r="H234" s="154">
        <v>2</v>
      </c>
      <c r="I234" s="155"/>
      <c r="J234" s="156">
        <f t="shared" si="60"/>
        <v>0</v>
      </c>
      <c r="K234" s="152" t="s">
        <v>3</v>
      </c>
      <c r="L234" s="30"/>
      <c r="M234" s="157" t="s">
        <v>3</v>
      </c>
      <c r="N234" s="158" t="s">
        <v>45</v>
      </c>
      <c r="O234" s="50"/>
      <c r="P234" s="159">
        <f t="shared" si="61"/>
        <v>0</v>
      </c>
      <c r="Q234" s="159">
        <v>0</v>
      </c>
      <c r="R234" s="159">
        <f t="shared" si="62"/>
        <v>0</v>
      </c>
      <c r="S234" s="159">
        <v>0</v>
      </c>
      <c r="T234" s="160">
        <f t="shared" si="6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1" t="s">
        <v>133</v>
      </c>
      <c r="AT234" s="161" t="s">
        <v>128</v>
      </c>
      <c r="AU234" s="161" t="s">
        <v>82</v>
      </c>
      <c r="AY234" s="14" t="s">
        <v>125</v>
      </c>
      <c r="BE234" s="162">
        <f t="shared" si="64"/>
        <v>0</v>
      </c>
      <c r="BF234" s="162">
        <f t="shared" si="65"/>
        <v>0</v>
      </c>
      <c r="BG234" s="162">
        <f t="shared" si="66"/>
        <v>0</v>
      </c>
      <c r="BH234" s="162">
        <f t="shared" si="67"/>
        <v>0</v>
      </c>
      <c r="BI234" s="162">
        <f t="shared" si="68"/>
        <v>0</v>
      </c>
      <c r="BJ234" s="14" t="s">
        <v>80</v>
      </c>
      <c r="BK234" s="162">
        <f t="shared" si="69"/>
        <v>0</v>
      </c>
      <c r="BL234" s="14" t="s">
        <v>133</v>
      </c>
      <c r="BM234" s="161" t="s">
        <v>657</v>
      </c>
    </row>
    <row r="235" spans="1:65" s="2" customFormat="1" ht="33" customHeight="1">
      <c r="A235" s="29"/>
      <c r="B235" s="149"/>
      <c r="C235" s="150" t="s">
        <v>423</v>
      </c>
      <c r="D235" s="150" t="s">
        <v>128</v>
      </c>
      <c r="E235" s="151" t="s">
        <v>658</v>
      </c>
      <c r="F235" s="152" t="s">
        <v>659</v>
      </c>
      <c r="G235" s="153" t="s">
        <v>184</v>
      </c>
      <c r="H235" s="154">
        <v>2</v>
      </c>
      <c r="I235" s="155"/>
      <c r="J235" s="156">
        <f t="shared" si="60"/>
        <v>0</v>
      </c>
      <c r="K235" s="152" t="s">
        <v>3</v>
      </c>
      <c r="L235" s="30"/>
      <c r="M235" s="157" t="s">
        <v>3</v>
      </c>
      <c r="N235" s="158" t="s">
        <v>45</v>
      </c>
      <c r="O235" s="50"/>
      <c r="P235" s="159">
        <f t="shared" si="61"/>
        <v>0</v>
      </c>
      <c r="Q235" s="159">
        <v>0</v>
      </c>
      <c r="R235" s="159">
        <f t="shared" si="62"/>
        <v>0</v>
      </c>
      <c r="S235" s="159">
        <v>0</v>
      </c>
      <c r="T235" s="160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1" t="s">
        <v>133</v>
      </c>
      <c r="AT235" s="161" t="s">
        <v>128</v>
      </c>
      <c r="AU235" s="161" t="s">
        <v>82</v>
      </c>
      <c r="AY235" s="14" t="s">
        <v>125</v>
      </c>
      <c r="BE235" s="162">
        <f t="shared" si="64"/>
        <v>0</v>
      </c>
      <c r="BF235" s="162">
        <f t="shared" si="65"/>
        <v>0</v>
      </c>
      <c r="BG235" s="162">
        <f t="shared" si="66"/>
        <v>0</v>
      </c>
      <c r="BH235" s="162">
        <f t="shared" si="67"/>
        <v>0</v>
      </c>
      <c r="BI235" s="162">
        <f t="shared" si="68"/>
        <v>0</v>
      </c>
      <c r="BJ235" s="14" t="s">
        <v>80</v>
      </c>
      <c r="BK235" s="162">
        <f t="shared" si="69"/>
        <v>0</v>
      </c>
      <c r="BL235" s="14" t="s">
        <v>133</v>
      </c>
      <c r="BM235" s="161" t="s">
        <v>660</v>
      </c>
    </row>
    <row r="236" spans="1:65" s="2" customFormat="1" ht="33" customHeight="1">
      <c r="A236" s="29"/>
      <c r="B236" s="149"/>
      <c r="C236" s="150" t="s">
        <v>661</v>
      </c>
      <c r="D236" s="150" t="s">
        <v>128</v>
      </c>
      <c r="E236" s="151" t="s">
        <v>662</v>
      </c>
      <c r="F236" s="152" t="s">
        <v>663</v>
      </c>
      <c r="G236" s="153" t="s">
        <v>184</v>
      </c>
      <c r="H236" s="154">
        <v>1</v>
      </c>
      <c r="I236" s="155"/>
      <c r="J236" s="156">
        <f t="shared" si="60"/>
        <v>0</v>
      </c>
      <c r="K236" s="152" t="s">
        <v>3</v>
      </c>
      <c r="L236" s="30"/>
      <c r="M236" s="157" t="s">
        <v>3</v>
      </c>
      <c r="N236" s="158" t="s">
        <v>45</v>
      </c>
      <c r="O236" s="50"/>
      <c r="P236" s="159">
        <f t="shared" si="61"/>
        <v>0</v>
      </c>
      <c r="Q236" s="159">
        <v>0</v>
      </c>
      <c r="R236" s="159">
        <f t="shared" si="62"/>
        <v>0</v>
      </c>
      <c r="S236" s="159">
        <v>0</v>
      </c>
      <c r="T236" s="160">
        <f t="shared" si="6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1" t="s">
        <v>133</v>
      </c>
      <c r="AT236" s="161" t="s">
        <v>128</v>
      </c>
      <c r="AU236" s="161" t="s">
        <v>82</v>
      </c>
      <c r="AY236" s="14" t="s">
        <v>125</v>
      </c>
      <c r="BE236" s="162">
        <f t="shared" si="64"/>
        <v>0</v>
      </c>
      <c r="BF236" s="162">
        <f t="shared" si="65"/>
        <v>0</v>
      </c>
      <c r="BG236" s="162">
        <f t="shared" si="66"/>
        <v>0</v>
      </c>
      <c r="BH236" s="162">
        <f t="shared" si="67"/>
        <v>0</v>
      </c>
      <c r="BI236" s="162">
        <f t="shared" si="68"/>
        <v>0</v>
      </c>
      <c r="BJ236" s="14" t="s">
        <v>80</v>
      </c>
      <c r="BK236" s="162">
        <f t="shared" si="69"/>
        <v>0</v>
      </c>
      <c r="BL236" s="14" t="s">
        <v>133</v>
      </c>
      <c r="BM236" s="161" t="s">
        <v>664</v>
      </c>
    </row>
    <row r="237" spans="1:65" s="2" customFormat="1" ht="33" customHeight="1">
      <c r="A237" s="29"/>
      <c r="B237" s="149"/>
      <c r="C237" s="150" t="s">
        <v>665</v>
      </c>
      <c r="D237" s="150" t="s">
        <v>128</v>
      </c>
      <c r="E237" s="151" t="s">
        <v>666</v>
      </c>
      <c r="F237" s="152" t="s">
        <v>667</v>
      </c>
      <c r="G237" s="153" t="s">
        <v>177</v>
      </c>
      <c r="H237" s="154">
        <v>0.25</v>
      </c>
      <c r="I237" s="155"/>
      <c r="J237" s="156">
        <f t="shared" si="60"/>
        <v>0</v>
      </c>
      <c r="K237" s="152" t="s">
        <v>132</v>
      </c>
      <c r="L237" s="30"/>
      <c r="M237" s="157" t="s">
        <v>3</v>
      </c>
      <c r="N237" s="158" t="s">
        <v>45</v>
      </c>
      <c r="O237" s="50"/>
      <c r="P237" s="159">
        <f t="shared" si="61"/>
        <v>0</v>
      </c>
      <c r="Q237" s="159">
        <v>0</v>
      </c>
      <c r="R237" s="159">
        <f t="shared" si="62"/>
        <v>0</v>
      </c>
      <c r="S237" s="159">
        <v>0</v>
      </c>
      <c r="T237" s="160">
        <f t="shared" si="6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1" t="s">
        <v>133</v>
      </c>
      <c r="AT237" s="161" t="s">
        <v>128</v>
      </c>
      <c r="AU237" s="161" t="s">
        <v>82</v>
      </c>
      <c r="AY237" s="14" t="s">
        <v>125</v>
      </c>
      <c r="BE237" s="162">
        <f t="shared" si="64"/>
        <v>0</v>
      </c>
      <c r="BF237" s="162">
        <f t="shared" si="65"/>
        <v>0</v>
      </c>
      <c r="BG237" s="162">
        <f t="shared" si="66"/>
        <v>0</v>
      </c>
      <c r="BH237" s="162">
        <f t="shared" si="67"/>
        <v>0</v>
      </c>
      <c r="BI237" s="162">
        <f t="shared" si="68"/>
        <v>0</v>
      </c>
      <c r="BJ237" s="14" t="s">
        <v>80</v>
      </c>
      <c r="BK237" s="162">
        <f t="shared" si="69"/>
        <v>0</v>
      </c>
      <c r="BL237" s="14" t="s">
        <v>133</v>
      </c>
      <c r="BM237" s="161" t="s">
        <v>668</v>
      </c>
    </row>
    <row r="238" spans="1:65" s="12" customFormat="1" ht="22.9" customHeight="1">
      <c r="B238" s="136"/>
      <c r="D238" s="137" t="s">
        <v>73</v>
      </c>
      <c r="E238" s="147" t="s">
        <v>669</v>
      </c>
      <c r="F238" s="147" t="s">
        <v>670</v>
      </c>
      <c r="I238" s="139"/>
      <c r="J238" s="148">
        <f>BK238</f>
        <v>0</v>
      </c>
      <c r="L238" s="136"/>
      <c r="M238" s="141"/>
      <c r="N238" s="142"/>
      <c r="O238" s="142"/>
      <c r="P238" s="143">
        <f>SUM(P239:P269)</f>
        <v>0</v>
      </c>
      <c r="Q238" s="142"/>
      <c r="R238" s="143">
        <f>SUM(R239:R269)</f>
        <v>0.22188000000000002</v>
      </c>
      <c r="S238" s="142"/>
      <c r="T238" s="144">
        <f>SUM(T239:T269)</f>
        <v>0</v>
      </c>
      <c r="AR238" s="137" t="s">
        <v>82</v>
      </c>
      <c r="AT238" s="145" t="s">
        <v>73</v>
      </c>
      <c r="AU238" s="145" t="s">
        <v>80</v>
      </c>
      <c r="AY238" s="137" t="s">
        <v>125</v>
      </c>
      <c r="BK238" s="146">
        <f>SUM(BK239:BK269)</f>
        <v>0</v>
      </c>
    </row>
    <row r="239" spans="1:65" s="2" customFormat="1" ht="21.75" customHeight="1">
      <c r="A239" s="29"/>
      <c r="B239" s="149"/>
      <c r="C239" s="150" t="s">
        <v>671</v>
      </c>
      <c r="D239" s="150" t="s">
        <v>128</v>
      </c>
      <c r="E239" s="151" t="s">
        <v>672</v>
      </c>
      <c r="F239" s="152" t="s">
        <v>673</v>
      </c>
      <c r="G239" s="153" t="s">
        <v>383</v>
      </c>
      <c r="H239" s="154">
        <v>7</v>
      </c>
      <c r="I239" s="155"/>
      <c r="J239" s="156">
        <f t="shared" ref="J239:J269" si="70">ROUND(I239*H239,2)</f>
        <v>0</v>
      </c>
      <c r="K239" s="152" t="s">
        <v>132</v>
      </c>
      <c r="L239" s="30"/>
      <c r="M239" s="157" t="s">
        <v>3</v>
      </c>
      <c r="N239" s="158" t="s">
        <v>45</v>
      </c>
      <c r="O239" s="50"/>
      <c r="P239" s="159">
        <f t="shared" ref="P239:P269" si="71">O239*H239</f>
        <v>0</v>
      </c>
      <c r="Q239" s="159">
        <v>9.3900000000000008E-3</v>
      </c>
      <c r="R239" s="159">
        <f t="shared" ref="R239:R269" si="72">Q239*H239</f>
        <v>6.5730000000000011E-2</v>
      </c>
      <c r="S239" s="159">
        <v>0</v>
      </c>
      <c r="T239" s="160">
        <f t="shared" ref="T239:T269" si="73"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1" t="s">
        <v>133</v>
      </c>
      <c r="AT239" s="161" t="s">
        <v>128</v>
      </c>
      <c r="AU239" s="161" t="s">
        <v>82</v>
      </c>
      <c r="AY239" s="14" t="s">
        <v>125</v>
      </c>
      <c r="BE239" s="162">
        <f t="shared" ref="BE239:BE269" si="74">IF(N239="základní",J239,0)</f>
        <v>0</v>
      </c>
      <c r="BF239" s="162">
        <f t="shared" ref="BF239:BF269" si="75">IF(N239="snížená",J239,0)</f>
        <v>0</v>
      </c>
      <c r="BG239" s="162">
        <f t="shared" ref="BG239:BG269" si="76">IF(N239="zákl. přenesená",J239,0)</f>
        <v>0</v>
      </c>
      <c r="BH239" s="162">
        <f t="shared" ref="BH239:BH269" si="77">IF(N239="sníž. přenesená",J239,0)</f>
        <v>0</v>
      </c>
      <c r="BI239" s="162">
        <f t="shared" ref="BI239:BI269" si="78">IF(N239="nulová",J239,0)</f>
        <v>0</v>
      </c>
      <c r="BJ239" s="14" t="s">
        <v>80</v>
      </c>
      <c r="BK239" s="162">
        <f t="shared" ref="BK239:BK269" si="79">ROUND(I239*H239,2)</f>
        <v>0</v>
      </c>
      <c r="BL239" s="14" t="s">
        <v>133</v>
      </c>
      <c r="BM239" s="161" t="s">
        <v>674</v>
      </c>
    </row>
    <row r="240" spans="1:65" s="2" customFormat="1" ht="21.75" customHeight="1">
      <c r="A240" s="29"/>
      <c r="B240" s="149"/>
      <c r="C240" s="163" t="s">
        <v>675</v>
      </c>
      <c r="D240" s="163" t="s">
        <v>148</v>
      </c>
      <c r="E240" s="164" t="s">
        <v>676</v>
      </c>
      <c r="F240" s="165" t="s">
        <v>677</v>
      </c>
      <c r="G240" s="166" t="s">
        <v>184</v>
      </c>
      <c r="H240" s="167">
        <v>6</v>
      </c>
      <c r="I240" s="168"/>
      <c r="J240" s="169">
        <f t="shared" si="70"/>
        <v>0</v>
      </c>
      <c r="K240" s="165" t="s">
        <v>3</v>
      </c>
      <c r="L240" s="170"/>
      <c r="M240" s="171" t="s">
        <v>3</v>
      </c>
      <c r="N240" s="172" t="s">
        <v>45</v>
      </c>
      <c r="O240" s="50"/>
      <c r="P240" s="159">
        <f t="shared" si="71"/>
        <v>0</v>
      </c>
      <c r="Q240" s="159">
        <v>9.3900000000000008E-3</v>
      </c>
      <c r="R240" s="159">
        <f t="shared" si="72"/>
        <v>5.6340000000000001E-2</v>
      </c>
      <c r="S240" s="159">
        <v>0</v>
      </c>
      <c r="T240" s="160">
        <f t="shared" si="7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1" t="s">
        <v>151</v>
      </c>
      <c r="AT240" s="161" t="s">
        <v>148</v>
      </c>
      <c r="AU240" s="161" t="s">
        <v>82</v>
      </c>
      <c r="AY240" s="14" t="s">
        <v>125</v>
      </c>
      <c r="BE240" s="162">
        <f t="shared" si="74"/>
        <v>0</v>
      </c>
      <c r="BF240" s="162">
        <f t="shared" si="75"/>
        <v>0</v>
      </c>
      <c r="BG240" s="162">
        <f t="shared" si="76"/>
        <v>0</v>
      </c>
      <c r="BH240" s="162">
        <f t="shared" si="77"/>
        <v>0</v>
      </c>
      <c r="BI240" s="162">
        <f t="shared" si="78"/>
        <v>0</v>
      </c>
      <c r="BJ240" s="14" t="s">
        <v>80</v>
      </c>
      <c r="BK240" s="162">
        <f t="shared" si="79"/>
        <v>0</v>
      </c>
      <c r="BL240" s="14" t="s">
        <v>133</v>
      </c>
      <c r="BM240" s="161" t="s">
        <v>678</v>
      </c>
    </row>
    <row r="241" spans="1:65" s="2" customFormat="1" ht="33" customHeight="1">
      <c r="A241" s="29"/>
      <c r="B241" s="149"/>
      <c r="C241" s="163" t="s">
        <v>679</v>
      </c>
      <c r="D241" s="163" t="s">
        <v>148</v>
      </c>
      <c r="E241" s="164" t="s">
        <v>680</v>
      </c>
      <c r="F241" s="165" t="s">
        <v>681</v>
      </c>
      <c r="G241" s="166" t="s">
        <v>184</v>
      </c>
      <c r="H241" s="167">
        <v>1</v>
      </c>
      <c r="I241" s="168"/>
      <c r="J241" s="169">
        <f t="shared" si="70"/>
        <v>0</v>
      </c>
      <c r="K241" s="165" t="s">
        <v>3</v>
      </c>
      <c r="L241" s="170"/>
      <c r="M241" s="171" t="s">
        <v>3</v>
      </c>
      <c r="N241" s="172" t="s">
        <v>45</v>
      </c>
      <c r="O241" s="50"/>
      <c r="P241" s="159">
        <f t="shared" si="71"/>
        <v>0</v>
      </c>
      <c r="Q241" s="159">
        <v>9.3900000000000008E-3</v>
      </c>
      <c r="R241" s="159">
        <f t="shared" si="72"/>
        <v>9.3900000000000008E-3</v>
      </c>
      <c r="S241" s="159">
        <v>0</v>
      </c>
      <c r="T241" s="160">
        <f t="shared" si="7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1" t="s">
        <v>151</v>
      </c>
      <c r="AT241" s="161" t="s">
        <v>148</v>
      </c>
      <c r="AU241" s="161" t="s">
        <v>82</v>
      </c>
      <c r="AY241" s="14" t="s">
        <v>125</v>
      </c>
      <c r="BE241" s="162">
        <f t="shared" si="74"/>
        <v>0</v>
      </c>
      <c r="BF241" s="162">
        <f t="shared" si="75"/>
        <v>0</v>
      </c>
      <c r="BG241" s="162">
        <f t="shared" si="76"/>
        <v>0</v>
      </c>
      <c r="BH241" s="162">
        <f t="shared" si="77"/>
        <v>0</v>
      </c>
      <c r="BI241" s="162">
        <f t="shared" si="78"/>
        <v>0</v>
      </c>
      <c r="BJ241" s="14" t="s">
        <v>80</v>
      </c>
      <c r="BK241" s="162">
        <f t="shared" si="79"/>
        <v>0</v>
      </c>
      <c r="BL241" s="14" t="s">
        <v>133</v>
      </c>
      <c r="BM241" s="161" t="s">
        <v>682</v>
      </c>
    </row>
    <row r="242" spans="1:65" s="2" customFormat="1" ht="21.75" customHeight="1">
      <c r="A242" s="29"/>
      <c r="B242" s="149"/>
      <c r="C242" s="150" t="s">
        <v>683</v>
      </c>
      <c r="D242" s="150" t="s">
        <v>128</v>
      </c>
      <c r="E242" s="151" t="s">
        <v>684</v>
      </c>
      <c r="F242" s="152" t="s">
        <v>685</v>
      </c>
      <c r="G242" s="153" t="s">
        <v>383</v>
      </c>
      <c r="H242" s="154">
        <v>1</v>
      </c>
      <c r="I242" s="155"/>
      <c r="J242" s="156">
        <f t="shared" si="70"/>
        <v>0</v>
      </c>
      <c r="K242" s="152" t="s">
        <v>132</v>
      </c>
      <c r="L242" s="30"/>
      <c r="M242" s="157" t="s">
        <v>3</v>
      </c>
      <c r="N242" s="158" t="s">
        <v>45</v>
      </c>
      <c r="O242" s="50"/>
      <c r="P242" s="159">
        <f t="shared" si="71"/>
        <v>0</v>
      </c>
      <c r="Q242" s="159">
        <v>2.5250000000000002E-2</v>
      </c>
      <c r="R242" s="159">
        <f t="shared" si="72"/>
        <v>2.5250000000000002E-2</v>
      </c>
      <c r="S242" s="159">
        <v>0</v>
      </c>
      <c r="T242" s="160">
        <f t="shared" si="7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1" t="s">
        <v>133</v>
      </c>
      <c r="AT242" s="161" t="s">
        <v>128</v>
      </c>
      <c r="AU242" s="161" t="s">
        <v>82</v>
      </c>
      <c r="AY242" s="14" t="s">
        <v>125</v>
      </c>
      <c r="BE242" s="162">
        <f t="shared" si="74"/>
        <v>0</v>
      </c>
      <c r="BF242" s="162">
        <f t="shared" si="75"/>
        <v>0</v>
      </c>
      <c r="BG242" s="162">
        <f t="shared" si="76"/>
        <v>0</v>
      </c>
      <c r="BH242" s="162">
        <f t="shared" si="77"/>
        <v>0</v>
      </c>
      <c r="BI242" s="162">
        <f t="shared" si="78"/>
        <v>0</v>
      </c>
      <c r="BJ242" s="14" t="s">
        <v>80</v>
      </c>
      <c r="BK242" s="162">
        <f t="shared" si="79"/>
        <v>0</v>
      </c>
      <c r="BL242" s="14" t="s">
        <v>133</v>
      </c>
      <c r="BM242" s="161" t="s">
        <v>686</v>
      </c>
    </row>
    <row r="243" spans="1:65" s="2" customFormat="1" ht="21.75" customHeight="1">
      <c r="A243" s="29"/>
      <c r="B243" s="149"/>
      <c r="C243" s="150" t="s">
        <v>687</v>
      </c>
      <c r="D243" s="150" t="s">
        <v>128</v>
      </c>
      <c r="E243" s="151" t="s">
        <v>688</v>
      </c>
      <c r="F243" s="152" t="s">
        <v>689</v>
      </c>
      <c r="G243" s="153" t="s">
        <v>383</v>
      </c>
      <c r="H243" s="154">
        <v>2</v>
      </c>
      <c r="I243" s="155"/>
      <c r="J243" s="156">
        <f t="shared" si="70"/>
        <v>0</v>
      </c>
      <c r="K243" s="152" t="s">
        <v>132</v>
      </c>
      <c r="L243" s="30"/>
      <c r="M243" s="157" t="s">
        <v>3</v>
      </c>
      <c r="N243" s="158" t="s">
        <v>45</v>
      </c>
      <c r="O243" s="50"/>
      <c r="P243" s="159">
        <f t="shared" si="71"/>
        <v>0</v>
      </c>
      <c r="Q243" s="159">
        <v>1.048E-2</v>
      </c>
      <c r="R243" s="159">
        <f t="shared" si="72"/>
        <v>2.0959999999999999E-2</v>
      </c>
      <c r="S243" s="159">
        <v>0</v>
      </c>
      <c r="T243" s="160">
        <f t="shared" si="7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1" t="s">
        <v>133</v>
      </c>
      <c r="AT243" s="161" t="s">
        <v>128</v>
      </c>
      <c r="AU243" s="161" t="s">
        <v>82</v>
      </c>
      <c r="AY243" s="14" t="s">
        <v>125</v>
      </c>
      <c r="BE243" s="162">
        <f t="shared" si="74"/>
        <v>0</v>
      </c>
      <c r="BF243" s="162">
        <f t="shared" si="75"/>
        <v>0</v>
      </c>
      <c r="BG243" s="162">
        <f t="shared" si="76"/>
        <v>0</v>
      </c>
      <c r="BH243" s="162">
        <f t="shared" si="77"/>
        <v>0</v>
      </c>
      <c r="BI243" s="162">
        <f t="shared" si="78"/>
        <v>0</v>
      </c>
      <c r="BJ243" s="14" t="s">
        <v>80</v>
      </c>
      <c r="BK243" s="162">
        <f t="shared" si="79"/>
        <v>0</v>
      </c>
      <c r="BL243" s="14" t="s">
        <v>133</v>
      </c>
      <c r="BM243" s="161" t="s">
        <v>690</v>
      </c>
    </row>
    <row r="244" spans="1:65" s="2" customFormat="1" ht="16.5" customHeight="1">
      <c r="A244" s="29"/>
      <c r="B244" s="149"/>
      <c r="C244" s="150" t="s">
        <v>691</v>
      </c>
      <c r="D244" s="150" t="s">
        <v>128</v>
      </c>
      <c r="E244" s="151" t="s">
        <v>692</v>
      </c>
      <c r="F244" s="152" t="s">
        <v>693</v>
      </c>
      <c r="G244" s="153" t="s">
        <v>184</v>
      </c>
      <c r="H244" s="154">
        <v>1</v>
      </c>
      <c r="I244" s="155"/>
      <c r="J244" s="156">
        <f t="shared" si="70"/>
        <v>0</v>
      </c>
      <c r="K244" s="152" t="s">
        <v>132</v>
      </c>
      <c r="L244" s="30"/>
      <c r="M244" s="157" t="s">
        <v>3</v>
      </c>
      <c r="N244" s="158" t="s">
        <v>45</v>
      </c>
      <c r="O244" s="50"/>
      <c r="P244" s="159">
        <f t="shared" si="71"/>
        <v>0</v>
      </c>
      <c r="Q244" s="159">
        <v>8.0000000000000007E-5</v>
      </c>
      <c r="R244" s="159">
        <f t="shared" si="72"/>
        <v>8.0000000000000007E-5</v>
      </c>
      <c r="S244" s="159">
        <v>0</v>
      </c>
      <c r="T244" s="160">
        <f t="shared" si="7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1" t="s">
        <v>133</v>
      </c>
      <c r="AT244" s="161" t="s">
        <v>128</v>
      </c>
      <c r="AU244" s="161" t="s">
        <v>82</v>
      </c>
      <c r="AY244" s="14" t="s">
        <v>125</v>
      </c>
      <c r="BE244" s="162">
        <f t="shared" si="74"/>
        <v>0</v>
      </c>
      <c r="BF244" s="162">
        <f t="shared" si="75"/>
        <v>0</v>
      </c>
      <c r="BG244" s="162">
        <f t="shared" si="76"/>
        <v>0</v>
      </c>
      <c r="BH244" s="162">
        <f t="shared" si="77"/>
        <v>0</v>
      </c>
      <c r="BI244" s="162">
        <f t="shared" si="78"/>
        <v>0</v>
      </c>
      <c r="BJ244" s="14" t="s">
        <v>80</v>
      </c>
      <c r="BK244" s="162">
        <f t="shared" si="79"/>
        <v>0</v>
      </c>
      <c r="BL244" s="14" t="s">
        <v>133</v>
      </c>
      <c r="BM244" s="161" t="s">
        <v>694</v>
      </c>
    </row>
    <row r="245" spans="1:65" s="2" customFormat="1" ht="16.5" customHeight="1">
      <c r="A245" s="29"/>
      <c r="B245" s="149"/>
      <c r="C245" s="150" t="s">
        <v>695</v>
      </c>
      <c r="D245" s="150" t="s">
        <v>128</v>
      </c>
      <c r="E245" s="151" t="s">
        <v>696</v>
      </c>
      <c r="F245" s="152" t="s">
        <v>697</v>
      </c>
      <c r="G245" s="153" t="s">
        <v>184</v>
      </c>
      <c r="H245" s="154">
        <v>1</v>
      </c>
      <c r="I245" s="155"/>
      <c r="J245" s="156">
        <f t="shared" si="70"/>
        <v>0</v>
      </c>
      <c r="K245" s="152" t="s">
        <v>132</v>
      </c>
      <c r="L245" s="30"/>
      <c r="M245" s="157" t="s">
        <v>3</v>
      </c>
      <c r="N245" s="158" t="s">
        <v>45</v>
      </c>
      <c r="O245" s="50"/>
      <c r="P245" s="159">
        <f t="shared" si="71"/>
        <v>0</v>
      </c>
      <c r="Q245" s="159">
        <v>1E-4</v>
      </c>
      <c r="R245" s="159">
        <f t="shared" si="72"/>
        <v>1E-4</v>
      </c>
      <c r="S245" s="159">
        <v>0</v>
      </c>
      <c r="T245" s="160">
        <f t="shared" si="7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1" t="s">
        <v>133</v>
      </c>
      <c r="AT245" s="161" t="s">
        <v>128</v>
      </c>
      <c r="AU245" s="161" t="s">
        <v>82</v>
      </c>
      <c r="AY245" s="14" t="s">
        <v>125</v>
      </c>
      <c r="BE245" s="162">
        <f t="shared" si="74"/>
        <v>0</v>
      </c>
      <c r="BF245" s="162">
        <f t="shared" si="75"/>
        <v>0</v>
      </c>
      <c r="BG245" s="162">
        <f t="shared" si="76"/>
        <v>0</v>
      </c>
      <c r="BH245" s="162">
        <f t="shared" si="77"/>
        <v>0</v>
      </c>
      <c r="BI245" s="162">
        <f t="shared" si="78"/>
        <v>0</v>
      </c>
      <c r="BJ245" s="14" t="s">
        <v>80</v>
      </c>
      <c r="BK245" s="162">
        <f t="shared" si="79"/>
        <v>0</v>
      </c>
      <c r="BL245" s="14" t="s">
        <v>133</v>
      </c>
      <c r="BM245" s="161" t="s">
        <v>698</v>
      </c>
    </row>
    <row r="246" spans="1:65" s="2" customFormat="1" ht="16.5" customHeight="1">
      <c r="A246" s="29"/>
      <c r="B246" s="149"/>
      <c r="C246" s="150" t="s">
        <v>699</v>
      </c>
      <c r="D246" s="150" t="s">
        <v>128</v>
      </c>
      <c r="E246" s="151" t="s">
        <v>700</v>
      </c>
      <c r="F246" s="152" t="s">
        <v>701</v>
      </c>
      <c r="G246" s="153" t="s">
        <v>184</v>
      </c>
      <c r="H246" s="154">
        <v>1</v>
      </c>
      <c r="I246" s="155"/>
      <c r="J246" s="156">
        <f t="shared" si="70"/>
        <v>0</v>
      </c>
      <c r="K246" s="152" t="s">
        <v>132</v>
      </c>
      <c r="L246" s="30"/>
      <c r="M246" s="157" t="s">
        <v>3</v>
      </c>
      <c r="N246" s="158" t="s">
        <v>45</v>
      </c>
      <c r="O246" s="50"/>
      <c r="P246" s="159">
        <f t="shared" si="71"/>
        <v>0</v>
      </c>
      <c r="Q246" s="159">
        <v>1.3999999999999999E-4</v>
      </c>
      <c r="R246" s="159">
        <f t="shared" si="72"/>
        <v>1.3999999999999999E-4</v>
      </c>
      <c r="S246" s="159">
        <v>0</v>
      </c>
      <c r="T246" s="160">
        <f t="shared" si="7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1" t="s">
        <v>133</v>
      </c>
      <c r="AT246" s="161" t="s">
        <v>128</v>
      </c>
      <c r="AU246" s="161" t="s">
        <v>82</v>
      </c>
      <c r="AY246" s="14" t="s">
        <v>125</v>
      </c>
      <c r="BE246" s="162">
        <f t="shared" si="74"/>
        <v>0</v>
      </c>
      <c r="BF246" s="162">
        <f t="shared" si="75"/>
        <v>0</v>
      </c>
      <c r="BG246" s="162">
        <f t="shared" si="76"/>
        <v>0</v>
      </c>
      <c r="BH246" s="162">
        <f t="shared" si="77"/>
        <v>0</v>
      </c>
      <c r="BI246" s="162">
        <f t="shared" si="78"/>
        <v>0</v>
      </c>
      <c r="BJ246" s="14" t="s">
        <v>80</v>
      </c>
      <c r="BK246" s="162">
        <f t="shared" si="79"/>
        <v>0</v>
      </c>
      <c r="BL246" s="14" t="s">
        <v>133</v>
      </c>
      <c r="BM246" s="161" t="s">
        <v>702</v>
      </c>
    </row>
    <row r="247" spans="1:65" s="2" customFormat="1" ht="16.5" customHeight="1">
      <c r="A247" s="29"/>
      <c r="B247" s="149"/>
      <c r="C247" s="150" t="s">
        <v>703</v>
      </c>
      <c r="D247" s="150" t="s">
        <v>128</v>
      </c>
      <c r="E247" s="151" t="s">
        <v>704</v>
      </c>
      <c r="F247" s="152" t="s">
        <v>705</v>
      </c>
      <c r="G247" s="153" t="s">
        <v>184</v>
      </c>
      <c r="H247" s="154">
        <v>1</v>
      </c>
      <c r="I247" s="155"/>
      <c r="J247" s="156">
        <f t="shared" si="70"/>
        <v>0</v>
      </c>
      <c r="K247" s="152" t="s">
        <v>132</v>
      </c>
      <c r="L247" s="30"/>
      <c r="M247" s="157" t="s">
        <v>3</v>
      </c>
      <c r="N247" s="158" t="s">
        <v>45</v>
      </c>
      <c r="O247" s="50"/>
      <c r="P247" s="159">
        <f t="shared" si="71"/>
        <v>0</v>
      </c>
      <c r="Q247" s="159">
        <v>2.4000000000000001E-4</v>
      </c>
      <c r="R247" s="159">
        <f t="shared" si="72"/>
        <v>2.4000000000000001E-4</v>
      </c>
      <c r="S247" s="159">
        <v>0</v>
      </c>
      <c r="T247" s="160">
        <f t="shared" si="7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1" t="s">
        <v>133</v>
      </c>
      <c r="AT247" s="161" t="s">
        <v>128</v>
      </c>
      <c r="AU247" s="161" t="s">
        <v>82</v>
      </c>
      <c r="AY247" s="14" t="s">
        <v>125</v>
      </c>
      <c r="BE247" s="162">
        <f t="shared" si="74"/>
        <v>0</v>
      </c>
      <c r="BF247" s="162">
        <f t="shared" si="75"/>
        <v>0</v>
      </c>
      <c r="BG247" s="162">
        <f t="shared" si="76"/>
        <v>0</v>
      </c>
      <c r="BH247" s="162">
        <f t="shared" si="77"/>
        <v>0</v>
      </c>
      <c r="BI247" s="162">
        <f t="shared" si="78"/>
        <v>0</v>
      </c>
      <c r="BJ247" s="14" t="s">
        <v>80</v>
      </c>
      <c r="BK247" s="162">
        <f t="shared" si="79"/>
        <v>0</v>
      </c>
      <c r="BL247" s="14" t="s">
        <v>133</v>
      </c>
      <c r="BM247" s="161" t="s">
        <v>706</v>
      </c>
    </row>
    <row r="248" spans="1:65" s="2" customFormat="1" ht="16.5" customHeight="1">
      <c r="A248" s="29"/>
      <c r="B248" s="149"/>
      <c r="C248" s="150" t="s">
        <v>707</v>
      </c>
      <c r="D248" s="150" t="s">
        <v>128</v>
      </c>
      <c r="E248" s="151" t="s">
        <v>708</v>
      </c>
      <c r="F248" s="152" t="s">
        <v>709</v>
      </c>
      <c r="G248" s="153" t="s">
        <v>184</v>
      </c>
      <c r="H248" s="154">
        <v>1</v>
      </c>
      <c r="I248" s="155"/>
      <c r="J248" s="156">
        <f t="shared" si="70"/>
        <v>0</v>
      </c>
      <c r="K248" s="152" t="s">
        <v>132</v>
      </c>
      <c r="L248" s="30"/>
      <c r="M248" s="157" t="s">
        <v>3</v>
      </c>
      <c r="N248" s="158" t="s">
        <v>45</v>
      </c>
      <c r="O248" s="50"/>
      <c r="P248" s="159">
        <f t="shared" si="71"/>
        <v>0</v>
      </c>
      <c r="Q248" s="159">
        <v>3.3E-4</v>
      </c>
      <c r="R248" s="159">
        <f t="shared" si="72"/>
        <v>3.3E-4</v>
      </c>
      <c r="S248" s="159">
        <v>0</v>
      </c>
      <c r="T248" s="160">
        <f t="shared" si="7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1" t="s">
        <v>133</v>
      </c>
      <c r="AT248" s="161" t="s">
        <v>128</v>
      </c>
      <c r="AU248" s="161" t="s">
        <v>82</v>
      </c>
      <c r="AY248" s="14" t="s">
        <v>125</v>
      </c>
      <c r="BE248" s="162">
        <f t="shared" si="74"/>
        <v>0</v>
      </c>
      <c r="BF248" s="162">
        <f t="shared" si="75"/>
        <v>0</v>
      </c>
      <c r="BG248" s="162">
        <f t="shared" si="76"/>
        <v>0</v>
      </c>
      <c r="BH248" s="162">
        <f t="shared" si="77"/>
        <v>0</v>
      </c>
      <c r="BI248" s="162">
        <f t="shared" si="78"/>
        <v>0</v>
      </c>
      <c r="BJ248" s="14" t="s">
        <v>80</v>
      </c>
      <c r="BK248" s="162">
        <f t="shared" si="79"/>
        <v>0</v>
      </c>
      <c r="BL248" s="14" t="s">
        <v>133</v>
      </c>
      <c r="BM248" s="161" t="s">
        <v>710</v>
      </c>
    </row>
    <row r="249" spans="1:65" s="2" customFormat="1" ht="21.75" customHeight="1">
      <c r="A249" s="29"/>
      <c r="B249" s="149"/>
      <c r="C249" s="163" t="s">
        <v>711</v>
      </c>
      <c r="D249" s="163" t="s">
        <v>148</v>
      </c>
      <c r="E249" s="164" t="s">
        <v>712</v>
      </c>
      <c r="F249" s="165" t="s">
        <v>713</v>
      </c>
      <c r="G249" s="166" t="s">
        <v>184</v>
      </c>
      <c r="H249" s="167">
        <v>2</v>
      </c>
      <c r="I249" s="168"/>
      <c r="J249" s="169">
        <f t="shared" si="70"/>
        <v>0</v>
      </c>
      <c r="K249" s="165" t="s">
        <v>3</v>
      </c>
      <c r="L249" s="170"/>
      <c r="M249" s="171" t="s">
        <v>3</v>
      </c>
      <c r="N249" s="172" t="s">
        <v>45</v>
      </c>
      <c r="O249" s="50"/>
      <c r="P249" s="159">
        <f t="shared" si="71"/>
        <v>0</v>
      </c>
      <c r="Q249" s="159">
        <v>1.6800000000000001E-3</v>
      </c>
      <c r="R249" s="159">
        <f t="shared" si="72"/>
        <v>3.3600000000000001E-3</v>
      </c>
      <c r="S249" s="159">
        <v>0</v>
      </c>
      <c r="T249" s="160">
        <f t="shared" si="7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1" t="s">
        <v>151</v>
      </c>
      <c r="AT249" s="161" t="s">
        <v>148</v>
      </c>
      <c r="AU249" s="161" t="s">
        <v>82</v>
      </c>
      <c r="AY249" s="14" t="s">
        <v>125</v>
      </c>
      <c r="BE249" s="162">
        <f t="shared" si="74"/>
        <v>0</v>
      </c>
      <c r="BF249" s="162">
        <f t="shared" si="75"/>
        <v>0</v>
      </c>
      <c r="BG249" s="162">
        <f t="shared" si="76"/>
        <v>0</v>
      </c>
      <c r="BH249" s="162">
        <f t="shared" si="77"/>
        <v>0</v>
      </c>
      <c r="BI249" s="162">
        <f t="shared" si="78"/>
        <v>0</v>
      </c>
      <c r="BJ249" s="14" t="s">
        <v>80</v>
      </c>
      <c r="BK249" s="162">
        <f t="shared" si="79"/>
        <v>0</v>
      </c>
      <c r="BL249" s="14" t="s">
        <v>133</v>
      </c>
      <c r="BM249" s="161" t="s">
        <v>714</v>
      </c>
    </row>
    <row r="250" spans="1:65" s="2" customFormat="1" ht="21.75" customHeight="1">
      <c r="A250" s="29"/>
      <c r="B250" s="149"/>
      <c r="C250" s="163" t="s">
        <v>715</v>
      </c>
      <c r="D250" s="163" t="s">
        <v>148</v>
      </c>
      <c r="E250" s="164" t="s">
        <v>716</v>
      </c>
      <c r="F250" s="165" t="s">
        <v>717</v>
      </c>
      <c r="G250" s="166" t="s">
        <v>184</v>
      </c>
      <c r="H250" s="167">
        <v>1</v>
      </c>
      <c r="I250" s="168"/>
      <c r="J250" s="169">
        <f t="shared" si="70"/>
        <v>0</v>
      </c>
      <c r="K250" s="165" t="s">
        <v>3</v>
      </c>
      <c r="L250" s="170"/>
      <c r="M250" s="171" t="s">
        <v>3</v>
      </c>
      <c r="N250" s="172" t="s">
        <v>45</v>
      </c>
      <c r="O250" s="50"/>
      <c r="P250" s="159">
        <f t="shared" si="71"/>
        <v>0</v>
      </c>
      <c r="Q250" s="159">
        <v>1.6800000000000001E-3</v>
      </c>
      <c r="R250" s="159">
        <f t="shared" si="72"/>
        <v>1.6800000000000001E-3</v>
      </c>
      <c r="S250" s="159">
        <v>0</v>
      </c>
      <c r="T250" s="160">
        <f t="shared" si="7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1" t="s">
        <v>151</v>
      </c>
      <c r="AT250" s="161" t="s">
        <v>148</v>
      </c>
      <c r="AU250" s="161" t="s">
        <v>82</v>
      </c>
      <c r="AY250" s="14" t="s">
        <v>125</v>
      </c>
      <c r="BE250" s="162">
        <f t="shared" si="74"/>
        <v>0</v>
      </c>
      <c r="BF250" s="162">
        <f t="shared" si="75"/>
        <v>0</v>
      </c>
      <c r="BG250" s="162">
        <f t="shared" si="76"/>
        <v>0</v>
      </c>
      <c r="BH250" s="162">
        <f t="shared" si="77"/>
        <v>0</v>
      </c>
      <c r="BI250" s="162">
        <f t="shared" si="78"/>
        <v>0</v>
      </c>
      <c r="BJ250" s="14" t="s">
        <v>80</v>
      </c>
      <c r="BK250" s="162">
        <f t="shared" si="79"/>
        <v>0</v>
      </c>
      <c r="BL250" s="14" t="s">
        <v>133</v>
      </c>
      <c r="BM250" s="161" t="s">
        <v>718</v>
      </c>
    </row>
    <row r="251" spans="1:65" s="2" customFormat="1" ht="21.75" customHeight="1">
      <c r="A251" s="29"/>
      <c r="B251" s="149"/>
      <c r="C251" s="163" t="s">
        <v>719</v>
      </c>
      <c r="D251" s="163" t="s">
        <v>148</v>
      </c>
      <c r="E251" s="164" t="s">
        <v>720</v>
      </c>
      <c r="F251" s="165" t="s">
        <v>721</v>
      </c>
      <c r="G251" s="166" t="s">
        <v>184</v>
      </c>
      <c r="H251" s="167">
        <v>2</v>
      </c>
      <c r="I251" s="168"/>
      <c r="J251" s="169">
        <f t="shared" si="70"/>
        <v>0</v>
      </c>
      <c r="K251" s="165" t="s">
        <v>3</v>
      </c>
      <c r="L251" s="170"/>
      <c r="M251" s="171" t="s">
        <v>3</v>
      </c>
      <c r="N251" s="172" t="s">
        <v>45</v>
      </c>
      <c r="O251" s="50"/>
      <c r="P251" s="159">
        <f t="shared" si="71"/>
        <v>0</v>
      </c>
      <c r="Q251" s="159">
        <v>1.6800000000000001E-3</v>
      </c>
      <c r="R251" s="159">
        <f t="shared" si="72"/>
        <v>3.3600000000000001E-3</v>
      </c>
      <c r="S251" s="159">
        <v>0</v>
      </c>
      <c r="T251" s="160">
        <f t="shared" si="7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1" t="s">
        <v>151</v>
      </c>
      <c r="AT251" s="161" t="s">
        <v>148</v>
      </c>
      <c r="AU251" s="161" t="s">
        <v>82</v>
      </c>
      <c r="AY251" s="14" t="s">
        <v>125</v>
      </c>
      <c r="BE251" s="162">
        <f t="shared" si="74"/>
        <v>0</v>
      </c>
      <c r="BF251" s="162">
        <f t="shared" si="75"/>
        <v>0</v>
      </c>
      <c r="BG251" s="162">
        <f t="shared" si="76"/>
        <v>0</v>
      </c>
      <c r="BH251" s="162">
        <f t="shared" si="77"/>
        <v>0</v>
      </c>
      <c r="BI251" s="162">
        <f t="shared" si="78"/>
        <v>0</v>
      </c>
      <c r="BJ251" s="14" t="s">
        <v>80</v>
      </c>
      <c r="BK251" s="162">
        <f t="shared" si="79"/>
        <v>0</v>
      </c>
      <c r="BL251" s="14" t="s">
        <v>133</v>
      </c>
      <c r="BM251" s="161" t="s">
        <v>722</v>
      </c>
    </row>
    <row r="252" spans="1:65" s="2" customFormat="1" ht="21.75" customHeight="1">
      <c r="A252" s="29"/>
      <c r="B252" s="149"/>
      <c r="C252" s="163" t="s">
        <v>723</v>
      </c>
      <c r="D252" s="163" t="s">
        <v>148</v>
      </c>
      <c r="E252" s="164" t="s">
        <v>724</v>
      </c>
      <c r="F252" s="165" t="s">
        <v>725</v>
      </c>
      <c r="G252" s="166" t="s">
        <v>184</v>
      </c>
      <c r="H252" s="167">
        <v>4</v>
      </c>
      <c r="I252" s="168"/>
      <c r="J252" s="169">
        <f t="shared" si="70"/>
        <v>0</v>
      </c>
      <c r="K252" s="165" t="s">
        <v>3</v>
      </c>
      <c r="L252" s="170"/>
      <c r="M252" s="171" t="s">
        <v>3</v>
      </c>
      <c r="N252" s="172" t="s">
        <v>45</v>
      </c>
      <c r="O252" s="50"/>
      <c r="P252" s="159">
        <f t="shared" si="71"/>
        <v>0</v>
      </c>
      <c r="Q252" s="159">
        <v>1.6800000000000001E-3</v>
      </c>
      <c r="R252" s="159">
        <f t="shared" si="72"/>
        <v>6.7200000000000003E-3</v>
      </c>
      <c r="S252" s="159">
        <v>0</v>
      </c>
      <c r="T252" s="160">
        <f t="shared" si="7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1" t="s">
        <v>151</v>
      </c>
      <c r="AT252" s="161" t="s">
        <v>148</v>
      </c>
      <c r="AU252" s="161" t="s">
        <v>82</v>
      </c>
      <c r="AY252" s="14" t="s">
        <v>125</v>
      </c>
      <c r="BE252" s="162">
        <f t="shared" si="74"/>
        <v>0</v>
      </c>
      <c r="BF252" s="162">
        <f t="shared" si="75"/>
        <v>0</v>
      </c>
      <c r="BG252" s="162">
        <f t="shared" si="76"/>
        <v>0</v>
      </c>
      <c r="BH252" s="162">
        <f t="shared" si="77"/>
        <v>0</v>
      </c>
      <c r="BI252" s="162">
        <f t="shared" si="78"/>
        <v>0</v>
      </c>
      <c r="BJ252" s="14" t="s">
        <v>80</v>
      </c>
      <c r="BK252" s="162">
        <f t="shared" si="79"/>
        <v>0</v>
      </c>
      <c r="BL252" s="14" t="s">
        <v>133</v>
      </c>
      <c r="BM252" s="161" t="s">
        <v>726</v>
      </c>
    </row>
    <row r="253" spans="1:65" s="2" customFormat="1" ht="16.5" customHeight="1">
      <c r="A253" s="29"/>
      <c r="B253" s="149"/>
      <c r="C253" s="150" t="s">
        <v>727</v>
      </c>
      <c r="D253" s="150" t="s">
        <v>128</v>
      </c>
      <c r="E253" s="151" t="s">
        <v>728</v>
      </c>
      <c r="F253" s="152" t="s">
        <v>729</v>
      </c>
      <c r="G253" s="153" t="s">
        <v>184</v>
      </c>
      <c r="H253" s="154">
        <v>1</v>
      </c>
      <c r="I253" s="155"/>
      <c r="J253" s="156">
        <f t="shared" si="70"/>
        <v>0</v>
      </c>
      <c r="K253" s="152" t="s">
        <v>132</v>
      </c>
      <c r="L253" s="30"/>
      <c r="M253" s="157" t="s">
        <v>3</v>
      </c>
      <c r="N253" s="158" t="s">
        <v>45</v>
      </c>
      <c r="O253" s="50"/>
      <c r="P253" s="159">
        <f t="shared" si="71"/>
        <v>0</v>
      </c>
      <c r="Q253" s="159">
        <v>3.1E-4</v>
      </c>
      <c r="R253" s="159">
        <f t="shared" si="72"/>
        <v>3.1E-4</v>
      </c>
      <c r="S253" s="159">
        <v>0</v>
      </c>
      <c r="T253" s="160">
        <f t="shared" si="7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1" t="s">
        <v>133</v>
      </c>
      <c r="AT253" s="161" t="s">
        <v>128</v>
      </c>
      <c r="AU253" s="161" t="s">
        <v>82</v>
      </c>
      <c r="AY253" s="14" t="s">
        <v>125</v>
      </c>
      <c r="BE253" s="162">
        <f t="shared" si="74"/>
        <v>0</v>
      </c>
      <c r="BF253" s="162">
        <f t="shared" si="75"/>
        <v>0</v>
      </c>
      <c r="BG253" s="162">
        <f t="shared" si="76"/>
        <v>0</v>
      </c>
      <c r="BH253" s="162">
        <f t="shared" si="77"/>
        <v>0</v>
      </c>
      <c r="BI253" s="162">
        <f t="shared" si="78"/>
        <v>0</v>
      </c>
      <c r="BJ253" s="14" t="s">
        <v>80</v>
      </c>
      <c r="BK253" s="162">
        <f t="shared" si="79"/>
        <v>0</v>
      </c>
      <c r="BL253" s="14" t="s">
        <v>133</v>
      </c>
      <c r="BM253" s="161" t="s">
        <v>730</v>
      </c>
    </row>
    <row r="254" spans="1:65" s="2" customFormat="1" ht="16.5" customHeight="1">
      <c r="A254" s="29"/>
      <c r="B254" s="149"/>
      <c r="C254" s="150" t="s">
        <v>731</v>
      </c>
      <c r="D254" s="150" t="s">
        <v>128</v>
      </c>
      <c r="E254" s="151" t="s">
        <v>732</v>
      </c>
      <c r="F254" s="152" t="s">
        <v>733</v>
      </c>
      <c r="G254" s="153" t="s">
        <v>184</v>
      </c>
      <c r="H254" s="154">
        <v>1</v>
      </c>
      <c r="I254" s="155"/>
      <c r="J254" s="156">
        <f t="shared" si="70"/>
        <v>0</v>
      </c>
      <c r="K254" s="152" t="s">
        <v>132</v>
      </c>
      <c r="L254" s="30"/>
      <c r="M254" s="157" t="s">
        <v>3</v>
      </c>
      <c r="N254" s="158" t="s">
        <v>45</v>
      </c>
      <c r="O254" s="50"/>
      <c r="P254" s="159">
        <f t="shared" si="71"/>
        <v>0</v>
      </c>
      <c r="Q254" s="159">
        <v>4.8999999999999998E-4</v>
      </c>
      <c r="R254" s="159">
        <f t="shared" si="72"/>
        <v>4.8999999999999998E-4</v>
      </c>
      <c r="S254" s="159">
        <v>0</v>
      </c>
      <c r="T254" s="160">
        <f t="shared" si="7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1" t="s">
        <v>133</v>
      </c>
      <c r="AT254" s="161" t="s">
        <v>128</v>
      </c>
      <c r="AU254" s="161" t="s">
        <v>82</v>
      </c>
      <c r="AY254" s="14" t="s">
        <v>125</v>
      </c>
      <c r="BE254" s="162">
        <f t="shared" si="74"/>
        <v>0</v>
      </c>
      <c r="BF254" s="162">
        <f t="shared" si="75"/>
        <v>0</v>
      </c>
      <c r="BG254" s="162">
        <f t="shared" si="76"/>
        <v>0</v>
      </c>
      <c r="BH254" s="162">
        <f t="shared" si="77"/>
        <v>0</v>
      </c>
      <c r="BI254" s="162">
        <f t="shared" si="78"/>
        <v>0</v>
      </c>
      <c r="BJ254" s="14" t="s">
        <v>80</v>
      </c>
      <c r="BK254" s="162">
        <f t="shared" si="79"/>
        <v>0</v>
      </c>
      <c r="BL254" s="14" t="s">
        <v>133</v>
      </c>
      <c r="BM254" s="161" t="s">
        <v>734</v>
      </c>
    </row>
    <row r="255" spans="1:65" s="2" customFormat="1" ht="21.75" customHeight="1">
      <c r="A255" s="29"/>
      <c r="B255" s="149"/>
      <c r="C255" s="163" t="s">
        <v>735</v>
      </c>
      <c r="D255" s="163" t="s">
        <v>148</v>
      </c>
      <c r="E255" s="164" t="s">
        <v>736</v>
      </c>
      <c r="F255" s="165" t="s">
        <v>737</v>
      </c>
      <c r="G255" s="166" t="s">
        <v>184</v>
      </c>
      <c r="H255" s="167">
        <v>1</v>
      </c>
      <c r="I255" s="168"/>
      <c r="J255" s="169">
        <f t="shared" si="70"/>
        <v>0</v>
      </c>
      <c r="K255" s="165" t="s">
        <v>3</v>
      </c>
      <c r="L255" s="170"/>
      <c r="M255" s="171" t="s">
        <v>3</v>
      </c>
      <c r="N255" s="172" t="s">
        <v>45</v>
      </c>
      <c r="O255" s="50"/>
      <c r="P255" s="159">
        <f t="shared" si="71"/>
        <v>0</v>
      </c>
      <c r="Q255" s="159">
        <v>0</v>
      </c>
      <c r="R255" s="159">
        <f t="shared" si="72"/>
        <v>0</v>
      </c>
      <c r="S255" s="159">
        <v>0</v>
      </c>
      <c r="T255" s="160">
        <f t="shared" si="7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1" t="s">
        <v>151</v>
      </c>
      <c r="AT255" s="161" t="s">
        <v>148</v>
      </c>
      <c r="AU255" s="161" t="s">
        <v>82</v>
      </c>
      <c r="AY255" s="14" t="s">
        <v>125</v>
      </c>
      <c r="BE255" s="162">
        <f t="shared" si="74"/>
        <v>0</v>
      </c>
      <c r="BF255" s="162">
        <f t="shared" si="75"/>
        <v>0</v>
      </c>
      <c r="BG255" s="162">
        <f t="shared" si="76"/>
        <v>0</v>
      </c>
      <c r="BH255" s="162">
        <f t="shared" si="77"/>
        <v>0</v>
      </c>
      <c r="BI255" s="162">
        <f t="shared" si="78"/>
        <v>0</v>
      </c>
      <c r="BJ255" s="14" t="s">
        <v>80</v>
      </c>
      <c r="BK255" s="162">
        <f t="shared" si="79"/>
        <v>0</v>
      </c>
      <c r="BL255" s="14" t="s">
        <v>133</v>
      </c>
      <c r="BM255" s="161" t="s">
        <v>738</v>
      </c>
    </row>
    <row r="256" spans="1:65" s="2" customFormat="1" ht="21.75" customHeight="1">
      <c r="A256" s="29"/>
      <c r="B256" s="149"/>
      <c r="C256" s="163" t="s">
        <v>739</v>
      </c>
      <c r="D256" s="163" t="s">
        <v>148</v>
      </c>
      <c r="E256" s="164" t="s">
        <v>740</v>
      </c>
      <c r="F256" s="165" t="s">
        <v>741</v>
      </c>
      <c r="G256" s="166" t="s">
        <v>184</v>
      </c>
      <c r="H256" s="167">
        <v>1</v>
      </c>
      <c r="I256" s="168"/>
      <c r="J256" s="169">
        <f t="shared" si="70"/>
        <v>0</v>
      </c>
      <c r="K256" s="165" t="s">
        <v>3</v>
      </c>
      <c r="L256" s="170"/>
      <c r="M256" s="171" t="s">
        <v>3</v>
      </c>
      <c r="N256" s="172" t="s">
        <v>45</v>
      </c>
      <c r="O256" s="50"/>
      <c r="P256" s="159">
        <f t="shared" si="71"/>
        <v>0</v>
      </c>
      <c r="Q256" s="159">
        <v>0</v>
      </c>
      <c r="R256" s="159">
        <f t="shared" si="72"/>
        <v>0</v>
      </c>
      <c r="S256" s="159">
        <v>0</v>
      </c>
      <c r="T256" s="160">
        <f t="shared" si="7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1" t="s">
        <v>151</v>
      </c>
      <c r="AT256" s="161" t="s">
        <v>148</v>
      </c>
      <c r="AU256" s="161" t="s">
        <v>82</v>
      </c>
      <c r="AY256" s="14" t="s">
        <v>125</v>
      </c>
      <c r="BE256" s="162">
        <f t="shared" si="74"/>
        <v>0</v>
      </c>
      <c r="BF256" s="162">
        <f t="shared" si="75"/>
        <v>0</v>
      </c>
      <c r="BG256" s="162">
        <f t="shared" si="76"/>
        <v>0</v>
      </c>
      <c r="BH256" s="162">
        <f t="shared" si="77"/>
        <v>0</v>
      </c>
      <c r="BI256" s="162">
        <f t="shared" si="78"/>
        <v>0</v>
      </c>
      <c r="BJ256" s="14" t="s">
        <v>80</v>
      </c>
      <c r="BK256" s="162">
        <f t="shared" si="79"/>
        <v>0</v>
      </c>
      <c r="BL256" s="14" t="s">
        <v>133</v>
      </c>
      <c r="BM256" s="161" t="s">
        <v>742</v>
      </c>
    </row>
    <row r="257" spans="1:65" s="2" customFormat="1" ht="21.75" customHeight="1">
      <c r="A257" s="29"/>
      <c r="B257" s="149"/>
      <c r="C257" s="150" t="s">
        <v>743</v>
      </c>
      <c r="D257" s="150" t="s">
        <v>128</v>
      </c>
      <c r="E257" s="151" t="s">
        <v>744</v>
      </c>
      <c r="F257" s="152" t="s">
        <v>745</v>
      </c>
      <c r="G257" s="153" t="s">
        <v>184</v>
      </c>
      <c r="H257" s="154">
        <v>2</v>
      </c>
      <c r="I257" s="155"/>
      <c r="J257" s="156">
        <f t="shared" si="70"/>
        <v>0</v>
      </c>
      <c r="K257" s="152" t="s">
        <v>132</v>
      </c>
      <c r="L257" s="30"/>
      <c r="M257" s="157" t="s">
        <v>3</v>
      </c>
      <c r="N257" s="158" t="s">
        <v>45</v>
      </c>
      <c r="O257" s="50"/>
      <c r="P257" s="159">
        <f t="shared" si="71"/>
        <v>0</v>
      </c>
      <c r="Q257" s="159">
        <v>2.7E-4</v>
      </c>
      <c r="R257" s="159">
        <f t="shared" si="72"/>
        <v>5.4000000000000001E-4</v>
      </c>
      <c r="S257" s="159">
        <v>0</v>
      </c>
      <c r="T257" s="160">
        <f t="shared" si="7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1" t="s">
        <v>133</v>
      </c>
      <c r="AT257" s="161" t="s">
        <v>128</v>
      </c>
      <c r="AU257" s="161" t="s">
        <v>82</v>
      </c>
      <c r="AY257" s="14" t="s">
        <v>125</v>
      </c>
      <c r="BE257" s="162">
        <f t="shared" si="74"/>
        <v>0</v>
      </c>
      <c r="BF257" s="162">
        <f t="shared" si="75"/>
        <v>0</v>
      </c>
      <c r="BG257" s="162">
        <f t="shared" si="76"/>
        <v>0</v>
      </c>
      <c r="BH257" s="162">
        <f t="shared" si="77"/>
        <v>0</v>
      </c>
      <c r="BI257" s="162">
        <f t="shared" si="78"/>
        <v>0</v>
      </c>
      <c r="BJ257" s="14" t="s">
        <v>80</v>
      </c>
      <c r="BK257" s="162">
        <f t="shared" si="79"/>
        <v>0</v>
      </c>
      <c r="BL257" s="14" t="s">
        <v>133</v>
      </c>
      <c r="BM257" s="161" t="s">
        <v>746</v>
      </c>
    </row>
    <row r="258" spans="1:65" s="2" customFormat="1" ht="16.5" customHeight="1">
      <c r="A258" s="29"/>
      <c r="B258" s="149"/>
      <c r="C258" s="150" t="s">
        <v>747</v>
      </c>
      <c r="D258" s="150" t="s">
        <v>128</v>
      </c>
      <c r="E258" s="151" t="s">
        <v>748</v>
      </c>
      <c r="F258" s="152" t="s">
        <v>749</v>
      </c>
      <c r="G258" s="153" t="s">
        <v>184</v>
      </c>
      <c r="H258" s="154">
        <v>1</v>
      </c>
      <c r="I258" s="155"/>
      <c r="J258" s="156">
        <f t="shared" si="70"/>
        <v>0</v>
      </c>
      <c r="K258" s="152" t="s">
        <v>132</v>
      </c>
      <c r="L258" s="30"/>
      <c r="M258" s="157" t="s">
        <v>3</v>
      </c>
      <c r="N258" s="158" t="s">
        <v>45</v>
      </c>
      <c r="O258" s="50"/>
      <c r="P258" s="159">
        <f t="shared" si="71"/>
        <v>0</v>
      </c>
      <c r="Q258" s="159">
        <v>3.8000000000000002E-4</v>
      </c>
      <c r="R258" s="159">
        <f t="shared" si="72"/>
        <v>3.8000000000000002E-4</v>
      </c>
      <c r="S258" s="159">
        <v>0</v>
      </c>
      <c r="T258" s="160">
        <f t="shared" si="7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1" t="s">
        <v>133</v>
      </c>
      <c r="AT258" s="161" t="s">
        <v>128</v>
      </c>
      <c r="AU258" s="161" t="s">
        <v>82</v>
      </c>
      <c r="AY258" s="14" t="s">
        <v>125</v>
      </c>
      <c r="BE258" s="162">
        <f t="shared" si="74"/>
        <v>0</v>
      </c>
      <c r="BF258" s="162">
        <f t="shared" si="75"/>
        <v>0</v>
      </c>
      <c r="BG258" s="162">
        <f t="shared" si="76"/>
        <v>0</v>
      </c>
      <c r="BH258" s="162">
        <f t="shared" si="77"/>
        <v>0</v>
      </c>
      <c r="BI258" s="162">
        <f t="shared" si="78"/>
        <v>0</v>
      </c>
      <c r="BJ258" s="14" t="s">
        <v>80</v>
      </c>
      <c r="BK258" s="162">
        <f t="shared" si="79"/>
        <v>0</v>
      </c>
      <c r="BL258" s="14" t="s">
        <v>133</v>
      </c>
      <c r="BM258" s="161" t="s">
        <v>750</v>
      </c>
    </row>
    <row r="259" spans="1:65" s="2" customFormat="1" ht="21.75" customHeight="1">
      <c r="A259" s="29"/>
      <c r="B259" s="149"/>
      <c r="C259" s="150" t="s">
        <v>751</v>
      </c>
      <c r="D259" s="150" t="s">
        <v>128</v>
      </c>
      <c r="E259" s="151" t="s">
        <v>752</v>
      </c>
      <c r="F259" s="152" t="s">
        <v>753</v>
      </c>
      <c r="G259" s="153" t="s">
        <v>184</v>
      </c>
      <c r="H259" s="154">
        <v>10</v>
      </c>
      <c r="I259" s="155"/>
      <c r="J259" s="156">
        <f t="shared" si="70"/>
        <v>0</v>
      </c>
      <c r="K259" s="152" t="s">
        <v>132</v>
      </c>
      <c r="L259" s="30"/>
      <c r="M259" s="157" t="s">
        <v>3</v>
      </c>
      <c r="N259" s="158" t="s">
        <v>45</v>
      </c>
      <c r="O259" s="50"/>
      <c r="P259" s="159">
        <f t="shared" si="71"/>
        <v>0</v>
      </c>
      <c r="Q259" s="159">
        <v>2.2000000000000001E-4</v>
      </c>
      <c r="R259" s="159">
        <f t="shared" si="72"/>
        <v>2.2000000000000001E-3</v>
      </c>
      <c r="S259" s="159">
        <v>0</v>
      </c>
      <c r="T259" s="160">
        <f t="shared" si="7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1" t="s">
        <v>133</v>
      </c>
      <c r="AT259" s="161" t="s">
        <v>128</v>
      </c>
      <c r="AU259" s="161" t="s">
        <v>82</v>
      </c>
      <c r="AY259" s="14" t="s">
        <v>125</v>
      </c>
      <c r="BE259" s="162">
        <f t="shared" si="74"/>
        <v>0</v>
      </c>
      <c r="BF259" s="162">
        <f t="shared" si="75"/>
        <v>0</v>
      </c>
      <c r="BG259" s="162">
        <f t="shared" si="76"/>
        <v>0</v>
      </c>
      <c r="BH259" s="162">
        <f t="shared" si="77"/>
        <v>0</v>
      </c>
      <c r="BI259" s="162">
        <f t="shared" si="78"/>
        <v>0</v>
      </c>
      <c r="BJ259" s="14" t="s">
        <v>80</v>
      </c>
      <c r="BK259" s="162">
        <f t="shared" si="79"/>
        <v>0</v>
      </c>
      <c r="BL259" s="14" t="s">
        <v>133</v>
      </c>
      <c r="BM259" s="161" t="s">
        <v>754</v>
      </c>
    </row>
    <row r="260" spans="1:65" s="2" customFormat="1" ht="21.75" customHeight="1">
      <c r="A260" s="29"/>
      <c r="B260" s="149"/>
      <c r="C260" s="150" t="s">
        <v>755</v>
      </c>
      <c r="D260" s="150" t="s">
        <v>128</v>
      </c>
      <c r="E260" s="151" t="s">
        <v>756</v>
      </c>
      <c r="F260" s="152" t="s">
        <v>757</v>
      </c>
      <c r="G260" s="153" t="s">
        <v>184</v>
      </c>
      <c r="H260" s="154">
        <v>2</v>
      </c>
      <c r="I260" s="155"/>
      <c r="J260" s="156">
        <f t="shared" si="70"/>
        <v>0</v>
      </c>
      <c r="K260" s="152" t="s">
        <v>132</v>
      </c>
      <c r="L260" s="30"/>
      <c r="M260" s="157" t="s">
        <v>3</v>
      </c>
      <c r="N260" s="158" t="s">
        <v>45</v>
      </c>
      <c r="O260" s="50"/>
      <c r="P260" s="159">
        <f t="shared" si="71"/>
        <v>0</v>
      </c>
      <c r="Q260" s="159">
        <v>1.14E-3</v>
      </c>
      <c r="R260" s="159">
        <f t="shared" si="72"/>
        <v>2.2799999999999999E-3</v>
      </c>
      <c r="S260" s="159">
        <v>0</v>
      </c>
      <c r="T260" s="160">
        <f t="shared" si="7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1" t="s">
        <v>133</v>
      </c>
      <c r="AT260" s="161" t="s">
        <v>128</v>
      </c>
      <c r="AU260" s="161" t="s">
        <v>82</v>
      </c>
      <c r="AY260" s="14" t="s">
        <v>125</v>
      </c>
      <c r="BE260" s="162">
        <f t="shared" si="74"/>
        <v>0</v>
      </c>
      <c r="BF260" s="162">
        <f t="shared" si="75"/>
        <v>0</v>
      </c>
      <c r="BG260" s="162">
        <f t="shared" si="76"/>
        <v>0</v>
      </c>
      <c r="BH260" s="162">
        <f t="shared" si="77"/>
        <v>0</v>
      </c>
      <c r="BI260" s="162">
        <f t="shared" si="78"/>
        <v>0</v>
      </c>
      <c r="BJ260" s="14" t="s">
        <v>80</v>
      </c>
      <c r="BK260" s="162">
        <f t="shared" si="79"/>
        <v>0</v>
      </c>
      <c r="BL260" s="14" t="s">
        <v>133</v>
      </c>
      <c r="BM260" s="161" t="s">
        <v>758</v>
      </c>
    </row>
    <row r="261" spans="1:65" s="2" customFormat="1" ht="21.75" customHeight="1">
      <c r="A261" s="29"/>
      <c r="B261" s="149"/>
      <c r="C261" s="150" t="s">
        <v>759</v>
      </c>
      <c r="D261" s="150" t="s">
        <v>128</v>
      </c>
      <c r="E261" s="151" t="s">
        <v>760</v>
      </c>
      <c r="F261" s="152" t="s">
        <v>761</v>
      </c>
      <c r="G261" s="153" t="s">
        <v>184</v>
      </c>
      <c r="H261" s="154">
        <v>2</v>
      </c>
      <c r="I261" s="155"/>
      <c r="J261" s="156">
        <f t="shared" si="70"/>
        <v>0</v>
      </c>
      <c r="K261" s="152" t="s">
        <v>132</v>
      </c>
      <c r="L261" s="30"/>
      <c r="M261" s="157" t="s">
        <v>3</v>
      </c>
      <c r="N261" s="158" t="s">
        <v>45</v>
      </c>
      <c r="O261" s="50"/>
      <c r="P261" s="159">
        <f t="shared" si="71"/>
        <v>0</v>
      </c>
      <c r="Q261" s="159">
        <v>2.5999999999999998E-4</v>
      </c>
      <c r="R261" s="159">
        <f t="shared" si="72"/>
        <v>5.1999999999999995E-4</v>
      </c>
      <c r="S261" s="159">
        <v>0</v>
      </c>
      <c r="T261" s="160">
        <f t="shared" si="7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1" t="s">
        <v>133</v>
      </c>
      <c r="AT261" s="161" t="s">
        <v>128</v>
      </c>
      <c r="AU261" s="161" t="s">
        <v>82</v>
      </c>
      <c r="AY261" s="14" t="s">
        <v>125</v>
      </c>
      <c r="BE261" s="162">
        <f t="shared" si="74"/>
        <v>0</v>
      </c>
      <c r="BF261" s="162">
        <f t="shared" si="75"/>
        <v>0</v>
      </c>
      <c r="BG261" s="162">
        <f t="shared" si="76"/>
        <v>0</v>
      </c>
      <c r="BH261" s="162">
        <f t="shared" si="77"/>
        <v>0</v>
      </c>
      <c r="BI261" s="162">
        <f t="shared" si="78"/>
        <v>0</v>
      </c>
      <c r="BJ261" s="14" t="s">
        <v>80</v>
      </c>
      <c r="BK261" s="162">
        <f t="shared" si="79"/>
        <v>0</v>
      </c>
      <c r="BL261" s="14" t="s">
        <v>133</v>
      </c>
      <c r="BM261" s="161" t="s">
        <v>762</v>
      </c>
    </row>
    <row r="262" spans="1:65" s="2" customFormat="1" ht="21.75" customHeight="1">
      <c r="A262" s="29"/>
      <c r="B262" s="149"/>
      <c r="C262" s="150" t="s">
        <v>763</v>
      </c>
      <c r="D262" s="150" t="s">
        <v>128</v>
      </c>
      <c r="E262" s="151" t="s">
        <v>764</v>
      </c>
      <c r="F262" s="152" t="s">
        <v>765</v>
      </c>
      <c r="G262" s="153" t="s">
        <v>184</v>
      </c>
      <c r="H262" s="154">
        <v>3</v>
      </c>
      <c r="I262" s="155"/>
      <c r="J262" s="156">
        <f t="shared" si="70"/>
        <v>0</v>
      </c>
      <c r="K262" s="152" t="s">
        <v>132</v>
      </c>
      <c r="L262" s="30"/>
      <c r="M262" s="157" t="s">
        <v>3</v>
      </c>
      <c r="N262" s="158" t="s">
        <v>45</v>
      </c>
      <c r="O262" s="50"/>
      <c r="P262" s="159">
        <f t="shared" si="71"/>
        <v>0</v>
      </c>
      <c r="Q262" s="159">
        <v>6.3000000000000003E-4</v>
      </c>
      <c r="R262" s="159">
        <f t="shared" si="72"/>
        <v>1.8900000000000002E-3</v>
      </c>
      <c r="S262" s="159">
        <v>0</v>
      </c>
      <c r="T262" s="160">
        <f t="shared" si="7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1" t="s">
        <v>133</v>
      </c>
      <c r="AT262" s="161" t="s">
        <v>128</v>
      </c>
      <c r="AU262" s="161" t="s">
        <v>82</v>
      </c>
      <c r="AY262" s="14" t="s">
        <v>125</v>
      </c>
      <c r="BE262" s="162">
        <f t="shared" si="74"/>
        <v>0</v>
      </c>
      <c r="BF262" s="162">
        <f t="shared" si="75"/>
        <v>0</v>
      </c>
      <c r="BG262" s="162">
        <f t="shared" si="76"/>
        <v>0</v>
      </c>
      <c r="BH262" s="162">
        <f t="shared" si="77"/>
        <v>0</v>
      </c>
      <c r="BI262" s="162">
        <f t="shared" si="78"/>
        <v>0</v>
      </c>
      <c r="BJ262" s="14" t="s">
        <v>80</v>
      </c>
      <c r="BK262" s="162">
        <f t="shared" si="79"/>
        <v>0</v>
      </c>
      <c r="BL262" s="14" t="s">
        <v>133</v>
      </c>
      <c r="BM262" s="161" t="s">
        <v>766</v>
      </c>
    </row>
    <row r="263" spans="1:65" s="2" customFormat="1" ht="21.75" customHeight="1">
      <c r="A263" s="29"/>
      <c r="B263" s="149"/>
      <c r="C263" s="150" t="s">
        <v>767</v>
      </c>
      <c r="D263" s="150" t="s">
        <v>128</v>
      </c>
      <c r="E263" s="151" t="s">
        <v>768</v>
      </c>
      <c r="F263" s="152" t="s">
        <v>769</v>
      </c>
      <c r="G263" s="153" t="s">
        <v>184</v>
      </c>
      <c r="H263" s="154">
        <v>3</v>
      </c>
      <c r="I263" s="155"/>
      <c r="J263" s="156">
        <f t="shared" si="70"/>
        <v>0</v>
      </c>
      <c r="K263" s="152" t="s">
        <v>132</v>
      </c>
      <c r="L263" s="30"/>
      <c r="M263" s="157" t="s">
        <v>3</v>
      </c>
      <c r="N263" s="158" t="s">
        <v>45</v>
      </c>
      <c r="O263" s="50"/>
      <c r="P263" s="159">
        <f t="shared" si="71"/>
        <v>0</v>
      </c>
      <c r="Q263" s="159">
        <v>8.9999999999999998E-4</v>
      </c>
      <c r="R263" s="159">
        <f t="shared" si="72"/>
        <v>2.7000000000000001E-3</v>
      </c>
      <c r="S263" s="159">
        <v>0</v>
      </c>
      <c r="T263" s="160">
        <f t="shared" si="7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1" t="s">
        <v>133</v>
      </c>
      <c r="AT263" s="161" t="s">
        <v>128</v>
      </c>
      <c r="AU263" s="161" t="s">
        <v>82</v>
      </c>
      <c r="AY263" s="14" t="s">
        <v>125</v>
      </c>
      <c r="BE263" s="162">
        <f t="shared" si="74"/>
        <v>0</v>
      </c>
      <c r="BF263" s="162">
        <f t="shared" si="75"/>
        <v>0</v>
      </c>
      <c r="BG263" s="162">
        <f t="shared" si="76"/>
        <v>0</v>
      </c>
      <c r="BH263" s="162">
        <f t="shared" si="77"/>
        <v>0</v>
      </c>
      <c r="BI263" s="162">
        <f t="shared" si="78"/>
        <v>0</v>
      </c>
      <c r="BJ263" s="14" t="s">
        <v>80</v>
      </c>
      <c r="BK263" s="162">
        <f t="shared" si="79"/>
        <v>0</v>
      </c>
      <c r="BL263" s="14" t="s">
        <v>133</v>
      </c>
      <c r="BM263" s="161" t="s">
        <v>770</v>
      </c>
    </row>
    <row r="264" spans="1:65" s="2" customFormat="1" ht="21.75" customHeight="1">
      <c r="A264" s="29"/>
      <c r="B264" s="149"/>
      <c r="C264" s="150" t="s">
        <v>771</v>
      </c>
      <c r="D264" s="150" t="s">
        <v>128</v>
      </c>
      <c r="E264" s="151" t="s">
        <v>772</v>
      </c>
      <c r="F264" s="152" t="s">
        <v>773</v>
      </c>
      <c r="G264" s="153" t="s">
        <v>184</v>
      </c>
      <c r="H264" s="154">
        <v>4</v>
      </c>
      <c r="I264" s="155"/>
      <c r="J264" s="156">
        <f t="shared" si="70"/>
        <v>0</v>
      </c>
      <c r="K264" s="152" t="s">
        <v>132</v>
      </c>
      <c r="L264" s="30"/>
      <c r="M264" s="157" t="s">
        <v>3</v>
      </c>
      <c r="N264" s="158" t="s">
        <v>45</v>
      </c>
      <c r="O264" s="50"/>
      <c r="P264" s="159">
        <f t="shared" si="71"/>
        <v>0</v>
      </c>
      <c r="Q264" s="159">
        <v>1.32E-3</v>
      </c>
      <c r="R264" s="159">
        <f t="shared" si="72"/>
        <v>5.28E-3</v>
      </c>
      <c r="S264" s="159">
        <v>0</v>
      </c>
      <c r="T264" s="160">
        <f t="shared" si="7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1" t="s">
        <v>133</v>
      </c>
      <c r="AT264" s="161" t="s">
        <v>128</v>
      </c>
      <c r="AU264" s="161" t="s">
        <v>82</v>
      </c>
      <c r="AY264" s="14" t="s">
        <v>125</v>
      </c>
      <c r="BE264" s="162">
        <f t="shared" si="74"/>
        <v>0</v>
      </c>
      <c r="BF264" s="162">
        <f t="shared" si="75"/>
        <v>0</v>
      </c>
      <c r="BG264" s="162">
        <f t="shared" si="76"/>
        <v>0</v>
      </c>
      <c r="BH264" s="162">
        <f t="shared" si="77"/>
        <v>0</v>
      </c>
      <c r="BI264" s="162">
        <f t="shared" si="78"/>
        <v>0</v>
      </c>
      <c r="BJ264" s="14" t="s">
        <v>80</v>
      </c>
      <c r="BK264" s="162">
        <f t="shared" si="79"/>
        <v>0</v>
      </c>
      <c r="BL264" s="14" t="s">
        <v>133</v>
      </c>
      <c r="BM264" s="161" t="s">
        <v>774</v>
      </c>
    </row>
    <row r="265" spans="1:65" s="2" customFormat="1" ht="33" customHeight="1">
      <c r="A265" s="29"/>
      <c r="B265" s="149"/>
      <c r="C265" s="150" t="s">
        <v>775</v>
      </c>
      <c r="D265" s="150" t="s">
        <v>128</v>
      </c>
      <c r="E265" s="151" t="s">
        <v>776</v>
      </c>
      <c r="F265" s="152" t="s">
        <v>777</v>
      </c>
      <c r="G265" s="153" t="s">
        <v>184</v>
      </c>
      <c r="H265" s="154">
        <v>10</v>
      </c>
      <c r="I265" s="155"/>
      <c r="J265" s="156">
        <f t="shared" si="70"/>
        <v>0</v>
      </c>
      <c r="K265" s="152" t="s">
        <v>132</v>
      </c>
      <c r="L265" s="30"/>
      <c r="M265" s="157" t="s">
        <v>3</v>
      </c>
      <c r="N265" s="158" t="s">
        <v>45</v>
      </c>
      <c r="O265" s="50"/>
      <c r="P265" s="159">
        <f t="shared" si="71"/>
        <v>0</v>
      </c>
      <c r="Q265" s="159">
        <v>5.2999999999999998E-4</v>
      </c>
      <c r="R265" s="159">
        <f t="shared" si="72"/>
        <v>5.3E-3</v>
      </c>
      <c r="S265" s="159">
        <v>0</v>
      </c>
      <c r="T265" s="160">
        <f t="shared" si="7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1" t="s">
        <v>133</v>
      </c>
      <c r="AT265" s="161" t="s">
        <v>128</v>
      </c>
      <c r="AU265" s="161" t="s">
        <v>82</v>
      </c>
      <c r="AY265" s="14" t="s">
        <v>125</v>
      </c>
      <c r="BE265" s="162">
        <f t="shared" si="74"/>
        <v>0</v>
      </c>
      <c r="BF265" s="162">
        <f t="shared" si="75"/>
        <v>0</v>
      </c>
      <c r="BG265" s="162">
        <f t="shared" si="76"/>
        <v>0</v>
      </c>
      <c r="BH265" s="162">
        <f t="shared" si="77"/>
        <v>0</v>
      </c>
      <c r="BI265" s="162">
        <f t="shared" si="78"/>
        <v>0</v>
      </c>
      <c r="BJ265" s="14" t="s">
        <v>80</v>
      </c>
      <c r="BK265" s="162">
        <f t="shared" si="79"/>
        <v>0</v>
      </c>
      <c r="BL265" s="14" t="s">
        <v>133</v>
      </c>
      <c r="BM265" s="161" t="s">
        <v>778</v>
      </c>
    </row>
    <row r="266" spans="1:65" s="2" customFormat="1" ht="21.75" customHeight="1">
      <c r="A266" s="29"/>
      <c r="B266" s="149"/>
      <c r="C266" s="150" t="s">
        <v>779</v>
      </c>
      <c r="D266" s="150" t="s">
        <v>128</v>
      </c>
      <c r="E266" s="151" t="s">
        <v>780</v>
      </c>
      <c r="F266" s="152" t="s">
        <v>362</v>
      </c>
      <c r="G266" s="153" t="s">
        <v>184</v>
      </c>
      <c r="H266" s="154">
        <v>3</v>
      </c>
      <c r="I266" s="155"/>
      <c r="J266" s="156">
        <f t="shared" si="70"/>
        <v>0</v>
      </c>
      <c r="K266" s="152" t="s">
        <v>3</v>
      </c>
      <c r="L266" s="30"/>
      <c r="M266" s="157" t="s">
        <v>3</v>
      </c>
      <c r="N266" s="158" t="s">
        <v>45</v>
      </c>
      <c r="O266" s="50"/>
      <c r="P266" s="159">
        <f t="shared" si="71"/>
        <v>0</v>
      </c>
      <c r="Q266" s="159">
        <v>1.47E-3</v>
      </c>
      <c r="R266" s="159">
        <f t="shared" si="72"/>
        <v>4.4099999999999999E-3</v>
      </c>
      <c r="S266" s="159">
        <v>0</v>
      </c>
      <c r="T266" s="160">
        <f t="shared" si="7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1" t="s">
        <v>133</v>
      </c>
      <c r="AT266" s="161" t="s">
        <v>128</v>
      </c>
      <c r="AU266" s="161" t="s">
        <v>82</v>
      </c>
      <c r="AY266" s="14" t="s">
        <v>125</v>
      </c>
      <c r="BE266" s="162">
        <f t="shared" si="74"/>
        <v>0</v>
      </c>
      <c r="BF266" s="162">
        <f t="shared" si="75"/>
        <v>0</v>
      </c>
      <c r="BG266" s="162">
        <f t="shared" si="76"/>
        <v>0</v>
      </c>
      <c r="BH266" s="162">
        <f t="shared" si="77"/>
        <v>0</v>
      </c>
      <c r="BI266" s="162">
        <f t="shared" si="78"/>
        <v>0</v>
      </c>
      <c r="BJ266" s="14" t="s">
        <v>80</v>
      </c>
      <c r="BK266" s="162">
        <f t="shared" si="79"/>
        <v>0</v>
      </c>
      <c r="BL266" s="14" t="s">
        <v>133</v>
      </c>
      <c r="BM266" s="161" t="s">
        <v>781</v>
      </c>
    </row>
    <row r="267" spans="1:65" s="2" customFormat="1" ht="21.75" customHeight="1">
      <c r="A267" s="29"/>
      <c r="B267" s="149"/>
      <c r="C267" s="150" t="s">
        <v>782</v>
      </c>
      <c r="D267" s="150" t="s">
        <v>128</v>
      </c>
      <c r="E267" s="151" t="s">
        <v>783</v>
      </c>
      <c r="F267" s="152" t="s">
        <v>784</v>
      </c>
      <c r="G267" s="153" t="s">
        <v>184</v>
      </c>
      <c r="H267" s="154">
        <v>2</v>
      </c>
      <c r="I267" s="155"/>
      <c r="J267" s="156">
        <f t="shared" si="70"/>
        <v>0</v>
      </c>
      <c r="K267" s="152" t="s">
        <v>132</v>
      </c>
      <c r="L267" s="30"/>
      <c r="M267" s="157" t="s">
        <v>3</v>
      </c>
      <c r="N267" s="158" t="s">
        <v>45</v>
      </c>
      <c r="O267" s="50"/>
      <c r="P267" s="159">
        <f t="shared" si="71"/>
        <v>0</v>
      </c>
      <c r="Q267" s="159">
        <v>3.5E-4</v>
      </c>
      <c r="R267" s="159">
        <f t="shared" si="72"/>
        <v>6.9999999999999999E-4</v>
      </c>
      <c r="S267" s="159">
        <v>0</v>
      </c>
      <c r="T267" s="160">
        <f t="shared" si="7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1" t="s">
        <v>133</v>
      </c>
      <c r="AT267" s="161" t="s">
        <v>128</v>
      </c>
      <c r="AU267" s="161" t="s">
        <v>82</v>
      </c>
      <c r="AY267" s="14" t="s">
        <v>125</v>
      </c>
      <c r="BE267" s="162">
        <f t="shared" si="74"/>
        <v>0</v>
      </c>
      <c r="BF267" s="162">
        <f t="shared" si="75"/>
        <v>0</v>
      </c>
      <c r="BG267" s="162">
        <f t="shared" si="76"/>
        <v>0</v>
      </c>
      <c r="BH267" s="162">
        <f t="shared" si="77"/>
        <v>0</v>
      </c>
      <c r="BI267" s="162">
        <f t="shared" si="78"/>
        <v>0</v>
      </c>
      <c r="BJ267" s="14" t="s">
        <v>80</v>
      </c>
      <c r="BK267" s="162">
        <f t="shared" si="79"/>
        <v>0</v>
      </c>
      <c r="BL267" s="14" t="s">
        <v>133</v>
      </c>
      <c r="BM267" s="161" t="s">
        <v>785</v>
      </c>
    </row>
    <row r="268" spans="1:65" s="2" customFormat="1" ht="16.5" customHeight="1">
      <c r="A268" s="29"/>
      <c r="B268" s="149"/>
      <c r="C268" s="150" t="s">
        <v>786</v>
      </c>
      <c r="D268" s="150" t="s">
        <v>128</v>
      </c>
      <c r="E268" s="151" t="s">
        <v>787</v>
      </c>
      <c r="F268" s="152" t="s">
        <v>788</v>
      </c>
      <c r="G268" s="153" t="s">
        <v>184</v>
      </c>
      <c r="H268" s="154">
        <v>5</v>
      </c>
      <c r="I268" s="155"/>
      <c r="J268" s="156">
        <f t="shared" si="70"/>
        <v>0</v>
      </c>
      <c r="K268" s="152" t="s">
        <v>132</v>
      </c>
      <c r="L268" s="30"/>
      <c r="M268" s="157" t="s">
        <v>3</v>
      </c>
      <c r="N268" s="158" t="s">
        <v>45</v>
      </c>
      <c r="O268" s="50"/>
      <c r="P268" s="159">
        <f t="shared" si="71"/>
        <v>0</v>
      </c>
      <c r="Q268" s="159">
        <v>2.4000000000000001E-4</v>
      </c>
      <c r="R268" s="159">
        <f t="shared" si="72"/>
        <v>1.2000000000000001E-3</v>
      </c>
      <c r="S268" s="159">
        <v>0</v>
      </c>
      <c r="T268" s="160">
        <f t="shared" si="7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1" t="s">
        <v>133</v>
      </c>
      <c r="AT268" s="161" t="s">
        <v>128</v>
      </c>
      <c r="AU268" s="161" t="s">
        <v>82</v>
      </c>
      <c r="AY268" s="14" t="s">
        <v>125</v>
      </c>
      <c r="BE268" s="162">
        <f t="shared" si="74"/>
        <v>0</v>
      </c>
      <c r="BF268" s="162">
        <f t="shared" si="75"/>
        <v>0</v>
      </c>
      <c r="BG268" s="162">
        <f t="shared" si="76"/>
        <v>0</v>
      </c>
      <c r="BH268" s="162">
        <f t="shared" si="77"/>
        <v>0</v>
      </c>
      <c r="BI268" s="162">
        <f t="shared" si="78"/>
        <v>0</v>
      </c>
      <c r="BJ268" s="14" t="s">
        <v>80</v>
      </c>
      <c r="BK268" s="162">
        <f t="shared" si="79"/>
        <v>0</v>
      </c>
      <c r="BL268" s="14" t="s">
        <v>133</v>
      </c>
      <c r="BM268" s="161" t="s">
        <v>789</v>
      </c>
    </row>
    <row r="269" spans="1:65" s="2" customFormat="1" ht="33" customHeight="1">
      <c r="A269" s="29"/>
      <c r="B269" s="149"/>
      <c r="C269" s="150" t="s">
        <v>790</v>
      </c>
      <c r="D269" s="150" t="s">
        <v>128</v>
      </c>
      <c r="E269" s="151" t="s">
        <v>791</v>
      </c>
      <c r="F269" s="152" t="s">
        <v>792</v>
      </c>
      <c r="G269" s="153" t="s">
        <v>177</v>
      </c>
      <c r="H269" s="154">
        <v>0.1</v>
      </c>
      <c r="I269" s="155"/>
      <c r="J269" s="156">
        <f t="shared" si="70"/>
        <v>0</v>
      </c>
      <c r="K269" s="152" t="s">
        <v>132</v>
      </c>
      <c r="L269" s="30"/>
      <c r="M269" s="157" t="s">
        <v>3</v>
      </c>
      <c r="N269" s="158" t="s">
        <v>45</v>
      </c>
      <c r="O269" s="50"/>
      <c r="P269" s="159">
        <f t="shared" si="71"/>
        <v>0</v>
      </c>
      <c r="Q269" s="159">
        <v>0</v>
      </c>
      <c r="R269" s="159">
        <f t="shared" si="72"/>
        <v>0</v>
      </c>
      <c r="S269" s="159">
        <v>0</v>
      </c>
      <c r="T269" s="160">
        <f t="shared" si="7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1" t="s">
        <v>133</v>
      </c>
      <c r="AT269" s="161" t="s">
        <v>128</v>
      </c>
      <c r="AU269" s="161" t="s">
        <v>82</v>
      </c>
      <c r="AY269" s="14" t="s">
        <v>125</v>
      </c>
      <c r="BE269" s="162">
        <f t="shared" si="74"/>
        <v>0</v>
      </c>
      <c r="BF269" s="162">
        <f t="shared" si="75"/>
        <v>0</v>
      </c>
      <c r="BG269" s="162">
        <f t="shared" si="76"/>
        <v>0</v>
      </c>
      <c r="BH269" s="162">
        <f t="shared" si="77"/>
        <v>0</v>
      </c>
      <c r="BI269" s="162">
        <f t="shared" si="78"/>
        <v>0</v>
      </c>
      <c r="BJ269" s="14" t="s">
        <v>80</v>
      </c>
      <c r="BK269" s="162">
        <f t="shared" si="79"/>
        <v>0</v>
      </c>
      <c r="BL269" s="14" t="s">
        <v>133</v>
      </c>
      <c r="BM269" s="161" t="s">
        <v>793</v>
      </c>
    </row>
    <row r="270" spans="1:65" s="12" customFormat="1" ht="22.9" customHeight="1">
      <c r="B270" s="136"/>
      <c r="D270" s="137" t="s">
        <v>73</v>
      </c>
      <c r="E270" s="147" t="s">
        <v>548</v>
      </c>
      <c r="F270" s="147" t="s">
        <v>794</v>
      </c>
      <c r="I270" s="139"/>
      <c r="J270" s="148">
        <f>BK270</f>
        <v>0</v>
      </c>
      <c r="L270" s="136"/>
      <c r="M270" s="141"/>
      <c r="N270" s="142"/>
      <c r="O270" s="142"/>
      <c r="P270" s="143">
        <f>P271</f>
        <v>0</v>
      </c>
      <c r="Q270" s="142"/>
      <c r="R270" s="143">
        <f>R271</f>
        <v>0</v>
      </c>
      <c r="S270" s="142"/>
      <c r="T270" s="144">
        <f>T271</f>
        <v>0</v>
      </c>
      <c r="AR270" s="137" t="s">
        <v>82</v>
      </c>
      <c r="AT270" s="145" t="s">
        <v>73</v>
      </c>
      <c r="AU270" s="145" t="s">
        <v>80</v>
      </c>
      <c r="AY270" s="137" t="s">
        <v>125</v>
      </c>
      <c r="BK270" s="146">
        <f>BK271</f>
        <v>0</v>
      </c>
    </row>
    <row r="271" spans="1:65" s="2" customFormat="1" ht="16.5" customHeight="1">
      <c r="A271" s="29"/>
      <c r="B271" s="149"/>
      <c r="C271" s="150" t="s">
        <v>795</v>
      </c>
      <c r="D271" s="150" t="s">
        <v>128</v>
      </c>
      <c r="E271" s="151" t="s">
        <v>796</v>
      </c>
      <c r="F271" s="152" t="s">
        <v>797</v>
      </c>
      <c r="G271" s="153" t="s">
        <v>798</v>
      </c>
      <c r="H271" s="154">
        <v>72</v>
      </c>
      <c r="I271" s="155"/>
      <c r="J271" s="156">
        <f>ROUND(I271*H271,2)</f>
        <v>0</v>
      </c>
      <c r="K271" s="152" t="s">
        <v>3</v>
      </c>
      <c r="L271" s="30"/>
      <c r="M271" s="157" t="s">
        <v>3</v>
      </c>
      <c r="N271" s="158" t="s">
        <v>45</v>
      </c>
      <c r="O271" s="50"/>
      <c r="P271" s="159">
        <f>O271*H271</f>
        <v>0</v>
      </c>
      <c r="Q271" s="159">
        <v>0</v>
      </c>
      <c r="R271" s="159">
        <f>Q271*H271</f>
        <v>0</v>
      </c>
      <c r="S271" s="159">
        <v>0</v>
      </c>
      <c r="T271" s="160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1" t="s">
        <v>799</v>
      </c>
      <c r="AT271" s="161" t="s">
        <v>128</v>
      </c>
      <c r="AU271" s="161" t="s">
        <v>82</v>
      </c>
      <c r="AY271" s="14" t="s">
        <v>125</v>
      </c>
      <c r="BE271" s="162">
        <f>IF(N271="základní",J271,0)</f>
        <v>0</v>
      </c>
      <c r="BF271" s="162">
        <f>IF(N271="snížená",J271,0)</f>
        <v>0</v>
      </c>
      <c r="BG271" s="162">
        <f>IF(N271="zákl. přenesená",J271,0)</f>
        <v>0</v>
      </c>
      <c r="BH271" s="162">
        <f>IF(N271="sníž. přenesená",J271,0)</f>
        <v>0</v>
      </c>
      <c r="BI271" s="162">
        <f>IF(N271="nulová",J271,0)</f>
        <v>0</v>
      </c>
      <c r="BJ271" s="14" t="s">
        <v>80</v>
      </c>
      <c r="BK271" s="162">
        <f>ROUND(I271*H271,2)</f>
        <v>0</v>
      </c>
      <c r="BL271" s="14" t="s">
        <v>799</v>
      </c>
      <c r="BM271" s="161" t="s">
        <v>800</v>
      </c>
    </row>
    <row r="272" spans="1:65" s="12" customFormat="1" ht="22.9" customHeight="1">
      <c r="B272" s="136"/>
      <c r="D272" s="137" t="s">
        <v>73</v>
      </c>
      <c r="E272" s="147" t="s">
        <v>801</v>
      </c>
      <c r="F272" s="147" t="s">
        <v>802</v>
      </c>
      <c r="I272" s="139"/>
      <c r="J272" s="148">
        <f>BK272</f>
        <v>0</v>
      </c>
      <c r="L272" s="136"/>
      <c r="M272" s="141"/>
      <c r="N272" s="142"/>
      <c r="O272" s="142"/>
      <c r="P272" s="143">
        <f>SUM(P273:P277)</f>
        <v>0</v>
      </c>
      <c r="Q272" s="142"/>
      <c r="R272" s="143">
        <f>SUM(R273:R277)</f>
        <v>1.2119999999999999E-2</v>
      </c>
      <c r="S272" s="142"/>
      <c r="T272" s="144">
        <f>SUM(T273:T277)</f>
        <v>0</v>
      </c>
      <c r="AR272" s="137" t="s">
        <v>82</v>
      </c>
      <c r="AT272" s="145" t="s">
        <v>73</v>
      </c>
      <c r="AU272" s="145" t="s">
        <v>80</v>
      </c>
      <c r="AY272" s="137" t="s">
        <v>125</v>
      </c>
      <c r="BK272" s="146">
        <f>SUM(BK273:BK277)</f>
        <v>0</v>
      </c>
    </row>
    <row r="273" spans="1:65" s="2" customFormat="1" ht="21.75" customHeight="1">
      <c r="A273" s="29"/>
      <c r="B273" s="149"/>
      <c r="C273" s="150" t="s">
        <v>803</v>
      </c>
      <c r="D273" s="150" t="s">
        <v>128</v>
      </c>
      <c r="E273" s="151" t="s">
        <v>804</v>
      </c>
      <c r="F273" s="152" t="s">
        <v>805</v>
      </c>
      <c r="G273" s="153" t="s">
        <v>806</v>
      </c>
      <c r="H273" s="154">
        <v>100</v>
      </c>
      <c r="I273" s="155"/>
      <c r="J273" s="156">
        <f>ROUND(I273*H273,2)</f>
        <v>0</v>
      </c>
      <c r="K273" s="152" t="s">
        <v>3</v>
      </c>
      <c r="L273" s="30"/>
      <c r="M273" s="157" t="s">
        <v>3</v>
      </c>
      <c r="N273" s="158" t="s">
        <v>45</v>
      </c>
      <c r="O273" s="50"/>
      <c r="P273" s="159">
        <f>O273*H273</f>
        <v>0</v>
      </c>
      <c r="Q273" s="159">
        <v>6.0000000000000002E-5</v>
      </c>
      <c r="R273" s="159">
        <f>Q273*H273</f>
        <v>6.0000000000000001E-3</v>
      </c>
      <c r="S273" s="159">
        <v>0</v>
      </c>
      <c r="T273" s="160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1" t="s">
        <v>133</v>
      </c>
      <c r="AT273" s="161" t="s">
        <v>128</v>
      </c>
      <c r="AU273" s="161" t="s">
        <v>82</v>
      </c>
      <c r="AY273" s="14" t="s">
        <v>125</v>
      </c>
      <c r="BE273" s="162">
        <f>IF(N273="základní",J273,0)</f>
        <v>0</v>
      </c>
      <c r="BF273" s="162">
        <f>IF(N273="snížená",J273,0)</f>
        <v>0</v>
      </c>
      <c r="BG273" s="162">
        <f>IF(N273="zákl. přenesená",J273,0)</f>
        <v>0</v>
      </c>
      <c r="BH273" s="162">
        <f>IF(N273="sníž. přenesená",J273,0)</f>
        <v>0</v>
      </c>
      <c r="BI273" s="162">
        <f>IF(N273="nulová",J273,0)</f>
        <v>0</v>
      </c>
      <c r="BJ273" s="14" t="s">
        <v>80</v>
      </c>
      <c r="BK273" s="162">
        <f>ROUND(I273*H273,2)</f>
        <v>0</v>
      </c>
      <c r="BL273" s="14" t="s">
        <v>133</v>
      </c>
      <c r="BM273" s="161" t="s">
        <v>807</v>
      </c>
    </row>
    <row r="274" spans="1:65" s="2" customFormat="1" ht="21.75" customHeight="1">
      <c r="A274" s="29"/>
      <c r="B274" s="149"/>
      <c r="C274" s="163" t="s">
        <v>808</v>
      </c>
      <c r="D274" s="163" t="s">
        <v>148</v>
      </c>
      <c r="E274" s="164" t="s">
        <v>809</v>
      </c>
      <c r="F274" s="165" t="s">
        <v>805</v>
      </c>
      <c r="G274" s="166" t="s">
        <v>806</v>
      </c>
      <c r="H274" s="167">
        <v>100</v>
      </c>
      <c r="I274" s="168"/>
      <c r="J274" s="169">
        <f>ROUND(I274*H274,2)</f>
        <v>0</v>
      </c>
      <c r="K274" s="165" t="s">
        <v>3</v>
      </c>
      <c r="L274" s="170"/>
      <c r="M274" s="171" t="s">
        <v>3</v>
      </c>
      <c r="N274" s="172" t="s">
        <v>45</v>
      </c>
      <c r="O274" s="50"/>
      <c r="P274" s="159">
        <f>O274*H274</f>
        <v>0</v>
      </c>
      <c r="Q274" s="159">
        <v>6.0000000000000002E-5</v>
      </c>
      <c r="R274" s="159">
        <f>Q274*H274</f>
        <v>6.0000000000000001E-3</v>
      </c>
      <c r="S274" s="159">
        <v>0</v>
      </c>
      <c r="T274" s="160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1" t="s">
        <v>151</v>
      </c>
      <c r="AT274" s="161" t="s">
        <v>148</v>
      </c>
      <c r="AU274" s="161" t="s">
        <v>82</v>
      </c>
      <c r="AY274" s="14" t="s">
        <v>125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4" t="s">
        <v>80</v>
      </c>
      <c r="BK274" s="162">
        <f>ROUND(I274*H274,2)</f>
        <v>0</v>
      </c>
      <c r="BL274" s="14" t="s">
        <v>133</v>
      </c>
      <c r="BM274" s="161" t="s">
        <v>810</v>
      </c>
    </row>
    <row r="275" spans="1:65" s="2" customFormat="1" ht="16.5" customHeight="1">
      <c r="A275" s="29"/>
      <c r="B275" s="149"/>
      <c r="C275" s="150" t="s">
        <v>811</v>
      </c>
      <c r="D275" s="150" t="s">
        <v>128</v>
      </c>
      <c r="E275" s="151" t="s">
        <v>812</v>
      </c>
      <c r="F275" s="152" t="s">
        <v>813</v>
      </c>
      <c r="G275" s="153" t="s">
        <v>383</v>
      </c>
      <c r="H275" s="154">
        <v>1</v>
      </c>
      <c r="I275" s="155"/>
      <c r="J275" s="156">
        <f>ROUND(I275*H275,2)</f>
        <v>0</v>
      </c>
      <c r="K275" s="152" t="s">
        <v>3</v>
      </c>
      <c r="L275" s="30"/>
      <c r="M275" s="157" t="s">
        <v>3</v>
      </c>
      <c r="N275" s="158" t="s">
        <v>45</v>
      </c>
      <c r="O275" s="50"/>
      <c r="P275" s="159">
        <f>O275*H275</f>
        <v>0</v>
      </c>
      <c r="Q275" s="159">
        <v>6.0000000000000002E-5</v>
      </c>
      <c r="R275" s="159">
        <f>Q275*H275</f>
        <v>6.0000000000000002E-5</v>
      </c>
      <c r="S275" s="159">
        <v>0</v>
      </c>
      <c r="T275" s="160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1" t="s">
        <v>133</v>
      </c>
      <c r="AT275" s="161" t="s">
        <v>128</v>
      </c>
      <c r="AU275" s="161" t="s">
        <v>82</v>
      </c>
      <c r="AY275" s="14" t="s">
        <v>125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4" t="s">
        <v>80</v>
      </c>
      <c r="BK275" s="162">
        <f>ROUND(I275*H275,2)</f>
        <v>0</v>
      </c>
      <c r="BL275" s="14" t="s">
        <v>133</v>
      </c>
      <c r="BM275" s="161" t="s">
        <v>814</v>
      </c>
    </row>
    <row r="276" spans="1:65" s="2" customFormat="1" ht="16.5" customHeight="1">
      <c r="A276" s="29"/>
      <c r="B276" s="149"/>
      <c r="C276" s="163" t="s">
        <v>815</v>
      </c>
      <c r="D276" s="163" t="s">
        <v>148</v>
      </c>
      <c r="E276" s="164" t="s">
        <v>816</v>
      </c>
      <c r="F276" s="165" t="s">
        <v>817</v>
      </c>
      <c r="G276" s="166" t="s">
        <v>184</v>
      </c>
      <c r="H276" s="167">
        <v>1</v>
      </c>
      <c r="I276" s="168"/>
      <c r="J276" s="169">
        <f>ROUND(I276*H276,2)</f>
        <v>0</v>
      </c>
      <c r="K276" s="165" t="s">
        <v>3</v>
      </c>
      <c r="L276" s="170"/>
      <c r="M276" s="171" t="s">
        <v>3</v>
      </c>
      <c r="N276" s="172" t="s">
        <v>45</v>
      </c>
      <c r="O276" s="50"/>
      <c r="P276" s="159">
        <f>O276*H276</f>
        <v>0</v>
      </c>
      <c r="Q276" s="159">
        <v>6.0000000000000002E-5</v>
      </c>
      <c r="R276" s="159">
        <f>Q276*H276</f>
        <v>6.0000000000000002E-5</v>
      </c>
      <c r="S276" s="159">
        <v>0</v>
      </c>
      <c r="T276" s="160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1" t="s">
        <v>151</v>
      </c>
      <c r="AT276" s="161" t="s">
        <v>148</v>
      </c>
      <c r="AU276" s="161" t="s">
        <v>82</v>
      </c>
      <c r="AY276" s="14" t="s">
        <v>125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4" t="s">
        <v>80</v>
      </c>
      <c r="BK276" s="162">
        <f>ROUND(I276*H276,2)</f>
        <v>0</v>
      </c>
      <c r="BL276" s="14" t="s">
        <v>133</v>
      </c>
      <c r="BM276" s="161" t="s">
        <v>818</v>
      </c>
    </row>
    <row r="277" spans="1:65" s="2" customFormat="1" ht="21.75" customHeight="1">
      <c r="A277" s="29"/>
      <c r="B277" s="149"/>
      <c r="C277" s="150" t="s">
        <v>819</v>
      </c>
      <c r="D277" s="150" t="s">
        <v>128</v>
      </c>
      <c r="E277" s="151" t="s">
        <v>820</v>
      </c>
      <c r="F277" s="152" t="s">
        <v>821</v>
      </c>
      <c r="G277" s="153" t="s">
        <v>177</v>
      </c>
      <c r="H277" s="154">
        <v>0.2</v>
      </c>
      <c r="I277" s="155"/>
      <c r="J277" s="156">
        <f>ROUND(I277*H277,2)</f>
        <v>0</v>
      </c>
      <c r="K277" s="152" t="s">
        <v>3</v>
      </c>
      <c r="L277" s="30"/>
      <c r="M277" s="157" t="s">
        <v>3</v>
      </c>
      <c r="N277" s="158" t="s">
        <v>45</v>
      </c>
      <c r="O277" s="50"/>
      <c r="P277" s="159">
        <f>O277*H277</f>
        <v>0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1" t="s">
        <v>133</v>
      </c>
      <c r="AT277" s="161" t="s">
        <v>128</v>
      </c>
      <c r="AU277" s="161" t="s">
        <v>82</v>
      </c>
      <c r="AY277" s="14" t="s">
        <v>125</v>
      </c>
      <c r="BE277" s="162">
        <f>IF(N277="základní",J277,0)</f>
        <v>0</v>
      </c>
      <c r="BF277" s="162">
        <f>IF(N277="snížená",J277,0)</f>
        <v>0</v>
      </c>
      <c r="BG277" s="162">
        <f>IF(N277="zákl. přenesená",J277,0)</f>
        <v>0</v>
      </c>
      <c r="BH277" s="162">
        <f>IF(N277="sníž. přenesená",J277,0)</f>
        <v>0</v>
      </c>
      <c r="BI277" s="162">
        <f>IF(N277="nulová",J277,0)</f>
        <v>0</v>
      </c>
      <c r="BJ277" s="14" t="s">
        <v>80</v>
      </c>
      <c r="BK277" s="162">
        <f>ROUND(I277*H277,2)</f>
        <v>0</v>
      </c>
      <c r="BL277" s="14" t="s">
        <v>133</v>
      </c>
      <c r="BM277" s="161" t="s">
        <v>822</v>
      </c>
    </row>
    <row r="278" spans="1:65" s="12" customFormat="1" ht="22.9" customHeight="1">
      <c r="B278" s="136"/>
      <c r="D278" s="137" t="s">
        <v>73</v>
      </c>
      <c r="E278" s="147" t="s">
        <v>823</v>
      </c>
      <c r="F278" s="147" t="s">
        <v>824</v>
      </c>
      <c r="I278" s="139"/>
      <c r="J278" s="148">
        <f>BK278</f>
        <v>0</v>
      </c>
      <c r="L278" s="136"/>
      <c r="M278" s="141"/>
      <c r="N278" s="142"/>
      <c r="O278" s="142"/>
      <c r="P278" s="143">
        <f>SUM(P279:P281)</f>
        <v>0</v>
      </c>
      <c r="Q278" s="142"/>
      <c r="R278" s="143">
        <f>SUM(R279:R281)</f>
        <v>4.2400000000000007E-3</v>
      </c>
      <c r="S278" s="142"/>
      <c r="T278" s="144">
        <f>SUM(T279:T281)</f>
        <v>0</v>
      </c>
      <c r="AR278" s="137" t="s">
        <v>82</v>
      </c>
      <c r="AT278" s="145" t="s">
        <v>73</v>
      </c>
      <c r="AU278" s="145" t="s">
        <v>80</v>
      </c>
      <c r="AY278" s="137" t="s">
        <v>125</v>
      </c>
      <c r="BK278" s="146">
        <f>SUM(BK279:BK281)</f>
        <v>0</v>
      </c>
    </row>
    <row r="279" spans="1:65" s="2" customFormat="1" ht="21.75" customHeight="1">
      <c r="A279" s="29"/>
      <c r="B279" s="149"/>
      <c r="C279" s="150" t="s">
        <v>825</v>
      </c>
      <c r="D279" s="150" t="s">
        <v>128</v>
      </c>
      <c r="E279" s="151" t="s">
        <v>826</v>
      </c>
      <c r="F279" s="152" t="s">
        <v>827</v>
      </c>
      <c r="G279" s="153" t="s">
        <v>131</v>
      </c>
      <c r="H279" s="154">
        <v>5</v>
      </c>
      <c r="I279" s="155"/>
      <c r="J279" s="156">
        <f>ROUND(I279*H279,2)</f>
        <v>0</v>
      </c>
      <c r="K279" s="152" t="s">
        <v>132</v>
      </c>
      <c r="L279" s="30"/>
      <c r="M279" s="157" t="s">
        <v>3</v>
      </c>
      <c r="N279" s="158" t="s">
        <v>45</v>
      </c>
      <c r="O279" s="50"/>
      <c r="P279" s="159">
        <f>O279*H279</f>
        <v>0</v>
      </c>
      <c r="Q279" s="159">
        <v>1.3999999999999999E-4</v>
      </c>
      <c r="R279" s="159">
        <f>Q279*H279</f>
        <v>6.9999999999999988E-4</v>
      </c>
      <c r="S279" s="159">
        <v>0</v>
      </c>
      <c r="T279" s="160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1" t="s">
        <v>133</v>
      </c>
      <c r="AT279" s="161" t="s">
        <v>128</v>
      </c>
      <c r="AU279" s="161" t="s">
        <v>82</v>
      </c>
      <c r="AY279" s="14" t="s">
        <v>125</v>
      </c>
      <c r="BE279" s="162">
        <f>IF(N279="základní",J279,0)</f>
        <v>0</v>
      </c>
      <c r="BF279" s="162">
        <f>IF(N279="snížená",J279,0)</f>
        <v>0</v>
      </c>
      <c r="BG279" s="162">
        <f>IF(N279="zákl. přenesená",J279,0)</f>
        <v>0</v>
      </c>
      <c r="BH279" s="162">
        <f>IF(N279="sníž. přenesená",J279,0)</f>
        <v>0</v>
      </c>
      <c r="BI279" s="162">
        <f>IF(N279="nulová",J279,0)</f>
        <v>0</v>
      </c>
      <c r="BJ279" s="14" t="s">
        <v>80</v>
      </c>
      <c r="BK279" s="162">
        <f>ROUND(I279*H279,2)</f>
        <v>0</v>
      </c>
      <c r="BL279" s="14" t="s">
        <v>133</v>
      </c>
      <c r="BM279" s="161" t="s">
        <v>828</v>
      </c>
    </row>
    <row r="280" spans="1:65" s="2" customFormat="1" ht="21.75" customHeight="1">
      <c r="A280" s="29"/>
      <c r="B280" s="149"/>
      <c r="C280" s="150" t="s">
        <v>829</v>
      </c>
      <c r="D280" s="150" t="s">
        <v>128</v>
      </c>
      <c r="E280" s="151" t="s">
        <v>830</v>
      </c>
      <c r="F280" s="152" t="s">
        <v>831</v>
      </c>
      <c r="G280" s="153" t="s">
        <v>137</v>
      </c>
      <c r="H280" s="154">
        <v>42</v>
      </c>
      <c r="I280" s="155"/>
      <c r="J280" s="156">
        <f>ROUND(I280*H280,2)</f>
        <v>0</v>
      </c>
      <c r="K280" s="152" t="s">
        <v>132</v>
      </c>
      <c r="L280" s="30"/>
      <c r="M280" s="157" t="s">
        <v>3</v>
      </c>
      <c r="N280" s="158" t="s">
        <v>45</v>
      </c>
      <c r="O280" s="50"/>
      <c r="P280" s="159">
        <f>O280*H280</f>
        <v>0</v>
      </c>
      <c r="Q280" s="159">
        <v>5.0000000000000002E-5</v>
      </c>
      <c r="R280" s="159">
        <f>Q280*H280</f>
        <v>2.1000000000000003E-3</v>
      </c>
      <c r="S280" s="159">
        <v>0</v>
      </c>
      <c r="T280" s="160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1" t="s">
        <v>133</v>
      </c>
      <c r="AT280" s="161" t="s">
        <v>128</v>
      </c>
      <c r="AU280" s="161" t="s">
        <v>82</v>
      </c>
      <c r="AY280" s="14" t="s">
        <v>125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4" t="s">
        <v>80</v>
      </c>
      <c r="BK280" s="162">
        <f>ROUND(I280*H280,2)</f>
        <v>0</v>
      </c>
      <c r="BL280" s="14" t="s">
        <v>133</v>
      </c>
      <c r="BM280" s="161" t="s">
        <v>832</v>
      </c>
    </row>
    <row r="281" spans="1:65" s="2" customFormat="1" ht="33" customHeight="1">
      <c r="A281" s="29"/>
      <c r="B281" s="149"/>
      <c r="C281" s="150" t="s">
        <v>833</v>
      </c>
      <c r="D281" s="150" t="s">
        <v>128</v>
      </c>
      <c r="E281" s="151" t="s">
        <v>834</v>
      </c>
      <c r="F281" s="152" t="s">
        <v>835</v>
      </c>
      <c r="G281" s="153" t="s">
        <v>137</v>
      </c>
      <c r="H281" s="154">
        <v>16</v>
      </c>
      <c r="I281" s="155"/>
      <c r="J281" s="156">
        <f>ROUND(I281*H281,2)</f>
        <v>0</v>
      </c>
      <c r="K281" s="152" t="s">
        <v>132</v>
      </c>
      <c r="L281" s="30"/>
      <c r="M281" s="173" t="s">
        <v>3</v>
      </c>
      <c r="N281" s="174" t="s">
        <v>45</v>
      </c>
      <c r="O281" s="175"/>
      <c r="P281" s="176">
        <f>O281*H281</f>
        <v>0</v>
      </c>
      <c r="Q281" s="176">
        <v>9.0000000000000006E-5</v>
      </c>
      <c r="R281" s="176">
        <f>Q281*H281</f>
        <v>1.4400000000000001E-3</v>
      </c>
      <c r="S281" s="176">
        <v>0</v>
      </c>
      <c r="T281" s="177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1" t="s">
        <v>133</v>
      </c>
      <c r="AT281" s="161" t="s">
        <v>128</v>
      </c>
      <c r="AU281" s="161" t="s">
        <v>82</v>
      </c>
      <c r="AY281" s="14" t="s">
        <v>125</v>
      </c>
      <c r="BE281" s="162">
        <f>IF(N281="základní",J281,0)</f>
        <v>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4" t="s">
        <v>80</v>
      </c>
      <c r="BK281" s="162">
        <f>ROUND(I281*H281,2)</f>
        <v>0</v>
      </c>
      <c r="BL281" s="14" t="s">
        <v>133</v>
      </c>
      <c r="BM281" s="161" t="s">
        <v>836</v>
      </c>
    </row>
    <row r="282" spans="1:65" s="2" customFormat="1" ht="6.95" customHeight="1">
      <c r="A282" s="29"/>
      <c r="B282" s="39"/>
      <c r="C282" s="40"/>
      <c r="D282" s="40"/>
      <c r="E282" s="40"/>
      <c r="F282" s="40"/>
      <c r="G282" s="40"/>
      <c r="H282" s="40"/>
      <c r="I282" s="109"/>
      <c r="J282" s="40"/>
      <c r="K282" s="40"/>
      <c r="L282" s="30"/>
      <c r="M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</row>
  </sheetData>
  <autoFilter ref="C97:K281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D.1.4.1 - Vytápění a zdra...</vt:lpstr>
      <vt:lpstr>'D.1.4.1 - Vytápění a zdra...'!Názvy_tisku</vt:lpstr>
      <vt:lpstr>'Rekapitulace stavby'!Názvy_tisku</vt:lpstr>
      <vt:lpstr>'D.1.4.1 - Vytápění a zdra...'!Oblast_tisku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Hlaváček Martin</cp:lastModifiedBy>
  <dcterms:created xsi:type="dcterms:W3CDTF">2020-07-10T13:21:11Z</dcterms:created>
  <dcterms:modified xsi:type="dcterms:W3CDTF">2020-08-14T07:44:57Z</dcterms:modified>
</cp:coreProperties>
</file>